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hish Jha\Downloads\"/>
    </mc:Choice>
  </mc:AlternateContent>
  <xr:revisionPtr revIDLastSave="0" documentId="13_ncr:1_{3A3DFAD0-92AD-48A2-BF42-1D7E440EC4F4}" xr6:coauthVersionLast="47" xr6:coauthVersionMax="47" xr10:uidLastSave="{00000000-0000-0000-0000-000000000000}"/>
  <bookViews>
    <workbookView xWindow="-110" yWindow="-110" windowWidth="19420" windowHeight="11500" tabRatio="864" xr2:uid="{00000000-000D-0000-FFFF-FFFF00000000}"/>
  </bookViews>
  <sheets>
    <sheet name="Index" sheetId="30" r:id="rId1"/>
    <sheet name="Investment Summary" sheetId="31" r:id="rId2"/>
    <sheet name="Profit &amp; Loss" sheetId="1" state="hidden" r:id="rId3"/>
    <sheet name="Quarters" sheetId="3" state="hidden" r:id="rId4"/>
    <sheet name="Balance Sheet" sheetId="2" state="hidden" r:id="rId5"/>
    <sheet name="Cash Flow" sheetId="4" state="hidden" r:id="rId6"/>
    <sheet name="Customization" sheetId="5" state="hidden" r:id="rId7"/>
    <sheet name="Cash Flow Data" sheetId="10" state="hidden" r:id="rId8"/>
    <sheet name="Data Sheet" sheetId="6" r:id="rId9"/>
    <sheet name="Historical FS" sheetId="17" r:id="rId10"/>
    <sheet name="Ratio Analysis" sheetId="18" r:id="rId11"/>
    <sheet name="Forecasting" sheetId="19" r:id="rId12"/>
    <sheet name="WACC" sheetId="20" r:id="rId13"/>
    <sheet name="Beta-Regression" sheetId="21" r:id="rId14"/>
    <sheet name="Rm" sheetId="23" r:id="rId15"/>
    <sheet name="Common Size Statement" sheetId="24" r:id="rId16"/>
    <sheet name="Raw FS" sheetId="26" r:id="rId17"/>
    <sheet name="Intrinsic Growth" sheetId="25" r:id="rId18"/>
    <sheet name="DCF" sheetId="27" r:id="rId19"/>
    <sheet name="Data Room&gt;" sheetId="22" r:id="rId20"/>
    <sheet name="Comps Val" sheetId="28" r:id="rId21"/>
    <sheet name="Football Field" sheetId="29" r:id="rId22"/>
    <sheet name="Historical App" sheetId="33" r:id="rId23"/>
    <sheet name="Monte Carlo Simulation" sheetId="35" r:id="rId24"/>
  </sheets>
  <definedNames>
    <definedName name="_xlnm._FilterDatabase" localSheetId="19" hidden="1">'Data Room&gt;'!$O$3:$P$4</definedName>
    <definedName name="_xlnm._FilterDatabase" localSheetId="22" hidden="1">'Historical App'!$B$2:$E$7636</definedName>
    <definedName name="_xlnm._FilterDatabase" localSheetId="23" hidden="1">'Monte Carlo Simulation'!$B$2:$E$7636</definedName>
    <definedName name="_xlchart.v1.0" hidden="1">'Monte Carlo Simulation'!$G$4:$G$10003</definedName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636" i="35" l="1"/>
  <c r="D7635" i="35"/>
  <c r="D7634" i="35"/>
  <c r="D7633" i="35"/>
  <c r="D7632" i="35"/>
  <c r="D7631" i="35"/>
  <c r="D7630" i="35"/>
  <c r="D7629" i="35"/>
  <c r="D7628" i="35"/>
  <c r="D7627" i="35"/>
  <c r="D7626" i="35"/>
  <c r="D7625" i="35"/>
  <c r="D7624" i="35"/>
  <c r="D7623" i="35"/>
  <c r="D7622" i="35"/>
  <c r="D7621" i="35"/>
  <c r="D7620" i="35"/>
  <c r="D7619" i="35"/>
  <c r="D7618" i="35"/>
  <c r="D7617" i="35"/>
  <c r="D7616" i="35"/>
  <c r="D7615" i="35"/>
  <c r="D7614" i="35"/>
  <c r="D7613" i="35"/>
  <c r="D7612" i="35"/>
  <c r="D7611" i="35"/>
  <c r="D7610" i="35"/>
  <c r="D7609" i="35"/>
  <c r="D7608" i="35"/>
  <c r="D7607" i="35"/>
  <c r="D7606" i="35"/>
  <c r="D7605" i="35"/>
  <c r="D7604" i="35"/>
  <c r="D7603" i="35"/>
  <c r="D7602" i="35"/>
  <c r="D7601" i="35"/>
  <c r="D7600" i="35"/>
  <c r="D7599" i="35"/>
  <c r="D7598" i="35"/>
  <c r="D7597" i="35"/>
  <c r="D7596" i="35"/>
  <c r="D7595" i="35"/>
  <c r="D7594" i="35"/>
  <c r="D7593" i="35"/>
  <c r="D7592" i="35"/>
  <c r="D7591" i="35"/>
  <c r="D7590" i="35"/>
  <c r="D7589" i="35"/>
  <c r="D7588" i="35"/>
  <c r="D7587" i="35"/>
  <c r="D7586" i="35"/>
  <c r="D7585" i="35"/>
  <c r="D7584" i="35"/>
  <c r="D7583" i="35"/>
  <c r="D7582" i="35"/>
  <c r="D7581" i="35"/>
  <c r="D7580" i="35"/>
  <c r="D7579" i="35"/>
  <c r="D7578" i="35"/>
  <c r="D7577" i="35"/>
  <c r="D7576" i="35"/>
  <c r="D7575" i="35"/>
  <c r="D7574" i="35"/>
  <c r="D7573" i="35"/>
  <c r="D7572" i="35"/>
  <c r="D7571" i="35"/>
  <c r="D7570" i="35"/>
  <c r="D7569" i="35"/>
  <c r="D7568" i="35"/>
  <c r="D7567" i="35"/>
  <c r="D7566" i="35"/>
  <c r="D7565" i="35"/>
  <c r="D7564" i="35"/>
  <c r="D7563" i="35"/>
  <c r="D7562" i="35"/>
  <c r="D7561" i="35"/>
  <c r="D7560" i="35"/>
  <c r="D7559" i="35"/>
  <c r="D7558" i="35"/>
  <c r="D7557" i="35"/>
  <c r="D7556" i="35"/>
  <c r="D7555" i="35"/>
  <c r="D7554" i="35"/>
  <c r="D7553" i="35"/>
  <c r="D7552" i="35"/>
  <c r="D7551" i="35"/>
  <c r="D7550" i="35"/>
  <c r="D7549" i="35"/>
  <c r="D7548" i="35"/>
  <c r="D7547" i="35"/>
  <c r="D7546" i="35"/>
  <c r="D7545" i="35"/>
  <c r="D7544" i="35"/>
  <c r="D7543" i="35"/>
  <c r="D7542" i="35"/>
  <c r="D7541" i="35"/>
  <c r="D7540" i="35"/>
  <c r="D7539" i="35"/>
  <c r="D7538" i="35"/>
  <c r="D7537" i="35"/>
  <c r="D7536" i="35"/>
  <c r="D7535" i="35"/>
  <c r="D7534" i="35"/>
  <c r="D7533" i="35"/>
  <c r="D7532" i="35"/>
  <c r="D7531" i="35"/>
  <c r="D7530" i="35"/>
  <c r="D7529" i="35"/>
  <c r="D7528" i="35"/>
  <c r="D7527" i="35"/>
  <c r="D7526" i="35"/>
  <c r="D7525" i="35"/>
  <c r="D7524" i="35"/>
  <c r="D7523" i="35"/>
  <c r="D7522" i="35"/>
  <c r="D7521" i="35"/>
  <c r="D7520" i="35"/>
  <c r="D7519" i="35"/>
  <c r="D7518" i="35"/>
  <c r="D7517" i="35"/>
  <c r="D7516" i="35"/>
  <c r="D7515" i="35"/>
  <c r="D7514" i="35"/>
  <c r="D7513" i="35"/>
  <c r="D7512" i="35"/>
  <c r="D7511" i="35"/>
  <c r="D7510" i="35"/>
  <c r="D7509" i="35"/>
  <c r="D7508" i="35"/>
  <c r="D7507" i="35"/>
  <c r="D7506" i="35"/>
  <c r="D7505" i="35"/>
  <c r="D7504" i="35"/>
  <c r="D7503" i="35"/>
  <c r="D7502" i="35"/>
  <c r="D7501" i="35"/>
  <c r="D7500" i="35"/>
  <c r="D7499" i="35"/>
  <c r="D7498" i="35"/>
  <c r="D7497" i="35"/>
  <c r="D7496" i="35"/>
  <c r="D7495" i="35"/>
  <c r="D7494" i="35"/>
  <c r="D7493" i="35"/>
  <c r="D7492" i="35"/>
  <c r="D7491" i="35"/>
  <c r="D7490" i="35"/>
  <c r="D7489" i="35"/>
  <c r="D7488" i="35"/>
  <c r="D7487" i="35"/>
  <c r="D7486" i="35"/>
  <c r="D7485" i="35"/>
  <c r="D7484" i="35"/>
  <c r="D7483" i="35"/>
  <c r="D7482" i="35"/>
  <c r="D7481" i="35"/>
  <c r="D7480" i="35"/>
  <c r="D7479" i="35"/>
  <c r="D7478" i="35"/>
  <c r="D7477" i="35"/>
  <c r="D7476" i="35"/>
  <c r="D7475" i="35"/>
  <c r="D7474" i="35"/>
  <c r="D7473" i="35"/>
  <c r="D7472" i="35"/>
  <c r="D7471" i="35"/>
  <c r="D7470" i="35"/>
  <c r="D7469" i="35"/>
  <c r="D7468" i="35"/>
  <c r="D7467" i="35"/>
  <c r="D7466" i="35"/>
  <c r="D7465" i="35"/>
  <c r="D7464" i="35"/>
  <c r="D7463" i="35"/>
  <c r="D7462" i="35"/>
  <c r="D7461" i="35"/>
  <c r="D7460" i="35"/>
  <c r="D7459" i="35"/>
  <c r="D7458" i="35"/>
  <c r="D7457" i="35"/>
  <c r="D7456" i="35"/>
  <c r="D7455" i="35"/>
  <c r="D7454" i="35"/>
  <c r="D7453" i="35"/>
  <c r="D7452" i="35"/>
  <c r="D7451" i="35"/>
  <c r="D7450" i="35"/>
  <c r="D7449" i="35"/>
  <c r="D7448" i="35"/>
  <c r="D7447" i="35"/>
  <c r="D7446" i="35"/>
  <c r="D7445" i="35"/>
  <c r="D7444" i="35"/>
  <c r="D7443" i="35"/>
  <c r="D7442" i="35"/>
  <c r="D7441" i="35"/>
  <c r="D7440" i="35"/>
  <c r="D7439" i="35"/>
  <c r="D7438" i="35"/>
  <c r="D7437" i="35"/>
  <c r="D7436" i="35"/>
  <c r="D7435" i="35"/>
  <c r="D7434" i="35"/>
  <c r="D7433" i="35"/>
  <c r="D7432" i="35"/>
  <c r="D7431" i="35"/>
  <c r="D7430" i="35"/>
  <c r="D7429" i="35"/>
  <c r="D7428" i="35"/>
  <c r="D7427" i="35"/>
  <c r="D7426" i="35"/>
  <c r="D7425" i="35"/>
  <c r="D7424" i="35"/>
  <c r="D7423" i="35"/>
  <c r="D7422" i="35"/>
  <c r="D7421" i="35"/>
  <c r="D7420" i="35"/>
  <c r="D7419" i="35"/>
  <c r="D7418" i="35"/>
  <c r="D7417" i="35"/>
  <c r="D7416" i="35"/>
  <c r="D7415" i="35"/>
  <c r="D7414" i="35"/>
  <c r="D7413" i="35"/>
  <c r="D7412" i="35"/>
  <c r="D7411" i="35"/>
  <c r="D7410" i="35"/>
  <c r="D7409" i="35"/>
  <c r="D7408" i="35"/>
  <c r="D7407" i="35"/>
  <c r="D7406" i="35"/>
  <c r="D7405" i="35"/>
  <c r="D7404" i="35"/>
  <c r="D7403" i="35"/>
  <c r="D7402" i="35"/>
  <c r="D7401" i="35"/>
  <c r="D7400" i="35"/>
  <c r="D7399" i="35"/>
  <c r="D7398" i="35"/>
  <c r="D7397" i="35"/>
  <c r="D7396" i="35"/>
  <c r="D7395" i="35"/>
  <c r="D7394" i="35"/>
  <c r="D7393" i="35"/>
  <c r="D7392" i="35"/>
  <c r="D7391" i="35"/>
  <c r="D7390" i="35"/>
  <c r="D7389" i="35"/>
  <c r="D7388" i="35"/>
  <c r="D7387" i="35"/>
  <c r="D7386" i="35"/>
  <c r="D7385" i="35"/>
  <c r="D7384" i="35"/>
  <c r="D7383" i="35"/>
  <c r="D7382" i="35"/>
  <c r="D7381" i="35"/>
  <c r="D7380" i="35"/>
  <c r="D7379" i="35"/>
  <c r="D7378" i="35"/>
  <c r="D7377" i="35"/>
  <c r="D7376" i="35"/>
  <c r="D7375" i="35"/>
  <c r="D7374" i="35"/>
  <c r="D7373" i="35"/>
  <c r="D7372" i="35"/>
  <c r="D7371" i="35"/>
  <c r="D7370" i="35"/>
  <c r="D7369" i="35"/>
  <c r="D7368" i="35"/>
  <c r="D7367" i="35"/>
  <c r="D7366" i="35"/>
  <c r="D7365" i="35"/>
  <c r="D7364" i="35"/>
  <c r="D7363" i="35"/>
  <c r="D7362" i="35"/>
  <c r="D7361" i="35"/>
  <c r="D7360" i="35"/>
  <c r="D7359" i="35"/>
  <c r="D7358" i="35"/>
  <c r="D7357" i="35"/>
  <c r="D7356" i="35"/>
  <c r="D7355" i="35"/>
  <c r="D7354" i="35"/>
  <c r="D7353" i="35"/>
  <c r="D7352" i="35"/>
  <c r="D7351" i="35"/>
  <c r="D7350" i="35"/>
  <c r="D7349" i="35"/>
  <c r="D7348" i="35"/>
  <c r="D7347" i="35"/>
  <c r="D7346" i="35"/>
  <c r="D7345" i="35"/>
  <c r="D7344" i="35"/>
  <c r="D7343" i="35"/>
  <c r="D7342" i="35"/>
  <c r="D7341" i="35"/>
  <c r="D7340" i="35"/>
  <c r="D7339" i="35"/>
  <c r="D7338" i="35"/>
  <c r="D7337" i="35"/>
  <c r="D7336" i="35"/>
  <c r="D7335" i="35"/>
  <c r="D7334" i="35"/>
  <c r="D7333" i="35"/>
  <c r="D7332" i="35"/>
  <c r="D7331" i="35"/>
  <c r="D7330" i="35"/>
  <c r="D7329" i="35"/>
  <c r="D7328" i="35"/>
  <c r="D7327" i="35"/>
  <c r="D7326" i="35"/>
  <c r="D7325" i="35"/>
  <c r="D7324" i="35"/>
  <c r="D7323" i="35"/>
  <c r="D7322" i="35"/>
  <c r="D7321" i="35"/>
  <c r="D7320" i="35"/>
  <c r="D7319" i="35"/>
  <c r="D7318" i="35"/>
  <c r="D7317" i="35"/>
  <c r="D7316" i="35"/>
  <c r="D7315" i="35"/>
  <c r="D7314" i="35"/>
  <c r="D7313" i="35"/>
  <c r="D7312" i="35"/>
  <c r="D7311" i="35"/>
  <c r="D7310" i="35"/>
  <c r="D7309" i="35"/>
  <c r="D7308" i="35"/>
  <c r="D7307" i="35"/>
  <c r="D7306" i="35"/>
  <c r="D7305" i="35"/>
  <c r="D7304" i="35"/>
  <c r="D7303" i="35"/>
  <c r="D7302" i="35"/>
  <c r="D7301" i="35"/>
  <c r="D7300" i="35"/>
  <c r="D7299" i="35"/>
  <c r="D7298" i="35"/>
  <c r="D7297" i="35"/>
  <c r="D7296" i="35"/>
  <c r="D7295" i="35"/>
  <c r="D7294" i="35"/>
  <c r="D7293" i="35"/>
  <c r="D7292" i="35"/>
  <c r="D7291" i="35"/>
  <c r="D7290" i="35"/>
  <c r="D7289" i="35"/>
  <c r="D7288" i="35"/>
  <c r="D7287" i="35"/>
  <c r="D7286" i="35"/>
  <c r="D7285" i="35"/>
  <c r="D7284" i="35"/>
  <c r="D7283" i="35"/>
  <c r="D7282" i="35"/>
  <c r="D7281" i="35"/>
  <c r="D7280" i="35"/>
  <c r="D7279" i="35"/>
  <c r="D7278" i="35"/>
  <c r="D7277" i="35"/>
  <c r="D7276" i="35"/>
  <c r="D7275" i="35"/>
  <c r="D7274" i="35"/>
  <c r="D7273" i="35"/>
  <c r="D7272" i="35"/>
  <c r="D7271" i="35"/>
  <c r="D7270" i="35"/>
  <c r="D7269" i="35"/>
  <c r="D7268" i="35"/>
  <c r="D7267" i="35"/>
  <c r="D7266" i="35"/>
  <c r="D7265" i="35"/>
  <c r="D7264" i="35"/>
  <c r="D7263" i="35"/>
  <c r="D7262" i="35"/>
  <c r="D7261" i="35"/>
  <c r="D7260" i="35"/>
  <c r="D7259" i="35"/>
  <c r="D7258" i="35"/>
  <c r="D7257" i="35"/>
  <c r="D7256" i="35"/>
  <c r="D7255" i="35"/>
  <c r="D7254" i="35"/>
  <c r="D7253" i="35"/>
  <c r="D7252" i="35"/>
  <c r="D7251" i="35"/>
  <c r="D7250" i="35"/>
  <c r="D7249" i="35"/>
  <c r="D7248" i="35"/>
  <c r="D7247" i="35"/>
  <c r="D7246" i="35"/>
  <c r="D7245" i="35"/>
  <c r="D7244" i="35"/>
  <c r="D7243" i="35"/>
  <c r="D7242" i="35"/>
  <c r="D7241" i="35"/>
  <c r="D7240" i="35"/>
  <c r="D7239" i="35"/>
  <c r="D7238" i="35"/>
  <c r="D7237" i="35"/>
  <c r="D7236" i="35"/>
  <c r="D7235" i="35"/>
  <c r="D7234" i="35"/>
  <c r="D7233" i="35"/>
  <c r="D7232" i="35"/>
  <c r="D7231" i="35"/>
  <c r="D7230" i="35"/>
  <c r="D7229" i="35"/>
  <c r="D7228" i="35"/>
  <c r="D7227" i="35"/>
  <c r="D7226" i="35"/>
  <c r="D7225" i="35"/>
  <c r="D7224" i="35"/>
  <c r="D7223" i="35"/>
  <c r="D7222" i="35"/>
  <c r="D7221" i="35"/>
  <c r="D7220" i="35"/>
  <c r="D7219" i="35"/>
  <c r="D7218" i="35"/>
  <c r="D7217" i="35"/>
  <c r="D7216" i="35"/>
  <c r="D7215" i="35"/>
  <c r="D7214" i="35"/>
  <c r="D7213" i="35"/>
  <c r="D7212" i="35"/>
  <c r="D7211" i="35"/>
  <c r="D7210" i="35"/>
  <c r="D7209" i="35"/>
  <c r="D7208" i="35"/>
  <c r="D7207" i="35"/>
  <c r="D7206" i="35"/>
  <c r="D7205" i="35"/>
  <c r="D7204" i="35"/>
  <c r="D7203" i="35"/>
  <c r="D7202" i="35"/>
  <c r="D7201" i="35"/>
  <c r="D7200" i="35"/>
  <c r="D7199" i="35"/>
  <c r="D7198" i="35"/>
  <c r="D7197" i="35"/>
  <c r="D7196" i="35"/>
  <c r="D7195" i="35"/>
  <c r="D7194" i="35"/>
  <c r="D7193" i="35"/>
  <c r="D7192" i="35"/>
  <c r="D7191" i="35"/>
  <c r="D7190" i="35"/>
  <c r="D7189" i="35"/>
  <c r="D7188" i="35"/>
  <c r="D7187" i="35"/>
  <c r="D7186" i="35"/>
  <c r="D7185" i="35"/>
  <c r="D7184" i="35"/>
  <c r="D7183" i="35"/>
  <c r="D7182" i="35"/>
  <c r="D7181" i="35"/>
  <c r="D7180" i="35"/>
  <c r="D7179" i="35"/>
  <c r="D7178" i="35"/>
  <c r="D7177" i="35"/>
  <c r="D7176" i="35"/>
  <c r="D7175" i="35"/>
  <c r="D7174" i="35"/>
  <c r="D7173" i="35"/>
  <c r="D7172" i="35"/>
  <c r="D7171" i="35"/>
  <c r="D7170" i="35"/>
  <c r="D7169" i="35"/>
  <c r="D7168" i="35"/>
  <c r="D7167" i="35"/>
  <c r="D7166" i="35"/>
  <c r="D7165" i="35"/>
  <c r="D7164" i="35"/>
  <c r="D7163" i="35"/>
  <c r="D7162" i="35"/>
  <c r="D7161" i="35"/>
  <c r="D7160" i="35"/>
  <c r="D7159" i="35"/>
  <c r="D7158" i="35"/>
  <c r="D7157" i="35"/>
  <c r="D7156" i="35"/>
  <c r="D7155" i="35"/>
  <c r="D7154" i="35"/>
  <c r="D7153" i="35"/>
  <c r="D7152" i="35"/>
  <c r="D7151" i="35"/>
  <c r="D7150" i="35"/>
  <c r="D7149" i="35"/>
  <c r="D7148" i="35"/>
  <c r="D7147" i="35"/>
  <c r="D7146" i="35"/>
  <c r="D7145" i="35"/>
  <c r="D7144" i="35"/>
  <c r="D7143" i="35"/>
  <c r="D7142" i="35"/>
  <c r="D7141" i="35"/>
  <c r="D7140" i="35"/>
  <c r="D7139" i="35"/>
  <c r="D7138" i="35"/>
  <c r="D7137" i="35"/>
  <c r="D7136" i="35"/>
  <c r="D7135" i="35"/>
  <c r="D7134" i="35"/>
  <c r="D7133" i="35"/>
  <c r="D7132" i="35"/>
  <c r="D7131" i="35"/>
  <c r="D7130" i="35"/>
  <c r="D7129" i="35"/>
  <c r="D7128" i="35"/>
  <c r="D7127" i="35"/>
  <c r="D7126" i="35"/>
  <c r="D7125" i="35"/>
  <c r="D7124" i="35"/>
  <c r="D7123" i="35"/>
  <c r="D7122" i="35"/>
  <c r="D7121" i="35"/>
  <c r="D7120" i="35"/>
  <c r="D7119" i="35"/>
  <c r="D7118" i="35"/>
  <c r="D7117" i="35"/>
  <c r="D7116" i="35"/>
  <c r="D7115" i="35"/>
  <c r="D7114" i="35"/>
  <c r="D7113" i="35"/>
  <c r="D7112" i="35"/>
  <c r="D7111" i="35"/>
  <c r="D7110" i="35"/>
  <c r="D7109" i="35"/>
  <c r="D7108" i="35"/>
  <c r="D7107" i="35"/>
  <c r="D7106" i="35"/>
  <c r="D7105" i="35"/>
  <c r="D7104" i="35"/>
  <c r="D7103" i="35"/>
  <c r="D7102" i="35"/>
  <c r="D7101" i="35"/>
  <c r="D7100" i="35"/>
  <c r="D7099" i="35"/>
  <c r="D7098" i="35"/>
  <c r="D7097" i="35"/>
  <c r="D7096" i="35"/>
  <c r="D7095" i="35"/>
  <c r="D7094" i="35"/>
  <c r="D7093" i="35"/>
  <c r="D7092" i="35"/>
  <c r="D7091" i="35"/>
  <c r="D7090" i="35"/>
  <c r="D7089" i="35"/>
  <c r="D7088" i="35"/>
  <c r="D7087" i="35"/>
  <c r="D7086" i="35"/>
  <c r="D7085" i="35"/>
  <c r="D7084" i="35"/>
  <c r="D7083" i="35"/>
  <c r="D7082" i="35"/>
  <c r="D7081" i="35"/>
  <c r="D7080" i="35"/>
  <c r="D7079" i="35"/>
  <c r="D7078" i="35"/>
  <c r="D7077" i="35"/>
  <c r="D7076" i="35"/>
  <c r="D7075" i="35"/>
  <c r="D7074" i="35"/>
  <c r="D7073" i="35"/>
  <c r="D7072" i="35"/>
  <c r="D7071" i="35"/>
  <c r="D7070" i="35"/>
  <c r="D7069" i="35"/>
  <c r="D7068" i="35"/>
  <c r="D7067" i="35"/>
  <c r="D7066" i="35"/>
  <c r="D7065" i="35"/>
  <c r="D7064" i="35"/>
  <c r="D7063" i="35"/>
  <c r="D7062" i="35"/>
  <c r="D7061" i="35"/>
  <c r="D7060" i="35"/>
  <c r="D7059" i="35"/>
  <c r="D7058" i="35"/>
  <c r="D7057" i="35"/>
  <c r="D7056" i="35"/>
  <c r="D7055" i="35"/>
  <c r="D7054" i="35"/>
  <c r="D7053" i="35"/>
  <c r="D7052" i="35"/>
  <c r="D7051" i="35"/>
  <c r="D7050" i="35"/>
  <c r="D7049" i="35"/>
  <c r="D7048" i="35"/>
  <c r="D7047" i="35"/>
  <c r="D7046" i="35"/>
  <c r="D7045" i="35"/>
  <c r="D7044" i="35"/>
  <c r="D7043" i="35"/>
  <c r="D7042" i="35"/>
  <c r="D7041" i="35"/>
  <c r="D7040" i="35"/>
  <c r="D7039" i="35"/>
  <c r="D7038" i="35"/>
  <c r="D7037" i="35"/>
  <c r="D7036" i="35"/>
  <c r="D7035" i="35"/>
  <c r="D7034" i="35"/>
  <c r="D7033" i="35"/>
  <c r="D7032" i="35"/>
  <c r="D7031" i="35"/>
  <c r="D7030" i="35"/>
  <c r="D7029" i="35"/>
  <c r="D7028" i="35"/>
  <c r="D7027" i="35"/>
  <c r="D7026" i="35"/>
  <c r="D7025" i="35"/>
  <c r="D7024" i="35"/>
  <c r="D7023" i="35"/>
  <c r="D7022" i="35"/>
  <c r="D7021" i="35"/>
  <c r="D7020" i="35"/>
  <c r="D7019" i="35"/>
  <c r="D7018" i="35"/>
  <c r="D7017" i="35"/>
  <c r="D7016" i="35"/>
  <c r="D7015" i="35"/>
  <c r="D7014" i="35"/>
  <c r="D7013" i="35"/>
  <c r="D7012" i="35"/>
  <c r="D7011" i="35"/>
  <c r="D7010" i="35"/>
  <c r="D7009" i="35"/>
  <c r="D7008" i="35"/>
  <c r="D7007" i="35"/>
  <c r="D7006" i="35"/>
  <c r="D7005" i="35"/>
  <c r="D7004" i="35"/>
  <c r="D7003" i="35"/>
  <c r="D7002" i="35"/>
  <c r="D7001" i="35"/>
  <c r="D7000" i="35"/>
  <c r="D6999" i="35"/>
  <c r="D6998" i="35"/>
  <c r="D6997" i="35"/>
  <c r="D6996" i="35"/>
  <c r="D6995" i="35"/>
  <c r="D6994" i="35"/>
  <c r="D6993" i="35"/>
  <c r="D6992" i="35"/>
  <c r="D6991" i="35"/>
  <c r="D6990" i="35"/>
  <c r="D6989" i="35"/>
  <c r="D6988" i="35"/>
  <c r="D6987" i="35"/>
  <c r="D6986" i="35"/>
  <c r="D6985" i="35"/>
  <c r="D6984" i="35"/>
  <c r="D6983" i="35"/>
  <c r="D6982" i="35"/>
  <c r="D6981" i="35"/>
  <c r="D6980" i="35"/>
  <c r="D6979" i="35"/>
  <c r="D6978" i="35"/>
  <c r="D6977" i="35"/>
  <c r="D6976" i="35"/>
  <c r="D6975" i="35"/>
  <c r="D6974" i="35"/>
  <c r="D6973" i="35"/>
  <c r="D6972" i="35"/>
  <c r="D6971" i="35"/>
  <c r="D6970" i="35"/>
  <c r="D6969" i="35"/>
  <c r="D6968" i="35"/>
  <c r="D6967" i="35"/>
  <c r="D6966" i="35"/>
  <c r="D6965" i="35"/>
  <c r="D6964" i="35"/>
  <c r="D6963" i="35"/>
  <c r="D6962" i="35"/>
  <c r="D6961" i="35"/>
  <c r="D6960" i="35"/>
  <c r="D6959" i="35"/>
  <c r="D6958" i="35"/>
  <c r="D6957" i="35"/>
  <c r="D6956" i="35"/>
  <c r="D6955" i="35"/>
  <c r="D6954" i="35"/>
  <c r="D6953" i="35"/>
  <c r="D6952" i="35"/>
  <c r="D6951" i="35"/>
  <c r="D6950" i="35"/>
  <c r="D6949" i="35"/>
  <c r="D6948" i="35"/>
  <c r="D6947" i="35"/>
  <c r="D6946" i="35"/>
  <c r="D6945" i="35"/>
  <c r="D6944" i="35"/>
  <c r="D6943" i="35"/>
  <c r="D6942" i="35"/>
  <c r="D6941" i="35"/>
  <c r="D6940" i="35"/>
  <c r="D6939" i="35"/>
  <c r="D6938" i="35"/>
  <c r="D6937" i="35"/>
  <c r="D6936" i="35"/>
  <c r="D6935" i="35"/>
  <c r="D6934" i="35"/>
  <c r="D6933" i="35"/>
  <c r="D6932" i="35"/>
  <c r="D6931" i="35"/>
  <c r="D6930" i="35"/>
  <c r="D6929" i="35"/>
  <c r="D6928" i="35"/>
  <c r="D6927" i="35"/>
  <c r="D6926" i="35"/>
  <c r="D6925" i="35"/>
  <c r="D6924" i="35"/>
  <c r="D6923" i="35"/>
  <c r="D6922" i="35"/>
  <c r="D6921" i="35"/>
  <c r="D6920" i="35"/>
  <c r="D6919" i="35"/>
  <c r="D6918" i="35"/>
  <c r="D6917" i="35"/>
  <c r="D6916" i="35"/>
  <c r="D6915" i="35"/>
  <c r="D6914" i="35"/>
  <c r="D6913" i="35"/>
  <c r="D6912" i="35"/>
  <c r="D6911" i="35"/>
  <c r="D6910" i="35"/>
  <c r="D6909" i="35"/>
  <c r="D6908" i="35"/>
  <c r="D6907" i="35"/>
  <c r="D6906" i="35"/>
  <c r="D6905" i="35"/>
  <c r="D6904" i="35"/>
  <c r="D6903" i="35"/>
  <c r="D6902" i="35"/>
  <c r="D6901" i="35"/>
  <c r="D6900" i="35"/>
  <c r="D6899" i="35"/>
  <c r="D6898" i="35"/>
  <c r="D6897" i="35"/>
  <c r="D6896" i="35"/>
  <c r="D6895" i="35"/>
  <c r="D6894" i="35"/>
  <c r="D6893" i="35"/>
  <c r="D6892" i="35"/>
  <c r="D6891" i="35"/>
  <c r="D6890" i="35"/>
  <c r="D6889" i="35"/>
  <c r="D6888" i="35"/>
  <c r="D6887" i="35"/>
  <c r="D6886" i="35"/>
  <c r="D6885" i="35"/>
  <c r="D6884" i="35"/>
  <c r="D6883" i="35"/>
  <c r="D6882" i="35"/>
  <c r="D6881" i="35"/>
  <c r="D6880" i="35"/>
  <c r="D6879" i="35"/>
  <c r="D6878" i="35"/>
  <c r="D6877" i="35"/>
  <c r="D6876" i="35"/>
  <c r="D6875" i="35"/>
  <c r="D6874" i="35"/>
  <c r="D6873" i="35"/>
  <c r="D6872" i="35"/>
  <c r="D6871" i="35"/>
  <c r="D6870" i="35"/>
  <c r="D6869" i="35"/>
  <c r="D6868" i="35"/>
  <c r="D6867" i="35"/>
  <c r="D6866" i="35"/>
  <c r="D6865" i="35"/>
  <c r="D6864" i="35"/>
  <c r="D6863" i="35"/>
  <c r="D6862" i="35"/>
  <c r="D6861" i="35"/>
  <c r="D6860" i="35"/>
  <c r="D6859" i="35"/>
  <c r="D6858" i="35"/>
  <c r="D6857" i="35"/>
  <c r="D6856" i="35"/>
  <c r="D6855" i="35"/>
  <c r="D6854" i="35"/>
  <c r="D6853" i="35"/>
  <c r="D6852" i="35"/>
  <c r="D6851" i="35"/>
  <c r="D6850" i="35"/>
  <c r="D6849" i="35"/>
  <c r="D6848" i="35"/>
  <c r="D6847" i="35"/>
  <c r="D6846" i="35"/>
  <c r="D6845" i="35"/>
  <c r="D6844" i="35"/>
  <c r="D6843" i="35"/>
  <c r="D6842" i="35"/>
  <c r="D6841" i="35"/>
  <c r="D6840" i="35"/>
  <c r="D6839" i="35"/>
  <c r="D6838" i="35"/>
  <c r="D6837" i="35"/>
  <c r="D6836" i="35"/>
  <c r="D6835" i="35"/>
  <c r="D6834" i="35"/>
  <c r="D6833" i="35"/>
  <c r="D6832" i="35"/>
  <c r="D6831" i="35"/>
  <c r="D6830" i="35"/>
  <c r="D6829" i="35"/>
  <c r="D6828" i="35"/>
  <c r="D6827" i="35"/>
  <c r="D6826" i="35"/>
  <c r="D6825" i="35"/>
  <c r="D6824" i="35"/>
  <c r="D6823" i="35"/>
  <c r="D6822" i="35"/>
  <c r="D6821" i="35"/>
  <c r="D6820" i="35"/>
  <c r="D6819" i="35"/>
  <c r="D6818" i="35"/>
  <c r="D6817" i="35"/>
  <c r="D6816" i="35"/>
  <c r="D6815" i="35"/>
  <c r="D6814" i="35"/>
  <c r="D6813" i="35"/>
  <c r="D6812" i="35"/>
  <c r="D6811" i="35"/>
  <c r="D6810" i="35"/>
  <c r="D6809" i="35"/>
  <c r="D6808" i="35"/>
  <c r="D6807" i="35"/>
  <c r="D6806" i="35"/>
  <c r="D6805" i="35"/>
  <c r="D6804" i="35"/>
  <c r="D6803" i="35"/>
  <c r="D6802" i="35"/>
  <c r="D6801" i="35"/>
  <c r="D6800" i="35"/>
  <c r="D6799" i="35"/>
  <c r="D6798" i="35"/>
  <c r="D6797" i="35"/>
  <c r="D6796" i="35"/>
  <c r="D6795" i="35"/>
  <c r="D6794" i="35"/>
  <c r="D6793" i="35"/>
  <c r="D6792" i="35"/>
  <c r="D6791" i="35"/>
  <c r="D6790" i="35"/>
  <c r="D6789" i="35"/>
  <c r="D6788" i="35"/>
  <c r="D6787" i="35"/>
  <c r="D6786" i="35"/>
  <c r="D6785" i="35"/>
  <c r="D6784" i="35"/>
  <c r="D6783" i="35"/>
  <c r="D6782" i="35"/>
  <c r="D6781" i="35"/>
  <c r="D6780" i="35"/>
  <c r="D6779" i="35"/>
  <c r="D6778" i="35"/>
  <c r="D6777" i="35"/>
  <c r="D6776" i="35"/>
  <c r="D6775" i="35"/>
  <c r="D6774" i="35"/>
  <c r="D6773" i="35"/>
  <c r="D6772" i="35"/>
  <c r="D6771" i="35"/>
  <c r="D6770" i="35"/>
  <c r="D6769" i="35"/>
  <c r="D6768" i="35"/>
  <c r="D6767" i="35"/>
  <c r="D6766" i="35"/>
  <c r="D6765" i="35"/>
  <c r="D6764" i="35"/>
  <c r="D6763" i="35"/>
  <c r="D6762" i="35"/>
  <c r="D6761" i="35"/>
  <c r="D6760" i="35"/>
  <c r="D6759" i="35"/>
  <c r="D6758" i="35"/>
  <c r="D6757" i="35"/>
  <c r="D6756" i="35"/>
  <c r="D6755" i="35"/>
  <c r="D6754" i="35"/>
  <c r="D6753" i="35"/>
  <c r="D6752" i="35"/>
  <c r="D6751" i="35"/>
  <c r="D6750" i="35"/>
  <c r="D6749" i="35"/>
  <c r="D6748" i="35"/>
  <c r="D6747" i="35"/>
  <c r="D6746" i="35"/>
  <c r="D6745" i="35"/>
  <c r="D6744" i="35"/>
  <c r="D6743" i="35"/>
  <c r="D6742" i="35"/>
  <c r="D6741" i="35"/>
  <c r="D6740" i="35"/>
  <c r="D6739" i="35"/>
  <c r="D6738" i="35"/>
  <c r="D6737" i="35"/>
  <c r="D6736" i="35"/>
  <c r="D6735" i="35"/>
  <c r="D6734" i="35"/>
  <c r="D6733" i="35"/>
  <c r="D6732" i="35"/>
  <c r="D6731" i="35"/>
  <c r="D6730" i="35"/>
  <c r="D6729" i="35"/>
  <c r="D6728" i="35"/>
  <c r="D6727" i="35"/>
  <c r="D6726" i="35"/>
  <c r="D6725" i="35"/>
  <c r="D6724" i="35"/>
  <c r="D6723" i="35"/>
  <c r="D6722" i="35"/>
  <c r="D6721" i="35"/>
  <c r="D6720" i="35"/>
  <c r="D6719" i="35"/>
  <c r="D6718" i="35"/>
  <c r="D6717" i="35"/>
  <c r="D6716" i="35"/>
  <c r="D6715" i="35"/>
  <c r="D6714" i="35"/>
  <c r="D6713" i="35"/>
  <c r="D6712" i="35"/>
  <c r="D6711" i="35"/>
  <c r="D6710" i="35"/>
  <c r="D6709" i="35"/>
  <c r="D6708" i="35"/>
  <c r="D6707" i="35"/>
  <c r="D6706" i="35"/>
  <c r="D6705" i="35"/>
  <c r="D6704" i="35"/>
  <c r="D6703" i="35"/>
  <c r="D6702" i="35"/>
  <c r="D6701" i="35"/>
  <c r="D6700" i="35"/>
  <c r="D6699" i="35"/>
  <c r="D6698" i="35"/>
  <c r="D6697" i="35"/>
  <c r="D6696" i="35"/>
  <c r="D6695" i="35"/>
  <c r="D6694" i="35"/>
  <c r="D6693" i="35"/>
  <c r="D6692" i="35"/>
  <c r="D6691" i="35"/>
  <c r="D6690" i="35"/>
  <c r="D6689" i="35"/>
  <c r="D6688" i="35"/>
  <c r="D6687" i="35"/>
  <c r="D6686" i="35"/>
  <c r="D6685" i="35"/>
  <c r="D6684" i="35"/>
  <c r="D6683" i="35"/>
  <c r="D6682" i="35"/>
  <c r="D6681" i="35"/>
  <c r="D6680" i="35"/>
  <c r="D6679" i="35"/>
  <c r="D6678" i="35"/>
  <c r="D6677" i="35"/>
  <c r="D6676" i="35"/>
  <c r="D6675" i="35"/>
  <c r="D6674" i="35"/>
  <c r="D6673" i="35"/>
  <c r="D6672" i="35"/>
  <c r="D6671" i="35"/>
  <c r="D6670" i="35"/>
  <c r="D6669" i="35"/>
  <c r="D6668" i="35"/>
  <c r="D6667" i="35"/>
  <c r="D6666" i="35"/>
  <c r="D6665" i="35"/>
  <c r="D6664" i="35"/>
  <c r="D6663" i="35"/>
  <c r="D6662" i="35"/>
  <c r="D6661" i="35"/>
  <c r="D6660" i="35"/>
  <c r="D6659" i="35"/>
  <c r="D6658" i="35"/>
  <c r="D6657" i="35"/>
  <c r="D6656" i="35"/>
  <c r="D6655" i="35"/>
  <c r="D6654" i="35"/>
  <c r="D6653" i="35"/>
  <c r="D6652" i="35"/>
  <c r="D6651" i="35"/>
  <c r="D6650" i="35"/>
  <c r="D6649" i="35"/>
  <c r="D6648" i="35"/>
  <c r="D6647" i="35"/>
  <c r="D6646" i="35"/>
  <c r="D6645" i="35"/>
  <c r="D6644" i="35"/>
  <c r="D6643" i="35"/>
  <c r="D6642" i="35"/>
  <c r="D6641" i="35"/>
  <c r="D6640" i="35"/>
  <c r="D6639" i="35"/>
  <c r="D6638" i="35"/>
  <c r="D6637" i="35"/>
  <c r="D6636" i="35"/>
  <c r="D6635" i="35"/>
  <c r="D6634" i="35"/>
  <c r="D6633" i="35"/>
  <c r="D6632" i="35"/>
  <c r="D6631" i="35"/>
  <c r="D6630" i="35"/>
  <c r="D6629" i="35"/>
  <c r="D6628" i="35"/>
  <c r="D6627" i="35"/>
  <c r="D6626" i="35"/>
  <c r="D6625" i="35"/>
  <c r="D6624" i="35"/>
  <c r="D6623" i="35"/>
  <c r="D6622" i="35"/>
  <c r="D6621" i="35"/>
  <c r="D6620" i="35"/>
  <c r="D6619" i="35"/>
  <c r="D6618" i="35"/>
  <c r="D6617" i="35"/>
  <c r="D6616" i="35"/>
  <c r="D6615" i="35"/>
  <c r="D6614" i="35"/>
  <c r="D6613" i="35"/>
  <c r="D6612" i="35"/>
  <c r="D6611" i="35"/>
  <c r="D6610" i="35"/>
  <c r="D6609" i="35"/>
  <c r="D6608" i="35"/>
  <c r="D6607" i="35"/>
  <c r="D6606" i="35"/>
  <c r="D6605" i="35"/>
  <c r="D6604" i="35"/>
  <c r="D6603" i="35"/>
  <c r="D6602" i="35"/>
  <c r="D6601" i="35"/>
  <c r="D6600" i="35"/>
  <c r="D6599" i="35"/>
  <c r="D6598" i="35"/>
  <c r="D6597" i="35"/>
  <c r="D6596" i="35"/>
  <c r="D6595" i="35"/>
  <c r="D6594" i="35"/>
  <c r="D6593" i="35"/>
  <c r="D6592" i="35"/>
  <c r="D6591" i="35"/>
  <c r="D6590" i="35"/>
  <c r="D6589" i="35"/>
  <c r="D6588" i="35"/>
  <c r="D6587" i="35"/>
  <c r="D6586" i="35"/>
  <c r="D6585" i="35"/>
  <c r="D6584" i="35"/>
  <c r="D6583" i="35"/>
  <c r="D6582" i="35"/>
  <c r="D6581" i="35"/>
  <c r="D6580" i="35"/>
  <c r="D6579" i="35"/>
  <c r="D6578" i="35"/>
  <c r="D6577" i="35"/>
  <c r="D6576" i="35"/>
  <c r="D6575" i="35"/>
  <c r="D6574" i="35"/>
  <c r="D6573" i="35"/>
  <c r="D6572" i="35"/>
  <c r="D6571" i="35"/>
  <c r="D6570" i="35"/>
  <c r="D6569" i="35"/>
  <c r="D6568" i="35"/>
  <c r="D6567" i="35"/>
  <c r="D6566" i="35"/>
  <c r="D6565" i="35"/>
  <c r="D6564" i="35"/>
  <c r="D6563" i="35"/>
  <c r="D6562" i="35"/>
  <c r="D6561" i="35"/>
  <c r="D6560" i="35"/>
  <c r="D6559" i="35"/>
  <c r="D6558" i="35"/>
  <c r="D6557" i="35"/>
  <c r="D6556" i="35"/>
  <c r="D6555" i="35"/>
  <c r="D6554" i="35"/>
  <c r="D6553" i="35"/>
  <c r="D6552" i="35"/>
  <c r="D6551" i="35"/>
  <c r="D6550" i="35"/>
  <c r="D6549" i="35"/>
  <c r="D6548" i="35"/>
  <c r="D6547" i="35"/>
  <c r="D6546" i="35"/>
  <c r="D6545" i="35"/>
  <c r="D6544" i="35"/>
  <c r="D6543" i="35"/>
  <c r="D6542" i="35"/>
  <c r="D6541" i="35"/>
  <c r="D6540" i="35"/>
  <c r="D6539" i="35"/>
  <c r="D6538" i="35"/>
  <c r="D6537" i="35"/>
  <c r="D6536" i="35"/>
  <c r="D6535" i="35"/>
  <c r="D6534" i="35"/>
  <c r="D6533" i="35"/>
  <c r="D6532" i="35"/>
  <c r="D6531" i="35"/>
  <c r="D6530" i="35"/>
  <c r="D6529" i="35"/>
  <c r="D6528" i="35"/>
  <c r="D6527" i="35"/>
  <c r="D6526" i="35"/>
  <c r="D6525" i="35"/>
  <c r="D6524" i="35"/>
  <c r="D6523" i="35"/>
  <c r="D6522" i="35"/>
  <c r="D6521" i="35"/>
  <c r="D6520" i="35"/>
  <c r="D6519" i="35"/>
  <c r="D6518" i="35"/>
  <c r="D6517" i="35"/>
  <c r="D6516" i="35"/>
  <c r="D6515" i="35"/>
  <c r="D6514" i="35"/>
  <c r="D6513" i="35"/>
  <c r="D6512" i="35"/>
  <c r="D6511" i="35"/>
  <c r="D6510" i="35"/>
  <c r="D6509" i="35"/>
  <c r="D6508" i="35"/>
  <c r="D6507" i="35"/>
  <c r="D6506" i="35"/>
  <c r="D6505" i="35"/>
  <c r="D6504" i="35"/>
  <c r="D6503" i="35"/>
  <c r="D6502" i="35"/>
  <c r="D6501" i="35"/>
  <c r="D6500" i="35"/>
  <c r="D6499" i="35"/>
  <c r="D6498" i="35"/>
  <c r="D6497" i="35"/>
  <c r="D6496" i="35"/>
  <c r="D6495" i="35"/>
  <c r="D6494" i="35"/>
  <c r="D6493" i="35"/>
  <c r="D6492" i="35"/>
  <c r="D6491" i="35"/>
  <c r="D6490" i="35"/>
  <c r="D6489" i="35"/>
  <c r="D6488" i="35"/>
  <c r="D6487" i="35"/>
  <c r="D6486" i="35"/>
  <c r="D6485" i="35"/>
  <c r="D6484" i="35"/>
  <c r="D6483" i="35"/>
  <c r="D6482" i="35"/>
  <c r="D6481" i="35"/>
  <c r="D6480" i="35"/>
  <c r="D6479" i="35"/>
  <c r="D6478" i="35"/>
  <c r="D6477" i="35"/>
  <c r="D6476" i="35"/>
  <c r="D6475" i="35"/>
  <c r="D6474" i="35"/>
  <c r="D6473" i="35"/>
  <c r="D6472" i="35"/>
  <c r="D6471" i="35"/>
  <c r="D6470" i="35"/>
  <c r="D6469" i="35"/>
  <c r="D6468" i="35"/>
  <c r="D6467" i="35"/>
  <c r="D6466" i="35"/>
  <c r="D6465" i="35"/>
  <c r="D6464" i="35"/>
  <c r="D6463" i="35"/>
  <c r="D6462" i="35"/>
  <c r="D6461" i="35"/>
  <c r="D6460" i="35"/>
  <c r="D6459" i="35"/>
  <c r="D6458" i="35"/>
  <c r="D6457" i="35"/>
  <c r="D6456" i="35"/>
  <c r="D6455" i="35"/>
  <c r="D6454" i="35"/>
  <c r="D6453" i="35"/>
  <c r="D6452" i="35"/>
  <c r="D6451" i="35"/>
  <c r="D6450" i="35"/>
  <c r="D6449" i="35"/>
  <c r="D6448" i="35"/>
  <c r="D6447" i="35"/>
  <c r="D6446" i="35"/>
  <c r="D6445" i="35"/>
  <c r="D6444" i="35"/>
  <c r="D6443" i="35"/>
  <c r="D6442" i="35"/>
  <c r="D6441" i="35"/>
  <c r="D6440" i="35"/>
  <c r="D6439" i="35"/>
  <c r="D6438" i="35"/>
  <c r="D6437" i="35"/>
  <c r="D6436" i="35"/>
  <c r="D6435" i="35"/>
  <c r="D6434" i="35"/>
  <c r="D6433" i="35"/>
  <c r="D6432" i="35"/>
  <c r="D6431" i="35"/>
  <c r="D6430" i="35"/>
  <c r="D6429" i="35"/>
  <c r="D6428" i="35"/>
  <c r="D6427" i="35"/>
  <c r="D6426" i="35"/>
  <c r="D6425" i="35"/>
  <c r="D6424" i="35"/>
  <c r="D6423" i="35"/>
  <c r="D6422" i="35"/>
  <c r="D6421" i="35"/>
  <c r="D6420" i="35"/>
  <c r="D6419" i="35"/>
  <c r="D6418" i="35"/>
  <c r="D6417" i="35"/>
  <c r="D6416" i="35"/>
  <c r="D6415" i="35"/>
  <c r="D6414" i="35"/>
  <c r="D6413" i="35"/>
  <c r="D6412" i="35"/>
  <c r="D6411" i="35"/>
  <c r="D6410" i="35"/>
  <c r="D6409" i="35"/>
  <c r="D6408" i="35"/>
  <c r="D6407" i="35"/>
  <c r="D6406" i="35"/>
  <c r="D6405" i="35"/>
  <c r="D6404" i="35"/>
  <c r="D6403" i="35"/>
  <c r="D6402" i="35"/>
  <c r="D6401" i="35"/>
  <c r="D6400" i="35"/>
  <c r="D6399" i="35"/>
  <c r="D6398" i="35"/>
  <c r="D6397" i="35"/>
  <c r="D6396" i="35"/>
  <c r="D6395" i="35"/>
  <c r="D6394" i="35"/>
  <c r="D6393" i="35"/>
  <c r="D6392" i="35"/>
  <c r="D6391" i="35"/>
  <c r="D6390" i="35"/>
  <c r="D6389" i="35"/>
  <c r="D6388" i="35"/>
  <c r="D6387" i="35"/>
  <c r="D6386" i="35"/>
  <c r="D6385" i="35"/>
  <c r="D6384" i="35"/>
  <c r="D6383" i="35"/>
  <c r="D6382" i="35"/>
  <c r="D6381" i="35"/>
  <c r="D6380" i="35"/>
  <c r="D6379" i="35"/>
  <c r="D6378" i="35"/>
  <c r="D6377" i="35"/>
  <c r="D6376" i="35"/>
  <c r="D6375" i="35"/>
  <c r="D6374" i="35"/>
  <c r="D6373" i="35"/>
  <c r="D6372" i="35"/>
  <c r="D6371" i="35"/>
  <c r="D6370" i="35"/>
  <c r="D6369" i="35"/>
  <c r="D6368" i="35"/>
  <c r="D6367" i="35"/>
  <c r="D6366" i="35"/>
  <c r="D6365" i="35"/>
  <c r="D6364" i="35"/>
  <c r="D6363" i="35"/>
  <c r="D6362" i="35"/>
  <c r="D6361" i="35"/>
  <c r="D6360" i="35"/>
  <c r="D6359" i="35"/>
  <c r="D6358" i="35"/>
  <c r="D6357" i="35"/>
  <c r="D6356" i="35"/>
  <c r="D6355" i="35"/>
  <c r="D6354" i="35"/>
  <c r="D6353" i="35"/>
  <c r="D6352" i="35"/>
  <c r="D6351" i="35"/>
  <c r="D6350" i="35"/>
  <c r="D6349" i="35"/>
  <c r="D6348" i="35"/>
  <c r="D6347" i="35"/>
  <c r="D6346" i="35"/>
  <c r="D6345" i="35"/>
  <c r="D6344" i="35"/>
  <c r="D6343" i="35"/>
  <c r="D6342" i="35"/>
  <c r="D6341" i="35"/>
  <c r="D6340" i="35"/>
  <c r="D6339" i="35"/>
  <c r="D6338" i="35"/>
  <c r="D6337" i="35"/>
  <c r="D6336" i="35"/>
  <c r="D6335" i="35"/>
  <c r="D6334" i="35"/>
  <c r="D6333" i="35"/>
  <c r="D6332" i="35"/>
  <c r="D6331" i="35"/>
  <c r="D6330" i="35"/>
  <c r="D6329" i="35"/>
  <c r="D6328" i="35"/>
  <c r="D6327" i="35"/>
  <c r="D6326" i="35"/>
  <c r="D6325" i="35"/>
  <c r="D6324" i="35"/>
  <c r="D6323" i="35"/>
  <c r="D6322" i="35"/>
  <c r="D6321" i="35"/>
  <c r="D6320" i="35"/>
  <c r="D6319" i="35"/>
  <c r="D6318" i="35"/>
  <c r="D6317" i="35"/>
  <c r="D6316" i="35"/>
  <c r="D6315" i="35"/>
  <c r="D6314" i="35"/>
  <c r="D6313" i="35"/>
  <c r="D6312" i="35"/>
  <c r="D6311" i="35"/>
  <c r="D6310" i="35"/>
  <c r="D6309" i="35"/>
  <c r="D6308" i="35"/>
  <c r="D6307" i="35"/>
  <c r="D6306" i="35"/>
  <c r="D6305" i="35"/>
  <c r="D6304" i="35"/>
  <c r="D6303" i="35"/>
  <c r="D6302" i="35"/>
  <c r="D6301" i="35"/>
  <c r="D6300" i="35"/>
  <c r="D6299" i="35"/>
  <c r="D6298" i="35"/>
  <c r="D6297" i="35"/>
  <c r="D6296" i="35"/>
  <c r="D6295" i="35"/>
  <c r="D6294" i="35"/>
  <c r="D6293" i="35"/>
  <c r="D6292" i="35"/>
  <c r="D6291" i="35"/>
  <c r="D6290" i="35"/>
  <c r="D6289" i="35"/>
  <c r="D6288" i="35"/>
  <c r="D6287" i="35"/>
  <c r="D6286" i="35"/>
  <c r="D6285" i="35"/>
  <c r="D6284" i="35"/>
  <c r="D6283" i="35"/>
  <c r="D6282" i="35"/>
  <c r="D6281" i="35"/>
  <c r="D6280" i="35"/>
  <c r="D6279" i="35"/>
  <c r="D6278" i="35"/>
  <c r="D6277" i="35"/>
  <c r="D6276" i="35"/>
  <c r="D6275" i="35"/>
  <c r="D6274" i="35"/>
  <c r="D6273" i="35"/>
  <c r="D6272" i="35"/>
  <c r="D6271" i="35"/>
  <c r="D6270" i="35"/>
  <c r="D6269" i="35"/>
  <c r="D6268" i="35"/>
  <c r="D6267" i="35"/>
  <c r="D6266" i="35"/>
  <c r="D6265" i="35"/>
  <c r="D6264" i="35"/>
  <c r="D6263" i="35"/>
  <c r="D6262" i="35"/>
  <c r="D6261" i="35"/>
  <c r="D6260" i="35"/>
  <c r="D6259" i="35"/>
  <c r="D6258" i="35"/>
  <c r="D6257" i="35"/>
  <c r="D6256" i="35"/>
  <c r="D6255" i="35"/>
  <c r="D6254" i="35"/>
  <c r="D6253" i="35"/>
  <c r="D6252" i="35"/>
  <c r="D6251" i="35"/>
  <c r="D6250" i="35"/>
  <c r="D6249" i="35"/>
  <c r="D6248" i="35"/>
  <c r="D6247" i="35"/>
  <c r="D6246" i="35"/>
  <c r="D6245" i="35"/>
  <c r="D6244" i="35"/>
  <c r="D6243" i="35"/>
  <c r="D6242" i="35"/>
  <c r="D6241" i="35"/>
  <c r="D6240" i="35"/>
  <c r="D6239" i="35"/>
  <c r="D6238" i="35"/>
  <c r="D6237" i="35"/>
  <c r="D6236" i="35"/>
  <c r="D6235" i="35"/>
  <c r="D6234" i="35"/>
  <c r="D6233" i="35"/>
  <c r="D6232" i="35"/>
  <c r="D6231" i="35"/>
  <c r="D6230" i="35"/>
  <c r="D6229" i="35"/>
  <c r="D6228" i="35"/>
  <c r="D6227" i="35"/>
  <c r="D6226" i="35"/>
  <c r="D6225" i="35"/>
  <c r="D6224" i="35"/>
  <c r="D6223" i="35"/>
  <c r="D6222" i="35"/>
  <c r="D6221" i="35"/>
  <c r="D6220" i="35"/>
  <c r="D6219" i="35"/>
  <c r="D6218" i="35"/>
  <c r="D6217" i="35"/>
  <c r="D6216" i="35"/>
  <c r="D6215" i="35"/>
  <c r="D6214" i="35"/>
  <c r="D6213" i="35"/>
  <c r="D6212" i="35"/>
  <c r="D6211" i="35"/>
  <c r="D6210" i="35"/>
  <c r="D6209" i="35"/>
  <c r="D6208" i="35"/>
  <c r="D6207" i="35"/>
  <c r="D6206" i="35"/>
  <c r="D6205" i="35"/>
  <c r="D6204" i="35"/>
  <c r="D6203" i="35"/>
  <c r="D6202" i="35"/>
  <c r="D6201" i="35"/>
  <c r="D6200" i="35"/>
  <c r="D6199" i="35"/>
  <c r="D6198" i="35"/>
  <c r="D6197" i="35"/>
  <c r="D6196" i="35"/>
  <c r="D6195" i="35"/>
  <c r="D6194" i="35"/>
  <c r="D6193" i="35"/>
  <c r="D6192" i="35"/>
  <c r="D6191" i="35"/>
  <c r="D6190" i="35"/>
  <c r="D6189" i="35"/>
  <c r="D6188" i="35"/>
  <c r="D6187" i="35"/>
  <c r="D6186" i="35"/>
  <c r="D6185" i="35"/>
  <c r="D6184" i="35"/>
  <c r="D6183" i="35"/>
  <c r="D6182" i="35"/>
  <c r="D6181" i="35"/>
  <c r="D6180" i="35"/>
  <c r="D6179" i="35"/>
  <c r="D6178" i="35"/>
  <c r="D6177" i="35"/>
  <c r="D6176" i="35"/>
  <c r="D6175" i="35"/>
  <c r="D6174" i="35"/>
  <c r="D6173" i="35"/>
  <c r="D6172" i="35"/>
  <c r="D6171" i="35"/>
  <c r="D6170" i="35"/>
  <c r="D6169" i="35"/>
  <c r="D6168" i="35"/>
  <c r="D6167" i="35"/>
  <c r="D6166" i="35"/>
  <c r="D6165" i="35"/>
  <c r="D6164" i="35"/>
  <c r="D6163" i="35"/>
  <c r="D6162" i="35"/>
  <c r="D6161" i="35"/>
  <c r="D6160" i="35"/>
  <c r="D6159" i="35"/>
  <c r="D6158" i="35"/>
  <c r="D6157" i="35"/>
  <c r="D6156" i="35"/>
  <c r="D6155" i="35"/>
  <c r="D6154" i="35"/>
  <c r="D6153" i="35"/>
  <c r="D6152" i="35"/>
  <c r="D6151" i="35"/>
  <c r="D6150" i="35"/>
  <c r="D6149" i="35"/>
  <c r="D6148" i="35"/>
  <c r="D6147" i="35"/>
  <c r="D6146" i="35"/>
  <c r="D6145" i="35"/>
  <c r="D6144" i="35"/>
  <c r="D6143" i="35"/>
  <c r="D6142" i="35"/>
  <c r="D6141" i="35"/>
  <c r="D6140" i="35"/>
  <c r="D6139" i="35"/>
  <c r="D6138" i="35"/>
  <c r="D6137" i="35"/>
  <c r="D6136" i="35"/>
  <c r="D6135" i="35"/>
  <c r="D6134" i="35"/>
  <c r="D6133" i="35"/>
  <c r="D6132" i="35"/>
  <c r="D6131" i="35"/>
  <c r="D6130" i="35"/>
  <c r="D6129" i="35"/>
  <c r="D6128" i="35"/>
  <c r="D6127" i="35"/>
  <c r="D6126" i="35"/>
  <c r="D6125" i="35"/>
  <c r="D6124" i="35"/>
  <c r="D6123" i="35"/>
  <c r="D6122" i="35"/>
  <c r="D6121" i="35"/>
  <c r="D6120" i="35"/>
  <c r="D6119" i="35"/>
  <c r="D6118" i="35"/>
  <c r="D6117" i="35"/>
  <c r="D6116" i="35"/>
  <c r="D6115" i="35"/>
  <c r="D6114" i="35"/>
  <c r="D6113" i="35"/>
  <c r="D6112" i="35"/>
  <c r="D6111" i="35"/>
  <c r="D6110" i="35"/>
  <c r="D6109" i="35"/>
  <c r="D6108" i="35"/>
  <c r="D6107" i="35"/>
  <c r="D6106" i="35"/>
  <c r="D6105" i="35"/>
  <c r="D6104" i="35"/>
  <c r="D6103" i="35"/>
  <c r="D6102" i="35"/>
  <c r="D6101" i="35"/>
  <c r="D6100" i="35"/>
  <c r="D6099" i="35"/>
  <c r="D6098" i="35"/>
  <c r="D6097" i="35"/>
  <c r="D6096" i="35"/>
  <c r="D6095" i="35"/>
  <c r="D6094" i="35"/>
  <c r="D6093" i="35"/>
  <c r="D6092" i="35"/>
  <c r="D6091" i="35"/>
  <c r="D6090" i="35"/>
  <c r="D6089" i="35"/>
  <c r="D6088" i="35"/>
  <c r="D6087" i="35"/>
  <c r="D6086" i="35"/>
  <c r="D6085" i="35"/>
  <c r="D6084" i="35"/>
  <c r="D6083" i="35"/>
  <c r="D6082" i="35"/>
  <c r="D6081" i="35"/>
  <c r="D6080" i="35"/>
  <c r="D6079" i="35"/>
  <c r="D6078" i="35"/>
  <c r="D6077" i="35"/>
  <c r="D6076" i="35"/>
  <c r="D6075" i="35"/>
  <c r="D6074" i="35"/>
  <c r="D6073" i="35"/>
  <c r="D6072" i="35"/>
  <c r="D6071" i="35"/>
  <c r="D6070" i="35"/>
  <c r="D6069" i="35"/>
  <c r="D6068" i="35"/>
  <c r="D6067" i="35"/>
  <c r="D6066" i="35"/>
  <c r="D6065" i="35"/>
  <c r="D6064" i="35"/>
  <c r="D6063" i="35"/>
  <c r="D6062" i="35"/>
  <c r="D6061" i="35"/>
  <c r="D6060" i="35"/>
  <c r="D6059" i="35"/>
  <c r="D6058" i="35"/>
  <c r="D6057" i="35"/>
  <c r="D6056" i="35"/>
  <c r="D6055" i="35"/>
  <c r="D6054" i="35"/>
  <c r="D6053" i="35"/>
  <c r="D6052" i="35"/>
  <c r="D6051" i="35"/>
  <c r="D6050" i="35"/>
  <c r="D6049" i="35"/>
  <c r="D6048" i="35"/>
  <c r="D6047" i="35"/>
  <c r="D6046" i="35"/>
  <c r="D6045" i="35"/>
  <c r="D6044" i="35"/>
  <c r="D6043" i="35"/>
  <c r="D6042" i="35"/>
  <c r="D6041" i="35"/>
  <c r="D6040" i="35"/>
  <c r="D6039" i="35"/>
  <c r="D6038" i="35"/>
  <c r="D6037" i="35"/>
  <c r="D6036" i="35"/>
  <c r="D6035" i="35"/>
  <c r="D6034" i="35"/>
  <c r="D6033" i="35"/>
  <c r="D6032" i="35"/>
  <c r="D6031" i="35"/>
  <c r="D6030" i="35"/>
  <c r="D6029" i="35"/>
  <c r="D6028" i="35"/>
  <c r="D6027" i="35"/>
  <c r="D6026" i="35"/>
  <c r="D6025" i="35"/>
  <c r="D6024" i="35"/>
  <c r="D6023" i="35"/>
  <c r="D6022" i="35"/>
  <c r="D6021" i="35"/>
  <c r="D6020" i="35"/>
  <c r="D6019" i="35"/>
  <c r="D6018" i="35"/>
  <c r="D6017" i="35"/>
  <c r="D6016" i="35"/>
  <c r="D6015" i="35"/>
  <c r="D6014" i="35"/>
  <c r="D6013" i="35"/>
  <c r="D6012" i="35"/>
  <c r="D6011" i="35"/>
  <c r="D6010" i="35"/>
  <c r="D6009" i="35"/>
  <c r="D6008" i="35"/>
  <c r="D6007" i="35"/>
  <c r="D6006" i="35"/>
  <c r="D6005" i="35"/>
  <c r="D6004" i="35"/>
  <c r="D6003" i="35"/>
  <c r="D6002" i="35"/>
  <c r="D6001" i="35"/>
  <c r="D6000" i="35"/>
  <c r="D5999" i="35"/>
  <c r="D5998" i="35"/>
  <c r="D5997" i="35"/>
  <c r="D5996" i="35"/>
  <c r="D5995" i="35"/>
  <c r="D5994" i="35"/>
  <c r="D5993" i="35"/>
  <c r="D5992" i="35"/>
  <c r="D5991" i="35"/>
  <c r="D5990" i="35"/>
  <c r="D5989" i="35"/>
  <c r="D5988" i="35"/>
  <c r="D5987" i="35"/>
  <c r="D5986" i="35"/>
  <c r="D5985" i="35"/>
  <c r="D5984" i="35"/>
  <c r="D5983" i="35"/>
  <c r="D5982" i="35"/>
  <c r="D5981" i="35"/>
  <c r="D5980" i="35"/>
  <c r="D5979" i="35"/>
  <c r="D5978" i="35"/>
  <c r="D5977" i="35"/>
  <c r="D5976" i="35"/>
  <c r="D5975" i="35"/>
  <c r="D5974" i="35"/>
  <c r="D5973" i="35"/>
  <c r="D5972" i="35"/>
  <c r="D5971" i="35"/>
  <c r="D5970" i="35"/>
  <c r="D5969" i="35"/>
  <c r="D5968" i="35"/>
  <c r="D5967" i="35"/>
  <c r="D5966" i="35"/>
  <c r="D5965" i="35"/>
  <c r="D5964" i="35"/>
  <c r="D5963" i="35"/>
  <c r="D5962" i="35"/>
  <c r="D5961" i="35"/>
  <c r="D5960" i="35"/>
  <c r="D5959" i="35"/>
  <c r="D5958" i="35"/>
  <c r="D5957" i="35"/>
  <c r="D5956" i="35"/>
  <c r="D5955" i="35"/>
  <c r="D5954" i="35"/>
  <c r="D5953" i="35"/>
  <c r="D5952" i="35"/>
  <c r="D5951" i="35"/>
  <c r="D5950" i="35"/>
  <c r="D5949" i="35"/>
  <c r="D5948" i="35"/>
  <c r="D5947" i="35"/>
  <c r="D5946" i="35"/>
  <c r="D5945" i="35"/>
  <c r="D5944" i="35"/>
  <c r="D5943" i="35"/>
  <c r="D5942" i="35"/>
  <c r="D5941" i="35"/>
  <c r="D5940" i="35"/>
  <c r="D5939" i="35"/>
  <c r="D5938" i="35"/>
  <c r="D5937" i="35"/>
  <c r="D5936" i="35"/>
  <c r="D5935" i="35"/>
  <c r="D5934" i="35"/>
  <c r="D5933" i="35"/>
  <c r="D5932" i="35"/>
  <c r="D5931" i="35"/>
  <c r="D5930" i="35"/>
  <c r="D5929" i="35"/>
  <c r="D5928" i="35"/>
  <c r="D5927" i="35"/>
  <c r="D5926" i="35"/>
  <c r="D5925" i="35"/>
  <c r="D5924" i="35"/>
  <c r="D5923" i="35"/>
  <c r="D5922" i="35"/>
  <c r="D5921" i="35"/>
  <c r="D5920" i="35"/>
  <c r="D5919" i="35"/>
  <c r="D5918" i="35"/>
  <c r="D5917" i="35"/>
  <c r="D5916" i="35"/>
  <c r="D5915" i="35"/>
  <c r="D5914" i="35"/>
  <c r="D5913" i="35"/>
  <c r="D5912" i="35"/>
  <c r="D5911" i="35"/>
  <c r="D5910" i="35"/>
  <c r="D5909" i="35"/>
  <c r="D5908" i="35"/>
  <c r="D5907" i="35"/>
  <c r="D5906" i="35"/>
  <c r="D5905" i="35"/>
  <c r="D5904" i="35"/>
  <c r="D5903" i="35"/>
  <c r="D5902" i="35"/>
  <c r="D5901" i="35"/>
  <c r="D5900" i="35"/>
  <c r="D5899" i="35"/>
  <c r="D5898" i="35"/>
  <c r="D5897" i="35"/>
  <c r="D5896" i="35"/>
  <c r="D5895" i="35"/>
  <c r="D5894" i="35"/>
  <c r="D5893" i="35"/>
  <c r="D5892" i="35"/>
  <c r="D5891" i="35"/>
  <c r="D5890" i="35"/>
  <c r="D5889" i="35"/>
  <c r="D5888" i="35"/>
  <c r="D5887" i="35"/>
  <c r="D5886" i="35"/>
  <c r="D5885" i="35"/>
  <c r="D5884" i="35"/>
  <c r="D5883" i="35"/>
  <c r="D5882" i="35"/>
  <c r="D5881" i="35"/>
  <c r="D5880" i="35"/>
  <c r="D5879" i="35"/>
  <c r="D5878" i="35"/>
  <c r="D5877" i="35"/>
  <c r="D5876" i="35"/>
  <c r="D5875" i="35"/>
  <c r="D5874" i="35"/>
  <c r="D5873" i="35"/>
  <c r="D5872" i="35"/>
  <c r="D5871" i="35"/>
  <c r="D5870" i="35"/>
  <c r="D5869" i="35"/>
  <c r="D5868" i="35"/>
  <c r="D5867" i="35"/>
  <c r="D5866" i="35"/>
  <c r="D5865" i="35"/>
  <c r="D5864" i="35"/>
  <c r="D5863" i="35"/>
  <c r="D5862" i="35"/>
  <c r="D5861" i="35"/>
  <c r="D5860" i="35"/>
  <c r="D5859" i="35"/>
  <c r="D5858" i="35"/>
  <c r="D5857" i="35"/>
  <c r="D5856" i="35"/>
  <c r="D5855" i="35"/>
  <c r="D5854" i="35"/>
  <c r="D5853" i="35"/>
  <c r="D5852" i="35"/>
  <c r="D5851" i="35"/>
  <c r="D5850" i="35"/>
  <c r="D5849" i="35"/>
  <c r="D5848" i="35"/>
  <c r="D5847" i="35"/>
  <c r="D5846" i="35"/>
  <c r="D5845" i="35"/>
  <c r="D5844" i="35"/>
  <c r="D5843" i="35"/>
  <c r="D5842" i="35"/>
  <c r="D5841" i="35"/>
  <c r="D5840" i="35"/>
  <c r="D5839" i="35"/>
  <c r="D5838" i="35"/>
  <c r="D5837" i="35"/>
  <c r="D5836" i="35"/>
  <c r="D5835" i="35"/>
  <c r="D5834" i="35"/>
  <c r="D5833" i="35"/>
  <c r="D5832" i="35"/>
  <c r="D5831" i="35"/>
  <c r="D5830" i="35"/>
  <c r="D5829" i="35"/>
  <c r="D5828" i="35"/>
  <c r="D5827" i="35"/>
  <c r="D5826" i="35"/>
  <c r="D5825" i="35"/>
  <c r="D5824" i="35"/>
  <c r="D5823" i="35"/>
  <c r="D5822" i="35"/>
  <c r="D5821" i="35"/>
  <c r="D5820" i="35"/>
  <c r="D5819" i="35"/>
  <c r="D5818" i="35"/>
  <c r="D5817" i="35"/>
  <c r="D5816" i="35"/>
  <c r="D5815" i="35"/>
  <c r="D5814" i="35"/>
  <c r="D5813" i="35"/>
  <c r="D5812" i="35"/>
  <c r="D5811" i="35"/>
  <c r="D5810" i="35"/>
  <c r="D5809" i="35"/>
  <c r="D5808" i="35"/>
  <c r="D5807" i="35"/>
  <c r="D5806" i="35"/>
  <c r="D5805" i="35"/>
  <c r="D5804" i="35"/>
  <c r="D5803" i="35"/>
  <c r="D5802" i="35"/>
  <c r="D5801" i="35"/>
  <c r="D5800" i="35"/>
  <c r="D5799" i="35"/>
  <c r="D5798" i="35"/>
  <c r="D5797" i="35"/>
  <c r="D5796" i="35"/>
  <c r="D5795" i="35"/>
  <c r="D5794" i="35"/>
  <c r="D5793" i="35"/>
  <c r="D5792" i="35"/>
  <c r="D5791" i="35"/>
  <c r="D5790" i="35"/>
  <c r="D5789" i="35"/>
  <c r="D5788" i="35"/>
  <c r="D5787" i="35"/>
  <c r="D5786" i="35"/>
  <c r="D5785" i="35"/>
  <c r="D5784" i="35"/>
  <c r="D5783" i="35"/>
  <c r="D5782" i="35"/>
  <c r="D5781" i="35"/>
  <c r="D5780" i="35"/>
  <c r="D5779" i="35"/>
  <c r="D5778" i="35"/>
  <c r="D5777" i="35"/>
  <c r="D5776" i="35"/>
  <c r="D5775" i="35"/>
  <c r="D5774" i="35"/>
  <c r="D5773" i="35"/>
  <c r="D5772" i="35"/>
  <c r="D5771" i="35"/>
  <c r="D5770" i="35"/>
  <c r="D5769" i="35"/>
  <c r="D5768" i="35"/>
  <c r="D5767" i="35"/>
  <c r="D5766" i="35"/>
  <c r="D5765" i="35"/>
  <c r="D5764" i="35"/>
  <c r="D5763" i="35"/>
  <c r="D5762" i="35"/>
  <c r="D5761" i="35"/>
  <c r="D5760" i="35"/>
  <c r="D5759" i="35"/>
  <c r="D5758" i="35"/>
  <c r="D5757" i="35"/>
  <c r="D5756" i="35"/>
  <c r="D5755" i="35"/>
  <c r="D5754" i="35"/>
  <c r="D5753" i="35"/>
  <c r="D5752" i="35"/>
  <c r="D5751" i="35"/>
  <c r="D5750" i="35"/>
  <c r="D5749" i="35"/>
  <c r="D5748" i="35"/>
  <c r="D5747" i="35"/>
  <c r="D5746" i="35"/>
  <c r="D5745" i="35"/>
  <c r="D5744" i="35"/>
  <c r="D5743" i="35"/>
  <c r="D5742" i="35"/>
  <c r="D5741" i="35"/>
  <c r="D5740" i="35"/>
  <c r="D5739" i="35"/>
  <c r="D5738" i="35"/>
  <c r="D5737" i="35"/>
  <c r="D5736" i="35"/>
  <c r="D5735" i="35"/>
  <c r="D5734" i="35"/>
  <c r="D5733" i="35"/>
  <c r="D5732" i="35"/>
  <c r="D5731" i="35"/>
  <c r="D5730" i="35"/>
  <c r="D5729" i="35"/>
  <c r="D5728" i="35"/>
  <c r="D5727" i="35"/>
  <c r="D5726" i="35"/>
  <c r="D5725" i="35"/>
  <c r="D5724" i="35"/>
  <c r="D5723" i="35"/>
  <c r="D5722" i="35"/>
  <c r="D5721" i="35"/>
  <c r="D5720" i="35"/>
  <c r="D5719" i="35"/>
  <c r="D5718" i="35"/>
  <c r="D5717" i="35"/>
  <c r="D5716" i="35"/>
  <c r="D5715" i="35"/>
  <c r="D5714" i="35"/>
  <c r="D5713" i="35"/>
  <c r="D5712" i="35"/>
  <c r="D5711" i="35"/>
  <c r="D5710" i="35"/>
  <c r="D5709" i="35"/>
  <c r="D5708" i="35"/>
  <c r="D5707" i="35"/>
  <c r="D5706" i="35"/>
  <c r="D5705" i="35"/>
  <c r="D5704" i="35"/>
  <c r="D5703" i="35"/>
  <c r="D5702" i="35"/>
  <c r="D5701" i="35"/>
  <c r="D5700" i="35"/>
  <c r="D5699" i="35"/>
  <c r="D5698" i="35"/>
  <c r="D5697" i="35"/>
  <c r="D5696" i="35"/>
  <c r="D5695" i="35"/>
  <c r="D5694" i="35"/>
  <c r="D5693" i="35"/>
  <c r="D5692" i="35"/>
  <c r="D5691" i="35"/>
  <c r="D5690" i="35"/>
  <c r="D5689" i="35"/>
  <c r="D5688" i="35"/>
  <c r="D5687" i="35"/>
  <c r="D5686" i="35"/>
  <c r="D5685" i="35"/>
  <c r="D5684" i="35"/>
  <c r="D5683" i="35"/>
  <c r="D5682" i="35"/>
  <c r="D5681" i="35"/>
  <c r="D5680" i="35"/>
  <c r="D5679" i="35"/>
  <c r="D5678" i="35"/>
  <c r="D5677" i="35"/>
  <c r="D5676" i="35"/>
  <c r="D5675" i="35"/>
  <c r="D5674" i="35"/>
  <c r="D5673" i="35"/>
  <c r="D5672" i="35"/>
  <c r="D5671" i="35"/>
  <c r="D5670" i="35"/>
  <c r="D5669" i="35"/>
  <c r="D5668" i="35"/>
  <c r="D5667" i="35"/>
  <c r="D5666" i="35"/>
  <c r="D5665" i="35"/>
  <c r="D5664" i="35"/>
  <c r="D5663" i="35"/>
  <c r="D5662" i="35"/>
  <c r="D5661" i="35"/>
  <c r="D5660" i="35"/>
  <c r="D5659" i="35"/>
  <c r="D5658" i="35"/>
  <c r="D5657" i="35"/>
  <c r="D5656" i="35"/>
  <c r="D5655" i="35"/>
  <c r="D5654" i="35"/>
  <c r="D5653" i="35"/>
  <c r="D5652" i="35"/>
  <c r="D5651" i="35"/>
  <c r="D5650" i="35"/>
  <c r="D5649" i="35"/>
  <c r="D5648" i="35"/>
  <c r="D5647" i="35"/>
  <c r="D5646" i="35"/>
  <c r="D5645" i="35"/>
  <c r="D5644" i="35"/>
  <c r="D5643" i="35"/>
  <c r="D5642" i="35"/>
  <c r="D5641" i="35"/>
  <c r="D5640" i="35"/>
  <c r="D5639" i="35"/>
  <c r="D5638" i="35"/>
  <c r="D5637" i="35"/>
  <c r="D5636" i="35"/>
  <c r="D5635" i="35"/>
  <c r="D5634" i="35"/>
  <c r="D5633" i="35"/>
  <c r="D5632" i="35"/>
  <c r="D5631" i="35"/>
  <c r="D5630" i="35"/>
  <c r="D5629" i="35"/>
  <c r="D5628" i="35"/>
  <c r="D5627" i="35"/>
  <c r="D5626" i="35"/>
  <c r="D5625" i="35"/>
  <c r="D5624" i="35"/>
  <c r="D5623" i="35"/>
  <c r="D5622" i="35"/>
  <c r="D5621" i="35"/>
  <c r="D5620" i="35"/>
  <c r="D5619" i="35"/>
  <c r="D5618" i="35"/>
  <c r="D5617" i="35"/>
  <c r="D5616" i="35"/>
  <c r="D5615" i="35"/>
  <c r="D5614" i="35"/>
  <c r="D5613" i="35"/>
  <c r="D5612" i="35"/>
  <c r="D5611" i="35"/>
  <c r="D5610" i="35"/>
  <c r="D5609" i="35"/>
  <c r="D5608" i="35"/>
  <c r="D5607" i="35"/>
  <c r="D5606" i="35"/>
  <c r="D5605" i="35"/>
  <c r="D5604" i="35"/>
  <c r="D5603" i="35"/>
  <c r="D5602" i="35"/>
  <c r="D5601" i="35"/>
  <c r="D5600" i="35"/>
  <c r="D5599" i="35"/>
  <c r="D5598" i="35"/>
  <c r="D5597" i="35"/>
  <c r="D5596" i="35"/>
  <c r="D5595" i="35"/>
  <c r="D5594" i="35"/>
  <c r="D5593" i="35"/>
  <c r="D5592" i="35"/>
  <c r="D5591" i="35"/>
  <c r="D5590" i="35"/>
  <c r="D5589" i="35"/>
  <c r="D5588" i="35"/>
  <c r="D5587" i="35"/>
  <c r="D5586" i="35"/>
  <c r="D5585" i="35"/>
  <c r="D5584" i="35"/>
  <c r="D5583" i="35"/>
  <c r="D5582" i="35"/>
  <c r="D5581" i="35"/>
  <c r="D5580" i="35"/>
  <c r="D5579" i="35"/>
  <c r="D5578" i="35"/>
  <c r="D5577" i="35"/>
  <c r="D5576" i="35"/>
  <c r="D5575" i="35"/>
  <c r="D5574" i="35"/>
  <c r="D5573" i="35"/>
  <c r="D5572" i="35"/>
  <c r="D5571" i="35"/>
  <c r="D5570" i="35"/>
  <c r="D5569" i="35"/>
  <c r="D5568" i="35"/>
  <c r="D5567" i="35"/>
  <c r="D5566" i="35"/>
  <c r="D5565" i="35"/>
  <c r="D5564" i="35"/>
  <c r="D5563" i="35"/>
  <c r="D5562" i="35"/>
  <c r="D5561" i="35"/>
  <c r="D5560" i="35"/>
  <c r="D5559" i="35"/>
  <c r="D5558" i="35"/>
  <c r="D5557" i="35"/>
  <c r="D5556" i="35"/>
  <c r="D5555" i="35"/>
  <c r="D5554" i="35"/>
  <c r="D5553" i="35"/>
  <c r="D5552" i="35"/>
  <c r="D5551" i="35"/>
  <c r="D5550" i="35"/>
  <c r="D5549" i="35"/>
  <c r="D5548" i="35"/>
  <c r="D5547" i="35"/>
  <c r="D5546" i="35"/>
  <c r="D5545" i="35"/>
  <c r="D5544" i="35"/>
  <c r="D5543" i="35"/>
  <c r="D5542" i="35"/>
  <c r="D5541" i="35"/>
  <c r="D5540" i="35"/>
  <c r="D5539" i="35"/>
  <c r="D5538" i="35"/>
  <c r="D5537" i="35"/>
  <c r="D5536" i="35"/>
  <c r="D5535" i="35"/>
  <c r="D5534" i="35"/>
  <c r="D5533" i="35"/>
  <c r="D5532" i="35"/>
  <c r="D5531" i="35"/>
  <c r="D5530" i="35"/>
  <c r="D5529" i="35"/>
  <c r="D5528" i="35"/>
  <c r="D5527" i="35"/>
  <c r="D5526" i="35"/>
  <c r="D5525" i="35"/>
  <c r="D5524" i="35"/>
  <c r="D5523" i="35"/>
  <c r="D5522" i="35"/>
  <c r="D5521" i="35"/>
  <c r="D5520" i="35"/>
  <c r="D5519" i="35"/>
  <c r="D5518" i="35"/>
  <c r="D5517" i="35"/>
  <c r="D5516" i="35"/>
  <c r="D5515" i="35"/>
  <c r="D5514" i="35"/>
  <c r="D5513" i="35"/>
  <c r="D5512" i="35"/>
  <c r="D5511" i="35"/>
  <c r="D5510" i="35"/>
  <c r="D5509" i="35"/>
  <c r="D5508" i="35"/>
  <c r="D5507" i="35"/>
  <c r="D5506" i="35"/>
  <c r="D5505" i="35"/>
  <c r="D5504" i="35"/>
  <c r="D5503" i="35"/>
  <c r="D5502" i="35"/>
  <c r="D5501" i="35"/>
  <c r="D5500" i="35"/>
  <c r="D5499" i="35"/>
  <c r="D5498" i="35"/>
  <c r="D5497" i="35"/>
  <c r="D5496" i="35"/>
  <c r="D5495" i="35"/>
  <c r="D5494" i="35"/>
  <c r="D5493" i="35"/>
  <c r="D5492" i="35"/>
  <c r="D5491" i="35"/>
  <c r="D5490" i="35"/>
  <c r="D5489" i="35"/>
  <c r="D5488" i="35"/>
  <c r="D5487" i="35"/>
  <c r="D5486" i="35"/>
  <c r="D5485" i="35"/>
  <c r="D5484" i="35"/>
  <c r="D5483" i="35"/>
  <c r="D5482" i="35"/>
  <c r="D5481" i="35"/>
  <c r="D5480" i="35"/>
  <c r="D5479" i="35"/>
  <c r="D5478" i="35"/>
  <c r="D5477" i="35"/>
  <c r="D5476" i="35"/>
  <c r="D5475" i="35"/>
  <c r="D5474" i="35"/>
  <c r="D5473" i="35"/>
  <c r="D5472" i="35"/>
  <c r="D5471" i="35"/>
  <c r="D5470" i="35"/>
  <c r="D5469" i="35"/>
  <c r="D5468" i="35"/>
  <c r="D5467" i="35"/>
  <c r="D5466" i="35"/>
  <c r="D5465" i="35"/>
  <c r="D5464" i="35"/>
  <c r="D5463" i="35"/>
  <c r="D5462" i="35"/>
  <c r="D5461" i="35"/>
  <c r="D5460" i="35"/>
  <c r="D5459" i="35"/>
  <c r="D5458" i="35"/>
  <c r="D5457" i="35"/>
  <c r="D5456" i="35"/>
  <c r="D5455" i="35"/>
  <c r="D5454" i="35"/>
  <c r="D5453" i="35"/>
  <c r="D5452" i="35"/>
  <c r="D5451" i="35"/>
  <c r="D5450" i="35"/>
  <c r="D5449" i="35"/>
  <c r="D5448" i="35"/>
  <c r="D5447" i="35"/>
  <c r="D5446" i="35"/>
  <c r="D5445" i="35"/>
  <c r="D5444" i="35"/>
  <c r="D5443" i="35"/>
  <c r="D5442" i="35"/>
  <c r="D5441" i="35"/>
  <c r="D5440" i="35"/>
  <c r="D5439" i="35"/>
  <c r="D5438" i="35"/>
  <c r="D5437" i="35"/>
  <c r="D5436" i="35"/>
  <c r="D5435" i="35"/>
  <c r="D5434" i="35"/>
  <c r="D5433" i="35"/>
  <c r="D5432" i="35"/>
  <c r="D5431" i="35"/>
  <c r="D5430" i="35"/>
  <c r="D5429" i="35"/>
  <c r="D5428" i="35"/>
  <c r="D5427" i="35"/>
  <c r="D5426" i="35"/>
  <c r="D5425" i="35"/>
  <c r="D5424" i="35"/>
  <c r="D5423" i="35"/>
  <c r="D5422" i="35"/>
  <c r="D5421" i="35"/>
  <c r="D5420" i="35"/>
  <c r="D5419" i="35"/>
  <c r="D5418" i="35"/>
  <c r="D5417" i="35"/>
  <c r="D5416" i="35"/>
  <c r="D5415" i="35"/>
  <c r="D5414" i="35"/>
  <c r="D5413" i="35"/>
  <c r="D5412" i="35"/>
  <c r="D5411" i="35"/>
  <c r="D5410" i="35"/>
  <c r="D5409" i="35"/>
  <c r="D5408" i="35"/>
  <c r="D5407" i="35"/>
  <c r="D5406" i="35"/>
  <c r="D5405" i="35"/>
  <c r="D5404" i="35"/>
  <c r="D5403" i="35"/>
  <c r="D5402" i="35"/>
  <c r="D5401" i="35"/>
  <c r="D5400" i="35"/>
  <c r="D5399" i="35"/>
  <c r="D5398" i="35"/>
  <c r="D5397" i="35"/>
  <c r="D5396" i="35"/>
  <c r="D5395" i="35"/>
  <c r="D5394" i="35"/>
  <c r="D5393" i="35"/>
  <c r="D5392" i="35"/>
  <c r="D5391" i="35"/>
  <c r="D5390" i="35"/>
  <c r="D5389" i="35"/>
  <c r="D5388" i="35"/>
  <c r="D5387" i="35"/>
  <c r="D5386" i="35"/>
  <c r="D5385" i="35"/>
  <c r="D5384" i="35"/>
  <c r="D5383" i="35"/>
  <c r="D5382" i="35"/>
  <c r="D5381" i="35"/>
  <c r="D5380" i="35"/>
  <c r="D5379" i="35"/>
  <c r="D5378" i="35"/>
  <c r="D5377" i="35"/>
  <c r="D5376" i="35"/>
  <c r="D5375" i="35"/>
  <c r="D5374" i="35"/>
  <c r="D5373" i="35"/>
  <c r="D5372" i="35"/>
  <c r="D5371" i="35"/>
  <c r="D5370" i="35"/>
  <c r="D5369" i="35"/>
  <c r="D5368" i="35"/>
  <c r="D5367" i="35"/>
  <c r="D5366" i="35"/>
  <c r="D5365" i="35"/>
  <c r="D5364" i="35"/>
  <c r="D5363" i="35"/>
  <c r="D5362" i="35"/>
  <c r="D5361" i="35"/>
  <c r="D5360" i="35"/>
  <c r="D5359" i="35"/>
  <c r="D5358" i="35"/>
  <c r="D5357" i="35"/>
  <c r="D5356" i="35"/>
  <c r="D5355" i="35"/>
  <c r="D5354" i="35"/>
  <c r="D5353" i="35"/>
  <c r="D5352" i="35"/>
  <c r="D5351" i="35"/>
  <c r="D5350" i="35"/>
  <c r="D5349" i="35"/>
  <c r="D5348" i="35"/>
  <c r="D5347" i="35"/>
  <c r="D5346" i="35"/>
  <c r="D5345" i="35"/>
  <c r="D5344" i="35"/>
  <c r="D5343" i="35"/>
  <c r="D5342" i="35"/>
  <c r="D5341" i="35"/>
  <c r="D5340" i="35"/>
  <c r="D5339" i="35"/>
  <c r="D5338" i="35"/>
  <c r="D5337" i="35"/>
  <c r="D5336" i="35"/>
  <c r="D5335" i="35"/>
  <c r="D5334" i="35"/>
  <c r="D5333" i="35"/>
  <c r="D5332" i="35"/>
  <c r="D5331" i="35"/>
  <c r="D5330" i="35"/>
  <c r="D5329" i="35"/>
  <c r="D5328" i="35"/>
  <c r="D5327" i="35"/>
  <c r="D5326" i="35"/>
  <c r="D5325" i="35"/>
  <c r="D5324" i="35"/>
  <c r="D5323" i="35"/>
  <c r="D5322" i="35"/>
  <c r="D5321" i="35"/>
  <c r="D5320" i="35"/>
  <c r="D5319" i="35"/>
  <c r="D5318" i="35"/>
  <c r="D5317" i="35"/>
  <c r="D5316" i="35"/>
  <c r="D5315" i="35"/>
  <c r="D5314" i="35"/>
  <c r="D5313" i="35"/>
  <c r="D5312" i="35"/>
  <c r="D5311" i="35"/>
  <c r="D5310" i="35"/>
  <c r="D5309" i="35"/>
  <c r="D5308" i="35"/>
  <c r="D5307" i="35"/>
  <c r="D5306" i="35"/>
  <c r="D5305" i="35"/>
  <c r="D5304" i="35"/>
  <c r="D5303" i="35"/>
  <c r="D5302" i="35"/>
  <c r="D5301" i="35"/>
  <c r="D5300" i="35"/>
  <c r="D5299" i="35"/>
  <c r="D5298" i="35"/>
  <c r="D5297" i="35"/>
  <c r="D5296" i="35"/>
  <c r="D5295" i="35"/>
  <c r="D5294" i="35"/>
  <c r="D5293" i="35"/>
  <c r="D5292" i="35"/>
  <c r="D5291" i="35"/>
  <c r="D5290" i="35"/>
  <c r="D5289" i="35"/>
  <c r="D5288" i="35"/>
  <c r="D5287" i="35"/>
  <c r="D5286" i="35"/>
  <c r="D5285" i="35"/>
  <c r="D5284" i="35"/>
  <c r="D5283" i="35"/>
  <c r="D5282" i="35"/>
  <c r="D5281" i="35"/>
  <c r="D5280" i="35"/>
  <c r="D5279" i="35"/>
  <c r="D5278" i="35"/>
  <c r="D5277" i="35"/>
  <c r="D5276" i="35"/>
  <c r="D5275" i="35"/>
  <c r="D5274" i="35"/>
  <c r="D5273" i="35"/>
  <c r="D5272" i="35"/>
  <c r="D5271" i="35"/>
  <c r="D5270" i="35"/>
  <c r="D5269" i="35"/>
  <c r="D5268" i="35"/>
  <c r="D5267" i="35"/>
  <c r="D5266" i="35"/>
  <c r="D5265" i="35"/>
  <c r="D5264" i="35"/>
  <c r="D5263" i="35"/>
  <c r="D5262" i="35"/>
  <c r="D5261" i="35"/>
  <c r="D5260" i="35"/>
  <c r="D5259" i="35"/>
  <c r="D5258" i="35"/>
  <c r="D5257" i="35"/>
  <c r="D5256" i="35"/>
  <c r="D5255" i="35"/>
  <c r="D5254" i="35"/>
  <c r="D5253" i="35"/>
  <c r="D5252" i="35"/>
  <c r="D5251" i="35"/>
  <c r="D5250" i="35"/>
  <c r="D5249" i="35"/>
  <c r="D5248" i="35"/>
  <c r="D5247" i="35"/>
  <c r="D5246" i="35"/>
  <c r="D5245" i="35"/>
  <c r="D5244" i="35"/>
  <c r="D5243" i="35"/>
  <c r="D5242" i="35"/>
  <c r="D5241" i="35"/>
  <c r="D5240" i="35"/>
  <c r="D5239" i="35"/>
  <c r="D5238" i="35"/>
  <c r="D5237" i="35"/>
  <c r="D5236" i="35"/>
  <c r="D5235" i="35"/>
  <c r="D5234" i="35"/>
  <c r="D5233" i="35"/>
  <c r="D5232" i="35"/>
  <c r="D5231" i="35"/>
  <c r="D5230" i="35"/>
  <c r="D5229" i="35"/>
  <c r="D5228" i="35"/>
  <c r="D5227" i="35"/>
  <c r="D5226" i="35"/>
  <c r="D5225" i="35"/>
  <c r="D5224" i="35"/>
  <c r="D5223" i="35"/>
  <c r="D5222" i="35"/>
  <c r="D5221" i="35"/>
  <c r="D5220" i="35"/>
  <c r="D5219" i="35"/>
  <c r="D5218" i="35"/>
  <c r="D5217" i="35"/>
  <c r="D5216" i="35"/>
  <c r="D5215" i="35"/>
  <c r="D5214" i="35"/>
  <c r="D5213" i="35"/>
  <c r="D5212" i="35"/>
  <c r="D5211" i="35"/>
  <c r="D5210" i="35"/>
  <c r="D5209" i="35"/>
  <c r="D5208" i="35"/>
  <c r="D5207" i="35"/>
  <c r="D5206" i="35"/>
  <c r="D5205" i="35"/>
  <c r="D5204" i="35"/>
  <c r="D5203" i="35"/>
  <c r="D5202" i="35"/>
  <c r="D5201" i="35"/>
  <c r="D5200" i="35"/>
  <c r="D5199" i="35"/>
  <c r="D5198" i="35"/>
  <c r="D5197" i="35"/>
  <c r="D5196" i="35"/>
  <c r="D5195" i="35"/>
  <c r="D5194" i="35"/>
  <c r="D5193" i="35"/>
  <c r="D5192" i="35"/>
  <c r="D5191" i="35"/>
  <c r="D5190" i="35"/>
  <c r="D5189" i="35"/>
  <c r="D5188" i="35"/>
  <c r="D5187" i="35"/>
  <c r="D5186" i="35"/>
  <c r="D5185" i="35"/>
  <c r="D5184" i="35"/>
  <c r="D5183" i="35"/>
  <c r="D5182" i="35"/>
  <c r="D5181" i="35"/>
  <c r="D5180" i="35"/>
  <c r="D5179" i="35"/>
  <c r="D5178" i="35"/>
  <c r="D5177" i="35"/>
  <c r="D5176" i="35"/>
  <c r="D5175" i="35"/>
  <c r="D5174" i="35"/>
  <c r="D5173" i="35"/>
  <c r="D5172" i="35"/>
  <c r="D5171" i="35"/>
  <c r="D5170" i="35"/>
  <c r="D5169" i="35"/>
  <c r="D5168" i="35"/>
  <c r="D5167" i="35"/>
  <c r="D5166" i="35"/>
  <c r="D5165" i="35"/>
  <c r="D5164" i="35"/>
  <c r="D5163" i="35"/>
  <c r="D5162" i="35"/>
  <c r="D5161" i="35"/>
  <c r="D5160" i="35"/>
  <c r="D5159" i="35"/>
  <c r="D5158" i="35"/>
  <c r="D5157" i="35"/>
  <c r="D5156" i="35"/>
  <c r="D5155" i="35"/>
  <c r="D5154" i="35"/>
  <c r="D5153" i="35"/>
  <c r="D5152" i="35"/>
  <c r="D5151" i="35"/>
  <c r="D5150" i="35"/>
  <c r="D5149" i="35"/>
  <c r="D5148" i="35"/>
  <c r="D5147" i="35"/>
  <c r="D5146" i="35"/>
  <c r="D5145" i="35"/>
  <c r="D5144" i="35"/>
  <c r="D5143" i="35"/>
  <c r="D5142" i="35"/>
  <c r="D5141" i="35"/>
  <c r="D5140" i="35"/>
  <c r="D5139" i="35"/>
  <c r="D5138" i="35"/>
  <c r="D5137" i="35"/>
  <c r="D5136" i="35"/>
  <c r="D5135" i="35"/>
  <c r="D5134" i="35"/>
  <c r="D5133" i="35"/>
  <c r="D5132" i="35"/>
  <c r="D5131" i="35"/>
  <c r="D5130" i="35"/>
  <c r="D5129" i="35"/>
  <c r="D5128" i="35"/>
  <c r="D5127" i="35"/>
  <c r="D5126" i="35"/>
  <c r="D5125" i="35"/>
  <c r="D5124" i="35"/>
  <c r="D5123" i="35"/>
  <c r="D5122" i="35"/>
  <c r="D5121" i="35"/>
  <c r="D5120" i="35"/>
  <c r="D5119" i="35"/>
  <c r="D5118" i="35"/>
  <c r="D5117" i="35"/>
  <c r="D5116" i="35"/>
  <c r="D5115" i="35"/>
  <c r="D5114" i="35"/>
  <c r="D5113" i="35"/>
  <c r="D5112" i="35"/>
  <c r="D5111" i="35"/>
  <c r="D5110" i="35"/>
  <c r="D5109" i="35"/>
  <c r="D5108" i="35"/>
  <c r="D5107" i="35"/>
  <c r="D5106" i="35"/>
  <c r="D5105" i="35"/>
  <c r="D5104" i="35"/>
  <c r="D5103" i="35"/>
  <c r="D5102" i="35"/>
  <c r="D5101" i="35"/>
  <c r="D5100" i="35"/>
  <c r="D5099" i="35"/>
  <c r="D5098" i="35"/>
  <c r="D5097" i="35"/>
  <c r="D5096" i="35"/>
  <c r="D5095" i="35"/>
  <c r="D5094" i="35"/>
  <c r="D5093" i="35"/>
  <c r="D5092" i="35"/>
  <c r="D5091" i="35"/>
  <c r="D5090" i="35"/>
  <c r="D5089" i="35"/>
  <c r="D5088" i="35"/>
  <c r="D5087" i="35"/>
  <c r="D5086" i="35"/>
  <c r="D5085" i="35"/>
  <c r="D5084" i="35"/>
  <c r="D5083" i="35"/>
  <c r="D5082" i="35"/>
  <c r="D5081" i="35"/>
  <c r="D5080" i="35"/>
  <c r="D5079" i="35"/>
  <c r="D5078" i="35"/>
  <c r="D5077" i="35"/>
  <c r="D5076" i="35"/>
  <c r="D5075" i="35"/>
  <c r="D5074" i="35"/>
  <c r="D5073" i="35"/>
  <c r="D5072" i="35"/>
  <c r="D5071" i="35"/>
  <c r="D5070" i="35"/>
  <c r="D5069" i="35"/>
  <c r="D5068" i="35"/>
  <c r="D5067" i="35"/>
  <c r="D5066" i="35"/>
  <c r="D5065" i="35"/>
  <c r="D5064" i="35"/>
  <c r="D5063" i="35"/>
  <c r="D5062" i="35"/>
  <c r="D5061" i="35"/>
  <c r="D5060" i="35"/>
  <c r="D5059" i="35"/>
  <c r="D5058" i="35"/>
  <c r="D5057" i="35"/>
  <c r="D5056" i="35"/>
  <c r="D5055" i="35"/>
  <c r="D5054" i="35"/>
  <c r="D5053" i="35"/>
  <c r="D5052" i="35"/>
  <c r="D5051" i="35"/>
  <c r="D5050" i="35"/>
  <c r="D5049" i="35"/>
  <c r="D5048" i="35"/>
  <c r="D5047" i="35"/>
  <c r="D5046" i="35"/>
  <c r="D5045" i="35"/>
  <c r="D5044" i="35"/>
  <c r="D5043" i="35"/>
  <c r="D5042" i="35"/>
  <c r="D5041" i="35"/>
  <c r="D5040" i="35"/>
  <c r="D5039" i="35"/>
  <c r="D5038" i="35"/>
  <c r="D5037" i="35"/>
  <c r="D5036" i="35"/>
  <c r="D5035" i="35"/>
  <c r="D5034" i="35"/>
  <c r="D5033" i="35"/>
  <c r="D5032" i="35"/>
  <c r="D5031" i="35"/>
  <c r="D5030" i="35"/>
  <c r="D5029" i="35"/>
  <c r="D5028" i="35"/>
  <c r="D5027" i="35"/>
  <c r="D5026" i="35"/>
  <c r="D5025" i="35"/>
  <c r="D5024" i="35"/>
  <c r="D5023" i="35"/>
  <c r="D5022" i="35"/>
  <c r="D5021" i="35"/>
  <c r="D5020" i="35"/>
  <c r="D5019" i="35"/>
  <c r="D5018" i="35"/>
  <c r="D5017" i="35"/>
  <c r="D5016" i="35"/>
  <c r="D5015" i="35"/>
  <c r="D5014" i="35"/>
  <c r="D5013" i="35"/>
  <c r="D5012" i="35"/>
  <c r="D5011" i="35"/>
  <c r="D5010" i="35"/>
  <c r="D5009" i="35"/>
  <c r="D5008" i="35"/>
  <c r="D5007" i="35"/>
  <c r="D5006" i="35"/>
  <c r="D5005" i="35"/>
  <c r="D5004" i="35"/>
  <c r="D5003" i="35"/>
  <c r="D5002" i="35"/>
  <c r="D5001" i="35"/>
  <c r="D5000" i="35"/>
  <c r="D4999" i="35"/>
  <c r="D4998" i="35"/>
  <c r="D4997" i="35"/>
  <c r="D4996" i="35"/>
  <c r="D4995" i="35"/>
  <c r="D4994" i="35"/>
  <c r="D4993" i="35"/>
  <c r="D4992" i="35"/>
  <c r="D4991" i="35"/>
  <c r="D4990" i="35"/>
  <c r="D4989" i="35"/>
  <c r="D4988" i="35"/>
  <c r="D4987" i="35"/>
  <c r="D4986" i="35"/>
  <c r="D4985" i="35"/>
  <c r="D4984" i="35"/>
  <c r="D4983" i="35"/>
  <c r="D4982" i="35"/>
  <c r="D4981" i="35"/>
  <c r="D4980" i="35"/>
  <c r="D4979" i="35"/>
  <c r="D4978" i="35"/>
  <c r="D4977" i="35"/>
  <c r="D4976" i="35"/>
  <c r="D4975" i="35"/>
  <c r="D4974" i="35"/>
  <c r="D4973" i="35"/>
  <c r="D4972" i="35"/>
  <c r="D4971" i="35"/>
  <c r="D4970" i="35"/>
  <c r="D4969" i="35"/>
  <c r="D4968" i="35"/>
  <c r="D4967" i="35"/>
  <c r="D4966" i="35"/>
  <c r="D4965" i="35"/>
  <c r="D4964" i="35"/>
  <c r="D4963" i="35"/>
  <c r="D4962" i="35"/>
  <c r="D4961" i="35"/>
  <c r="D4960" i="35"/>
  <c r="D4959" i="35"/>
  <c r="D4958" i="35"/>
  <c r="D4957" i="35"/>
  <c r="D4956" i="35"/>
  <c r="D4955" i="35"/>
  <c r="D4954" i="35"/>
  <c r="D4953" i="35"/>
  <c r="D4952" i="35"/>
  <c r="D4951" i="35"/>
  <c r="D4950" i="35"/>
  <c r="D4949" i="35"/>
  <c r="D4948" i="35"/>
  <c r="D4947" i="35"/>
  <c r="D4946" i="35"/>
  <c r="D4945" i="35"/>
  <c r="D4944" i="35"/>
  <c r="D4943" i="35"/>
  <c r="D4942" i="35"/>
  <c r="D4941" i="35"/>
  <c r="D4940" i="35"/>
  <c r="D4939" i="35"/>
  <c r="D4938" i="35"/>
  <c r="D4937" i="35"/>
  <c r="D4936" i="35"/>
  <c r="D4935" i="35"/>
  <c r="D4934" i="35"/>
  <c r="D4933" i="35"/>
  <c r="D4932" i="35"/>
  <c r="D4931" i="35"/>
  <c r="D4930" i="35"/>
  <c r="D4929" i="35"/>
  <c r="D4928" i="35"/>
  <c r="D4927" i="35"/>
  <c r="D4926" i="35"/>
  <c r="D4925" i="35"/>
  <c r="D4924" i="35"/>
  <c r="D4923" i="35"/>
  <c r="D4922" i="35"/>
  <c r="D4921" i="35"/>
  <c r="D4920" i="35"/>
  <c r="D4919" i="35"/>
  <c r="D4918" i="35"/>
  <c r="D4917" i="35"/>
  <c r="D4916" i="35"/>
  <c r="D4915" i="35"/>
  <c r="D4914" i="35"/>
  <c r="D4913" i="35"/>
  <c r="D4912" i="35"/>
  <c r="D4911" i="35"/>
  <c r="D4910" i="35"/>
  <c r="D4909" i="35"/>
  <c r="D4908" i="35"/>
  <c r="D4907" i="35"/>
  <c r="D4906" i="35"/>
  <c r="D4905" i="35"/>
  <c r="D4904" i="35"/>
  <c r="D4903" i="35"/>
  <c r="D4902" i="35"/>
  <c r="D4901" i="35"/>
  <c r="D4900" i="35"/>
  <c r="D4899" i="35"/>
  <c r="D4898" i="35"/>
  <c r="D4897" i="35"/>
  <c r="D4896" i="35"/>
  <c r="D4895" i="35"/>
  <c r="D4894" i="35"/>
  <c r="D4893" i="35"/>
  <c r="D4892" i="35"/>
  <c r="D4891" i="35"/>
  <c r="D4890" i="35"/>
  <c r="D4889" i="35"/>
  <c r="D4888" i="35"/>
  <c r="D4887" i="35"/>
  <c r="D4886" i="35"/>
  <c r="D4885" i="35"/>
  <c r="D4884" i="35"/>
  <c r="D4883" i="35"/>
  <c r="D4882" i="35"/>
  <c r="D4881" i="35"/>
  <c r="D4880" i="35"/>
  <c r="D4879" i="35"/>
  <c r="D4878" i="35"/>
  <c r="D4877" i="35"/>
  <c r="D4876" i="35"/>
  <c r="D4875" i="35"/>
  <c r="D4874" i="35"/>
  <c r="D4873" i="35"/>
  <c r="D4872" i="35"/>
  <c r="D4871" i="35"/>
  <c r="D4870" i="35"/>
  <c r="D4869" i="35"/>
  <c r="D4868" i="35"/>
  <c r="D4867" i="35"/>
  <c r="D4866" i="35"/>
  <c r="D4865" i="35"/>
  <c r="D4864" i="35"/>
  <c r="D4863" i="35"/>
  <c r="D4862" i="35"/>
  <c r="D4861" i="35"/>
  <c r="D4860" i="35"/>
  <c r="D4859" i="35"/>
  <c r="D4858" i="35"/>
  <c r="D4857" i="35"/>
  <c r="D4856" i="35"/>
  <c r="D4855" i="35"/>
  <c r="D4854" i="35"/>
  <c r="D4853" i="35"/>
  <c r="D4852" i="35"/>
  <c r="D4851" i="35"/>
  <c r="D4850" i="35"/>
  <c r="D4849" i="35"/>
  <c r="D4848" i="35"/>
  <c r="D4847" i="35"/>
  <c r="D4846" i="35"/>
  <c r="D4845" i="35"/>
  <c r="D4844" i="35"/>
  <c r="D4843" i="35"/>
  <c r="D4842" i="35"/>
  <c r="D4841" i="35"/>
  <c r="D4840" i="35"/>
  <c r="D4839" i="35"/>
  <c r="D4838" i="35"/>
  <c r="D4837" i="35"/>
  <c r="D4836" i="35"/>
  <c r="D4835" i="35"/>
  <c r="D4834" i="35"/>
  <c r="D4833" i="35"/>
  <c r="D4832" i="35"/>
  <c r="D4831" i="35"/>
  <c r="D4830" i="35"/>
  <c r="D4829" i="35"/>
  <c r="D4828" i="35"/>
  <c r="D4827" i="35"/>
  <c r="D4826" i="35"/>
  <c r="D4825" i="35"/>
  <c r="D4824" i="35"/>
  <c r="D4823" i="35"/>
  <c r="D4822" i="35"/>
  <c r="D4821" i="35"/>
  <c r="D4820" i="35"/>
  <c r="D4819" i="35"/>
  <c r="D4818" i="35"/>
  <c r="D4817" i="35"/>
  <c r="D4816" i="35"/>
  <c r="D4815" i="35"/>
  <c r="D4814" i="35"/>
  <c r="D4813" i="35"/>
  <c r="D4812" i="35"/>
  <c r="D4811" i="35"/>
  <c r="D4810" i="35"/>
  <c r="D4809" i="35"/>
  <c r="D4808" i="35"/>
  <c r="D4807" i="35"/>
  <c r="D4806" i="35"/>
  <c r="D4805" i="35"/>
  <c r="D4804" i="35"/>
  <c r="D4803" i="35"/>
  <c r="D4802" i="35"/>
  <c r="D4801" i="35"/>
  <c r="D4800" i="35"/>
  <c r="D4799" i="35"/>
  <c r="D4798" i="35"/>
  <c r="D4797" i="35"/>
  <c r="D4796" i="35"/>
  <c r="D4795" i="35"/>
  <c r="D4794" i="35"/>
  <c r="D4793" i="35"/>
  <c r="D4792" i="35"/>
  <c r="D4791" i="35"/>
  <c r="D4790" i="35"/>
  <c r="D4789" i="35"/>
  <c r="D4788" i="35"/>
  <c r="D4787" i="35"/>
  <c r="D4786" i="35"/>
  <c r="D4785" i="35"/>
  <c r="D4784" i="35"/>
  <c r="D4783" i="35"/>
  <c r="D4782" i="35"/>
  <c r="D4781" i="35"/>
  <c r="D4780" i="35"/>
  <c r="D4779" i="35"/>
  <c r="D4778" i="35"/>
  <c r="D4777" i="35"/>
  <c r="D4776" i="35"/>
  <c r="D4775" i="35"/>
  <c r="D4774" i="35"/>
  <c r="D4773" i="35"/>
  <c r="D4772" i="35"/>
  <c r="D4771" i="35"/>
  <c r="D4770" i="35"/>
  <c r="D4769" i="35"/>
  <c r="D4768" i="35"/>
  <c r="D4767" i="35"/>
  <c r="D4766" i="35"/>
  <c r="D4765" i="35"/>
  <c r="D4764" i="35"/>
  <c r="D4763" i="35"/>
  <c r="D4762" i="35"/>
  <c r="D4761" i="35"/>
  <c r="D4760" i="35"/>
  <c r="D4759" i="35"/>
  <c r="D4758" i="35"/>
  <c r="D4757" i="35"/>
  <c r="D4756" i="35"/>
  <c r="D4755" i="35"/>
  <c r="D4754" i="35"/>
  <c r="D4753" i="35"/>
  <c r="D4752" i="35"/>
  <c r="D4751" i="35"/>
  <c r="D4750" i="35"/>
  <c r="D4749" i="35"/>
  <c r="D4748" i="35"/>
  <c r="D4747" i="35"/>
  <c r="D4746" i="35"/>
  <c r="D4745" i="35"/>
  <c r="D4744" i="35"/>
  <c r="D4743" i="35"/>
  <c r="D4742" i="35"/>
  <c r="D4741" i="35"/>
  <c r="D4740" i="35"/>
  <c r="D4739" i="35"/>
  <c r="D4738" i="35"/>
  <c r="D4737" i="35"/>
  <c r="D4736" i="35"/>
  <c r="D4735" i="35"/>
  <c r="D4734" i="35"/>
  <c r="D4733" i="35"/>
  <c r="D4732" i="35"/>
  <c r="D4731" i="35"/>
  <c r="D4730" i="35"/>
  <c r="D4729" i="35"/>
  <c r="D4728" i="35"/>
  <c r="D4727" i="35"/>
  <c r="D4726" i="35"/>
  <c r="D4725" i="35"/>
  <c r="D4724" i="35"/>
  <c r="D4723" i="35"/>
  <c r="D4722" i="35"/>
  <c r="D4721" i="35"/>
  <c r="D4720" i="35"/>
  <c r="D4719" i="35"/>
  <c r="D4718" i="35"/>
  <c r="D4717" i="35"/>
  <c r="D4716" i="35"/>
  <c r="D4715" i="35"/>
  <c r="D4714" i="35"/>
  <c r="D4713" i="35"/>
  <c r="D4712" i="35"/>
  <c r="D4711" i="35"/>
  <c r="D4710" i="35"/>
  <c r="D4709" i="35"/>
  <c r="D4708" i="35"/>
  <c r="D4707" i="35"/>
  <c r="D4706" i="35"/>
  <c r="D4705" i="35"/>
  <c r="D4704" i="35"/>
  <c r="D4703" i="35"/>
  <c r="D4702" i="35"/>
  <c r="D4701" i="35"/>
  <c r="D4700" i="35"/>
  <c r="D4699" i="35"/>
  <c r="D4698" i="35"/>
  <c r="D4697" i="35"/>
  <c r="D4696" i="35"/>
  <c r="D4695" i="35"/>
  <c r="D4694" i="35"/>
  <c r="D4693" i="35"/>
  <c r="D4692" i="35"/>
  <c r="D4691" i="35"/>
  <c r="D4690" i="35"/>
  <c r="D4689" i="35"/>
  <c r="D4688" i="35"/>
  <c r="D4687" i="35"/>
  <c r="D4686" i="35"/>
  <c r="D4685" i="35"/>
  <c r="D4684" i="35"/>
  <c r="D4683" i="35"/>
  <c r="D4682" i="35"/>
  <c r="D4681" i="35"/>
  <c r="D4680" i="35"/>
  <c r="D4679" i="35"/>
  <c r="D4678" i="35"/>
  <c r="D4677" i="35"/>
  <c r="D4676" i="35"/>
  <c r="D4675" i="35"/>
  <c r="D4674" i="35"/>
  <c r="D4673" i="35"/>
  <c r="D4672" i="35"/>
  <c r="D4671" i="35"/>
  <c r="D4670" i="35"/>
  <c r="D4669" i="35"/>
  <c r="D4668" i="35"/>
  <c r="D4667" i="35"/>
  <c r="D4666" i="35"/>
  <c r="D4665" i="35"/>
  <c r="D4664" i="35"/>
  <c r="D4663" i="35"/>
  <c r="D4662" i="35"/>
  <c r="D4661" i="35"/>
  <c r="D4660" i="35"/>
  <c r="D4659" i="35"/>
  <c r="D4658" i="35"/>
  <c r="D4657" i="35"/>
  <c r="D4656" i="35"/>
  <c r="D4655" i="35"/>
  <c r="D4654" i="35"/>
  <c r="D4653" i="35"/>
  <c r="D4652" i="35"/>
  <c r="D4651" i="35"/>
  <c r="D4650" i="35"/>
  <c r="D4649" i="35"/>
  <c r="D4648" i="35"/>
  <c r="D4647" i="35"/>
  <c r="D4646" i="35"/>
  <c r="D4645" i="35"/>
  <c r="D4644" i="35"/>
  <c r="D4643" i="35"/>
  <c r="D4642" i="35"/>
  <c r="D4641" i="35"/>
  <c r="D4640" i="35"/>
  <c r="D4639" i="35"/>
  <c r="D4638" i="35"/>
  <c r="D4637" i="35"/>
  <c r="D4636" i="35"/>
  <c r="D4635" i="35"/>
  <c r="D4634" i="35"/>
  <c r="D4633" i="35"/>
  <c r="D4632" i="35"/>
  <c r="D4631" i="35"/>
  <c r="D4630" i="35"/>
  <c r="D4629" i="35"/>
  <c r="D4628" i="35"/>
  <c r="D4627" i="35"/>
  <c r="D4626" i="35"/>
  <c r="D4625" i="35"/>
  <c r="D4624" i="35"/>
  <c r="D4623" i="35"/>
  <c r="D4622" i="35"/>
  <c r="D4621" i="35"/>
  <c r="D4620" i="35"/>
  <c r="D4619" i="35"/>
  <c r="D4618" i="35"/>
  <c r="D4617" i="35"/>
  <c r="D4616" i="35"/>
  <c r="D4615" i="35"/>
  <c r="D4614" i="35"/>
  <c r="D4613" i="35"/>
  <c r="D4612" i="35"/>
  <c r="D4611" i="35"/>
  <c r="D4610" i="35"/>
  <c r="D4609" i="35"/>
  <c r="D4608" i="35"/>
  <c r="D4607" i="35"/>
  <c r="D4606" i="35"/>
  <c r="D4605" i="35"/>
  <c r="D4604" i="35"/>
  <c r="D4603" i="35"/>
  <c r="D4602" i="35"/>
  <c r="D4601" i="35"/>
  <c r="D4600" i="35"/>
  <c r="D4599" i="35"/>
  <c r="D4598" i="35"/>
  <c r="D4597" i="35"/>
  <c r="D4596" i="35"/>
  <c r="D4595" i="35"/>
  <c r="D4594" i="35"/>
  <c r="D4593" i="35"/>
  <c r="D4592" i="35"/>
  <c r="D4591" i="35"/>
  <c r="D4590" i="35"/>
  <c r="D4589" i="35"/>
  <c r="D4588" i="35"/>
  <c r="D4587" i="35"/>
  <c r="D4586" i="35"/>
  <c r="D4585" i="35"/>
  <c r="D4584" i="35"/>
  <c r="D4583" i="35"/>
  <c r="D4582" i="35"/>
  <c r="D4581" i="35"/>
  <c r="D4580" i="35"/>
  <c r="D4579" i="35"/>
  <c r="D4578" i="35"/>
  <c r="D4577" i="35"/>
  <c r="D4576" i="35"/>
  <c r="D4575" i="35"/>
  <c r="D4574" i="35"/>
  <c r="D4573" i="35"/>
  <c r="D4572" i="35"/>
  <c r="D4571" i="35"/>
  <c r="D4570" i="35"/>
  <c r="D4569" i="35"/>
  <c r="D4568" i="35"/>
  <c r="D4567" i="35"/>
  <c r="D4566" i="35"/>
  <c r="D4565" i="35"/>
  <c r="D4564" i="35"/>
  <c r="D4563" i="35"/>
  <c r="D4562" i="35"/>
  <c r="D4561" i="35"/>
  <c r="D4560" i="35"/>
  <c r="D4559" i="35"/>
  <c r="D4558" i="35"/>
  <c r="D4557" i="35"/>
  <c r="D4556" i="35"/>
  <c r="D4555" i="35"/>
  <c r="D4554" i="35"/>
  <c r="D4553" i="35"/>
  <c r="D4552" i="35"/>
  <c r="D4551" i="35"/>
  <c r="D4550" i="35"/>
  <c r="D4549" i="35"/>
  <c r="D4548" i="35"/>
  <c r="D4547" i="35"/>
  <c r="D4546" i="35"/>
  <c r="D4545" i="35"/>
  <c r="D4544" i="35"/>
  <c r="D4543" i="35"/>
  <c r="D4542" i="35"/>
  <c r="D4541" i="35"/>
  <c r="D4540" i="35"/>
  <c r="D4539" i="35"/>
  <c r="D4538" i="35"/>
  <c r="D4537" i="35"/>
  <c r="D4536" i="35"/>
  <c r="D4535" i="35"/>
  <c r="D4534" i="35"/>
  <c r="D4533" i="35"/>
  <c r="D4532" i="35"/>
  <c r="D4531" i="35"/>
  <c r="D4530" i="35"/>
  <c r="D4529" i="35"/>
  <c r="D4528" i="35"/>
  <c r="D4527" i="35"/>
  <c r="D4526" i="35"/>
  <c r="D4525" i="35"/>
  <c r="D4524" i="35"/>
  <c r="D4523" i="35"/>
  <c r="D4522" i="35"/>
  <c r="D4521" i="35"/>
  <c r="D4520" i="35"/>
  <c r="D4519" i="35"/>
  <c r="D4518" i="35"/>
  <c r="D4517" i="35"/>
  <c r="D4516" i="35"/>
  <c r="D4515" i="35"/>
  <c r="D4514" i="35"/>
  <c r="D4513" i="35"/>
  <c r="D4512" i="35"/>
  <c r="D4511" i="35"/>
  <c r="D4510" i="35"/>
  <c r="D4509" i="35"/>
  <c r="D4508" i="35"/>
  <c r="D4507" i="35"/>
  <c r="D4506" i="35"/>
  <c r="D4505" i="35"/>
  <c r="D4504" i="35"/>
  <c r="D4503" i="35"/>
  <c r="D4502" i="35"/>
  <c r="D4501" i="35"/>
  <c r="D4500" i="35"/>
  <c r="D4499" i="35"/>
  <c r="D4498" i="35"/>
  <c r="D4497" i="35"/>
  <c r="D4496" i="35"/>
  <c r="D4495" i="35"/>
  <c r="D4494" i="35"/>
  <c r="D4493" i="35"/>
  <c r="D4492" i="35"/>
  <c r="D4491" i="35"/>
  <c r="D4490" i="35"/>
  <c r="D4489" i="35"/>
  <c r="D4488" i="35"/>
  <c r="D4487" i="35"/>
  <c r="D4486" i="35"/>
  <c r="D4485" i="35"/>
  <c r="D4484" i="35"/>
  <c r="D4483" i="35"/>
  <c r="D4482" i="35"/>
  <c r="D4481" i="35"/>
  <c r="D4480" i="35"/>
  <c r="D4479" i="35"/>
  <c r="D4478" i="35"/>
  <c r="D4477" i="35"/>
  <c r="D4476" i="35"/>
  <c r="D4475" i="35"/>
  <c r="D4474" i="35"/>
  <c r="D4473" i="35"/>
  <c r="D4472" i="35"/>
  <c r="D4471" i="35"/>
  <c r="D4470" i="35"/>
  <c r="D4469" i="35"/>
  <c r="D4468" i="35"/>
  <c r="D4467" i="35"/>
  <c r="D4466" i="35"/>
  <c r="D4465" i="35"/>
  <c r="D4464" i="35"/>
  <c r="D4463" i="35"/>
  <c r="D4462" i="35"/>
  <c r="D4461" i="35"/>
  <c r="D4460" i="35"/>
  <c r="D4459" i="35"/>
  <c r="D4458" i="35"/>
  <c r="D4457" i="35"/>
  <c r="D4456" i="35"/>
  <c r="D4455" i="35"/>
  <c r="D4454" i="35"/>
  <c r="D4453" i="35"/>
  <c r="D4452" i="35"/>
  <c r="D4451" i="35"/>
  <c r="D4450" i="35"/>
  <c r="D4449" i="35"/>
  <c r="D4448" i="35"/>
  <c r="D4447" i="35"/>
  <c r="D4446" i="35"/>
  <c r="D4445" i="35"/>
  <c r="D4444" i="35"/>
  <c r="D4443" i="35"/>
  <c r="D4442" i="35"/>
  <c r="D4441" i="35"/>
  <c r="D4440" i="35"/>
  <c r="D4439" i="35"/>
  <c r="D4438" i="35"/>
  <c r="D4437" i="35"/>
  <c r="D4436" i="35"/>
  <c r="D4435" i="35"/>
  <c r="D4434" i="35"/>
  <c r="D4433" i="35"/>
  <c r="D4432" i="35"/>
  <c r="D4431" i="35"/>
  <c r="D4430" i="35"/>
  <c r="D4429" i="35"/>
  <c r="D4428" i="35"/>
  <c r="D4427" i="35"/>
  <c r="D4426" i="35"/>
  <c r="D4425" i="35"/>
  <c r="D4424" i="35"/>
  <c r="D4423" i="35"/>
  <c r="D4422" i="35"/>
  <c r="D4421" i="35"/>
  <c r="D4420" i="35"/>
  <c r="D4419" i="35"/>
  <c r="D4418" i="35"/>
  <c r="D4417" i="35"/>
  <c r="D4416" i="35"/>
  <c r="D4415" i="35"/>
  <c r="D4414" i="35"/>
  <c r="D4413" i="35"/>
  <c r="D4412" i="35"/>
  <c r="D4411" i="35"/>
  <c r="D4410" i="35"/>
  <c r="D4409" i="35"/>
  <c r="D4408" i="35"/>
  <c r="D4407" i="35"/>
  <c r="D4406" i="35"/>
  <c r="D4405" i="35"/>
  <c r="D4404" i="35"/>
  <c r="D4403" i="35"/>
  <c r="D4402" i="35"/>
  <c r="D4401" i="35"/>
  <c r="D4400" i="35"/>
  <c r="D4399" i="35"/>
  <c r="D4398" i="35"/>
  <c r="D4397" i="35"/>
  <c r="D4396" i="35"/>
  <c r="D4395" i="35"/>
  <c r="D4394" i="35"/>
  <c r="D4393" i="35"/>
  <c r="D4392" i="35"/>
  <c r="D4391" i="35"/>
  <c r="D4390" i="35"/>
  <c r="D4389" i="35"/>
  <c r="D4388" i="35"/>
  <c r="D4387" i="35"/>
  <c r="D4386" i="35"/>
  <c r="D4385" i="35"/>
  <c r="D4384" i="35"/>
  <c r="D4383" i="35"/>
  <c r="D4382" i="35"/>
  <c r="D4381" i="35"/>
  <c r="D4380" i="35"/>
  <c r="D4379" i="35"/>
  <c r="D4378" i="35"/>
  <c r="D4377" i="35"/>
  <c r="D4376" i="35"/>
  <c r="D4375" i="35"/>
  <c r="D4374" i="35"/>
  <c r="D4373" i="35"/>
  <c r="D4372" i="35"/>
  <c r="D4371" i="35"/>
  <c r="D4370" i="35"/>
  <c r="D4369" i="35"/>
  <c r="D4368" i="35"/>
  <c r="D4367" i="35"/>
  <c r="D4366" i="35"/>
  <c r="D4365" i="35"/>
  <c r="D4364" i="35"/>
  <c r="D4363" i="35"/>
  <c r="D4362" i="35"/>
  <c r="D4361" i="35"/>
  <c r="D4360" i="35"/>
  <c r="D4359" i="35"/>
  <c r="D4358" i="35"/>
  <c r="D4357" i="35"/>
  <c r="D4356" i="35"/>
  <c r="D4355" i="35"/>
  <c r="D4354" i="35"/>
  <c r="D4353" i="35"/>
  <c r="D4352" i="35"/>
  <c r="D4351" i="35"/>
  <c r="D4350" i="35"/>
  <c r="D4349" i="35"/>
  <c r="D4348" i="35"/>
  <c r="D4347" i="35"/>
  <c r="D4346" i="35"/>
  <c r="D4345" i="35"/>
  <c r="D4344" i="35"/>
  <c r="D4343" i="35"/>
  <c r="D4342" i="35"/>
  <c r="D4341" i="35"/>
  <c r="D4340" i="35"/>
  <c r="D4339" i="35"/>
  <c r="D4338" i="35"/>
  <c r="D4337" i="35"/>
  <c r="D4336" i="35"/>
  <c r="D4335" i="35"/>
  <c r="D4334" i="35"/>
  <c r="D4333" i="35"/>
  <c r="D4332" i="35"/>
  <c r="D4331" i="35"/>
  <c r="D4330" i="35"/>
  <c r="D4329" i="35"/>
  <c r="D4328" i="35"/>
  <c r="D4327" i="35"/>
  <c r="D4326" i="35"/>
  <c r="D4325" i="35"/>
  <c r="D4324" i="35"/>
  <c r="D4323" i="35"/>
  <c r="D4322" i="35"/>
  <c r="D4321" i="35"/>
  <c r="D4320" i="35"/>
  <c r="D4319" i="35"/>
  <c r="D4318" i="35"/>
  <c r="D4317" i="35"/>
  <c r="D4316" i="35"/>
  <c r="D4315" i="35"/>
  <c r="D4314" i="35"/>
  <c r="D4313" i="35"/>
  <c r="D4312" i="35"/>
  <c r="D4311" i="35"/>
  <c r="D4310" i="35"/>
  <c r="D4309" i="35"/>
  <c r="D4308" i="35"/>
  <c r="D4307" i="35"/>
  <c r="D4306" i="35"/>
  <c r="D4305" i="35"/>
  <c r="D4304" i="35"/>
  <c r="D4303" i="35"/>
  <c r="D4302" i="35"/>
  <c r="D4301" i="35"/>
  <c r="D4300" i="35"/>
  <c r="D4299" i="35"/>
  <c r="D4298" i="35"/>
  <c r="D4297" i="35"/>
  <c r="D4296" i="35"/>
  <c r="D4295" i="35"/>
  <c r="D4294" i="35"/>
  <c r="D4293" i="35"/>
  <c r="D4292" i="35"/>
  <c r="D4291" i="35"/>
  <c r="D4290" i="35"/>
  <c r="D4289" i="35"/>
  <c r="D4288" i="35"/>
  <c r="D4287" i="35"/>
  <c r="D4286" i="35"/>
  <c r="D4285" i="35"/>
  <c r="D4284" i="35"/>
  <c r="D4283" i="35"/>
  <c r="D4282" i="35"/>
  <c r="D4281" i="35"/>
  <c r="D4280" i="35"/>
  <c r="D4279" i="35"/>
  <c r="D4278" i="35"/>
  <c r="D4277" i="35"/>
  <c r="D4276" i="35"/>
  <c r="D4275" i="35"/>
  <c r="D4274" i="35"/>
  <c r="D4273" i="35"/>
  <c r="D4272" i="35"/>
  <c r="D4271" i="35"/>
  <c r="D4270" i="35"/>
  <c r="D4269" i="35"/>
  <c r="D4268" i="35"/>
  <c r="D4267" i="35"/>
  <c r="D4266" i="35"/>
  <c r="D4265" i="35"/>
  <c r="D4264" i="35"/>
  <c r="D4263" i="35"/>
  <c r="D4262" i="35"/>
  <c r="D4261" i="35"/>
  <c r="D4260" i="35"/>
  <c r="D4259" i="35"/>
  <c r="D4258" i="35"/>
  <c r="D4257" i="35"/>
  <c r="D4256" i="35"/>
  <c r="D4255" i="35"/>
  <c r="D4254" i="35"/>
  <c r="D4253" i="35"/>
  <c r="D4252" i="35"/>
  <c r="D4251" i="35"/>
  <c r="D4250" i="35"/>
  <c r="D4249" i="35"/>
  <c r="D4248" i="35"/>
  <c r="D4247" i="35"/>
  <c r="D4246" i="35"/>
  <c r="D4245" i="35"/>
  <c r="D4244" i="35"/>
  <c r="D4243" i="35"/>
  <c r="D4242" i="35"/>
  <c r="D4241" i="35"/>
  <c r="D4240" i="35"/>
  <c r="D4239" i="35"/>
  <c r="D4238" i="35"/>
  <c r="D4237" i="35"/>
  <c r="D4236" i="35"/>
  <c r="D4235" i="35"/>
  <c r="D4234" i="35"/>
  <c r="D4233" i="35"/>
  <c r="D4232" i="35"/>
  <c r="D4231" i="35"/>
  <c r="D4230" i="35"/>
  <c r="D4229" i="35"/>
  <c r="D4228" i="35"/>
  <c r="D4227" i="35"/>
  <c r="D4226" i="35"/>
  <c r="D4225" i="35"/>
  <c r="D4224" i="35"/>
  <c r="D4223" i="35"/>
  <c r="D4222" i="35"/>
  <c r="D4221" i="35"/>
  <c r="D4220" i="35"/>
  <c r="D4219" i="35"/>
  <c r="D4218" i="35"/>
  <c r="D4217" i="35"/>
  <c r="D4216" i="35"/>
  <c r="D4215" i="35"/>
  <c r="D4214" i="35"/>
  <c r="D4213" i="35"/>
  <c r="D4212" i="35"/>
  <c r="D4211" i="35"/>
  <c r="D4210" i="35"/>
  <c r="D4209" i="35"/>
  <c r="D4208" i="35"/>
  <c r="D4207" i="35"/>
  <c r="D4206" i="35"/>
  <c r="D4205" i="35"/>
  <c r="D4204" i="35"/>
  <c r="D4203" i="35"/>
  <c r="D4202" i="35"/>
  <c r="D4201" i="35"/>
  <c r="D4200" i="35"/>
  <c r="D4199" i="35"/>
  <c r="D4198" i="35"/>
  <c r="D4197" i="35"/>
  <c r="D4196" i="35"/>
  <c r="D4195" i="35"/>
  <c r="D4194" i="35"/>
  <c r="D4193" i="35"/>
  <c r="D4192" i="35"/>
  <c r="D4191" i="35"/>
  <c r="D4190" i="35"/>
  <c r="D4189" i="35"/>
  <c r="D4188" i="35"/>
  <c r="D4187" i="35"/>
  <c r="D4186" i="35"/>
  <c r="D4185" i="35"/>
  <c r="D4184" i="35"/>
  <c r="D4183" i="35"/>
  <c r="D4182" i="35"/>
  <c r="D4181" i="35"/>
  <c r="D4180" i="35"/>
  <c r="D4179" i="35"/>
  <c r="D4178" i="35"/>
  <c r="D4177" i="35"/>
  <c r="D4176" i="35"/>
  <c r="D4175" i="35"/>
  <c r="D4174" i="35"/>
  <c r="D4173" i="35"/>
  <c r="D4172" i="35"/>
  <c r="D4171" i="35"/>
  <c r="D4170" i="35"/>
  <c r="D4169" i="35"/>
  <c r="D4168" i="35"/>
  <c r="D4167" i="35"/>
  <c r="D4166" i="35"/>
  <c r="D4165" i="35"/>
  <c r="D4164" i="35"/>
  <c r="D4163" i="35"/>
  <c r="D4162" i="35"/>
  <c r="D4161" i="35"/>
  <c r="D4160" i="35"/>
  <c r="D4159" i="35"/>
  <c r="D4158" i="35"/>
  <c r="D4157" i="35"/>
  <c r="D4156" i="35"/>
  <c r="D4155" i="35"/>
  <c r="D4154" i="35"/>
  <c r="D4153" i="35"/>
  <c r="D4152" i="35"/>
  <c r="D4151" i="35"/>
  <c r="D4150" i="35"/>
  <c r="D4149" i="35"/>
  <c r="D4148" i="35"/>
  <c r="D4147" i="35"/>
  <c r="D4146" i="35"/>
  <c r="D4145" i="35"/>
  <c r="D4144" i="35"/>
  <c r="D4143" i="35"/>
  <c r="D4142" i="35"/>
  <c r="D4141" i="35"/>
  <c r="D4140" i="35"/>
  <c r="D4139" i="35"/>
  <c r="D4138" i="35"/>
  <c r="D4137" i="35"/>
  <c r="D4136" i="35"/>
  <c r="D4135" i="35"/>
  <c r="D4134" i="35"/>
  <c r="D4133" i="35"/>
  <c r="D4132" i="35"/>
  <c r="D4131" i="35"/>
  <c r="D4130" i="35"/>
  <c r="D4129" i="35"/>
  <c r="D4128" i="35"/>
  <c r="D4127" i="35"/>
  <c r="D4126" i="35"/>
  <c r="D4125" i="35"/>
  <c r="D4124" i="35"/>
  <c r="D4123" i="35"/>
  <c r="D4122" i="35"/>
  <c r="D4121" i="35"/>
  <c r="D4120" i="35"/>
  <c r="D4119" i="35"/>
  <c r="D4118" i="35"/>
  <c r="D4117" i="35"/>
  <c r="D4116" i="35"/>
  <c r="D4115" i="35"/>
  <c r="D4114" i="35"/>
  <c r="D4113" i="35"/>
  <c r="D4112" i="35"/>
  <c r="D4111" i="35"/>
  <c r="D4110" i="35"/>
  <c r="D4109" i="35"/>
  <c r="D4108" i="35"/>
  <c r="D4107" i="35"/>
  <c r="D4106" i="35"/>
  <c r="D4105" i="35"/>
  <c r="D4104" i="35"/>
  <c r="D4103" i="35"/>
  <c r="D4102" i="35"/>
  <c r="D4101" i="35"/>
  <c r="D4100" i="35"/>
  <c r="D4099" i="35"/>
  <c r="D4098" i="35"/>
  <c r="D4097" i="35"/>
  <c r="D4096" i="35"/>
  <c r="D4095" i="35"/>
  <c r="D4094" i="35"/>
  <c r="D4093" i="35"/>
  <c r="D4092" i="35"/>
  <c r="D4091" i="35"/>
  <c r="D4090" i="35"/>
  <c r="D4089" i="35"/>
  <c r="D4088" i="35"/>
  <c r="D4087" i="35"/>
  <c r="D4086" i="35"/>
  <c r="D4085" i="35"/>
  <c r="D4084" i="35"/>
  <c r="D4083" i="35"/>
  <c r="D4082" i="35"/>
  <c r="D4081" i="35"/>
  <c r="D4080" i="35"/>
  <c r="D4079" i="35"/>
  <c r="D4078" i="35"/>
  <c r="D4077" i="35"/>
  <c r="D4076" i="35"/>
  <c r="D4075" i="35"/>
  <c r="D4074" i="35"/>
  <c r="D4073" i="35"/>
  <c r="D4072" i="35"/>
  <c r="D4071" i="35"/>
  <c r="D4070" i="35"/>
  <c r="D4069" i="35"/>
  <c r="D4068" i="35"/>
  <c r="D4067" i="35"/>
  <c r="D4066" i="35"/>
  <c r="D4065" i="35"/>
  <c r="D4064" i="35"/>
  <c r="D4063" i="35"/>
  <c r="D4062" i="35"/>
  <c r="D4061" i="35"/>
  <c r="D4060" i="35"/>
  <c r="D4059" i="35"/>
  <c r="D4058" i="35"/>
  <c r="D4057" i="35"/>
  <c r="D4056" i="35"/>
  <c r="D4055" i="35"/>
  <c r="D4054" i="35"/>
  <c r="D4053" i="35"/>
  <c r="D4052" i="35"/>
  <c r="D4051" i="35"/>
  <c r="D4050" i="35"/>
  <c r="D4049" i="35"/>
  <c r="D4048" i="35"/>
  <c r="D4047" i="35"/>
  <c r="D4046" i="35"/>
  <c r="D4045" i="35"/>
  <c r="D4044" i="35"/>
  <c r="D4043" i="35"/>
  <c r="D4042" i="35"/>
  <c r="D4041" i="35"/>
  <c r="D4040" i="35"/>
  <c r="D4039" i="35"/>
  <c r="D4038" i="35"/>
  <c r="D4037" i="35"/>
  <c r="D4036" i="35"/>
  <c r="D4035" i="35"/>
  <c r="D4034" i="35"/>
  <c r="D4033" i="35"/>
  <c r="D4032" i="35"/>
  <c r="D4031" i="35"/>
  <c r="D4030" i="35"/>
  <c r="D4029" i="35"/>
  <c r="D4028" i="35"/>
  <c r="D4027" i="35"/>
  <c r="D4026" i="35"/>
  <c r="D4025" i="35"/>
  <c r="D4024" i="35"/>
  <c r="D4023" i="35"/>
  <c r="D4022" i="35"/>
  <c r="D4021" i="35"/>
  <c r="D4020" i="35"/>
  <c r="D4019" i="35"/>
  <c r="D4018" i="35"/>
  <c r="D4017" i="35"/>
  <c r="D4016" i="35"/>
  <c r="D4015" i="35"/>
  <c r="D4014" i="35"/>
  <c r="D4013" i="35"/>
  <c r="D4012" i="35"/>
  <c r="D4011" i="35"/>
  <c r="D4010" i="35"/>
  <c r="D4009" i="35"/>
  <c r="D4008" i="35"/>
  <c r="D4007" i="35"/>
  <c r="D4006" i="35"/>
  <c r="D4005" i="35"/>
  <c r="D4004" i="35"/>
  <c r="D4003" i="35"/>
  <c r="D4002" i="35"/>
  <c r="D4001" i="35"/>
  <c r="D4000" i="35"/>
  <c r="D3999" i="35"/>
  <c r="D3998" i="35"/>
  <c r="D3997" i="35"/>
  <c r="D3996" i="35"/>
  <c r="D3995" i="35"/>
  <c r="D3994" i="35"/>
  <c r="D3993" i="35"/>
  <c r="D3992" i="35"/>
  <c r="D3991" i="35"/>
  <c r="D3990" i="35"/>
  <c r="D3989" i="35"/>
  <c r="D3988" i="35"/>
  <c r="D3987" i="35"/>
  <c r="D3986" i="35"/>
  <c r="D3985" i="35"/>
  <c r="D3984" i="35"/>
  <c r="D3983" i="35"/>
  <c r="D3982" i="35"/>
  <c r="D3981" i="35"/>
  <c r="D3980" i="35"/>
  <c r="D3979" i="35"/>
  <c r="D3978" i="35"/>
  <c r="D3977" i="35"/>
  <c r="D3976" i="35"/>
  <c r="D3975" i="35"/>
  <c r="D3974" i="35"/>
  <c r="D3973" i="35"/>
  <c r="D3972" i="35"/>
  <c r="D3971" i="35"/>
  <c r="D3970" i="35"/>
  <c r="D3969" i="35"/>
  <c r="D3968" i="35"/>
  <c r="D3967" i="35"/>
  <c r="D3966" i="35"/>
  <c r="D3965" i="35"/>
  <c r="D3964" i="35"/>
  <c r="D3963" i="35"/>
  <c r="D3962" i="35"/>
  <c r="D3961" i="35"/>
  <c r="D3960" i="35"/>
  <c r="D3959" i="35"/>
  <c r="D3958" i="35"/>
  <c r="D3957" i="35"/>
  <c r="D3956" i="35"/>
  <c r="D3955" i="35"/>
  <c r="D3954" i="35"/>
  <c r="D3953" i="35"/>
  <c r="D3952" i="35"/>
  <c r="D3951" i="35"/>
  <c r="D3950" i="35"/>
  <c r="D3949" i="35"/>
  <c r="D3948" i="35"/>
  <c r="D3947" i="35"/>
  <c r="D3946" i="35"/>
  <c r="D3945" i="35"/>
  <c r="D3944" i="35"/>
  <c r="D3943" i="35"/>
  <c r="D3942" i="35"/>
  <c r="D3941" i="35"/>
  <c r="D3940" i="35"/>
  <c r="D3939" i="35"/>
  <c r="D3938" i="35"/>
  <c r="D3937" i="35"/>
  <c r="D3936" i="35"/>
  <c r="D3935" i="35"/>
  <c r="D3934" i="35"/>
  <c r="D3933" i="35"/>
  <c r="D3932" i="35"/>
  <c r="D3931" i="35"/>
  <c r="D3930" i="35"/>
  <c r="D3929" i="35"/>
  <c r="D3928" i="35"/>
  <c r="D3927" i="35"/>
  <c r="D3926" i="35"/>
  <c r="D3925" i="35"/>
  <c r="D3924" i="35"/>
  <c r="D3923" i="35"/>
  <c r="D3922" i="35"/>
  <c r="D3921" i="35"/>
  <c r="D3920" i="35"/>
  <c r="D3919" i="35"/>
  <c r="D3918" i="35"/>
  <c r="D3917" i="35"/>
  <c r="D3916" i="35"/>
  <c r="D3915" i="35"/>
  <c r="D3914" i="35"/>
  <c r="D3913" i="35"/>
  <c r="D3912" i="35"/>
  <c r="D3911" i="35"/>
  <c r="D3910" i="35"/>
  <c r="D3909" i="35"/>
  <c r="D3908" i="35"/>
  <c r="D3907" i="35"/>
  <c r="D3906" i="35"/>
  <c r="D3905" i="35"/>
  <c r="D3904" i="35"/>
  <c r="D3903" i="35"/>
  <c r="D3902" i="35"/>
  <c r="D3901" i="35"/>
  <c r="D3900" i="35"/>
  <c r="D3899" i="35"/>
  <c r="D3898" i="35"/>
  <c r="D3897" i="35"/>
  <c r="D3896" i="35"/>
  <c r="D3895" i="35"/>
  <c r="D3894" i="35"/>
  <c r="D3893" i="35"/>
  <c r="D3892" i="35"/>
  <c r="D3891" i="35"/>
  <c r="D3890" i="35"/>
  <c r="D3889" i="35"/>
  <c r="D3888" i="35"/>
  <c r="D3887" i="35"/>
  <c r="D3886" i="35"/>
  <c r="D3885" i="35"/>
  <c r="D3884" i="35"/>
  <c r="D3883" i="35"/>
  <c r="D3882" i="35"/>
  <c r="D3881" i="35"/>
  <c r="D3880" i="35"/>
  <c r="D3879" i="35"/>
  <c r="D3878" i="35"/>
  <c r="D3877" i="35"/>
  <c r="D3876" i="35"/>
  <c r="D3875" i="35"/>
  <c r="D3874" i="35"/>
  <c r="D3873" i="35"/>
  <c r="D3872" i="35"/>
  <c r="D3871" i="35"/>
  <c r="D3870" i="35"/>
  <c r="D3869" i="35"/>
  <c r="D3868" i="35"/>
  <c r="D3867" i="35"/>
  <c r="D3866" i="35"/>
  <c r="D3865" i="35"/>
  <c r="D3864" i="35"/>
  <c r="D3863" i="35"/>
  <c r="D3862" i="35"/>
  <c r="D3861" i="35"/>
  <c r="D3860" i="35"/>
  <c r="D3859" i="35"/>
  <c r="D3858" i="35"/>
  <c r="D3857" i="35"/>
  <c r="D3856" i="35"/>
  <c r="D3855" i="35"/>
  <c r="D3854" i="35"/>
  <c r="D3853" i="35"/>
  <c r="D3852" i="35"/>
  <c r="D3851" i="35"/>
  <c r="D3850" i="35"/>
  <c r="D3849" i="35"/>
  <c r="D3848" i="35"/>
  <c r="D3847" i="35"/>
  <c r="D3846" i="35"/>
  <c r="D3845" i="35"/>
  <c r="D3844" i="35"/>
  <c r="D3843" i="35"/>
  <c r="D3842" i="35"/>
  <c r="D3841" i="35"/>
  <c r="D3840" i="35"/>
  <c r="D3839" i="35"/>
  <c r="D3838" i="35"/>
  <c r="D3837" i="35"/>
  <c r="D3836" i="35"/>
  <c r="D3835" i="35"/>
  <c r="D3834" i="35"/>
  <c r="D3833" i="35"/>
  <c r="D3832" i="35"/>
  <c r="D3831" i="35"/>
  <c r="D3830" i="35"/>
  <c r="D3829" i="35"/>
  <c r="D3828" i="35"/>
  <c r="D3827" i="35"/>
  <c r="D3826" i="35"/>
  <c r="D3825" i="35"/>
  <c r="D3824" i="35"/>
  <c r="D3823" i="35"/>
  <c r="D3822" i="35"/>
  <c r="D3821" i="35"/>
  <c r="D3820" i="35"/>
  <c r="D3819" i="35"/>
  <c r="D3818" i="35"/>
  <c r="D3817" i="35"/>
  <c r="D3816" i="35"/>
  <c r="D3815" i="35"/>
  <c r="D3814" i="35"/>
  <c r="D3813" i="35"/>
  <c r="D3812" i="35"/>
  <c r="D3811" i="35"/>
  <c r="D3810" i="35"/>
  <c r="D3809" i="35"/>
  <c r="D3808" i="35"/>
  <c r="D3807" i="35"/>
  <c r="D3806" i="35"/>
  <c r="D3805" i="35"/>
  <c r="D3804" i="35"/>
  <c r="D3803" i="35"/>
  <c r="D3802" i="35"/>
  <c r="D3801" i="35"/>
  <c r="D3800" i="35"/>
  <c r="D3799" i="35"/>
  <c r="D3798" i="35"/>
  <c r="D3797" i="35"/>
  <c r="D3796" i="35"/>
  <c r="D3795" i="35"/>
  <c r="D3794" i="35"/>
  <c r="D3793" i="35"/>
  <c r="D3792" i="35"/>
  <c r="D3791" i="35"/>
  <c r="D3790" i="35"/>
  <c r="D3789" i="35"/>
  <c r="D3788" i="35"/>
  <c r="D3787" i="35"/>
  <c r="D3786" i="35"/>
  <c r="D3785" i="35"/>
  <c r="D3784" i="35"/>
  <c r="D3783" i="35"/>
  <c r="D3782" i="35"/>
  <c r="D3781" i="35"/>
  <c r="D3780" i="35"/>
  <c r="D3779" i="35"/>
  <c r="D3778" i="35"/>
  <c r="D3777" i="35"/>
  <c r="D3776" i="35"/>
  <c r="D3775" i="35"/>
  <c r="D3774" i="35"/>
  <c r="D3773" i="35"/>
  <c r="D3772" i="35"/>
  <c r="D3771" i="35"/>
  <c r="D3770" i="35"/>
  <c r="D3769" i="35"/>
  <c r="D3768" i="35"/>
  <c r="D3767" i="35"/>
  <c r="D3766" i="35"/>
  <c r="D3765" i="35"/>
  <c r="D3764" i="35"/>
  <c r="D3763" i="35"/>
  <c r="D3762" i="35"/>
  <c r="D3761" i="35"/>
  <c r="D3760" i="35"/>
  <c r="D3759" i="35"/>
  <c r="D3758" i="35"/>
  <c r="D3757" i="35"/>
  <c r="D3756" i="35"/>
  <c r="D3755" i="35"/>
  <c r="D3754" i="35"/>
  <c r="D3753" i="35"/>
  <c r="D3752" i="35"/>
  <c r="D3751" i="35"/>
  <c r="D3750" i="35"/>
  <c r="D3749" i="35"/>
  <c r="D3748" i="35"/>
  <c r="D3747" i="35"/>
  <c r="D3746" i="35"/>
  <c r="D3745" i="35"/>
  <c r="D3744" i="35"/>
  <c r="D3743" i="35"/>
  <c r="D3742" i="35"/>
  <c r="D3741" i="35"/>
  <c r="D3740" i="35"/>
  <c r="D3739" i="35"/>
  <c r="D3738" i="35"/>
  <c r="D3737" i="35"/>
  <c r="D3736" i="35"/>
  <c r="D3735" i="35"/>
  <c r="D3734" i="35"/>
  <c r="D3733" i="35"/>
  <c r="D3732" i="35"/>
  <c r="D3731" i="35"/>
  <c r="D3730" i="35"/>
  <c r="D3729" i="35"/>
  <c r="D3728" i="35"/>
  <c r="D3727" i="35"/>
  <c r="D3726" i="35"/>
  <c r="D3725" i="35"/>
  <c r="D3724" i="35"/>
  <c r="D3723" i="35"/>
  <c r="D3722" i="35"/>
  <c r="D3721" i="35"/>
  <c r="D3720" i="35"/>
  <c r="D3719" i="35"/>
  <c r="D3718" i="35"/>
  <c r="D3717" i="35"/>
  <c r="D3716" i="35"/>
  <c r="D3715" i="35"/>
  <c r="D3714" i="35"/>
  <c r="D3713" i="35"/>
  <c r="D3712" i="35"/>
  <c r="D3711" i="35"/>
  <c r="D3710" i="35"/>
  <c r="D3709" i="35"/>
  <c r="D3708" i="35"/>
  <c r="D3707" i="35"/>
  <c r="D3706" i="35"/>
  <c r="D3705" i="35"/>
  <c r="D3704" i="35"/>
  <c r="D3703" i="35"/>
  <c r="D3702" i="35"/>
  <c r="D3701" i="35"/>
  <c r="D3700" i="35"/>
  <c r="D3699" i="35"/>
  <c r="D3698" i="35"/>
  <c r="D3697" i="35"/>
  <c r="D3696" i="35"/>
  <c r="D3695" i="35"/>
  <c r="D3694" i="35"/>
  <c r="D3693" i="35"/>
  <c r="D3692" i="35"/>
  <c r="D3691" i="35"/>
  <c r="D3690" i="35"/>
  <c r="D3689" i="35"/>
  <c r="D3688" i="35"/>
  <c r="D3687" i="35"/>
  <c r="D3686" i="35"/>
  <c r="D3685" i="35"/>
  <c r="D3684" i="35"/>
  <c r="D3683" i="35"/>
  <c r="D3682" i="35"/>
  <c r="D3681" i="35"/>
  <c r="D3680" i="35"/>
  <c r="D3679" i="35"/>
  <c r="D3678" i="35"/>
  <c r="D3677" i="35"/>
  <c r="D3676" i="35"/>
  <c r="D3675" i="35"/>
  <c r="D3674" i="35"/>
  <c r="D3673" i="35"/>
  <c r="D3672" i="35"/>
  <c r="D3671" i="35"/>
  <c r="D3670" i="35"/>
  <c r="D3669" i="35"/>
  <c r="D3668" i="35"/>
  <c r="D3667" i="35"/>
  <c r="D3666" i="35"/>
  <c r="D3665" i="35"/>
  <c r="D3664" i="35"/>
  <c r="D3663" i="35"/>
  <c r="D3662" i="35"/>
  <c r="D3661" i="35"/>
  <c r="D3660" i="35"/>
  <c r="D3659" i="35"/>
  <c r="D3658" i="35"/>
  <c r="D3657" i="35"/>
  <c r="D3656" i="35"/>
  <c r="D3655" i="35"/>
  <c r="D3654" i="35"/>
  <c r="D3653" i="35"/>
  <c r="D3652" i="35"/>
  <c r="D3651" i="35"/>
  <c r="D3650" i="35"/>
  <c r="D3649" i="35"/>
  <c r="D3648" i="35"/>
  <c r="D3647" i="35"/>
  <c r="D3646" i="35"/>
  <c r="D3645" i="35"/>
  <c r="D3644" i="35"/>
  <c r="D3643" i="35"/>
  <c r="D3642" i="35"/>
  <c r="D3641" i="35"/>
  <c r="D3640" i="35"/>
  <c r="D3639" i="35"/>
  <c r="D3638" i="35"/>
  <c r="D3637" i="35"/>
  <c r="D3636" i="35"/>
  <c r="D3635" i="35"/>
  <c r="D3634" i="35"/>
  <c r="D3633" i="35"/>
  <c r="D3632" i="35"/>
  <c r="D3631" i="35"/>
  <c r="D3630" i="35"/>
  <c r="D3629" i="35"/>
  <c r="D3628" i="35"/>
  <c r="D3627" i="35"/>
  <c r="D3626" i="35"/>
  <c r="D3625" i="35"/>
  <c r="D3624" i="35"/>
  <c r="D3623" i="35"/>
  <c r="D3622" i="35"/>
  <c r="D3621" i="35"/>
  <c r="D3620" i="35"/>
  <c r="D3619" i="35"/>
  <c r="D3618" i="35"/>
  <c r="D3617" i="35"/>
  <c r="D3616" i="35"/>
  <c r="D3615" i="35"/>
  <c r="D3614" i="35"/>
  <c r="D3613" i="35"/>
  <c r="D3612" i="35"/>
  <c r="D3611" i="35"/>
  <c r="D3610" i="35"/>
  <c r="D3609" i="35"/>
  <c r="D3608" i="35"/>
  <c r="D3607" i="35"/>
  <c r="D3606" i="35"/>
  <c r="D3605" i="35"/>
  <c r="D3604" i="35"/>
  <c r="D3603" i="35"/>
  <c r="D3602" i="35"/>
  <c r="D3601" i="35"/>
  <c r="D3600" i="35"/>
  <c r="D3599" i="35"/>
  <c r="D3598" i="35"/>
  <c r="D3597" i="35"/>
  <c r="D3596" i="35"/>
  <c r="D3595" i="35"/>
  <c r="D3594" i="35"/>
  <c r="D3593" i="35"/>
  <c r="D3592" i="35"/>
  <c r="D3591" i="35"/>
  <c r="D3590" i="35"/>
  <c r="D3589" i="35"/>
  <c r="D3588" i="35"/>
  <c r="D3587" i="35"/>
  <c r="D3586" i="35"/>
  <c r="D3585" i="35"/>
  <c r="D3584" i="35"/>
  <c r="D3583" i="35"/>
  <c r="D3582" i="35"/>
  <c r="D3581" i="35"/>
  <c r="D3580" i="35"/>
  <c r="D3579" i="35"/>
  <c r="D3578" i="35"/>
  <c r="D3577" i="35"/>
  <c r="D3576" i="35"/>
  <c r="D3575" i="35"/>
  <c r="D3574" i="35"/>
  <c r="D3573" i="35"/>
  <c r="D3572" i="35"/>
  <c r="D3571" i="35"/>
  <c r="D3570" i="35"/>
  <c r="D3569" i="35"/>
  <c r="D3568" i="35"/>
  <c r="D3567" i="35"/>
  <c r="D3566" i="35"/>
  <c r="D3565" i="35"/>
  <c r="D3564" i="35"/>
  <c r="D3563" i="35"/>
  <c r="D3562" i="35"/>
  <c r="D3561" i="35"/>
  <c r="D3560" i="35"/>
  <c r="D3559" i="35"/>
  <c r="D3558" i="35"/>
  <c r="D3557" i="35"/>
  <c r="D3556" i="35"/>
  <c r="D3555" i="35"/>
  <c r="D3554" i="35"/>
  <c r="D3553" i="35"/>
  <c r="D3552" i="35"/>
  <c r="D3551" i="35"/>
  <c r="D3550" i="35"/>
  <c r="D3549" i="35"/>
  <c r="D3548" i="35"/>
  <c r="D3547" i="35"/>
  <c r="D3546" i="35"/>
  <c r="D3545" i="35"/>
  <c r="D3544" i="35"/>
  <c r="D3543" i="35"/>
  <c r="D3542" i="35"/>
  <c r="D3541" i="35"/>
  <c r="D3540" i="35"/>
  <c r="D3539" i="35"/>
  <c r="D3538" i="35"/>
  <c r="D3537" i="35"/>
  <c r="D3536" i="35"/>
  <c r="D3535" i="35"/>
  <c r="D3534" i="35"/>
  <c r="D3533" i="35"/>
  <c r="D3532" i="35"/>
  <c r="D3531" i="35"/>
  <c r="D3530" i="35"/>
  <c r="D3529" i="35"/>
  <c r="D3528" i="35"/>
  <c r="D3527" i="35"/>
  <c r="D3526" i="35"/>
  <c r="D3525" i="35"/>
  <c r="D3524" i="35"/>
  <c r="D3523" i="35"/>
  <c r="D3522" i="35"/>
  <c r="D3521" i="35"/>
  <c r="D3520" i="35"/>
  <c r="D3519" i="35"/>
  <c r="D3518" i="35"/>
  <c r="D3517" i="35"/>
  <c r="D3516" i="35"/>
  <c r="D3515" i="35"/>
  <c r="D3514" i="35"/>
  <c r="D3513" i="35"/>
  <c r="D3512" i="35"/>
  <c r="D3511" i="35"/>
  <c r="D3510" i="35"/>
  <c r="D3509" i="35"/>
  <c r="D3508" i="35"/>
  <c r="D3507" i="35"/>
  <c r="D3506" i="35"/>
  <c r="D3505" i="35"/>
  <c r="D3504" i="35"/>
  <c r="D3503" i="35"/>
  <c r="D3502" i="35"/>
  <c r="D3501" i="35"/>
  <c r="D3500" i="35"/>
  <c r="D3499" i="35"/>
  <c r="D3498" i="35"/>
  <c r="D3497" i="35"/>
  <c r="D3496" i="35"/>
  <c r="D3495" i="35"/>
  <c r="D3494" i="35"/>
  <c r="D3493" i="35"/>
  <c r="D3492" i="35"/>
  <c r="D3491" i="35"/>
  <c r="D3490" i="35"/>
  <c r="D3489" i="35"/>
  <c r="D3488" i="35"/>
  <c r="D3487" i="35"/>
  <c r="D3486" i="35"/>
  <c r="D3485" i="35"/>
  <c r="D3484" i="35"/>
  <c r="D3483" i="35"/>
  <c r="D3482" i="35"/>
  <c r="D3481" i="35"/>
  <c r="D3480" i="35"/>
  <c r="D3479" i="35"/>
  <c r="D3478" i="35"/>
  <c r="D3477" i="35"/>
  <c r="D3476" i="35"/>
  <c r="D3475" i="35"/>
  <c r="D3474" i="35"/>
  <c r="D3473" i="35"/>
  <c r="D3472" i="35"/>
  <c r="D3471" i="35"/>
  <c r="D3470" i="35"/>
  <c r="D3469" i="35"/>
  <c r="D3468" i="35"/>
  <c r="D3467" i="35"/>
  <c r="D3466" i="35"/>
  <c r="D3465" i="35"/>
  <c r="D3464" i="35"/>
  <c r="D3463" i="35"/>
  <c r="D3462" i="35"/>
  <c r="D3461" i="35"/>
  <c r="D3460" i="35"/>
  <c r="D3459" i="35"/>
  <c r="D3458" i="35"/>
  <c r="D3457" i="35"/>
  <c r="D3456" i="35"/>
  <c r="D3455" i="35"/>
  <c r="D3454" i="35"/>
  <c r="D3453" i="35"/>
  <c r="D3452" i="35"/>
  <c r="D3451" i="35"/>
  <c r="D3450" i="35"/>
  <c r="D3449" i="35"/>
  <c r="D3448" i="35"/>
  <c r="D3447" i="35"/>
  <c r="D3446" i="35"/>
  <c r="D3445" i="35"/>
  <c r="D3444" i="35"/>
  <c r="D3443" i="35"/>
  <c r="D3442" i="35"/>
  <c r="D3441" i="35"/>
  <c r="D3440" i="35"/>
  <c r="D3439" i="35"/>
  <c r="D3438" i="35"/>
  <c r="D3437" i="35"/>
  <c r="D3436" i="35"/>
  <c r="D3435" i="35"/>
  <c r="D3434" i="35"/>
  <c r="D3433" i="35"/>
  <c r="D3432" i="35"/>
  <c r="D3431" i="35"/>
  <c r="D3430" i="35"/>
  <c r="D3429" i="35"/>
  <c r="D3428" i="35"/>
  <c r="D3427" i="35"/>
  <c r="D3426" i="35"/>
  <c r="D3425" i="35"/>
  <c r="D3424" i="35"/>
  <c r="D3423" i="35"/>
  <c r="D3422" i="35"/>
  <c r="D3421" i="35"/>
  <c r="D3420" i="35"/>
  <c r="D3419" i="35"/>
  <c r="D3418" i="35"/>
  <c r="D3417" i="35"/>
  <c r="D3416" i="35"/>
  <c r="D3415" i="35"/>
  <c r="D3414" i="35"/>
  <c r="D3413" i="35"/>
  <c r="D3412" i="35"/>
  <c r="D3411" i="35"/>
  <c r="D3410" i="35"/>
  <c r="D3409" i="35"/>
  <c r="D3408" i="35"/>
  <c r="D3407" i="35"/>
  <c r="D3406" i="35"/>
  <c r="D3405" i="35"/>
  <c r="D3404" i="35"/>
  <c r="D3403" i="35"/>
  <c r="D3402" i="35"/>
  <c r="D3401" i="35"/>
  <c r="D3400" i="35"/>
  <c r="D3399" i="35"/>
  <c r="D3398" i="35"/>
  <c r="D3397" i="35"/>
  <c r="D3396" i="35"/>
  <c r="D3395" i="35"/>
  <c r="D3394" i="35"/>
  <c r="D3393" i="35"/>
  <c r="D3392" i="35"/>
  <c r="D3391" i="35"/>
  <c r="D3390" i="35"/>
  <c r="D3389" i="35"/>
  <c r="D3388" i="35"/>
  <c r="D3387" i="35"/>
  <c r="D3386" i="35"/>
  <c r="D3385" i="35"/>
  <c r="D3384" i="35"/>
  <c r="D3383" i="35"/>
  <c r="D3382" i="35"/>
  <c r="D3381" i="35"/>
  <c r="D3380" i="35"/>
  <c r="D3379" i="35"/>
  <c r="D3378" i="35"/>
  <c r="D3377" i="35"/>
  <c r="D3376" i="35"/>
  <c r="D3375" i="35"/>
  <c r="D3374" i="35"/>
  <c r="D3373" i="35"/>
  <c r="D3372" i="35"/>
  <c r="D3371" i="35"/>
  <c r="D3370" i="35"/>
  <c r="D3369" i="35"/>
  <c r="D3368" i="35"/>
  <c r="D3367" i="35"/>
  <c r="D3366" i="35"/>
  <c r="D3365" i="35"/>
  <c r="D3364" i="35"/>
  <c r="D3363" i="35"/>
  <c r="D3362" i="35"/>
  <c r="D3361" i="35"/>
  <c r="D3360" i="35"/>
  <c r="D3359" i="35"/>
  <c r="D3358" i="35"/>
  <c r="D3357" i="35"/>
  <c r="D3356" i="35"/>
  <c r="D3355" i="35"/>
  <c r="D3354" i="35"/>
  <c r="D3353" i="35"/>
  <c r="D3352" i="35"/>
  <c r="D3351" i="35"/>
  <c r="D3350" i="35"/>
  <c r="D3349" i="35"/>
  <c r="D3348" i="35"/>
  <c r="D3347" i="35"/>
  <c r="D3346" i="35"/>
  <c r="D3345" i="35"/>
  <c r="D3344" i="35"/>
  <c r="D3343" i="35"/>
  <c r="D3342" i="35"/>
  <c r="D3341" i="35"/>
  <c r="D3340" i="35"/>
  <c r="D3339" i="35"/>
  <c r="D3338" i="35"/>
  <c r="D3337" i="35"/>
  <c r="D3336" i="35"/>
  <c r="D3335" i="35"/>
  <c r="D3334" i="35"/>
  <c r="D3333" i="35"/>
  <c r="D3332" i="35"/>
  <c r="D3331" i="35"/>
  <c r="D3330" i="35"/>
  <c r="D3329" i="35"/>
  <c r="D3328" i="35"/>
  <c r="D3327" i="35"/>
  <c r="D3326" i="35"/>
  <c r="D3325" i="35"/>
  <c r="D3324" i="35"/>
  <c r="D3323" i="35"/>
  <c r="D3322" i="35"/>
  <c r="D3321" i="35"/>
  <c r="D3320" i="35"/>
  <c r="D3319" i="35"/>
  <c r="D3318" i="35"/>
  <c r="D3317" i="35"/>
  <c r="D3316" i="35"/>
  <c r="D3315" i="35"/>
  <c r="D3314" i="35"/>
  <c r="D3313" i="35"/>
  <c r="D3312" i="35"/>
  <c r="D3311" i="35"/>
  <c r="D3310" i="35"/>
  <c r="D3309" i="35"/>
  <c r="D3308" i="35"/>
  <c r="D3307" i="35"/>
  <c r="D3306" i="35"/>
  <c r="D3305" i="35"/>
  <c r="D3304" i="35"/>
  <c r="D3303" i="35"/>
  <c r="D3302" i="35"/>
  <c r="D3301" i="35"/>
  <c r="D3300" i="35"/>
  <c r="D3299" i="35"/>
  <c r="D3298" i="35"/>
  <c r="D3297" i="35"/>
  <c r="D3296" i="35"/>
  <c r="D3295" i="35"/>
  <c r="D3294" i="35"/>
  <c r="D3293" i="35"/>
  <c r="D3292" i="35"/>
  <c r="D3291" i="35"/>
  <c r="D3290" i="35"/>
  <c r="D3289" i="35"/>
  <c r="D3288" i="35"/>
  <c r="D3287" i="35"/>
  <c r="D3286" i="35"/>
  <c r="D3285" i="35"/>
  <c r="D3284" i="35"/>
  <c r="D3283" i="35"/>
  <c r="D3282" i="35"/>
  <c r="D3281" i="35"/>
  <c r="D3280" i="35"/>
  <c r="D3279" i="35"/>
  <c r="D3278" i="35"/>
  <c r="D3277" i="35"/>
  <c r="D3276" i="35"/>
  <c r="D3275" i="35"/>
  <c r="D3274" i="35"/>
  <c r="D3273" i="35"/>
  <c r="D3272" i="35"/>
  <c r="D3271" i="35"/>
  <c r="D3270" i="35"/>
  <c r="D3269" i="35"/>
  <c r="D3268" i="35"/>
  <c r="D3267" i="35"/>
  <c r="D3266" i="35"/>
  <c r="D3265" i="35"/>
  <c r="D3264" i="35"/>
  <c r="D3263" i="35"/>
  <c r="D3262" i="35"/>
  <c r="D3261" i="35"/>
  <c r="D3260" i="35"/>
  <c r="D3259" i="35"/>
  <c r="D3258" i="35"/>
  <c r="D3257" i="35"/>
  <c r="D3256" i="35"/>
  <c r="D3255" i="35"/>
  <c r="D3254" i="35"/>
  <c r="D3253" i="35"/>
  <c r="D3252" i="35"/>
  <c r="D3251" i="35"/>
  <c r="D3250" i="35"/>
  <c r="D3249" i="35"/>
  <c r="D3248" i="35"/>
  <c r="D3247" i="35"/>
  <c r="D3246" i="35"/>
  <c r="D3245" i="35"/>
  <c r="D3244" i="35"/>
  <c r="D3243" i="35"/>
  <c r="D3242" i="35"/>
  <c r="D3241" i="35"/>
  <c r="D3240" i="35"/>
  <c r="D3239" i="35"/>
  <c r="D3238" i="35"/>
  <c r="D3237" i="35"/>
  <c r="D3236" i="35"/>
  <c r="D3235" i="35"/>
  <c r="D3234" i="35"/>
  <c r="D3233" i="35"/>
  <c r="D3232" i="35"/>
  <c r="D3231" i="35"/>
  <c r="D3230" i="35"/>
  <c r="D3229" i="35"/>
  <c r="D3228" i="35"/>
  <c r="D3227" i="35"/>
  <c r="D3226" i="35"/>
  <c r="D3225" i="35"/>
  <c r="D3224" i="35"/>
  <c r="D3223" i="35"/>
  <c r="D3222" i="35"/>
  <c r="D3221" i="35"/>
  <c r="D3220" i="35"/>
  <c r="D3219" i="35"/>
  <c r="D3218" i="35"/>
  <c r="D3217" i="35"/>
  <c r="D3216" i="35"/>
  <c r="D3215" i="35"/>
  <c r="D3214" i="35"/>
  <c r="D3213" i="35"/>
  <c r="D3212" i="35"/>
  <c r="D3211" i="35"/>
  <c r="D3210" i="35"/>
  <c r="D3209" i="35"/>
  <c r="D3208" i="35"/>
  <c r="D3207" i="35"/>
  <c r="D3206" i="35"/>
  <c r="D3205" i="35"/>
  <c r="D3204" i="35"/>
  <c r="D3203" i="35"/>
  <c r="D3202" i="35"/>
  <c r="D3201" i="35"/>
  <c r="D3200" i="35"/>
  <c r="D3199" i="35"/>
  <c r="D3198" i="35"/>
  <c r="D3197" i="35"/>
  <c r="D3196" i="35"/>
  <c r="D3195" i="35"/>
  <c r="D3194" i="35"/>
  <c r="D3193" i="35"/>
  <c r="D3192" i="35"/>
  <c r="D3191" i="35"/>
  <c r="D3190" i="35"/>
  <c r="D3189" i="35"/>
  <c r="D3188" i="35"/>
  <c r="D3187" i="35"/>
  <c r="D3186" i="35"/>
  <c r="D3185" i="35"/>
  <c r="D3184" i="35"/>
  <c r="D3183" i="35"/>
  <c r="D3182" i="35"/>
  <c r="D3181" i="35"/>
  <c r="D3180" i="35"/>
  <c r="D3179" i="35"/>
  <c r="D3178" i="35"/>
  <c r="D3177" i="35"/>
  <c r="D3176" i="35"/>
  <c r="D3175" i="35"/>
  <c r="D3174" i="35"/>
  <c r="D3173" i="35"/>
  <c r="D3172" i="35"/>
  <c r="D3171" i="35"/>
  <c r="D3170" i="35"/>
  <c r="D3169" i="35"/>
  <c r="D3168" i="35"/>
  <c r="D3167" i="35"/>
  <c r="D3166" i="35"/>
  <c r="D3165" i="35"/>
  <c r="D3164" i="35"/>
  <c r="D3163" i="35"/>
  <c r="D3162" i="35"/>
  <c r="D3161" i="35"/>
  <c r="D3160" i="35"/>
  <c r="D3159" i="35"/>
  <c r="D3158" i="35"/>
  <c r="D3157" i="35"/>
  <c r="D3156" i="35"/>
  <c r="D3155" i="35"/>
  <c r="D3154" i="35"/>
  <c r="D3153" i="35"/>
  <c r="D3152" i="35"/>
  <c r="D3151" i="35"/>
  <c r="D3150" i="35"/>
  <c r="D3149" i="35"/>
  <c r="D3148" i="35"/>
  <c r="D3147" i="35"/>
  <c r="D3146" i="35"/>
  <c r="D3145" i="35"/>
  <c r="D3144" i="35"/>
  <c r="D3143" i="35"/>
  <c r="D3142" i="35"/>
  <c r="D3141" i="35"/>
  <c r="D3140" i="35"/>
  <c r="D3139" i="35"/>
  <c r="D3138" i="35"/>
  <c r="D3137" i="35"/>
  <c r="D3136" i="35"/>
  <c r="D3135" i="35"/>
  <c r="D3134" i="35"/>
  <c r="D3133" i="35"/>
  <c r="D3132" i="35"/>
  <c r="D3131" i="35"/>
  <c r="D3130" i="35"/>
  <c r="D3129" i="35"/>
  <c r="D3128" i="35"/>
  <c r="D3127" i="35"/>
  <c r="D3126" i="35"/>
  <c r="D3125" i="35"/>
  <c r="D3124" i="35"/>
  <c r="D3123" i="35"/>
  <c r="D3122" i="35"/>
  <c r="D3121" i="35"/>
  <c r="D3120" i="35"/>
  <c r="D3119" i="35"/>
  <c r="D3118" i="35"/>
  <c r="D3117" i="35"/>
  <c r="D3116" i="35"/>
  <c r="D3115" i="35"/>
  <c r="D3114" i="35"/>
  <c r="D3113" i="35"/>
  <c r="D3112" i="35"/>
  <c r="D3111" i="35"/>
  <c r="D3110" i="35"/>
  <c r="D3109" i="35"/>
  <c r="D3108" i="35"/>
  <c r="D3107" i="35"/>
  <c r="D3106" i="35"/>
  <c r="D3105" i="35"/>
  <c r="D3104" i="35"/>
  <c r="D3103" i="35"/>
  <c r="D3102" i="35"/>
  <c r="D3101" i="35"/>
  <c r="D3100" i="35"/>
  <c r="D3099" i="35"/>
  <c r="D3098" i="35"/>
  <c r="D3097" i="35"/>
  <c r="D3096" i="35"/>
  <c r="D3095" i="35"/>
  <c r="D3094" i="35"/>
  <c r="D3093" i="35"/>
  <c r="D3092" i="35"/>
  <c r="D3091" i="35"/>
  <c r="D3090" i="35"/>
  <c r="D3089" i="35"/>
  <c r="D3088" i="35"/>
  <c r="D3087" i="35"/>
  <c r="D3086" i="35"/>
  <c r="D3085" i="35"/>
  <c r="D3084" i="35"/>
  <c r="D3083" i="35"/>
  <c r="D3082" i="35"/>
  <c r="D3081" i="35"/>
  <c r="D3080" i="35"/>
  <c r="D3079" i="35"/>
  <c r="D3078" i="35"/>
  <c r="D3077" i="35"/>
  <c r="D3076" i="35"/>
  <c r="D3075" i="35"/>
  <c r="D3074" i="35"/>
  <c r="D3073" i="35"/>
  <c r="D3072" i="35"/>
  <c r="D3071" i="35"/>
  <c r="D3070" i="35"/>
  <c r="D3069" i="35"/>
  <c r="D3068" i="35"/>
  <c r="D3067" i="35"/>
  <c r="D3066" i="35"/>
  <c r="D3065" i="35"/>
  <c r="D3064" i="35"/>
  <c r="D3063" i="35"/>
  <c r="D3062" i="35"/>
  <c r="D3061" i="35"/>
  <c r="D3060" i="35"/>
  <c r="D3059" i="35"/>
  <c r="D3058" i="35"/>
  <c r="D3057" i="35"/>
  <c r="D3056" i="35"/>
  <c r="D3055" i="35"/>
  <c r="D3054" i="35"/>
  <c r="D3053" i="35"/>
  <c r="D3052" i="35"/>
  <c r="D3051" i="35"/>
  <c r="D3050" i="35"/>
  <c r="D3049" i="35"/>
  <c r="D3048" i="35"/>
  <c r="D3047" i="35"/>
  <c r="D3046" i="35"/>
  <c r="D3045" i="35"/>
  <c r="D3044" i="35"/>
  <c r="D3043" i="35"/>
  <c r="D3042" i="35"/>
  <c r="D3041" i="35"/>
  <c r="D3040" i="35"/>
  <c r="D3039" i="35"/>
  <c r="D3038" i="35"/>
  <c r="D3037" i="35"/>
  <c r="D3036" i="35"/>
  <c r="D3035" i="35"/>
  <c r="D3034" i="35"/>
  <c r="D3033" i="35"/>
  <c r="D3032" i="35"/>
  <c r="D3031" i="35"/>
  <c r="D3030" i="35"/>
  <c r="D3029" i="35"/>
  <c r="D3028" i="35"/>
  <c r="D3027" i="35"/>
  <c r="D3026" i="35"/>
  <c r="D3025" i="35"/>
  <c r="D3024" i="35"/>
  <c r="D3023" i="35"/>
  <c r="D3022" i="35"/>
  <c r="D3021" i="35"/>
  <c r="D3020" i="35"/>
  <c r="D3019" i="35"/>
  <c r="D3018" i="35"/>
  <c r="D3017" i="35"/>
  <c r="D3016" i="35"/>
  <c r="D3015" i="35"/>
  <c r="D3014" i="35"/>
  <c r="D3013" i="35"/>
  <c r="D3012" i="35"/>
  <c r="D3011" i="35"/>
  <c r="D3010" i="35"/>
  <c r="D3009" i="35"/>
  <c r="D3008" i="35"/>
  <c r="D3007" i="35"/>
  <c r="D3006" i="35"/>
  <c r="D3005" i="35"/>
  <c r="D3004" i="35"/>
  <c r="D3003" i="35"/>
  <c r="D3002" i="35"/>
  <c r="D3001" i="35"/>
  <c r="D3000" i="35"/>
  <c r="D2999" i="35"/>
  <c r="D2998" i="35"/>
  <c r="D2997" i="35"/>
  <c r="D2996" i="35"/>
  <c r="D2995" i="35"/>
  <c r="D2994" i="35"/>
  <c r="D2993" i="35"/>
  <c r="D2992" i="35"/>
  <c r="D2991" i="35"/>
  <c r="D2990" i="35"/>
  <c r="D2989" i="35"/>
  <c r="D2988" i="35"/>
  <c r="D2987" i="35"/>
  <c r="D2986" i="35"/>
  <c r="D2985" i="35"/>
  <c r="D2984" i="35"/>
  <c r="D2983" i="35"/>
  <c r="D2982" i="35"/>
  <c r="D2981" i="35"/>
  <c r="D2980" i="35"/>
  <c r="D2979" i="35"/>
  <c r="D2978" i="35"/>
  <c r="D2977" i="35"/>
  <c r="D2976" i="35"/>
  <c r="D2975" i="35"/>
  <c r="D2974" i="35"/>
  <c r="D2973" i="35"/>
  <c r="D2972" i="35"/>
  <c r="D2971" i="35"/>
  <c r="D2970" i="35"/>
  <c r="D2969" i="35"/>
  <c r="D2968" i="35"/>
  <c r="D2967" i="35"/>
  <c r="D2966" i="35"/>
  <c r="D2965" i="35"/>
  <c r="D2964" i="35"/>
  <c r="D2963" i="35"/>
  <c r="D2962" i="35"/>
  <c r="D2961" i="35"/>
  <c r="D2960" i="35"/>
  <c r="D2959" i="35"/>
  <c r="D2958" i="35"/>
  <c r="D2957" i="35"/>
  <c r="D2956" i="35"/>
  <c r="D2955" i="35"/>
  <c r="D2954" i="35"/>
  <c r="D2953" i="35"/>
  <c r="D2952" i="35"/>
  <c r="D2951" i="35"/>
  <c r="D2950" i="35"/>
  <c r="D2949" i="35"/>
  <c r="D2948" i="35"/>
  <c r="D2947" i="35"/>
  <c r="D2946" i="35"/>
  <c r="D2945" i="35"/>
  <c r="D2944" i="35"/>
  <c r="D2943" i="35"/>
  <c r="D2942" i="35"/>
  <c r="D2941" i="35"/>
  <c r="D2940" i="35"/>
  <c r="D2939" i="35"/>
  <c r="D2938" i="35"/>
  <c r="D2937" i="35"/>
  <c r="D2936" i="35"/>
  <c r="D2935" i="35"/>
  <c r="D2934" i="35"/>
  <c r="D2933" i="35"/>
  <c r="D2932" i="35"/>
  <c r="D2931" i="35"/>
  <c r="D2930" i="35"/>
  <c r="D2929" i="35"/>
  <c r="D2928" i="35"/>
  <c r="D2927" i="35"/>
  <c r="D2926" i="35"/>
  <c r="D2925" i="35"/>
  <c r="D2924" i="35"/>
  <c r="D2923" i="35"/>
  <c r="D2922" i="35"/>
  <c r="D2921" i="35"/>
  <c r="D2920" i="35"/>
  <c r="D2919" i="35"/>
  <c r="D2918" i="35"/>
  <c r="D2917" i="35"/>
  <c r="D2916" i="35"/>
  <c r="D2915" i="35"/>
  <c r="D2914" i="35"/>
  <c r="D2913" i="35"/>
  <c r="D2912" i="35"/>
  <c r="D2911" i="35"/>
  <c r="D2910" i="35"/>
  <c r="D2909" i="35"/>
  <c r="D2908" i="35"/>
  <c r="D2907" i="35"/>
  <c r="D2906" i="35"/>
  <c r="D2905" i="35"/>
  <c r="D2904" i="35"/>
  <c r="D2903" i="35"/>
  <c r="D2902" i="35"/>
  <c r="D2901" i="35"/>
  <c r="D2900" i="35"/>
  <c r="D2899" i="35"/>
  <c r="D2898" i="35"/>
  <c r="D2897" i="35"/>
  <c r="D2896" i="35"/>
  <c r="D2895" i="35"/>
  <c r="D2894" i="35"/>
  <c r="D2893" i="35"/>
  <c r="D2892" i="35"/>
  <c r="D2891" i="35"/>
  <c r="D2890" i="35"/>
  <c r="D2889" i="35"/>
  <c r="D2888" i="35"/>
  <c r="D2887" i="35"/>
  <c r="D2886" i="35"/>
  <c r="D2885" i="35"/>
  <c r="D2884" i="35"/>
  <c r="D2883" i="35"/>
  <c r="D2882" i="35"/>
  <c r="D2881" i="35"/>
  <c r="D2880" i="35"/>
  <c r="D2879" i="35"/>
  <c r="D2878" i="35"/>
  <c r="D2877" i="35"/>
  <c r="D2876" i="35"/>
  <c r="D2875" i="35"/>
  <c r="D2874" i="35"/>
  <c r="D2873" i="35"/>
  <c r="D2872" i="35"/>
  <c r="D2871" i="35"/>
  <c r="D2870" i="35"/>
  <c r="D2869" i="35"/>
  <c r="D2868" i="35"/>
  <c r="D2867" i="35"/>
  <c r="D2866" i="35"/>
  <c r="D2865" i="35"/>
  <c r="D2864" i="35"/>
  <c r="D2863" i="35"/>
  <c r="D2862" i="35"/>
  <c r="D2861" i="35"/>
  <c r="D2860" i="35"/>
  <c r="D2859" i="35"/>
  <c r="D2858" i="35"/>
  <c r="D2857" i="35"/>
  <c r="D2856" i="35"/>
  <c r="D2855" i="35"/>
  <c r="D2854" i="35"/>
  <c r="D2853" i="35"/>
  <c r="D2852" i="35"/>
  <c r="D2851" i="35"/>
  <c r="D2850" i="35"/>
  <c r="D2849" i="35"/>
  <c r="D2848" i="35"/>
  <c r="D2847" i="35"/>
  <c r="D2846" i="35"/>
  <c r="D2845" i="35"/>
  <c r="D2844" i="35"/>
  <c r="D2843" i="35"/>
  <c r="D2842" i="35"/>
  <c r="D2841" i="35"/>
  <c r="D2840" i="35"/>
  <c r="D2839" i="35"/>
  <c r="D2838" i="35"/>
  <c r="D2837" i="35"/>
  <c r="D2836" i="35"/>
  <c r="D2835" i="35"/>
  <c r="D2834" i="35"/>
  <c r="D2833" i="35"/>
  <c r="D2832" i="35"/>
  <c r="D2831" i="35"/>
  <c r="D2830" i="35"/>
  <c r="D2829" i="35"/>
  <c r="D2828" i="35"/>
  <c r="D2827" i="35"/>
  <c r="D2826" i="35"/>
  <c r="D2825" i="35"/>
  <c r="D2824" i="35"/>
  <c r="D2823" i="35"/>
  <c r="D2822" i="35"/>
  <c r="D2821" i="35"/>
  <c r="D2820" i="35"/>
  <c r="D2819" i="35"/>
  <c r="D2818" i="35"/>
  <c r="D2817" i="35"/>
  <c r="D2816" i="35"/>
  <c r="D2815" i="35"/>
  <c r="D2814" i="35"/>
  <c r="D2813" i="35"/>
  <c r="D2812" i="35"/>
  <c r="D2811" i="35"/>
  <c r="D2810" i="35"/>
  <c r="D2809" i="35"/>
  <c r="D2808" i="35"/>
  <c r="D2807" i="35"/>
  <c r="D2806" i="35"/>
  <c r="D2805" i="35"/>
  <c r="D2804" i="35"/>
  <c r="D2803" i="35"/>
  <c r="D2802" i="35"/>
  <c r="D2801" i="35"/>
  <c r="D2800" i="35"/>
  <c r="D2799" i="35"/>
  <c r="D2798" i="35"/>
  <c r="D2797" i="35"/>
  <c r="D2796" i="35"/>
  <c r="D2795" i="35"/>
  <c r="D2794" i="35"/>
  <c r="D2793" i="35"/>
  <c r="D2792" i="35"/>
  <c r="D2791" i="35"/>
  <c r="D2790" i="35"/>
  <c r="D2789" i="35"/>
  <c r="D2788" i="35"/>
  <c r="D2787" i="35"/>
  <c r="D2786" i="35"/>
  <c r="D2785" i="35"/>
  <c r="D2784" i="35"/>
  <c r="D2783" i="35"/>
  <c r="D2782" i="35"/>
  <c r="D2781" i="35"/>
  <c r="D2780" i="35"/>
  <c r="D2779" i="35"/>
  <c r="D2778" i="35"/>
  <c r="D2777" i="35"/>
  <c r="D2776" i="35"/>
  <c r="D2775" i="35"/>
  <c r="D2774" i="35"/>
  <c r="D2773" i="35"/>
  <c r="D2772" i="35"/>
  <c r="D2771" i="35"/>
  <c r="D2770" i="35"/>
  <c r="D2769" i="35"/>
  <c r="D2768" i="35"/>
  <c r="D2767" i="35"/>
  <c r="D2766" i="35"/>
  <c r="D2765" i="35"/>
  <c r="D2764" i="35"/>
  <c r="D2763" i="35"/>
  <c r="D2762" i="35"/>
  <c r="D2761" i="35"/>
  <c r="D2760" i="35"/>
  <c r="D2759" i="35"/>
  <c r="D2758" i="35"/>
  <c r="D2757" i="35"/>
  <c r="D2756" i="35"/>
  <c r="D2755" i="35"/>
  <c r="D2754" i="35"/>
  <c r="D2753" i="35"/>
  <c r="D2752" i="35"/>
  <c r="D2751" i="35"/>
  <c r="D2750" i="35"/>
  <c r="D2749" i="35"/>
  <c r="D2748" i="35"/>
  <c r="D2747" i="35"/>
  <c r="D2746" i="35"/>
  <c r="D2745" i="35"/>
  <c r="D2744" i="35"/>
  <c r="D2743" i="35"/>
  <c r="D2742" i="35"/>
  <c r="D2741" i="35"/>
  <c r="D2740" i="35"/>
  <c r="D2739" i="35"/>
  <c r="D2738" i="35"/>
  <c r="D2737" i="35"/>
  <c r="D2736" i="35"/>
  <c r="D2735" i="35"/>
  <c r="D2734" i="35"/>
  <c r="D2733" i="35"/>
  <c r="D2732" i="35"/>
  <c r="D2731" i="35"/>
  <c r="D2730" i="35"/>
  <c r="D2729" i="35"/>
  <c r="D2728" i="35"/>
  <c r="D2727" i="35"/>
  <c r="D2726" i="35"/>
  <c r="D2725" i="35"/>
  <c r="D2724" i="35"/>
  <c r="D2723" i="35"/>
  <c r="D2722" i="35"/>
  <c r="D2721" i="35"/>
  <c r="D2720" i="35"/>
  <c r="D2719" i="35"/>
  <c r="D2718" i="35"/>
  <c r="D2717" i="35"/>
  <c r="D2716" i="35"/>
  <c r="D2715" i="35"/>
  <c r="D2714" i="35"/>
  <c r="D2713" i="35"/>
  <c r="D2712" i="35"/>
  <c r="D2711" i="35"/>
  <c r="D2710" i="35"/>
  <c r="D2709" i="35"/>
  <c r="D2708" i="35"/>
  <c r="D2707" i="35"/>
  <c r="D2706" i="35"/>
  <c r="D2705" i="35"/>
  <c r="D2704" i="35"/>
  <c r="D2703" i="35"/>
  <c r="D2702" i="35"/>
  <c r="D2701" i="35"/>
  <c r="D2700" i="35"/>
  <c r="D2699" i="35"/>
  <c r="D2698" i="35"/>
  <c r="D2697" i="35"/>
  <c r="D2696" i="35"/>
  <c r="D2695" i="35"/>
  <c r="D2694" i="35"/>
  <c r="D2693" i="35"/>
  <c r="D2692" i="35"/>
  <c r="D2691" i="35"/>
  <c r="D2690" i="35"/>
  <c r="D2689" i="35"/>
  <c r="D2688" i="35"/>
  <c r="D2687" i="35"/>
  <c r="D2686" i="35"/>
  <c r="D2685" i="35"/>
  <c r="D2684" i="35"/>
  <c r="D2683" i="35"/>
  <c r="D2682" i="35"/>
  <c r="D2681" i="35"/>
  <c r="D2680" i="35"/>
  <c r="D2679" i="35"/>
  <c r="D2678" i="35"/>
  <c r="D2677" i="35"/>
  <c r="D2676" i="35"/>
  <c r="D2675" i="35"/>
  <c r="D2674" i="35"/>
  <c r="D2673" i="35"/>
  <c r="D2672" i="35"/>
  <c r="D2671" i="35"/>
  <c r="D2670" i="35"/>
  <c r="D2669" i="35"/>
  <c r="D2668" i="35"/>
  <c r="D2667" i="35"/>
  <c r="D2666" i="35"/>
  <c r="D2665" i="35"/>
  <c r="D2664" i="35"/>
  <c r="D2663" i="35"/>
  <c r="D2662" i="35"/>
  <c r="D2661" i="35"/>
  <c r="D2660" i="35"/>
  <c r="D2659" i="35"/>
  <c r="D2658" i="35"/>
  <c r="D2657" i="35"/>
  <c r="D2656" i="35"/>
  <c r="D2655" i="35"/>
  <c r="D2654" i="35"/>
  <c r="D2653" i="35"/>
  <c r="D2652" i="35"/>
  <c r="D2651" i="35"/>
  <c r="D2650" i="35"/>
  <c r="D2649" i="35"/>
  <c r="D2648" i="35"/>
  <c r="D2647" i="35"/>
  <c r="D2646" i="35"/>
  <c r="D2645" i="35"/>
  <c r="D2644" i="35"/>
  <c r="D2643" i="35"/>
  <c r="D2642" i="35"/>
  <c r="D2641" i="35"/>
  <c r="D2640" i="35"/>
  <c r="D2639" i="35"/>
  <c r="D2638" i="35"/>
  <c r="D2637" i="35"/>
  <c r="D2636" i="35"/>
  <c r="D2635" i="35"/>
  <c r="D2634" i="35"/>
  <c r="D2633" i="35"/>
  <c r="D2632" i="35"/>
  <c r="D2631" i="35"/>
  <c r="D2630" i="35"/>
  <c r="D2629" i="35"/>
  <c r="D2628" i="35"/>
  <c r="D2627" i="35"/>
  <c r="D2626" i="35"/>
  <c r="D2625" i="35"/>
  <c r="D2624" i="35"/>
  <c r="D2623" i="35"/>
  <c r="D2622" i="35"/>
  <c r="D2621" i="35"/>
  <c r="D2620" i="35"/>
  <c r="D2619" i="35"/>
  <c r="D2618" i="35"/>
  <c r="D2617" i="35"/>
  <c r="D2616" i="35"/>
  <c r="D2615" i="35"/>
  <c r="D2614" i="35"/>
  <c r="D2613" i="35"/>
  <c r="D2612" i="35"/>
  <c r="D2611" i="35"/>
  <c r="D2610" i="35"/>
  <c r="D2609" i="35"/>
  <c r="D2608" i="35"/>
  <c r="D2607" i="35"/>
  <c r="D2606" i="35"/>
  <c r="D2605" i="35"/>
  <c r="D2604" i="35"/>
  <c r="D2603" i="35"/>
  <c r="D2602" i="35"/>
  <c r="D2601" i="35"/>
  <c r="D2600" i="35"/>
  <c r="D2599" i="35"/>
  <c r="D2598" i="35"/>
  <c r="D2597" i="35"/>
  <c r="D2596" i="35"/>
  <c r="D2595" i="35"/>
  <c r="D2594" i="35"/>
  <c r="D2593" i="35"/>
  <c r="D2592" i="35"/>
  <c r="D2591" i="35"/>
  <c r="D2590" i="35"/>
  <c r="D2589" i="35"/>
  <c r="D2588" i="35"/>
  <c r="D2587" i="35"/>
  <c r="D2586" i="35"/>
  <c r="D2585" i="35"/>
  <c r="D2584" i="35"/>
  <c r="D2583" i="35"/>
  <c r="D2582" i="35"/>
  <c r="D2581" i="35"/>
  <c r="D2580" i="35"/>
  <c r="D2579" i="35"/>
  <c r="D2578" i="35"/>
  <c r="D2577" i="35"/>
  <c r="D2576" i="35"/>
  <c r="D2575" i="35"/>
  <c r="D2574" i="35"/>
  <c r="D2573" i="35"/>
  <c r="D2572" i="35"/>
  <c r="D2571" i="35"/>
  <c r="D2570" i="35"/>
  <c r="D2569" i="35"/>
  <c r="D2568" i="35"/>
  <c r="D2567" i="35"/>
  <c r="D2566" i="35"/>
  <c r="D2565" i="35"/>
  <c r="D2564" i="35"/>
  <c r="D2563" i="35"/>
  <c r="D2562" i="35"/>
  <c r="D2561" i="35"/>
  <c r="D2560" i="35"/>
  <c r="D2559" i="35"/>
  <c r="D2558" i="35"/>
  <c r="D2557" i="35"/>
  <c r="D2556" i="35"/>
  <c r="D2555" i="35"/>
  <c r="D2554" i="35"/>
  <c r="D2553" i="35"/>
  <c r="D2552" i="35"/>
  <c r="D2551" i="35"/>
  <c r="D2550" i="35"/>
  <c r="D2549" i="35"/>
  <c r="D2548" i="35"/>
  <c r="D2547" i="35"/>
  <c r="D2546" i="35"/>
  <c r="D2545" i="35"/>
  <c r="D2544" i="35"/>
  <c r="D2543" i="35"/>
  <c r="D2542" i="35"/>
  <c r="D2541" i="35"/>
  <c r="D2540" i="35"/>
  <c r="D2539" i="35"/>
  <c r="D2538" i="35"/>
  <c r="D2537" i="35"/>
  <c r="D2536" i="35"/>
  <c r="D2535" i="35"/>
  <c r="D2534" i="35"/>
  <c r="D2533" i="35"/>
  <c r="D2532" i="35"/>
  <c r="D2531" i="35"/>
  <c r="D2530" i="35"/>
  <c r="D2529" i="35"/>
  <c r="D2528" i="35"/>
  <c r="D2527" i="35"/>
  <c r="D2526" i="35"/>
  <c r="D2525" i="35"/>
  <c r="D2524" i="35"/>
  <c r="D2523" i="35"/>
  <c r="D2522" i="35"/>
  <c r="D2521" i="35"/>
  <c r="D2520" i="35"/>
  <c r="D2519" i="35"/>
  <c r="D2518" i="35"/>
  <c r="D2517" i="35"/>
  <c r="D2516" i="35"/>
  <c r="D2515" i="35"/>
  <c r="D2514" i="35"/>
  <c r="D2513" i="35"/>
  <c r="D2512" i="35"/>
  <c r="D2511" i="35"/>
  <c r="D2510" i="35"/>
  <c r="D2509" i="35"/>
  <c r="D2508" i="35"/>
  <c r="D2507" i="35"/>
  <c r="D2506" i="35"/>
  <c r="D2505" i="35"/>
  <c r="D2504" i="35"/>
  <c r="D2503" i="35"/>
  <c r="D2502" i="35"/>
  <c r="D2501" i="35"/>
  <c r="D2500" i="35"/>
  <c r="D2499" i="35"/>
  <c r="D2498" i="35"/>
  <c r="D2497" i="35"/>
  <c r="D2496" i="35"/>
  <c r="D2495" i="35"/>
  <c r="D2494" i="35"/>
  <c r="D2493" i="35"/>
  <c r="D2492" i="35"/>
  <c r="D2491" i="35"/>
  <c r="D2490" i="35"/>
  <c r="D2489" i="35"/>
  <c r="D2488" i="35"/>
  <c r="D2487" i="35"/>
  <c r="D2486" i="35"/>
  <c r="D2485" i="35"/>
  <c r="D2484" i="35"/>
  <c r="D2483" i="35"/>
  <c r="D2482" i="35"/>
  <c r="D2481" i="35"/>
  <c r="D2480" i="35"/>
  <c r="D2479" i="35"/>
  <c r="D2478" i="35"/>
  <c r="D2477" i="35"/>
  <c r="D2476" i="35"/>
  <c r="D2475" i="35"/>
  <c r="D2474" i="35"/>
  <c r="D2473" i="35"/>
  <c r="D2472" i="35"/>
  <c r="D2471" i="35"/>
  <c r="D2470" i="35"/>
  <c r="D2469" i="35"/>
  <c r="D2468" i="35"/>
  <c r="D2467" i="35"/>
  <c r="D2466" i="35"/>
  <c r="D2465" i="35"/>
  <c r="D2464" i="35"/>
  <c r="D2463" i="35"/>
  <c r="D2462" i="35"/>
  <c r="D2461" i="35"/>
  <c r="D2460" i="35"/>
  <c r="D2459" i="35"/>
  <c r="D2458" i="35"/>
  <c r="D2457" i="35"/>
  <c r="D2456" i="35"/>
  <c r="D2455" i="35"/>
  <c r="D2454" i="35"/>
  <c r="D2453" i="35"/>
  <c r="D2452" i="35"/>
  <c r="D2451" i="35"/>
  <c r="D2450" i="35"/>
  <c r="D2449" i="35"/>
  <c r="D2448" i="35"/>
  <c r="D2447" i="35"/>
  <c r="D2446" i="35"/>
  <c r="D2445" i="35"/>
  <c r="D2444" i="35"/>
  <c r="D2443" i="35"/>
  <c r="D2442" i="35"/>
  <c r="D2441" i="35"/>
  <c r="D2440" i="35"/>
  <c r="D2439" i="35"/>
  <c r="D2438" i="35"/>
  <c r="D2437" i="35"/>
  <c r="D2436" i="35"/>
  <c r="D2435" i="35"/>
  <c r="D2434" i="35"/>
  <c r="D2433" i="35"/>
  <c r="D2432" i="35"/>
  <c r="D2431" i="35"/>
  <c r="D2430" i="35"/>
  <c r="D2429" i="35"/>
  <c r="D2428" i="35"/>
  <c r="D2427" i="35"/>
  <c r="D2426" i="35"/>
  <c r="D2425" i="35"/>
  <c r="D2424" i="35"/>
  <c r="D2423" i="35"/>
  <c r="D2422" i="35"/>
  <c r="D2421" i="35"/>
  <c r="D2420" i="35"/>
  <c r="D2419" i="35"/>
  <c r="D2418" i="35"/>
  <c r="D2417" i="35"/>
  <c r="D2416" i="35"/>
  <c r="D2415" i="35"/>
  <c r="D2414" i="35"/>
  <c r="D2413" i="35"/>
  <c r="D2412" i="35"/>
  <c r="D2411" i="35"/>
  <c r="D2410" i="35"/>
  <c r="D2409" i="35"/>
  <c r="D2408" i="35"/>
  <c r="D2407" i="35"/>
  <c r="D2406" i="35"/>
  <c r="D2405" i="35"/>
  <c r="D2404" i="35"/>
  <c r="D2403" i="35"/>
  <c r="D2402" i="35"/>
  <c r="D2401" i="35"/>
  <c r="D2400" i="35"/>
  <c r="D2399" i="35"/>
  <c r="D2398" i="35"/>
  <c r="D2397" i="35"/>
  <c r="D2396" i="35"/>
  <c r="D2395" i="35"/>
  <c r="D2394" i="35"/>
  <c r="D2393" i="35"/>
  <c r="D2392" i="35"/>
  <c r="D2391" i="35"/>
  <c r="D2390" i="35"/>
  <c r="D2389" i="35"/>
  <c r="D2388" i="35"/>
  <c r="D2387" i="35"/>
  <c r="D2386" i="35"/>
  <c r="D2385" i="35"/>
  <c r="D2384" i="35"/>
  <c r="D2383" i="35"/>
  <c r="D2382" i="35"/>
  <c r="D2381" i="35"/>
  <c r="D2380" i="35"/>
  <c r="D2379" i="35"/>
  <c r="D2378" i="35"/>
  <c r="D2377" i="35"/>
  <c r="D2376" i="35"/>
  <c r="D2375" i="35"/>
  <c r="D2374" i="35"/>
  <c r="D2373" i="35"/>
  <c r="D2372" i="35"/>
  <c r="D2371" i="35"/>
  <c r="D2370" i="35"/>
  <c r="D2369" i="35"/>
  <c r="D2368" i="35"/>
  <c r="D2367" i="35"/>
  <c r="D2366" i="35"/>
  <c r="D2365" i="35"/>
  <c r="D2364" i="35"/>
  <c r="D2363" i="35"/>
  <c r="D2362" i="35"/>
  <c r="D2361" i="35"/>
  <c r="D2360" i="35"/>
  <c r="D2359" i="35"/>
  <c r="D2358" i="35"/>
  <c r="D2357" i="35"/>
  <c r="D2356" i="35"/>
  <c r="D2355" i="35"/>
  <c r="D2354" i="35"/>
  <c r="D2353" i="35"/>
  <c r="D2352" i="35"/>
  <c r="D2351" i="35"/>
  <c r="D2350" i="35"/>
  <c r="D2349" i="35"/>
  <c r="D2348" i="35"/>
  <c r="D2347" i="35"/>
  <c r="D2346" i="35"/>
  <c r="D2345" i="35"/>
  <c r="D2344" i="35"/>
  <c r="D2343" i="35"/>
  <c r="D2342" i="35"/>
  <c r="D2341" i="35"/>
  <c r="D2340" i="35"/>
  <c r="D2339" i="35"/>
  <c r="D2338" i="35"/>
  <c r="D2337" i="35"/>
  <c r="D2336" i="35"/>
  <c r="D2335" i="35"/>
  <c r="D2334" i="35"/>
  <c r="D2333" i="35"/>
  <c r="D2332" i="35"/>
  <c r="D2331" i="35"/>
  <c r="D2330" i="35"/>
  <c r="D2329" i="35"/>
  <c r="D2328" i="35"/>
  <c r="D2327" i="35"/>
  <c r="D2326" i="35"/>
  <c r="D2325" i="35"/>
  <c r="D2324" i="35"/>
  <c r="D2323" i="35"/>
  <c r="D2322" i="35"/>
  <c r="D2321" i="35"/>
  <c r="D2320" i="35"/>
  <c r="D2319" i="35"/>
  <c r="D2318" i="35"/>
  <c r="D2317" i="35"/>
  <c r="D2316" i="35"/>
  <c r="D2315" i="35"/>
  <c r="D2314" i="35"/>
  <c r="D2313" i="35"/>
  <c r="D2312" i="35"/>
  <c r="D2311" i="35"/>
  <c r="D2310" i="35"/>
  <c r="D2309" i="35"/>
  <c r="D2308" i="35"/>
  <c r="D2307" i="35"/>
  <c r="D2306" i="35"/>
  <c r="D2305" i="35"/>
  <c r="D2304" i="35"/>
  <c r="D2303" i="35"/>
  <c r="D2302" i="35"/>
  <c r="D2301" i="35"/>
  <c r="D2300" i="35"/>
  <c r="D2299" i="35"/>
  <c r="D2298" i="35"/>
  <c r="D2297" i="35"/>
  <c r="D2296" i="35"/>
  <c r="D2295" i="35"/>
  <c r="D2294" i="35"/>
  <c r="D2293" i="35"/>
  <c r="D2292" i="35"/>
  <c r="D2291" i="35"/>
  <c r="D2290" i="35"/>
  <c r="D2289" i="35"/>
  <c r="D2288" i="35"/>
  <c r="D2287" i="35"/>
  <c r="D2286" i="35"/>
  <c r="D2285" i="35"/>
  <c r="D2284" i="35"/>
  <c r="D2283" i="35"/>
  <c r="D2282" i="35"/>
  <c r="D2281" i="35"/>
  <c r="D2280" i="35"/>
  <c r="D2279" i="35"/>
  <c r="D2278" i="35"/>
  <c r="D2277" i="35"/>
  <c r="D2276" i="35"/>
  <c r="D2275" i="35"/>
  <c r="D2274" i="35"/>
  <c r="D2273" i="35"/>
  <c r="D2272" i="35"/>
  <c r="D2271" i="35"/>
  <c r="D2270" i="35"/>
  <c r="D2269" i="35"/>
  <c r="D2268" i="35"/>
  <c r="D2267" i="35"/>
  <c r="D2266" i="35"/>
  <c r="D2265" i="35"/>
  <c r="D2264" i="35"/>
  <c r="D2263" i="35"/>
  <c r="D2262" i="35"/>
  <c r="D2261" i="35"/>
  <c r="D2260" i="35"/>
  <c r="D2259" i="35"/>
  <c r="D2258" i="35"/>
  <c r="D2257" i="35"/>
  <c r="D2256" i="35"/>
  <c r="D2255" i="35"/>
  <c r="D2254" i="35"/>
  <c r="D2253" i="35"/>
  <c r="D2252" i="35"/>
  <c r="D2251" i="35"/>
  <c r="D2250" i="35"/>
  <c r="D2249" i="35"/>
  <c r="D2248" i="35"/>
  <c r="D2247" i="35"/>
  <c r="D2246" i="35"/>
  <c r="D2245" i="35"/>
  <c r="D2244" i="35"/>
  <c r="D2243" i="35"/>
  <c r="D2242" i="35"/>
  <c r="D2241" i="35"/>
  <c r="D2240" i="35"/>
  <c r="D2239" i="35"/>
  <c r="D2238" i="35"/>
  <c r="D2237" i="35"/>
  <c r="D2236" i="35"/>
  <c r="D2235" i="35"/>
  <c r="D2234" i="35"/>
  <c r="D2233" i="35"/>
  <c r="D2232" i="35"/>
  <c r="D2231" i="35"/>
  <c r="D2230" i="35"/>
  <c r="D2229" i="35"/>
  <c r="D2228" i="35"/>
  <c r="D2227" i="35"/>
  <c r="D2226" i="35"/>
  <c r="D2225" i="35"/>
  <c r="D2224" i="35"/>
  <c r="D2223" i="35"/>
  <c r="D2222" i="35"/>
  <c r="D2221" i="35"/>
  <c r="D2220" i="35"/>
  <c r="D2219" i="35"/>
  <c r="D2218" i="35"/>
  <c r="D2217" i="35"/>
  <c r="D2216" i="35"/>
  <c r="D2215" i="35"/>
  <c r="D2214" i="35"/>
  <c r="D2213" i="35"/>
  <c r="D2212" i="35"/>
  <c r="D2211" i="35"/>
  <c r="D2210" i="35"/>
  <c r="D2209" i="35"/>
  <c r="D2208" i="35"/>
  <c r="D2207" i="35"/>
  <c r="D2206" i="35"/>
  <c r="D2205" i="35"/>
  <c r="D2204" i="35"/>
  <c r="D2203" i="35"/>
  <c r="D2202" i="35"/>
  <c r="D2201" i="35"/>
  <c r="D2200" i="35"/>
  <c r="D2199" i="35"/>
  <c r="D2198" i="35"/>
  <c r="D2197" i="35"/>
  <c r="D2196" i="35"/>
  <c r="D2195" i="35"/>
  <c r="D2194" i="35"/>
  <c r="D2193" i="35"/>
  <c r="D2192" i="35"/>
  <c r="D2191" i="35"/>
  <c r="D2190" i="35"/>
  <c r="D2189" i="35"/>
  <c r="D2188" i="35"/>
  <c r="D2187" i="35"/>
  <c r="D2186" i="35"/>
  <c r="D2185" i="35"/>
  <c r="D2184" i="35"/>
  <c r="D2183" i="35"/>
  <c r="D2182" i="35"/>
  <c r="D2181" i="35"/>
  <c r="D2180" i="35"/>
  <c r="D2179" i="35"/>
  <c r="D2178" i="35"/>
  <c r="D2177" i="35"/>
  <c r="D2176" i="35"/>
  <c r="D2175" i="35"/>
  <c r="D2174" i="35"/>
  <c r="D2173" i="35"/>
  <c r="D2172" i="35"/>
  <c r="D2171" i="35"/>
  <c r="D2170" i="35"/>
  <c r="D2169" i="35"/>
  <c r="D2168" i="35"/>
  <c r="D2167" i="35"/>
  <c r="D2166" i="35"/>
  <c r="D2165" i="35"/>
  <c r="D2164" i="35"/>
  <c r="D2163" i="35"/>
  <c r="D2162" i="35"/>
  <c r="D2161" i="35"/>
  <c r="D2160" i="35"/>
  <c r="D2159" i="35"/>
  <c r="D2158" i="35"/>
  <c r="D2157" i="35"/>
  <c r="D2156" i="35"/>
  <c r="D2155" i="35"/>
  <c r="D2154" i="35"/>
  <c r="D2153" i="35"/>
  <c r="D2152" i="35"/>
  <c r="D2151" i="35"/>
  <c r="D2150" i="35"/>
  <c r="D2149" i="35"/>
  <c r="D2148" i="35"/>
  <c r="D2147" i="35"/>
  <c r="D2146" i="35"/>
  <c r="D2145" i="35"/>
  <c r="D2144" i="35"/>
  <c r="D2143" i="35"/>
  <c r="D2142" i="35"/>
  <c r="D2141" i="35"/>
  <c r="D2140" i="35"/>
  <c r="D2139" i="35"/>
  <c r="D2138" i="35"/>
  <c r="D2137" i="35"/>
  <c r="D2136" i="35"/>
  <c r="D2135" i="35"/>
  <c r="D2134" i="35"/>
  <c r="D2133" i="35"/>
  <c r="D2132" i="35"/>
  <c r="D2131" i="35"/>
  <c r="D2130" i="35"/>
  <c r="D2129" i="35"/>
  <c r="D2128" i="35"/>
  <c r="D2127" i="35"/>
  <c r="D2126" i="35"/>
  <c r="D2125" i="35"/>
  <c r="D2124" i="35"/>
  <c r="D2123" i="35"/>
  <c r="D2122" i="35"/>
  <c r="D2121" i="35"/>
  <c r="D2120" i="35"/>
  <c r="D2119" i="35"/>
  <c r="D2118" i="35"/>
  <c r="D2117" i="35"/>
  <c r="D2116" i="35"/>
  <c r="D2115" i="35"/>
  <c r="D2114" i="35"/>
  <c r="D2113" i="35"/>
  <c r="D2112" i="35"/>
  <c r="D2111" i="35"/>
  <c r="D2110" i="35"/>
  <c r="D2109" i="35"/>
  <c r="D2108" i="35"/>
  <c r="D2107" i="35"/>
  <c r="D2106" i="35"/>
  <c r="D2105" i="35"/>
  <c r="D2104" i="35"/>
  <c r="D2103" i="35"/>
  <c r="D2102" i="35"/>
  <c r="D2101" i="35"/>
  <c r="D2100" i="35"/>
  <c r="D2099" i="35"/>
  <c r="D2098" i="35"/>
  <c r="D2097" i="35"/>
  <c r="D2096" i="35"/>
  <c r="D2095" i="35"/>
  <c r="D2094" i="35"/>
  <c r="D2093" i="35"/>
  <c r="D2092" i="35"/>
  <c r="D2091" i="35"/>
  <c r="D2090" i="35"/>
  <c r="D2089" i="35"/>
  <c r="D2088" i="35"/>
  <c r="D2087" i="35"/>
  <c r="D2086" i="35"/>
  <c r="D2085" i="35"/>
  <c r="D2084" i="35"/>
  <c r="D2083" i="35"/>
  <c r="D2082" i="35"/>
  <c r="D2081" i="35"/>
  <c r="D2080" i="35"/>
  <c r="D2079" i="35"/>
  <c r="D2078" i="35"/>
  <c r="D2077" i="35"/>
  <c r="D2076" i="35"/>
  <c r="D2075" i="35"/>
  <c r="D2074" i="35"/>
  <c r="D2073" i="35"/>
  <c r="D2072" i="35"/>
  <c r="D2071" i="35"/>
  <c r="D2070" i="35"/>
  <c r="D2069" i="35"/>
  <c r="D2068" i="35"/>
  <c r="D2067" i="35"/>
  <c r="D2066" i="35"/>
  <c r="D2065" i="35"/>
  <c r="D2064" i="35"/>
  <c r="D2063" i="35"/>
  <c r="D2062" i="35"/>
  <c r="D2061" i="35"/>
  <c r="D2060" i="35"/>
  <c r="D2059" i="35"/>
  <c r="D2058" i="35"/>
  <c r="D2057" i="35"/>
  <c r="D2056" i="35"/>
  <c r="D2055" i="35"/>
  <c r="D2054" i="35"/>
  <c r="D2053" i="35"/>
  <c r="D2052" i="35"/>
  <c r="D2051" i="35"/>
  <c r="D2050" i="35"/>
  <c r="D2049" i="35"/>
  <c r="D2048" i="35"/>
  <c r="D2047" i="35"/>
  <c r="D2046" i="35"/>
  <c r="D2045" i="35"/>
  <c r="D2044" i="35"/>
  <c r="D2043" i="35"/>
  <c r="D2042" i="35"/>
  <c r="D2041" i="35"/>
  <c r="D2040" i="35"/>
  <c r="D2039" i="35"/>
  <c r="D2038" i="35"/>
  <c r="D2037" i="35"/>
  <c r="D2036" i="35"/>
  <c r="D2035" i="35"/>
  <c r="D2034" i="35"/>
  <c r="D2033" i="35"/>
  <c r="D2032" i="35"/>
  <c r="D2031" i="35"/>
  <c r="D2030" i="35"/>
  <c r="D2029" i="35"/>
  <c r="D2028" i="35"/>
  <c r="D2027" i="35"/>
  <c r="D2026" i="35"/>
  <c r="D2025" i="35"/>
  <c r="D2024" i="35"/>
  <c r="D2023" i="35"/>
  <c r="D2022" i="35"/>
  <c r="D2021" i="35"/>
  <c r="D2020" i="35"/>
  <c r="D2019" i="35"/>
  <c r="D2018" i="35"/>
  <c r="D2017" i="35"/>
  <c r="D2016" i="35"/>
  <c r="D2015" i="35"/>
  <c r="D2014" i="35"/>
  <c r="D2013" i="35"/>
  <c r="D2012" i="35"/>
  <c r="D2011" i="35"/>
  <c r="D2010" i="35"/>
  <c r="D2009" i="35"/>
  <c r="D2008" i="35"/>
  <c r="D2007" i="35"/>
  <c r="D2006" i="35"/>
  <c r="D2005" i="35"/>
  <c r="D2004" i="35"/>
  <c r="D2003" i="35"/>
  <c r="D2002" i="35"/>
  <c r="D2001" i="35"/>
  <c r="D2000" i="35"/>
  <c r="D1999" i="35"/>
  <c r="D1998" i="35"/>
  <c r="D1997" i="35"/>
  <c r="D1996" i="35"/>
  <c r="D1995" i="35"/>
  <c r="D1994" i="35"/>
  <c r="D1993" i="35"/>
  <c r="D1992" i="35"/>
  <c r="D1991" i="35"/>
  <c r="D1990" i="35"/>
  <c r="D1989" i="35"/>
  <c r="D1988" i="35"/>
  <c r="D1987" i="35"/>
  <c r="D1986" i="35"/>
  <c r="D1985" i="35"/>
  <c r="D1984" i="35"/>
  <c r="D1983" i="35"/>
  <c r="D1982" i="35"/>
  <c r="D1981" i="35"/>
  <c r="D1980" i="35"/>
  <c r="D1979" i="35"/>
  <c r="D1978" i="35"/>
  <c r="D1977" i="35"/>
  <c r="D1976" i="35"/>
  <c r="D1975" i="35"/>
  <c r="D1974" i="35"/>
  <c r="D1973" i="35"/>
  <c r="D1972" i="35"/>
  <c r="D1971" i="35"/>
  <c r="D1970" i="35"/>
  <c r="D1969" i="35"/>
  <c r="D1968" i="35"/>
  <c r="D1967" i="35"/>
  <c r="D1966" i="35"/>
  <c r="D1965" i="35"/>
  <c r="D1964" i="35"/>
  <c r="D1963" i="35"/>
  <c r="D1962" i="35"/>
  <c r="D1961" i="35"/>
  <c r="D1960" i="35"/>
  <c r="D1959" i="35"/>
  <c r="D1958" i="35"/>
  <c r="D1957" i="35"/>
  <c r="D1956" i="35"/>
  <c r="D1955" i="35"/>
  <c r="D1954" i="35"/>
  <c r="D1953" i="35"/>
  <c r="D1952" i="35"/>
  <c r="D1951" i="35"/>
  <c r="D1950" i="35"/>
  <c r="D1949" i="35"/>
  <c r="D1948" i="35"/>
  <c r="D1947" i="35"/>
  <c r="D1946" i="35"/>
  <c r="D1945" i="35"/>
  <c r="D1944" i="35"/>
  <c r="D1943" i="35"/>
  <c r="D1942" i="35"/>
  <c r="D1941" i="35"/>
  <c r="D1940" i="35"/>
  <c r="D1939" i="35"/>
  <c r="D1938" i="35"/>
  <c r="D1937" i="35"/>
  <c r="D1936" i="35"/>
  <c r="D1935" i="35"/>
  <c r="D1934" i="35"/>
  <c r="D1933" i="35"/>
  <c r="D1932" i="35"/>
  <c r="D1931" i="35"/>
  <c r="D1930" i="35"/>
  <c r="D1929" i="35"/>
  <c r="D1928" i="35"/>
  <c r="D1927" i="35"/>
  <c r="D1926" i="35"/>
  <c r="D1925" i="35"/>
  <c r="D1924" i="35"/>
  <c r="D1923" i="35"/>
  <c r="D1922" i="35"/>
  <c r="D1921" i="35"/>
  <c r="D1920" i="35"/>
  <c r="D1919" i="35"/>
  <c r="D1918" i="35"/>
  <c r="D1917" i="35"/>
  <c r="D1916" i="35"/>
  <c r="D1915" i="35"/>
  <c r="D1914" i="35"/>
  <c r="D1913" i="35"/>
  <c r="D1912" i="35"/>
  <c r="D1911" i="35"/>
  <c r="D1910" i="35"/>
  <c r="D1909" i="35"/>
  <c r="D1908" i="35"/>
  <c r="D1907" i="35"/>
  <c r="D1906" i="35"/>
  <c r="D1905" i="35"/>
  <c r="D1904" i="35"/>
  <c r="D1903" i="35"/>
  <c r="D1902" i="35"/>
  <c r="D1901" i="35"/>
  <c r="D1900" i="35"/>
  <c r="D1899" i="35"/>
  <c r="D1898" i="35"/>
  <c r="D1897" i="35"/>
  <c r="D1896" i="35"/>
  <c r="D1895" i="35"/>
  <c r="D1894" i="35"/>
  <c r="D1893" i="35"/>
  <c r="D1892" i="35"/>
  <c r="D1891" i="35"/>
  <c r="D1890" i="35"/>
  <c r="D1889" i="35"/>
  <c r="D1888" i="35"/>
  <c r="D1887" i="35"/>
  <c r="D1886" i="35"/>
  <c r="D1885" i="35"/>
  <c r="D1884" i="35"/>
  <c r="D1883" i="35"/>
  <c r="D1882" i="35"/>
  <c r="D1881" i="35"/>
  <c r="D1880" i="35"/>
  <c r="D1879" i="35"/>
  <c r="D1878" i="35"/>
  <c r="D1877" i="35"/>
  <c r="D1876" i="35"/>
  <c r="D1875" i="35"/>
  <c r="D1874" i="35"/>
  <c r="D1873" i="35"/>
  <c r="D1872" i="35"/>
  <c r="D1871" i="35"/>
  <c r="D1870" i="35"/>
  <c r="D1869" i="35"/>
  <c r="D1868" i="35"/>
  <c r="D1867" i="35"/>
  <c r="D1866" i="35"/>
  <c r="D1865" i="35"/>
  <c r="D1864" i="35"/>
  <c r="D1863" i="35"/>
  <c r="D1862" i="35"/>
  <c r="D1861" i="35"/>
  <c r="D1860" i="35"/>
  <c r="D1859" i="35"/>
  <c r="D1858" i="35"/>
  <c r="D1857" i="35"/>
  <c r="D1856" i="35"/>
  <c r="D1855" i="35"/>
  <c r="D1854" i="35"/>
  <c r="D1853" i="35"/>
  <c r="D1852" i="35"/>
  <c r="D1851" i="35"/>
  <c r="D1850" i="35"/>
  <c r="D1849" i="35"/>
  <c r="D1848" i="35"/>
  <c r="D1847" i="35"/>
  <c r="D1846" i="35"/>
  <c r="D1845" i="35"/>
  <c r="D1844" i="35"/>
  <c r="D1843" i="35"/>
  <c r="D1842" i="35"/>
  <c r="D1841" i="35"/>
  <c r="D1840" i="35"/>
  <c r="D1839" i="35"/>
  <c r="D1838" i="35"/>
  <c r="D1837" i="35"/>
  <c r="D1836" i="35"/>
  <c r="D1835" i="35"/>
  <c r="D1834" i="35"/>
  <c r="D1833" i="35"/>
  <c r="D1832" i="35"/>
  <c r="D1831" i="35"/>
  <c r="D1830" i="35"/>
  <c r="D1829" i="35"/>
  <c r="D1828" i="35"/>
  <c r="D1827" i="35"/>
  <c r="D1826" i="35"/>
  <c r="D1825" i="35"/>
  <c r="D1824" i="35"/>
  <c r="D1823" i="35"/>
  <c r="D1822" i="35"/>
  <c r="D1821" i="35"/>
  <c r="D1820" i="35"/>
  <c r="D1819" i="35"/>
  <c r="D1818" i="35"/>
  <c r="D1817" i="35"/>
  <c r="D1816" i="35"/>
  <c r="D1815" i="35"/>
  <c r="D1814" i="35"/>
  <c r="D1813" i="35"/>
  <c r="D1812" i="35"/>
  <c r="D1811" i="35"/>
  <c r="D1810" i="35"/>
  <c r="D1809" i="35"/>
  <c r="D1808" i="35"/>
  <c r="D1807" i="35"/>
  <c r="D1806" i="35"/>
  <c r="D1805" i="35"/>
  <c r="D1804" i="35"/>
  <c r="D1803" i="35"/>
  <c r="D1802" i="35"/>
  <c r="D1801" i="35"/>
  <c r="D1800" i="35"/>
  <c r="D1799" i="35"/>
  <c r="D1798" i="35"/>
  <c r="D1797" i="35"/>
  <c r="D1796" i="35"/>
  <c r="D1795" i="35"/>
  <c r="D1794" i="35"/>
  <c r="D1793" i="35"/>
  <c r="D1792" i="35"/>
  <c r="D1791" i="35"/>
  <c r="D1790" i="35"/>
  <c r="D1789" i="35"/>
  <c r="D1788" i="35"/>
  <c r="D1787" i="35"/>
  <c r="D1786" i="35"/>
  <c r="D1785" i="35"/>
  <c r="D1784" i="35"/>
  <c r="D1783" i="35"/>
  <c r="D1782" i="35"/>
  <c r="D1781" i="35"/>
  <c r="D1780" i="35"/>
  <c r="D1779" i="35"/>
  <c r="D1778" i="35"/>
  <c r="D1777" i="35"/>
  <c r="D1776" i="35"/>
  <c r="D1775" i="35"/>
  <c r="D1774" i="35"/>
  <c r="D1773" i="35"/>
  <c r="D1772" i="35"/>
  <c r="D1771" i="35"/>
  <c r="D1770" i="35"/>
  <c r="D1769" i="35"/>
  <c r="D1768" i="35"/>
  <c r="D1767" i="35"/>
  <c r="D1766" i="35"/>
  <c r="D1765" i="35"/>
  <c r="D1764" i="35"/>
  <c r="D1763" i="35"/>
  <c r="D1762" i="35"/>
  <c r="D1761" i="35"/>
  <c r="D1760" i="35"/>
  <c r="D1759" i="35"/>
  <c r="D1758" i="35"/>
  <c r="D1757" i="35"/>
  <c r="D1756" i="35"/>
  <c r="D1755" i="35"/>
  <c r="D1754" i="35"/>
  <c r="D1753" i="35"/>
  <c r="D1752" i="35"/>
  <c r="D1751" i="35"/>
  <c r="D1750" i="35"/>
  <c r="D1749" i="35"/>
  <c r="D1748" i="35"/>
  <c r="D1747" i="35"/>
  <c r="D1746" i="35"/>
  <c r="D1745" i="35"/>
  <c r="D1744" i="35"/>
  <c r="D1743" i="35"/>
  <c r="D1742" i="35"/>
  <c r="D1741" i="35"/>
  <c r="D1740" i="35"/>
  <c r="D1739" i="35"/>
  <c r="D1738" i="35"/>
  <c r="D1737" i="35"/>
  <c r="D1736" i="35"/>
  <c r="D1735" i="35"/>
  <c r="D1734" i="35"/>
  <c r="D1733" i="35"/>
  <c r="D1732" i="35"/>
  <c r="D1731" i="35"/>
  <c r="D1730" i="35"/>
  <c r="D1729" i="35"/>
  <c r="D1728" i="35"/>
  <c r="D1727" i="35"/>
  <c r="D1726" i="35"/>
  <c r="D1725" i="35"/>
  <c r="D1724" i="35"/>
  <c r="D1723" i="35"/>
  <c r="D1722" i="35"/>
  <c r="D1721" i="35"/>
  <c r="D1720" i="35"/>
  <c r="D1719" i="35"/>
  <c r="D1718" i="35"/>
  <c r="D1717" i="35"/>
  <c r="D1716" i="35"/>
  <c r="D1715" i="35"/>
  <c r="D1714" i="35"/>
  <c r="D1713" i="35"/>
  <c r="D1712" i="35"/>
  <c r="D1711" i="35"/>
  <c r="D1710" i="35"/>
  <c r="D1709" i="35"/>
  <c r="D1708" i="35"/>
  <c r="D1707" i="35"/>
  <c r="D1706" i="35"/>
  <c r="D1705" i="35"/>
  <c r="D1704" i="35"/>
  <c r="D1703" i="35"/>
  <c r="D1702" i="35"/>
  <c r="D1701" i="35"/>
  <c r="D1700" i="35"/>
  <c r="D1699" i="35"/>
  <c r="D1698" i="35"/>
  <c r="D1697" i="35"/>
  <c r="D1696" i="35"/>
  <c r="D1695" i="35"/>
  <c r="D1694" i="35"/>
  <c r="D1693" i="35"/>
  <c r="D1692" i="35"/>
  <c r="D1691" i="35"/>
  <c r="D1690" i="35"/>
  <c r="D1689" i="35"/>
  <c r="D1688" i="35"/>
  <c r="D1687" i="35"/>
  <c r="D1686" i="35"/>
  <c r="D1685" i="35"/>
  <c r="D1684" i="35"/>
  <c r="D1683" i="35"/>
  <c r="D1682" i="35"/>
  <c r="D1681" i="35"/>
  <c r="D1680" i="35"/>
  <c r="D1679" i="35"/>
  <c r="D1678" i="35"/>
  <c r="D1677" i="35"/>
  <c r="D1676" i="35"/>
  <c r="D1675" i="35"/>
  <c r="D1674" i="35"/>
  <c r="D1673" i="35"/>
  <c r="D1672" i="35"/>
  <c r="D1671" i="35"/>
  <c r="D1670" i="35"/>
  <c r="D1669" i="35"/>
  <c r="D1668" i="35"/>
  <c r="D1667" i="35"/>
  <c r="D1666" i="35"/>
  <c r="D1665" i="35"/>
  <c r="D1664" i="35"/>
  <c r="D1663" i="35"/>
  <c r="D1662" i="35"/>
  <c r="D1661" i="35"/>
  <c r="D1660" i="35"/>
  <c r="D1659" i="35"/>
  <c r="D1658" i="35"/>
  <c r="D1657" i="35"/>
  <c r="D1656" i="35"/>
  <c r="D1655" i="35"/>
  <c r="D1654" i="35"/>
  <c r="D1653" i="35"/>
  <c r="D1652" i="35"/>
  <c r="D1651" i="35"/>
  <c r="D1650" i="35"/>
  <c r="D1649" i="35"/>
  <c r="D1648" i="35"/>
  <c r="D1647" i="35"/>
  <c r="D1646" i="35"/>
  <c r="D1645" i="35"/>
  <c r="D1644" i="35"/>
  <c r="D1643" i="35"/>
  <c r="D1642" i="35"/>
  <c r="D1641" i="35"/>
  <c r="D1640" i="35"/>
  <c r="D1639" i="35"/>
  <c r="D1638" i="35"/>
  <c r="D1637" i="35"/>
  <c r="D1636" i="35"/>
  <c r="D1635" i="35"/>
  <c r="D1634" i="35"/>
  <c r="D1633" i="35"/>
  <c r="D1632" i="35"/>
  <c r="D1631" i="35"/>
  <c r="D1630" i="35"/>
  <c r="D1629" i="35"/>
  <c r="D1628" i="35"/>
  <c r="D1627" i="35"/>
  <c r="D1626" i="35"/>
  <c r="D1625" i="35"/>
  <c r="D1624" i="35"/>
  <c r="D1623" i="35"/>
  <c r="D1622" i="35"/>
  <c r="D1621" i="35"/>
  <c r="D1620" i="35"/>
  <c r="D1619" i="35"/>
  <c r="D1618" i="35"/>
  <c r="D1617" i="35"/>
  <c r="D1616" i="35"/>
  <c r="D1615" i="35"/>
  <c r="D1614" i="35"/>
  <c r="D1613" i="35"/>
  <c r="D1612" i="35"/>
  <c r="D1611" i="35"/>
  <c r="D1610" i="35"/>
  <c r="D1609" i="35"/>
  <c r="D1608" i="35"/>
  <c r="D1607" i="35"/>
  <c r="D1606" i="35"/>
  <c r="D1605" i="35"/>
  <c r="D1604" i="35"/>
  <c r="D1603" i="35"/>
  <c r="D1602" i="35"/>
  <c r="D1601" i="35"/>
  <c r="D1600" i="35"/>
  <c r="D1599" i="35"/>
  <c r="D1598" i="35"/>
  <c r="D1597" i="35"/>
  <c r="D1596" i="35"/>
  <c r="D1595" i="35"/>
  <c r="D1594" i="35"/>
  <c r="D1593" i="35"/>
  <c r="D1592" i="35"/>
  <c r="D1591" i="35"/>
  <c r="D1590" i="35"/>
  <c r="D1589" i="35"/>
  <c r="D1588" i="35"/>
  <c r="D1587" i="35"/>
  <c r="D1586" i="35"/>
  <c r="D1585" i="35"/>
  <c r="D1584" i="35"/>
  <c r="D1583" i="35"/>
  <c r="D1582" i="35"/>
  <c r="D1581" i="35"/>
  <c r="D1580" i="35"/>
  <c r="D1579" i="35"/>
  <c r="D1578" i="35"/>
  <c r="D1577" i="35"/>
  <c r="D1576" i="35"/>
  <c r="D1575" i="35"/>
  <c r="D1574" i="35"/>
  <c r="D1573" i="35"/>
  <c r="D1572" i="35"/>
  <c r="D1571" i="35"/>
  <c r="D1570" i="35"/>
  <c r="D1569" i="35"/>
  <c r="D1568" i="35"/>
  <c r="D1567" i="35"/>
  <c r="D1566" i="35"/>
  <c r="D1565" i="35"/>
  <c r="D1564" i="35"/>
  <c r="D1563" i="35"/>
  <c r="D1562" i="35"/>
  <c r="D1561" i="35"/>
  <c r="D1560" i="35"/>
  <c r="D1559" i="35"/>
  <c r="D1558" i="35"/>
  <c r="D1557" i="35"/>
  <c r="D1556" i="35"/>
  <c r="D1555" i="35"/>
  <c r="D1554" i="35"/>
  <c r="D1553" i="35"/>
  <c r="D1552" i="35"/>
  <c r="D1551" i="35"/>
  <c r="D1550" i="35"/>
  <c r="D1549" i="35"/>
  <c r="D1548" i="35"/>
  <c r="D1547" i="35"/>
  <c r="D1546" i="35"/>
  <c r="D1545" i="35"/>
  <c r="D1544" i="35"/>
  <c r="D1543" i="35"/>
  <c r="D1542" i="35"/>
  <c r="D1541" i="35"/>
  <c r="D1540" i="35"/>
  <c r="D1539" i="35"/>
  <c r="D1538" i="35"/>
  <c r="D1537" i="35"/>
  <c r="D1536" i="35"/>
  <c r="D1535" i="35"/>
  <c r="D1534" i="35"/>
  <c r="D1533" i="35"/>
  <c r="D1532" i="35"/>
  <c r="D1531" i="35"/>
  <c r="D1530" i="35"/>
  <c r="D1529" i="35"/>
  <c r="D1528" i="35"/>
  <c r="D1527" i="35"/>
  <c r="D1526" i="35"/>
  <c r="D1525" i="35"/>
  <c r="D1524" i="35"/>
  <c r="D1523" i="35"/>
  <c r="D1522" i="35"/>
  <c r="D1521" i="35"/>
  <c r="D1520" i="35"/>
  <c r="D1519" i="35"/>
  <c r="D1518" i="35"/>
  <c r="D1517" i="35"/>
  <c r="D1516" i="35"/>
  <c r="D1515" i="35"/>
  <c r="D1514" i="35"/>
  <c r="D1513" i="35"/>
  <c r="D1512" i="35"/>
  <c r="D1511" i="35"/>
  <c r="D1510" i="35"/>
  <c r="D1509" i="35"/>
  <c r="D1508" i="35"/>
  <c r="D1507" i="35"/>
  <c r="D1506" i="35"/>
  <c r="D1505" i="35"/>
  <c r="D1504" i="35"/>
  <c r="D1503" i="35"/>
  <c r="D1502" i="35"/>
  <c r="D1501" i="35"/>
  <c r="D1500" i="35"/>
  <c r="D1499" i="35"/>
  <c r="D1498" i="35"/>
  <c r="D1497" i="35"/>
  <c r="D1496" i="35"/>
  <c r="D1495" i="35"/>
  <c r="D1494" i="35"/>
  <c r="D1493" i="35"/>
  <c r="D1492" i="35"/>
  <c r="D1491" i="35"/>
  <c r="D1490" i="35"/>
  <c r="D1489" i="35"/>
  <c r="D1488" i="35"/>
  <c r="D1487" i="35"/>
  <c r="D1486" i="35"/>
  <c r="D1485" i="35"/>
  <c r="D1484" i="35"/>
  <c r="D1483" i="35"/>
  <c r="D1482" i="35"/>
  <c r="D1481" i="35"/>
  <c r="D1480" i="35"/>
  <c r="D1479" i="35"/>
  <c r="D1478" i="35"/>
  <c r="D1477" i="35"/>
  <c r="D1476" i="35"/>
  <c r="D1475" i="35"/>
  <c r="D1474" i="35"/>
  <c r="D1473" i="35"/>
  <c r="D1472" i="35"/>
  <c r="D1471" i="35"/>
  <c r="D1470" i="35"/>
  <c r="D1469" i="35"/>
  <c r="D1468" i="35"/>
  <c r="D1467" i="35"/>
  <c r="D1466" i="35"/>
  <c r="D1465" i="35"/>
  <c r="D1464" i="35"/>
  <c r="D1463" i="35"/>
  <c r="D1462" i="35"/>
  <c r="D1461" i="35"/>
  <c r="D1460" i="35"/>
  <c r="D1459" i="35"/>
  <c r="D1458" i="35"/>
  <c r="D1457" i="35"/>
  <c r="D1456" i="35"/>
  <c r="D1455" i="35"/>
  <c r="D1454" i="35"/>
  <c r="D1453" i="35"/>
  <c r="D1452" i="35"/>
  <c r="D1451" i="35"/>
  <c r="D1450" i="35"/>
  <c r="D1449" i="35"/>
  <c r="D1448" i="35"/>
  <c r="D1447" i="35"/>
  <c r="D1446" i="35"/>
  <c r="D1445" i="35"/>
  <c r="D1444" i="35"/>
  <c r="D1443" i="35"/>
  <c r="D1442" i="35"/>
  <c r="D1441" i="35"/>
  <c r="D1440" i="35"/>
  <c r="D1439" i="35"/>
  <c r="D1438" i="35"/>
  <c r="D1437" i="35"/>
  <c r="D1436" i="35"/>
  <c r="D1435" i="35"/>
  <c r="D1434" i="35"/>
  <c r="D1433" i="35"/>
  <c r="D1432" i="35"/>
  <c r="D1431" i="35"/>
  <c r="D1430" i="35"/>
  <c r="D1429" i="35"/>
  <c r="D1428" i="35"/>
  <c r="D1427" i="35"/>
  <c r="D1426" i="35"/>
  <c r="D1425" i="35"/>
  <c r="D1424" i="35"/>
  <c r="D1423" i="35"/>
  <c r="D1422" i="35"/>
  <c r="D1421" i="35"/>
  <c r="D1420" i="35"/>
  <c r="D1419" i="35"/>
  <c r="D1418" i="35"/>
  <c r="D1417" i="35"/>
  <c r="D1416" i="35"/>
  <c r="D1415" i="35"/>
  <c r="D1414" i="35"/>
  <c r="D1413" i="35"/>
  <c r="D1412" i="35"/>
  <c r="D1411" i="35"/>
  <c r="D1410" i="35"/>
  <c r="D1409" i="35"/>
  <c r="D1408" i="35"/>
  <c r="D1407" i="35"/>
  <c r="D1406" i="35"/>
  <c r="D1405" i="35"/>
  <c r="D1404" i="35"/>
  <c r="D1403" i="35"/>
  <c r="D1402" i="35"/>
  <c r="D1401" i="35"/>
  <c r="D1400" i="35"/>
  <c r="D1399" i="35"/>
  <c r="D1398" i="35"/>
  <c r="D1397" i="35"/>
  <c r="D1396" i="35"/>
  <c r="D1395" i="35"/>
  <c r="D1394" i="35"/>
  <c r="D1393" i="35"/>
  <c r="D1392" i="35"/>
  <c r="D1391" i="35"/>
  <c r="D1390" i="35"/>
  <c r="D1389" i="35"/>
  <c r="D1388" i="35"/>
  <c r="D1387" i="35"/>
  <c r="D1386" i="35"/>
  <c r="D1385" i="35"/>
  <c r="D1384" i="35"/>
  <c r="D1383" i="35"/>
  <c r="D1382" i="35"/>
  <c r="D1381" i="35"/>
  <c r="D1380" i="35"/>
  <c r="D1379" i="35"/>
  <c r="D1378" i="35"/>
  <c r="D1377" i="35"/>
  <c r="D1376" i="35"/>
  <c r="D1375" i="35"/>
  <c r="D1374" i="35"/>
  <c r="D1373" i="35"/>
  <c r="D1372" i="35"/>
  <c r="D1371" i="35"/>
  <c r="D1370" i="35"/>
  <c r="D1369" i="35"/>
  <c r="D1368" i="35"/>
  <c r="D1367" i="35"/>
  <c r="D1366" i="35"/>
  <c r="D1365" i="35"/>
  <c r="D1364" i="35"/>
  <c r="D1363" i="35"/>
  <c r="D1362" i="35"/>
  <c r="D1361" i="35"/>
  <c r="D1360" i="35"/>
  <c r="D1359" i="35"/>
  <c r="D1358" i="35"/>
  <c r="D1357" i="35"/>
  <c r="D1356" i="35"/>
  <c r="D1355" i="35"/>
  <c r="D1354" i="35"/>
  <c r="D1353" i="35"/>
  <c r="D1352" i="35"/>
  <c r="D1351" i="35"/>
  <c r="D1350" i="35"/>
  <c r="D1349" i="35"/>
  <c r="D1348" i="35"/>
  <c r="D1347" i="35"/>
  <c r="D1346" i="35"/>
  <c r="D1345" i="35"/>
  <c r="D1344" i="35"/>
  <c r="D1343" i="35"/>
  <c r="D1342" i="35"/>
  <c r="D1341" i="35"/>
  <c r="D1340" i="35"/>
  <c r="D1339" i="35"/>
  <c r="D1338" i="35"/>
  <c r="D1337" i="35"/>
  <c r="D1336" i="35"/>
  <c r="D1335" i="35"/>
  <c r="D1334" i="35"/>
  <c r="D1333" i="35"/>
  <c r="D1332" i="35"/>
  <c r="D1331" i="35"/>
  <c r="D1330" i="35"/>
  <c r="D1329" i="35"/>
  <c r="D1328" i="35"/>
  <c r="D1327" i="35"/>
  <c r="D1326" i="35"/>
  <c r="D1325" i="35"/>
  <c r="D1324" i="35"/>
  <c r="D1323" i="35"/>
  <c r="D1322" i="35"/>
  <c r="D1321" i="35"/>
  <c r="D1320" i="35"/>
  <c r="D1319" i="35"/>
  <c r="D1318" i="35"/>
  <c r="D1317" i="35"/>
  <c r="D1316" i="35"/>
  <c r="D1315" i="35"/>
  <c r="D1314" i="35"/>
  <c r="D1313" i="35"/>
  <c r="D1312" i="35"/>
  <c r="D1311" i="35"/>
  <c r="D1310" i="35"/>
  <c r="D1309" i="35"/>
  <c r="D1308" i="35"/>
  <c r="D1307" i="35"/>
  <c r="D1306" i="35"/>
  <c r="D1305" i="35"/>
  <c r="D1304" i="35"/>
  <c r="D1303" i="35"/>
  <c r="D1302" i="35"/>
  <c r="D1301" i="35"/>
  <c r="D1300" i="35"/>
  <c r="D1299" i="35"/>
  <c r="D1298" i="35"/>
  <c r="D1297" i="35"/>
  <c r="D1296" i="35"/>
  <c r="D1295" i="35"/>
  <c r="D1294" i="35"/>
  <c r="D1293" i="35"/>
  <c r="D1292" i="35"/>
  <c r="D1291" i="35"/>
  <c r="D1290" i="35"/>
  <c r="D1289" i="35"/>
  <c r="D1288" i="35"/>
  <c r="D1287" i="35"/>
  <c r="D1286" i="35"/>
  <c r="D1285" i="35"/>
  <c r="D1284" i="35"/>
  <c r="D1283" i="35"/>
  <c r="D1282" i="35"/>
  <c r="D1281" i="35"/>
  <c r="D1280" i="35"/>
  <c r="D1279" i="35"/>
  <c r="D1278" i="35"/>
  <c r="D1277" i="35"/>
  <c r="D1276" i="35"/>
  <c r="D1275" i="35"/>
  <c r="D1274" i="35"/>
  <c r="D1273" i="35"/>
  <c r="D1272" i="35"/>
  <c r="D1271" i="35"/>
  <c r="D1270" i="35"/>
  <c r="D1269" i="35"/>
  <c r="D1268" i="35"/>
  <c r="D1267" i="35"/>
  <c r="D1266" i="35"/>
  <c r="D1265" i="35"/>
  <c r="D1264" i="35"/>
  <c r="D1263" i="35"/>
  <c r="D1262" i="35"/>
  <c r="D1261" i="35"/>
  <c r="D1260" i="35"/>
  <c r="D1259" i="35"/>
  <c r="D1258" i="35"/>
  <c r="D1257" i="35"/>
  <c r="D1256" i="35"/>
  <c r="D1255" i="35"/>
  <c r="D1254" i="35"/>
  <c r="D1253" i="35"/>
  <c r="D1252" i="35"/>
  <c r="D1251" i="35"/>
  <c r="D1250" i="35"/>
  <c r="D1249" i="35"/>
  <c r="D1248" i="35"/>
  <c r="D1247" i="35"/>
  <c r="D1246" i="35"/>
  <c r="D1245" i="35"/>
  <c r="D1244" i="35"/>
  <c r="D1243" i="35"/>
  <c r="D1242" i="35"/>
  <c r="D1241" i="35"/>
  <c r="D1240" i="35"/>
  <c r="D1239" i="35"/>
  <c r="D1238" i="35"/>
  <c r="D1237" i="35"/>
  <c r="D1236" i="35"/>
  <c r="D1235" i="35"/>
  <c r="D1234" i="35"/>
  <c r="D1233" i="35"/>
  <c r="D1232" i="35"/>
  <c r="D1231" i="35"/>
  <c r="D1230" i="35"/>
  <c r="D1229" i="35"/>
  <c r="D1228" i="35"/>
  <c r="D1227" i="35"/>
  <c r="D1226" i="35"/>
  <c r="D1225" i="35"/>
  <c r="D1224" i="35"/>
  <c r="D1223" i="35"/>
  <c r="D1222" i="35"/>
  <c r="D1221" i="35"/>
  <c r="D1220" i="35"/>
  <c r="D1219" i="35"/>
  <c r="D1218" i="35"/>
  <c r="D1217" i="35"/>
  <c r="D1216" i="35"/>
  <c r="D1215" i="35"/>
  <c r="D1214" i="35"/>
  <c r="D1213" i="35"/>
  <c r="D1212" i="35"/>
  <c r="D1211" i="35"/>
  <c r="D1210" i="35"/>
  <c r="D1209" i="35"/>
  <c r="D1208" i="35"/>
  <c r="D1207" i="35"/>
  <c r="D1206" i="35"/>
  <c r="D1205" i="35"/>
  <c r="D1204" i="35"/>
  <c r="D1203" i="35"/>
  <c r="D1202" i="35"/>
  <c r="D1201" i="35"/>
  <c r="D1200" i="35"/>
  <c r="D1199" i="35"/>
  <c r="D1198" i="35"/>
  <c r="D1197" i="35"/>
  <c r="D1196" i="35"/>
  <c r="D1195" i="35"/>
  <c r="D1194" i="35"/>
  <c r="D1193" i="35"/>
  <c r="D1192" i="35"/>
  <c r="D1191" i="35"/>
  <c r="D1190" i="35"/>
  <c r="D1189" i="35"/>
  <c r="D1188" i="35"/>
  <c r="D1187" i="35"/>
  <c r="D1186" i="35"/>
  <c r="D1185" i="35"/>
  <c r="D1184" i="35"/>
  <c r="D1183" i="35"/>
  <c r="D1182" i="35"/>
  <c r="D1181" i="35"/>
  <c r="D1180" i="35"/>
  <c r="D1179" i="35"/>
  <c r="D1178" i="35"/>
  <c r="D1177" i="35"/>
  <c r="D1176" i="35"/>
  <c r="D1175" i="35"/>
  <c r="D1174" i="35"/>
  <c r="D1173" i="35"/>
  <c r="D1172" i="35"/>
  <c r="D1171" i="35"/>
  <c r="D1170" i="35"/>
  <c r="D1169" i="35"/>
  <c r="D1168" i="35"/>
  <c r="D1167" i="35"/>
  <c r="D1166" i="35"/>
  <c r="D1165" i="35"/>
  <c r="D1164" i="35"/>
  <c r="D1163" i="35"/>
  <c r="D1162" i="35"/>
  <c r="D1161" i="35"/>
  <c r="D1160" i="35"/>
  <c r="D1159" i="35"/>
  <c r="D1158" i="35"/>
  <c r="D1157" i="35"/>
  <c r="D1156" i="35"/>
  <c r="D1155" i="35"/>
  <c r="D1154" i="35"/>
  <c r="D1153" i="35"/>
  <c r="D1152" i="35"/>
  <c r="D1151" i="35"/>
  <c r="D1150" i="35"/>
  <c r="D1149" i="35"/>
  <c r="D1148" i="35"/>
  <c r="D1147" i="35"/>
  <c r="D1146" i="35"/>
  <c r="D1145" i="35"/>
  <c r="D1144" i="35"/>
  <c r="D1143" i="35"/>
  <c r="D1142" i="35"/>
  <c r="D1141" i="35"/>
  <c r="D1140" i="35"/>
  <c r="D1139" i="35"/>
  <c r="D1138" i="35"/>
  <c r="D1137" i="35"/>
  <c r="D1136" i="35"/>
  <c r="D1135" i="35"/>
  <c r="D1134" i="35"/>
  <c r="D1133" i="35"/>
  <c r="D1132" i="35"/>
  <c r="D1131" i="35"/>
  <c r="D1130" i="35"/>
  <c r="D1129" i="35"/>
  <c r="D1128" i="35"/>
  <c r="D1127" i="35"/>
  <c r="D1126" i="35"/>
  <c r="D1125" i="35"/>
  <c r="D1124" i="35"/>
  <c r="D1123" i="35"/>
  <c r="D1122" i="35"/>
  <c r="D1121" i="35"/>
  <c r="D1120" i="35"/>
  <c r="D1119" i="35"/>
  <c r="D1118" i="35"/>
  <c r="D1117" i="35"/>
  <c r="D1116" i="35"/>
  <c r="D1115" i="35"/>
  <c r="D1114" i="35"/>
  <c r="D1113" i="35"/>
  <c r="D1112" i="35"/>
  <c r="D1111" i="35"/>
  <c r="D1110" i="35"/>
  <c r="D1109" i="35"/>
  <c r="D1108" i="35"/>
  <c r="D1107" i="35"/>
  <c r="D1106" i="35"/>
  <c r="D1105" i="35"/>
  <c r="D1104" i="35"/>
  <c r="D1103" i="35"/>
  <c r="D1102" i="35"/>
  <c r="D1101" i="35"/>
  <c r="D1100" i="35"/>
  <c r="D1099" i="35"/>
  <c r="D1098" i="35"/>
  <c r="D1097" i="35"/>
  <c r="D1096" i="35"/>
  <c r="D1095" i="35"/>
  <c r="D1094" i="35"/>
  <c r="D1093" i="35"/>
  <c r="D1092" i="35"/>
  <c r="D1091" i="35"/>
  <c r="D1090" i="35"/>
  <c r="D1089" i="35"/>
  <c r="D1088" i="35"/>
  <c r="D1087" i="35"/>
  <c r="D1086" i="35"/>
  <c r="D1085" i="35"/>
  <c r="D1084" i="35"/>
  <c r="D1083" i="35"/>
  <c r="D1082" i="35"/>
  <c r="D1081" i="35"/>
  <c r="D1080" i="35"/>
  <c r="D1079" i="35"/>
  <c r="D1078" i="35"/>
  <c r="D1077" i="35"/>
  <c r="D1076" i="35"/>
  <c r="D1075" i="35"/>
  <c r="D1074" i="35"/>
  <c r="D1073" i="35"/>
  <c r="D1072" i="35"/>
  <c r="D1071" i="35"/>
  <c r="D1070" i="35"/>
  <c r="D1069" i="35"/>
  <c r="D1068" i="35"/>
  <c r="D1067" i="35"/>
  <c r="D1066" i="35"/>
  <c r="D1065" i="35"/>
  <c r="D1064" i="35"/>
  <c r="D1063" i="35"/>
  <c r="D1062" i="35"/>
  <c r="D1061" i="35"/>
  <c r="D1060" i="35"/>
  <c r="D1059" i="35"/>
  <c r="D1058" i="35"/>
  <c r="D1057" i="35"/>
  <c r="D1056" i="35"/>
  <c r="D1055" i="35"/>
  <c r="D1054" i="35"/>
  <c r="D1053" i="35"/>
  <c r="D1052" i="35"/>
  <c r="D1051" i="35"/>
  <c r="D1050" i="35"/>
  <c r="D1049" i="35"/>
  <c r="D1048" i="35"/>
  <c r="D1047" i="35"/>
  <c r="D1046" i="35"/>
  <c r="D1045" i="35"/>
  <c r="D1044" i="35"/>
  <c r="D1043" i="35"/>
  <c r="D1042" i="35"/>
  <c r="D1041" i="35"/>
  <c r="D1040" i="35"/>
  <c r="D1039" i="35"/>
  <c r="D1038" i="35"/>
  <c r="D1037" i="35"/>
  <c r="D1036" i="35"/>
  <c r="D1035" i="35"/>
  <c r="D1034" i="35"/>
  <c r="D1033" i="35"/>
  <c r="D1032" i="35"/>
  <c r="D1031" i="35"/>
  <c r="D1030" i="35"/>
  <c r="D1029" i="35"/>
  <c r="D1028" i="35"/>
  <c r="D1027" i="35"/>
  <c r="D1026" i="35"/>
  <c r="D1025" i="35"/>
  <c r="D1024" i="35"/>
  <c r="D1023" i="35"/>
  <c r="D1022" i="35"/>
  <c r="D1021" i="35"/>
  <c r="D1020" i="35"/>
  <c r="D1019" i="35"/>
  <c r="D1018" i="35"/>
  <c r="D1017" i="35"/>
  <c r="D1016" i="35"/>
  <c r="D1015" i="35"/>
  <c r="D1014" i="35"/>
  <c r="D1013" i="35"/>
  <c r="D1012" i="35"/>
  <c r="D1011" i="35"/>
  <c r="D1010" i="35"/>
  <c r="D1009" i="35"/>
  <c r="D1008" i="35"/>
  <c r="D1007" i="35"/>
  <c r="D1006" i="35"/>
  <c r="D1005" i="35"/>
  <c r="D1004" i="35"/>
  <c r="D1003" i="35"/>
  <c r="D1002" i="35"/>
  <c r="D1001" i="35"/>
  <c r="D1000" i="35"/>
  <c r="D999" i="35"/>
  <c r="D998" i="35"/>
  <c r="D997" i="35"/>
  <c r="D996" i="35"/>
  <c r="D995" i="35"/>
  <c r="D994" i="35"/>
  <c r="D993" i="35"/>
  <c r="D992" i="35"/>
  <c r="D991" i="35"/>
  <c r="D990" i="35"/>
  <c r="D989" i="35"/>
  <c r="D988" i="35"/>
  <c r="D987" i="35"/>
  <c r="D986" i="35"/>
  <c r="D985" i="35"/>
  <c r="D984" i="35"/>
  <c r="D983" i="35"/>
  <c r="D982" i="35"/>
  <c r="D981" i="35"/>
  <c r="D980" i="35"/>
  <c r="D979" i="35"/>
  <c r="D978" i="35"/>
  <c r="D977" i="35"/>
  <c r="D976" i="35"/>
  <c r="D975" i="35"/>
  <c r="D974" i="35"/>
  <c r="D973" i="35"/>
  <c r="D972" i="35"/>
  <c r="D971" i="35"/>
  <c r="D970" i="35"/>
  <c r="D969" i="35"/>
  <c r="D968" i="35"/>
  <c r="D967" i="35"/>
  <c r="D966" i="35"/>
  <c r="D965" i="35"/>
  <c r="D964" i="35"/>
  <c r="D963" i="35"/>
  <c r="D962" i="35"/>
  <c r="D961" i="35"/>
  <c r="D960" i="35"/>
  <c r="D959" i="35"/>
  <c r="D958" i="35"/>
  <c r="D957" i="35"/>
  <c r="D956" i="35"/>
  <c r="D955" i="35"/>
  <c r="D954" i="35"/>
  <c r="D953" i="35"/>
  <c r="D952" i="35"/>
  <c r="D951" i="35"/>
  <c r="D950" i="35"/>
  <c r="D949" i="35"/>
  <c r="D948" i="35"/>
  <c r="D947" i="35"/>
  <c r="D946" i="35"/>
  <c r="D945" i="35"/>
  <c r="D944" i="35"/>
  <c r="D943" i="35"/>
  <c r="D942" i="35"/>
  <c r="D941" i="35"/>
  <c r="D940" i="35"/>
  <c r="D939" i="35"/>
  <c r="D938" i="35"/>
  <c r="D937" i="35"/>
  <c r="D936" i="35"/>
  <c r="D935" i="35"/>
  <c r="D934" i="35"/>
  <c r="D933" i="35"/>
  <c r="D932" i="35"/>
  <c r="D931" i="35"/>
  <c r="D930" i="35"/>
  <c r="D929" i="35"/>
  <c r="D928" i="35"/>
  <c r="D927" i="35"/>
  <c r="D926" i="35"/>
  <c r="D925" i="35"/>
  <c r="D924" i="35"/>
  <c r="D923" i="35"/>
  <c r="D922" i="35"/>
  <c r="D921" i="35"/>
  <c r="D920" i="35"/>
  <c r="D919" i="35"/>
  <c r="D918" i="35"/>
  <c r="D917" i="35"/>
  <c r="D916" i="35"/>
  <c r="D915" i="35"/>
  <c r="D914" i="35"/>
  <c r="D913" i="35"/>
  <c r="D912" i="35"/>
  <c r="D911" i="35"/>
  <c r="D910" i="35"/>
  <c r="D909" i="35"/>
  <c r="D908" i="35"/>
  <c r="D907" i="35"/>
  <c r="D906" i="35"/>
  <c r="D905" i="35"/>
  <c r="D904" i="35"/>
  <c r="D903" i="35"/>
  <c r="D902" i="35"/>
  <c r="D901" i="35"/>
  <c r="D900" i="35"/>
  <c r="D899" i="35"/>
  <c r="D898" i="35"/>
  <c r="D897" i="35"/>
  <c r="D896" i="35"/>
  <c r="D895" i="35"/>
  <c r="D894" i="35"/>
  <c r="D893" i="35"/>
  <c r="D892" i="35"/>
  <c r="D891" i="35"/>
  <c r="D890" i="35"/>
  <c r="D889" i="35"/>
  <c r="D888" i="35"/>
  <c r="D887" i="35"/>
  <c r="D886" i="35"/>
  <c r="D885" i="35"/>
  <c r="D884" i="35"/>
  <c r="D883" i="35"/>
  <c r="D882" i="35"/>
  <c r="D881" i="35"/>
  <c r="D880" i="35"/>
  <c r="D879" i="35"/>
  <c r="D878" i="35"/>
  <c r="D877" i="35"/>
  <c r="D876" i="35"/>
  <c r="D875" i="35"/>
  <c r="D874" i="35"/>
  <c r="D873" i="35"/>
  <c r="D872" i="35"/>
  <c r="D871" i="35"/>
  <c r="D870" i="35"/>
  <c r="D869" i="35"/>
  <c r="D868" i="35"/>
  <c r="D867" i="35"/>
  <c r="D866" i="35"/>
  <c r="D865" i="35"/>
  <c r="D864" i="35"/>
  <c r="D863" i="35"/>
  <c r="D862" i="35"/>
  <c r="D861" i="35"/>
  <c r="D860" i="35"/>
  <c r="D859" i="35"/>
  <c r="D858" i="35"/>
  <c r="D857" i="35"/>
  <c r="D856" i="35"/>
  <c r="D855" i="35"/>
  <c r="D854" i="35"/>
  <c r="D853" i="35"/>
  <c r="D852" i="35"/>
  <c r="D851" i="35"/>
  <c r="D850" i="35"/>
  <c r="D849" i="35"/>
  <c r="D848" i="35"/>
  <c r="D847" i="35"/>
  <c r="D846" i="35"/>
  <c r="D845" i="35"/>
  <c r="D844" i="35"/>
  <c r="D843" i="35"/>
  <c r="D842" i="35"/>
  <c r="D841" i="35"/>
  <c r="D840" i="35"/>
  <c r="D839" i="35"/>
  <c r="D838" i="35"/>
  <c r="D837" i="35"/>
  <c r="D836" i="35"/>
  <c r="D835" i="35"/>
  <c r="D834" i="35"/>
  <c r="D833" i="35"/>
  <c r="D832" i="35"/>
  <c r="D831" i="35"/>
  <c r="D830" i="35"/>
  <c r="D829" i="35"/>
  <c r="D828" i="35"/>
  <c r="D827" i="35"/>
  <c r="D826" i="35"/>
  <c r="D825" i="35"/>
  <c r="D824" i="35"/>
  <c r="D823" i="35"/>
  <c r="D822" i="35"/>
  <c r="D821" i="35"/>
  <c r="D820" i="35"/>
  <c r="D819" i="35"/>
  <c r="D818" i="35"/>
  <c r="D817" i="35"/>
  <c r="D816" i="35"/>
  <c r="D815" i="35"/>
  <c r="D814" i="35"/>
  <c r="D813" i="35"/>
  <c r="D812" i="35"/>
  <c r="D811" i="35"/>
  <c r="D810" i="35"/>
  <c r="D809" i="35"/>
  <c r="D808" i="35"/>
  <c r="D807" i="35"/>
  <c r="D806" i="35"/>
  <c r="D805" i="35"/>
  <c r="D804" i="35"/>
  <c r="D803" i="35"/>
  <c r="D802" i="35"/>
  <c r="D801" i="35"/>
  <c r="D800" i="35"/>
  <c r="D799" i="35"/>
  <c r="D798" i="35"/>
  <c r="D797" i="35"/>
  <c r="D796" i="35"/>
  <c r="D795" i="35"/>
  <c r="D794" i="35"/>
  <c r="D793" i="35"/>
  <c r="D792" i="35"/>
  <c r="D791" i="35"/>
  <c r="D790" i="35"/>
  <c r="D789" i="35"/>
  <c r="D788" i="35"/>
  <c r="D787" i="35"/>
  <c r="D786" i="35"/>
  <c r="D785" i="35"/>
  <c r="D784" i="35"/>
  <c r="D783" i="35"/>
  <c r="D782" i="35"/>
  <c r="D781" i="35"/>
  <c r="D780" i="35"/>
  <c r="D779" i="35"/>
  <c r="D778" i="35"/>
  <c r="D777" i="35"/>
  <c r="D776" i="35"/>
  <c r="D775" i="35"/>
  <c r="D774" i="35"/>
  <c r="D773" i="35"/>
  <c r="D772" i="35"/>
  <c r="D771" i="35"/>
  <c r="D770" i="35"/>
  <c r="D769" i="35"/>
  <c r="D768" i="35"/>
  <c r="D767" i="35"/>
  <c r="D766" i="35"/>
  <c r="D765" i="35"/>
  <c r="D764" i="35"/>
  <c r="D763" i="35"/>
  <c r="D762" i="35"/>
  <c r="D761" i="35"/>
  <c r="D760" i="35"/>
  <c r="D759" i="35"/>
  <c r="D758" i="35"/>
  <c r="D757" i="35"/>
  <c r="D756" i="35"/>
  <c r="D755" i="35"/>
  <c r="D754" i="35"/>
  <c r="D753" i="35"/>
  <c r="D752" i="35"/>
  <c r="D751" i="35"/>
  <c r="D750" i="35"/>
  <c r="D749" i="35"/>
  <c r="D748" i="35"/>
  <c r="D747" i="35"/>
  <c r="D746" i="35"/>
  <c r="D745" i="35"/>
  <c r="D744" i="35"/>
  <c r="D743" i="35"/>
  <c r="D742" i="35"/>
  <c r="D741" i="35"/>
  <c r="D740" i="35"/>
  <c r="D739" i="35"/>
  <c r="D738" i="35"/>
  <c r="D737" i="35"/>
  <c r="D736" i="35"/>
  <c r="D735" i="35"/>
  <c r="D734" i="35"/>
  <c r="D733" i="35"/>
  <c r="D732" i="35"/>
  <c r="D731" i="35"/>
  <c r="D730" i="35"/>
  <c r="D729" i="35"/>
  <c r="D728" i="35"/>
  <c r="D727" i="35"/>
  <c r="D726" i="35"/>
  <c r="D725" i="35"/>
  <c r="D724" i="35"/>
  <c r="D723" i="35"/>
  <c r="D722" i="35"/>
  <c r="D721" i="35"/>
  <c r="D720" i="35"/>
  <c r="D719" i="35"/>
  <c r="D718" i="35"/>
  <c r="D717" i="35"/>
  <c r="D716" i="35"/>
  <c r="D715" i="35"/>
  <c r="D714" i="35"/>
  <c r="D713" i="35"/>
  <c r="D712" i="35"/>
  <c r="D711" i="35"/>
  <c r="D710" i="35"/>
  <c r="D709" i="35"/>
  <c r="D708" i="35"/>
  <c r="D707" i="35"/>
  <c r="D706" i="35"/>
  <c r="D705" i="35"/>
  <c r="D704" i="35"/>
  <c r="D703" i="35"/>
  <c r="D702" i="35"/>
  <c r="D701" i="35"/>
  <c r="D700" i="35"/>
  <c r="D699" i="35"/>
  <c r="D698" i="35"/>
  <c r="D697" i="35"/>
  <c r="D696" i="35"/>
  <c r="D695" i="35"/>
  <c r="D694" i="35"/>
  <c r="D693" i="35"/>
  <c r="D692" i="35"/>
  <c r="D691" i="35"/>
  <c r="D690" i="35"/>
  <c r="D689" i="35"/>
  <c r="D688" i="35"/>
  <c r="D687" i="35"/>
  <c r="D686" i="35"/>
  <c r="D685" i="35"/>
  <c r="D684" i="35"/>
  <c r="D683" i="35"/>
  <c r="D682" i="35"/>
  <c r="D681" i="35"/>
  <c r="D680" i="35"/>
  <c r="D679" i="35"/>
  <c r="D678" i="35"/>
  <c r="D677" i="35"/>
  <c r="D676" i="35"/>
  <c r="D675" i="35"/>
  <c r="D674" i="35"/>
  <c r="D673" i="35"/>
  <c r="D672" i="35"/>
  <c r="D671" i="35"/>
  <c r="D670" i="35"/>
  <c r="D669" i="35"/>
  <c r="D668" i="35"/>
  <c r="D667" i="35"/>
  <c r="D666" i="35"/>
  <c r="D665" i="35"/>
  <c r="D664" i="35"/>
  <c r="D663" i="35"/>
  <c r="D662" i="35"/>
  <c r="D661" i="35"/>
  <c r="D660" i="35"/>
  <c r="D659" i="35"/>
  <c r="D658" i="35"/>
  <c r="D657" i="35"/>
  <c r="D656" i="35"/>
  <c r="D655" i="35"/>
  <c r="D654" i="35"/>
  <c r="D653" i="35"/>
  <c r="D652" i="35"/>
  <c r="D651" i="35"/>
  <c r="D650" i="35"/>
  <c r="D649" i="35"/>
  <c r="D648" i="35"/>
  <c r="D647" i="35"/>
  <c r="D646" i="35"/>
  <c r="D645" i="35"/>
  <c r="D644" i="35"/>
  <c r="D643" i="35"/>
  <c r="D642" i="35"/>
  <c r="D641" i="35"/>
  <c r="D640" i="35"/>
  <c r="D639" i="35"/>
  <c r="D638" i="35"/>
  <c r="D637" i="35"/>
  <c r="D636" i="35"/>
  <c r="D635" i="35"/>
  <c r="D634" i="35"/>
  <c r="D633" i="35"/>
  <c r="D632" i="35"/>
  <c r="D631" i="35"/>
  <c r="D630" i="35"/>
  <c r="D629" i="35"/>
  <c r="D628" i="35"/>
  <c r="D627" i="35"/>
  <c r="D626" i="35"/>
  <c r="D625" i="35"/>
  <c r="D624" i="35"/>
  <c r="D623" i="35"/>
  <c r="D622" i="35"/>
  <c r="D621" i="35"/>
  <c r="D620" i="35"/>
  <c r="D619" i="35"/>
  <c r="D618" i="35"/>
  <c r="D617" i="35"/>
  <c r="D616" i="35"/>
  <c r="D615" i="35"/>
  <c r="D614" i="35"/>
  <c r="D613" i="35"/>
  <c r="D612" i="35"/>
  <c r="D611" i="35"/>
  <c r="D610" i="35"/>
  <c r="D609" i="35"/>
  <c r="D608" i="35"/>
  <c r="D607" i="35"/>
  <c r="D606" i="35"/>
  <c r="D605" i="35"/>
  <c r="D604" i="35"/>
  <c r="D603" i="35"/>
  <c r="D602" i="35"/>
  <c r="D601" i="35"/>
  <c r="D600" i="35"/>
  <c r="D599" i="35"/>
  <c r="D598" i="35"/>
  <c r="D597" i="35"/>
  <c r="D596" i="35"/>
  <c r="D595" i="35"/>
  <c r="D594" i="35"/>
  <c r="D593" i="35"/>
  <c r="D592" i="35"/>
  <c r="D591" i="35"/>
  <c r="D590" i="35"/>
  <c r="D589" i="35"/>
  <c r="D588" i="35"/>
  <c r="D587" i="35"/>
  <c r="D586" i="35"/>
  <c r="D585" i="35"/>
  <c r="D584" i="35"/>
  <c r="D583" i="35"/>
  <c r="D582" i="35"/>
  <c r="D581" i="35"/>
  <c r="D580" i="35"/>
  <c r="D579" i="35"/>
  <c r="D578" i="35"/>
  <c r="D577" i="35"/>
  <c r="D576" i="35"/>
  <c r="D575" i="35"/>
  <c r="D574" i="35"/>
  <c r="D573" i="35"/>
  <c r="D572" i="35"/>
  <c r="D571" i="35"/>
  <c r="D570" i="35"/>
  <c r="D569" i="35"/>
  <c r="D568" i="35"/>
  <c r="D567" i="35"/>
  <c r="D566" i="35"/>
  <c r="D565" i="35"/>
  <c r="D564" i="35"/>
  <c r="D563" i="35"/>
  <c r="D562" i="35"/>
  <c r="D561" i="35"/>
  <c r="D560" i="35"/>
  <c r="D559" i="35"/>
  <c r="D558" i="35"/>
  <c r="D557" i="35"/>
  <c r="D556" i="35"/>
  <c r="D555" i="35"/>
  <c r="D554" i="35"/>
  <c r="D553" i="35"/>
  <c r="D552" i="35"/>
  <c r="D551" i="35"/>
  <c r="D550" i="35"/>
  <c r="D549" i="35"/>
  <c r="D548" i="35"/>
  <c r="D547" i="35"/>
  <c r="D546" i="35"/>
  <c r="D545" i="35"/>
  <c r="D544" i="35"/>
  <c r="D543" i="35"/>
  <c r="D542" i="35"/>
  <c r="D541" i="35"/>
  <c r="D540" i="35"/>
  <c r="D539" i="35"/>
  <c r="D538" i="35"/>
  <c r="D537" i="35"/>
  <c r="D536" i="35"/>
  <c r="D535" i="35"/>
  <c r="D534" i="35"/>
  <c r="D533" i="35"/>
  <c r="D532" i="35"/>
  <c r="D531" i="35"/>
  <c r="D530" i="35"/>
  <c r="D529" i="35"/>
  <c r="D528" i="35"/>
  <c r="D527" i="35"/>
  <c r="D526" i="35"/>
  <c r="D525" i="35"/>
  <c r="D524" i="35"/>
  <c r="D523" i="35"/>
  <c r="D522" i="35"/>
  <c r="D521" i="35"/>
  <c r="D520" i="35"/>
  <c r="D519" i="35"/>
  <c r="D518" i="35"/>
  <c r="D517" i="35"/>
  <c r="D516" i="35"/>
  <c r="D515" i="35"/>
  <c r="D514" i="35"/>
  <c r="D513" i="35"/>
  <c r="D512" i="35"/>
  <c r="D511" i="35"/>
  <c r="D510" i="35"/>
  <c r="D509" i="35"/>
  <c r="D508" i="35"/>
  <c r="D507" i="35"/>
  <c r="D506" i="35"/>
  <c r="D505" i="35"/>
  <c r="D504" i="35"/>
  <c r="D503" i="35"/>
  <c r="D502" i="35"/>
  <c r="D501" i="35"/>
  <c r="D500" i="35"/>
  <c r="D499" i="35"/>
  <c r="D498" i="35"/>
  <c r="D497" i="35"/>
  <c r="D496" i="35"/>
  <c r="D495" i="35"/>
  <c r="D494" i="35"/>
  <c r="D493" i="35"/>
  <c r="D492" i="35"/>
  <c r="D491" i="35"/>
  <c r="D490" i="35"/>
  <c r="D489" i="35"/>
  <c r="D488" i="35"/>
  <c r="D487" i="35"/>
  <c r="D486" i="35"/>
  <c r="D485" i="35"/>
  <c r="D484" i="35"/>
  <c r="D483" i="35"/>
  <c r="D482" i="35"/>
  <c r="D481" i="35"/>
  <c r="D480" i="35"/>
  <c r="D479" i="35"/>
  <c r="D478" i="35"/>
  <c r="D477" i="35"/>
  <c r="D476" i="35"/>
  <c r="D475" i="35"/>
  <c r="D474" i="35"/>
  <c r="D473" i="35"/>
  <c r="D472" i="35"/>
  <c r="D471" i="35"/>
  <c r="D470" i="35"/>
  <c r="D469" i="35"/>
  <c r="D468" i="35"/>
  <c r="D467" i="35"/>
  <c r="D466" i="35"/>
  <c r="D465" i="35"/>
  <c r="D464" i="35"/>
  <c r="D463" i="35"/>
  <c r="D462" i="35"/>
  <c r="D461" i="35"/>
  <c r="D460" i="35"/>
  <c r="D459" i="35"/>
  <c r="D458" i="35"/>
  <c r="D457" i="35"/>
  <c r="D456" i="35"/>
  <c r="D455" i="35"/>
  <c r="D454" i="35"/>
  <c r="D453" i="35"/>
  <c r="D452" i="35"/>
  <c r="D451" i="35"/>
  <c r="D450" i="35"/>
  <c r="D449" i="35"/>
  <c r="D448" i="35"/>
  <c r="D447" i="35"/>
  <c r="D446" i="35"/>
  <c r="D445" i="35"/>
  <c r="D444" i="35"/>
  <c r="D443" i="35"/>
  <c r="D442" i="35"/>
  <c r="D441" i="35"/>
  <c r="D440" i="35"/>
  <c r="D439" i="35"/>
  <c r="D438" i="35"/>
  <c r="D437" i="35"/>
  <c r="D436" i="35"/>
  <c r="D435" i="35"/>
  <c r="D434" i="35"/>
  <c r="D433" i="35"/>
  <c r="D432" i="35"/>
  <c r="D431" i="35"/>
  <c r="D430" i="35"/>
  <c r="D429" i="35"/>
  <c r="D428" i="35"/>
  <c r="D427" i="35"/>
  <c r="D426" i="35"/>
  <c r="D425" i="35"/>
  <c r="D424" i="35"/>
  <c r="D423" i="35"/>
  <c r="D422" i="35"/>
  <c r="D421" i="35"/>
  <c r="D420" i="35"/>
  <c r="D419" i="35"/>
  <c r="D418" i="35"/>
  <c r="D417" i="35"/>
  <c r="D416" i="35"/>
  <c r="D415" i="35"/>
  <c r="D414" i="35"/>
  <c r="D413" i="35"/>
  <c r="D412" i="35"/>
  <c r="D411" i="35"/>
  <c r="D410" i="35"/>
  <c r="D409" i="35"/>
  <c r="D408" i="35"/>
  <c r="D407" i="35"/>
  <c r="D406" i="35"/>
  <c r="D405" i="35"/>
  <c r="D404" i="35"/>
  <c r="D403" i="35"/>
  <c r="D402" i="35"/>
  <c r="D401" i="35"/>
  <c r="D400" i="35"/>
  <c r="D399" i="35"/>
  <c r="D398" i="35"/>
  <c r="D397" i="35"/>
  <c r="D396" i="35"/>
  <c r="D395" i="35"/>
  <c r="D394" i="35"/>
  <c r="D393" i="35"/>
  <c r="D392" i="35"/>
  <c r="D391" i="35"/>
  <c r="D390" i="35"/>
  <c r="D389" i="35"/>
  <c r="D388" i="35"/>
  <c r="D387" i="35"/>
  <c r="D386" i="35"/>
  <c r="D385" i="35"/>
  <c r="D384" i="35"/>
  <c r="D383" i="35"/>
  <c r="D382" i="35"/>
  <c r="D381" i="35"/>
  <c r="D380" i="35"/>
  <c r="D379" i="35"/>
  <c r="D378" i="35"/>
  <c r="D377" i="35"/>
  <c r="D376" i="35"/>
  <c r="D375" i="35"/>
  <c r="D374" i="35"/>
  <c r="D373" i="35"/>
  <c r="D372" i="35"/>
  <c r="D371" i="35"/>
  <c r="D370" i="35"/>
  <c r="D369" i="35"/>
  <c r="D368" i="35"/>
  <c r="D367" i="35"/>
  <c r="D366" i="35"/>
  <c r="D365" i="35"/>
  <c r="D364" i="35"/>
  <c r="D363" i="35"/>
  <c r="D362" i="35"/>
  <c r="D361" i="35"/>
  <c r="D360" i="35"/>
  <c r="D359" i="35"/>
  <c r="D358" i="35"/>
  <c r="D357" i="35"/>
  <c r="D356" i="35"/>
  <c r="D355" i="35"/>
  <c r="D354" i="35"/>
  <c r="D353" i="35"/>
  <c r="D352" i="35"/>
  <c r="D351" i="35"/>
  <c r="D350" i="35"/>
  <c r="D349" i="35"/>
  <c r="D348" i="35"/>
  <c r="D347" i="35"/>
  <c r="D346" i="35"/>
  <c r="D345" i="35"/>
  <c r="D344" i="35"/>
  <c r="D343" i="35"/>
  <c r="D342" i="35"/>
  <c r="D341" i="35"/>
  <c r="D340" i="35"/>
  <c r="D339" i="35"/>
  <c r="D338" i="35"/>
  <c r="D337" i="35"/>
  <c r="D336" i="35"/>
  <c r="D335" i="35"/>
  <c r="D334" i="35"/>
  <c r="D333" i="35"/>
  <c r="D332" i="35"/>
  <c r="D331" i="35"/>
  <c r="D330" i="35"/>
  <c r="D329" i="35"/>
  <c r="D328" i="35"/>
  <c r="D327" i="35"/>
  <c r="D326" i="35"/>
  <c r="D325" i="35"/>
  <c r="D324" i="35"/>
  <c r="D323" i="35"/>
  <c r="D322" i="35"/>
  <c r="D321" i="35"/>
  <c r="D320" i="35"/>
  <c r="D319" i="35"/>
  <c r="D318" i="35"/>
  <c r="D317" i="35"/>
  <c r="D316" i="35"/>
  <c r="D315" i="35"/>
  <c r="D314" i="35"/>
  <c r="D313" i="35"/>
  <c r="D312" i="35"/>
  <c r="D311" i="35"/>
  <c r="D310" i="35"/>
  <c r="D309" i="35"/>
  <c r="D308" i="35"/>
  <c r="D307" i="35"/>
  <c r="D306" i="35"/>
  <c r="D305" i="35"/>
  <c r="D304" i="35"/>
  <c r="D303" i="35"/>
  <c r="D302" i="35"/>
  <c r="D301" i="35"/>
  <c r="D300" i="35"/>
  <c r="D299" i="35"/>
  <c r="D298" i="35"/>
  <c r="D297" i="35"/>
  <c r="D296" i="35"/>
  <c r="D295" i="35"/>
  <c r="D294" i="35"/>
  <c r="D293" i="35"/>
  <c r="D292" i="35"/>
  <c r="D291" i="35"/>
  <c r="D290" i="35"/>
  <c r="D289" i="35"/>
  <c r="D288" i="35"/>
  <c r="D287" i="35"/>
  <c r="D286" i="35"/>
  <c r="D285" i="35"/>
  <c r="D284" i="35"/>
  <c r="D283" i="35"/>
  <c r="D282" i="35"/>
  <c r="D281" i="35"/>
  <c r="D280" i="35"/>
  <c r="D279" i="35"/>
  <c r="D278" i="35"/>
  <c r="D277" i="35"/>
  <c r="D276" i="35"/>
  <c r="D275" i="35"/>
  <c r="D274" i="35"/>
  <c r="D273" i="35"/>
  <c r="D272" i="35"/>
  <c r="D271" i="35"/>
  <c r="D270" i="35"/>
  <c r="D269" i="35"/>
  <c r="D268" i="35"/>
  <c r="D267" i="35"/>
  <c r="D266" i="35"/>
  <c r="D265" i="35"/>
  <c r="D264" i="35"/>
  <c r="D263" i="35"/>
  <c r="D262" i="35"/>
  <c r="D261" i="35"/>
  <c r="D260" i="35"/>
  <c r="D259" i="35"/>
  <c r="D258" i="35"/>
  <c r="D257" i="35"/>
  <c r="D256" i="35"/>
  <c r="D255" i="35"/>
  <c r="D254" i="35"/>
  <c r="D253" i="35"/>
  <c r="D252" i="35"/>
  <c r="D251" i="35"/>
  <c r="D250" i="35"/>
  <c r="D249" i="35"/>
  <c r="D248" i="35"/>
  <c r="D247" i="35"/>
  <c r="D246" i="35"/>
  <c r="D245" i="35"/>
  <c r="D244" i="35"/>
  <c r="D243" i="35"/>
  <c r="D242" i="35"/>
  <c r="D241" i="35"/>
  <c r="D240" i="35"/>
  <c r="D239" i="35"/>
  <c r="D238" i="35"/>
  <c r="D237" i="35"/>
  <c r="D236" i="35"/>
  <c r="D235" i="35"/>
  <c r="D234" i="35"/>
  <c r="D233" i="35"/>
  <c r="D232" i="35"/>
  <c r="D231" i="35"/>
  <c r="D230" i="35"/>
  <c r="D229" i="35"/>
  <c r="D228" i="35"/>
  <c r="D227" i="35"/>
  <c r="D226" i="35"/>
  <c r="D225" i="35"/>
  <c r="D224" i="35"/>
  <c r="D223" i="35"/>
  <c r="D222" i="35"/>
  <c r="D221" i="35"/>
  <c r="D220" i="35"/>
  <c r="D219" i="35"/>
  <c r="D218" i="35"/>
  <c r="D217" i="35"/>
  <c r="D216" i="35"/>
  <c r="D215" i="35"/>
  <c r="D214" i="35"/>
  <c r="D213" i="35"/>
  <c r="D212" i="35"/>
  <c r="D211" i="35"/>
  <c r="D210" i="35"/>
  <c r="D209" i="35"/>
  <c r="D208" i="35"/>
  <c r="D207" i="35"/>
  <c r="D206" i="35"/>
  <c r="D205" i="35"/>
  <c r="D204" i="35"/>
  <c r="D203" i="35"/>
  <c r="D202" i="35"/>
  <c r="D201" i="35"/>
  <c r="D200" i="35"/>
  <c r="D199" i="35"/>
  <c r="D198" i="35"/>
  <c r="D197" i="35"/>
  <c r="D196" i="35"/>
  <c r="D195" i="35"/>
  <c r="D194" i="35"/>
  <c r="D193" i="35"/>
  <c r="D192" i="35"/>
  <c r="D191" i="35"/>
  <c r="D190" i="35"/>
  <c r="D189" i="35"/>
  <c r="D188" i="35"/>
  <c r="D187" i="35"/>
  <c r="D186" i="35"/>
  <c r="D185" i="35"/>
  <c r="D184" i="35"/>
  <c r="D183" i="35"/>
  <c r="D182" i="35"/>
  <c r="D181" i="35"/>
  <c r="D180" i="35"/>
  <c r="D179" i="35"/>
  <c r="D178" i="35"/>
  <c r="D177" i="35"/>
  <c r="D176" i="35"/>
  <c r="D175" i="35"/>
  <c r="D174" i="35"/>
  <c r="D173" i="35"/>
  <c r="D172" i="35"/>
  <c r="D171" i="35"/>
  <c r="D170" i="35"/>
  <c r="D169" i="35"/>
  <c r="D168" i="35"/>
  <c r="D167" i="35"/>
  <c r="D166" i="35"/>
  <c r="D165" i="35"/>
  <c r="D164" i="35"/>
  <c r="D163" i="35"/>
  <c r="D162" i="35"/>
  <c r="D161" i="35"/>
  <c r="D160" i="35"/>
  <c r="D159" i="35"/>
  <c r="D158" i="35"/>
  <c r="D157" i="35"/>
  <c r="D156" i="35"/>
  <c r="D155" i="35"/>
  <c r="D154" i="35"/>
  <c r="D153" i="35"/>
  <c r="D152" i="35"/>
  <c r="D151" i="35"/>
  <c r="D150" i="35"/>
  <c r="D149" i="35"/>
  <c r="D148" i="35"/>
  <c r="D147" i="35"/>
  <c r="D146" i="35"/>
  <c r="D145" i="35"/>
  <c r="D144" i="35"/>
  <c r="D143" i="35"/>
  <c r="D142" i="35"/>
  <c r="D141" i="35"/>
  <c r="D140" i="35"/>
  <c r="D139" i="35"/>
  <c r="D138" i="35"/>
  <c r="D137" i="35"/>
  <c r="D136" i="35"/>
  <c r="D135" i="35"/>
  <c r="D134" i="35"/>
  <c r="D133" i="35"/>
  <c r="D132" i="35"/>
  <c r="D131" i="35"/>
  <c r="D130" i="35"/>
  <c r="D129" i="35"/>
  <c r="D128" i="35"/>
  <c r="D127" i="35"/>
  <c r="D126" i="35"/>
  <c r="D125" i="35"/>
  <c r="D124" i="35"/>
  <c r="D123" i="35"/>
  <c r="D122" i="35"/>
  <c r="D121" i="35"/>
  <c r="D120" i="35"/>
  <c r="D119" i="35"/>
  <c r="D118" i="35"/>
  <c r="D117" i="35"/>
  <c r="D116" i="35"/>
  <c r="D115" i="35"/>
  <c r="D114" i="35"/>
  <c r="D113" i="35"/>
  <c r="D112" i="35"/>
  <c r="D111" i="35"/>
  <c r="D110" i="35"/>
  <c r="D109" i="35"/>
  <c r="D108" i="35"/>
  <c r="D107" i="35"/>
  <c r="D106" i="35"/>
  <c r="D105" i="35"/>
  <c r="D104" i="35"/>
  <c r="D103" i="35"/>
  <c r="D102" i="35"/>
  <c r="D101" i="35"/>
  <c r="D100" i="35"/>
  <c r="D99" i="35"/>
  <c r="D98" i="35"/>
  <c r="D97" i="35"/>
  <c r="D96" i="35"/>
  <c r="D95" i="35"/>
  <c r="D94" i="35"/>
  <c r="D93" i="35"/>
  <c r="D92" i="35"/>
  <c r="D91" i="35"/>
  <c r="D90" i="35"/>
  <c r="D89" i="35"/>
  <c r="D88" i="35"/>
  <c r="D87" i="35"/>
  <c r="D86" i="35"/>
  <c r="D85" i="35"/>
  <c r="D84" i="35"/>
  <c r="D83" i="35"/>
  <c r="D82" i="35"/>
  <c r="D81" i="35"/>
  <c r="D80" i="35"/>
  <c r="D79" i="35"/>
  <c r="D78" i="35"/>
  <c r="D77" i="35"/>
  <c r="D76" i="35"/>
  <c r="D75" i="35"/>
  <c r="D74" i="35"/>
  <c r="D73" i="35"/>
  <c r="D72" i="35"/>
  <c r="D71" i="35"/>
  <c r="D70" i="35"/>
  <c r="D69" i="35"/>
  <c r="D68" i="35"/>
  <c r="D67" i="35"/>
  <c r="D66" i="35"/>
  <c r="D65" i="35"/>
  <c r="D64" i="35"/>
  <c r="D63" i="35"/>
  <c r="D62" i="35"/>
  <c r="D61" i="35"/>
  <c r="D60" i="35"/>
  <c r="D59" i="35"/>
  <c r="D58" i="35"/>
  <c r="D57" i="35"/>
  <c r="D56" i="35"/>
  <c r="D55" i="35"/>
  <c r="D54" i="35"/>
  <c r="D53" i="35"/>
  <c r="D52" i="35"/>
  <c r="D51" i="35"/>
  <c r="D50" i="35"/>
  <c r="D49" i="35"/>
  <c r="D48" i="35"/>
  <c r="D47" i="35"/>
  <c r="D46" i="35"/>
  <c r="D45" i="35"/>
  <c r="D44" i="35"/>
  <c r="D43" i="35"/>
  <c r="D42" i="35"/>
  <c r="D41" i="35"/>
  <c r="D40" i="35"/>
  <c r="D39" i="35"/>
  <c r="D38" i="35"/>
  <c r="D37" i="35"/>
  <c r="D36" i="35"/>
  <c r="D35" i="35"/>
  <c r="D34" i="35"/>
  <c r="D33" i="35"/>
  <c r="D32" i="35"/>
  <c r="D31" i="35"/>
  <c r="D30" i="35"/>
  <c r="D29" i="35"/>
  <c r="D28" i="35"/>
  <c r="D27" i="35"/>
  <c r="D26" i="35"/>
  <c r="D25" i="35"/>
  <c r="D24" i="35"/>
  <c r="D23" i="35"/>
  <c r="D22" i="35"/>
  <c r="D21" i="35"/>
  <c r="D20" i="35"/>
  <c r="D19" i="35"/>
  <c r="D18" i="35"/>
  <c r="D17" i="35"/>
  <c r="D16" i="35"/>
  <c r="D15" i="35"/>
  <c r="J22" i="35"/>
  <c r="D14" i="35"/>
  <c r="J21" i="35"/>
  <c r="D13" i="35"/>
  <c r="J20" i="35"/>
  <c r="D12" i="35"/>
  <c r="J19" i="35"/>
  <c r="D11" i="35"/>
  <c r="D10" i="35"/>
  <c r="D9" i="35"/>
  <c r="D8" i="35"/>
  <c r="M8" i="35"/>
  <c r="D7" i="35"/>
  <c r="M7" i="35"/>
  <c r="D6" i="35"/>
  <c r="M6" i="35"/>
  <c r="D5" i="35"/>
  <c r="M5" i="35"/>
  <c r="D4" i="35"/>
  <c r="I14" i="33"/>
  <c r="H14" i="33"/>
  <c r="H12" i="33"/>
  <c r="H13" i="33"/>
  <c r="H11" i="33"/>
  <c r="I13" i="33"/>
  <c r="I12" i="33"/>
  <c r="I11" i="33"/>
  <c r="K7" i="33"/>
  <c r="K6" i="33"/>
  <c r="K5" i="33"/>
  <c r="K4" i="33"/>
  <c r="D6366" i="33"/>
  <c r="D2464" i="33"/>
  <c r="D4248" i="33"/>
  <c r="D4683" i="33"/>
  <c r="D6515" i="33"/>
  <c r="D6607" i="33"/>
  <c r="D3636" i="33"/>
  <c r="D2225" i="33"/>
  <c r="D2053" i="33"/>
  <c r="D6173" i="33"/>
  <c r="D4496" i="33"/>
  <c r="D4262" i="33"/>
  <c r="D4965" i="33"/>
  <c r="D4969" i="33"/>
  <c r="D5387" i="33"/>
  <c r="D7510" i="33"/>
  <c r="D2757" i="33"/>
  <c r="D2232" i="33"/>
  <c r="D3922" i="33"/>
  <c r="D565" i="33"/>
  <c r="D2804" i="33"/>
  <c r="D3056" i="33"/>
  <c r="D865" i="33"/>
  <c r="D210" i="33"/>
  <c r="D4464" i="33"/>
  <c r="D7127" i="33"/>
  <c r="D660" i="33"/>
  <c r="D298" i="33"/>
  <c r="D311" i="33"/>
  <c r="D389" i="33"/>
  <c r="D814" i="33"/>
  <c r="D1310" i="33"/>
  <c r="D5303" i="33"/>
  <c r="D7398" i="33"/>
  <c r="D7119" i="33"/>
  <c r="D7366" i="33"/>
  <c r="D3921" i="33"/>
  <c r="D136" i="33"/>
  <c r="D3258" i="33"/>
  <c r="D5016" i="33"/>
  <c r="D5593" i="33"/>
  <c r="D5454" i="33"/>
  <c r="D6712" i="33"/>
  <c r="D2925" i="33"/>
  <c r="D3920" i="33"/>
  <c r="D3919" i="33"/>
  <c r="D2457" i="33"/>
  <c r="D3141" i="33"/>
  <c r="D4838" i="33"/>
  <c r="D5146" i="33"/>
  <c r="D6037" i="33"/>
  <c r="D903" i="33"/>
  <c r="D6378" i="33"/>
  <c r="D6279" i="33"/>
  <c r="D7472" i="33"/>
  <c r="D4682" i="33"/>
  <c r="D3918" i="33"/>
  <c r="D864" i="33"/>
  <c r="D5713" i="33"/>
  <c r="D3917" i="33"/>
  <c r="D5124" i="33"/>
  <c r="D968" i="33"/>
  <c r="D2305" i="33"/>
  <c r="D6793" i="33"/>
  <c r="D1423" i="33"/>
  <c r="D5382" i="33"/>
  <c r="D476" i="33"/>
  <c r="D19" i="33"/>
  <c r="D3916" i="33"/>
  <c r="D2538" i="33"/>
  <c r="D7186" i="33"/>
  <c r="D1953" i="33"/>
  <c r="D6139" i="33"/>
  <c r="D7049" i="33"/>
  <c r="D4210" i="33"/>
  <c r="D6359" i="33"/>
  <c r="D325" i="33"/>
  <c r="D581" i="33"/>
  <c r="D5551" i="33"/>
  <c r="D7031" i="33"/>
  <c r="D5448" i="33"/>
  <c r="D522" i="33"/>
  <c r="D5200" i="33"/>
  <c r="D6365" i="33"/>
  <c r="D4620" i="33"/>
  <c r="D6955" i="33"/>
  <c r="D666" i="33"/>
  <c r="D6223" i="33"/>
  <c r="D6794" i="33"/>
  <c r="D5900" i="33"/>
  <c r="D895" i="33"/>
  <c r="D3549" i="33"/>
  <c r="D6606" i="33"/>
  <c r="D6129" i="33"/>
  <c r="D4988" i="33"/>
  <c r="D2893" i="33"/>
  <c r="D145" i="33"/>
  <c r="D1325" i="33"/>
  <c r="D6644" i="33"/>
  <c r="D7412" i="33"/>
  <c r="D3218" i="33"/>
  <c r="D4553" i="33"/>
  <c r="D5275" i="33"/>
  <c r="D3324" i="33"/>
  <c r="D6901" i="33"/>
  <c r="D4792" i="33"/>
  <c r="D677" i="33"/>
  <c r="D6554" i="33"/>
  <c r="D6523" i="33"/>
  <c r="D2183" i="33"/>
  <c r="D2198" i="33"/>
  <c r="D2218" i="33"/>
  <c r="D1287" i="33"/>
  <c r="D3028" i="33"/>
  <c r="D215" i="33"/>
  <c r="D2498" i="33"/>
  <c r="D2082" i="33"/>
  <c r="D2096" i="33"/>
  <c r="D1478" i="33"/>
  <c r="D4095" i="33"/>
  <c r="D6685" i="33"/>
  <c r="D5643" i="33"/>
  <c r="D2158" i="33"/>
  <c r="D4200" i="33"/>
  <c r="D5730" i="33"/>
  <c r="D2587" i="33"/>
  <c r="D4810" i="33"/>
  <c r="D2153" i="33"/>
  <c r="D3915" i="33"/>
  <c r="D5009" i="33"/>
  <c r="D6536" i="33"/>
  <c r="D6186" i="33"/>
  <c r="D2836" i="33"/>
  <c r="D3144" i="33"/>
  <c r="D1425" i="33"/>
  <c r="D6884" i="33"/>
  <c r="D2737" i="33"/>
  <c r="D2479" i="33"/>
  <c r="D6065" i="33"/>
  <c r="D3142" i="33"/>
  <c r="D7300" i="33"/>
  <c r="D715" i="33"/>
  <c r="D2731" i="33"/>
  <c r="D2738" i="33"/>
  <c r="D4944" i="33"/>
  <c r="D5874" i="33"/>
  <c r="D5569" i="33"/>
  <c r="D3914" i="33"/>
  <c r="D5347" i="33"/>
  <c r="D6719" i="33"/>
  <c r="D6840" i="33"/>
  <c r="D1943" i="33"/>
  <c r="D5117" i="33"/>
  <c r="D5642" i="33"/>
  <c r="D5751" i="33"/>
  <c r="D5591" i="33"/>
  <c r="D1578" i="33"/>
  <c r="D5666" i="33"/>
  <c r="D2071" i="33"/>
  <c r="D2557" i="33"/>
  <c r="D5921" i="33"/>
  <c r="D3307" i="33"/>
  <c r="D3913" i="33"/>
  <c r="D5675" i="33"/>
  <c r="D7549" i="33"/>
  <c r="D6052" i="33"/>
  <c r="D744" i="33"/>
  <c r="D1747" i="33"/>
  <c r="D3532" i="33"/>
  <c r="D4865" i="33"/>
  <c r="D1012" i="33"/>
  <c r="D1789" i="33"/>
  <c r="D5362" i="33"/>
  <c r="D4955" i="33"/>
  <c r="D3300" i="33"/>
  <c r="D7035" i="33"/>
  <c r="D1584" i="33"/>
  <c r="D3177" i="33"/>
  <c r="D2942" i="33"/>
  <c r="D2619" i="33"/>
  <c r="D4495" i="33"/>
  <c r="D4962" i="33"/>
  <c r="D4025" i="33"/>
  <c r="D4721" i="33"/>
  <c r="D4970" i="33"/>
  <c r="D3172" i="33"/>
  <c r="D1940" i="33"/>
  <c r="D4138" i="33"/>
  <c r="D3414" i="33"/>
  <c r="D5193" i="33"/>
  <c r="D5293" i="33"/>
  <c r="D3912" i="33"/>
  <c r="D4974" i="33"/>
  <c r="D7427" i="33"/>
  <c r="D7332" i="33"/>
  <c r="D6147" i="33"/>
  <c r="D3911" i="33"/>
  <c r="D4959" i="33"/>
  <c r="D7297" i="33"/>
  <c r="D6661" i="33"/>
  <c r="D4331" i="33"/>
  <c r="D2674" i="33"/>
  <c r="D276" i="33"/>
  <c r="D2052" i="33"/>
  <c r="D7343" i="33"/>
  <c r="D1309" i="33"/>
  <c r="D6628" i="33"/>
  <c r="D2949" i="33"/>
  <c r="D3910" i="33"/>
  <c r="D3909" i="33"/>
  <c r="D2456" i="33"/>
  <c r="D206" i="33"/>
  <c r="D6422" i="33"/>
  <c r="D6514" i="33"/>
  <c r="D2969" i="33"/>
  <c r="D7301" i="33"/>
  <c r="D3908" i="33"/>
  <c r="D1368" i="33"/>
  <c r="D5756" i="33"/>
  <c r="D4589" i="33"/>
  <c r="D4879" i="33"/>
  <c r="D5474" i="33"/>
  <c r="D1589" i="33"/>
  <c r="D4593" i="33"/>
  <c r="D3081" i="33"/>
  <c r="D3907" i="33"/>
  <c r="D3906" i="33"/>
  <c r="D6073" i="33"/>
  <c r="D3610" i="33"/>
  <c r="D6478" i="33"/>
  <c r="D6436" i="33"/>
  <c r="D7267" i="33"/>
  <c r="D7219" i="33"/>
  <c r="D6575" i="33"/>
  <c r="D4222" i="33"/>
  <c r="D6729" i="33"/>
  <c r="D6480" i="33"/>
  <c r="D5829" i="33"/>
  <c r="D1411" i="33"/>
  <c r="D3905" i="33"/>
  <c r="D2099" i="33"/>
  <c r="D5922" i="33"/>
  <c r="D3271" i="33"/>
  <c r="D1349" i="33"/>
  <c r="D3455" i="33"/>
  <c r="D3286" i="33"/>
  <c r="D331" i="33"/>
  <c r="D7322" i="33"/>
  <c r="D6973" i="33"/>
  <c r="D5449" i="33"/>
  <c r="D6684" i="33"/>
  <c r="D745" i="33"/>
  <c r="D3270" i="33"/>
  <c r="D994" i="33"/>
  <c r="D4398" i="33"/>
  <c r="D3904" i="33"/>
  <c r="D3903" i="33"/>
  <c r="D342" i="33"/>
  <c r="D3902" i="33"/>
  <c r="D3901" i="33"/>
  <c r="D4981" i="33"/>
  <c r="D79" i="33"/>
  <c r="D2753" i="33"/>
  <c r="D3189" i="33"/>
  <c r="D5411" i="33"/>
  <c r="D7411" i="33"/>
  <c r="D401" i="33"/>
  <c r="D249" i="33"/>
  <c r="D601" i="33"/>
  <c r="D121" i="33"/>
  <c r="D1745" i="33"/>
  <c r="D80" i="33"/>
  <c r="D7534" i="33"/>
  <c r="D7184" i="33"/>
  <c r="D7140" i="33"/>
  <c r="D7505" i="33"/>
  <c r="D234" i="33"/>
  <c r="D3900" i="33"/>
  <c r="D7329" i="33"/>
  <c r="D489" i="33"/>
  <c r="D2058" i="33"/>
  <c r="D1691" i="33"/>
  <c r="D6954" i="33"/>
  <c r="D7315" i="33"/>
  <c r="D6916" i="33"/>
  <c r="D3488" i="33"/>
  <c r="D2783" i="33"/>
  <c r="D2083" i="33"/>
  <c r="D514" i="33"/>
  <c r="D1758" i="33"/>
  <c r="D3899" i="33"/>
  <c r="D963" i="33"/>
  <c r="D6430" i="33"/>
  <c r="D6237" i="33"/>
  <c r="D4442" i="33"/>
  <c r="D7191" i="33"/>
  <c r="D1694" i="33"/>
  <c r="D3498" i="33"/>
  <c r="D5962" i="33"/>
  <c r="D7345" i="33"/>
  <c r="D6142" i="33"/>
  <c r="D896" i="33"/>
  <c r="D780" i="33"/>
  <c r="D177" i="33"/>
  <c r="D33" i="33"/>
  <c r="D5683" i="33"/>
  <c r="D258" i="33"/>
  <c r="D2317" i="33"/>
  <c r="D3898" i="33"/>
  <c r="D6854" i="33"/>
  <c r="D7189" i="33"/>
  <c r="D1403" i="33"/>
  <c r="D5586" i="33"/>
  <c r="D3046" i="33"/>
  <c r="D2795" i="33"/>
  <c r="D1130" i="33"/>
  <c r="D6988" i="33"/>
  <c r="D5505" i="33"/>
  <c r="D3897" i="33"/>
  <c r="D3896" i="33"/>
  <c r="D5897" i="33"/>
  <c r="D1143" i="33"/>
  <c r="D5336" i="33"/>
  <c r="D3895" i="33"/>
  <c r="D7598" i="33"/>
  <c r="D6866" i="33"/>
  <c r="D157" i="33"/>
  <c r="D5481" i="33"/>
  <c r="D6353" i="33"/>
  <c r="D7275" i="33"/>
  <c r="D3894" i="33"/>
  <c r="D95" i="33"/>
  <c r="D7050" i="33"/>
  <c r="D3509" i="33"/>
  <c r="D3893" i="33"/>
  <c r="D5314" i="33"/>
  <c r="D3892" i="33"/>
  <c r="D2725" i="33"/>
  <c r="D3891" i="33"/>
  <c r="D1595" i="33"/>
  <c r="D6832" i="33"/>
  <c r="D3890" i="33"/>
  <c r="D2722" i="33"/>
  <c r="D5414" i="33"/>
  <c r="D6185" i="33"/>
  <c r="D7145" i="33"/>
  <c r="D573" i="33"/>
  <c r="D3889" i="33"/>
  <c r="D4707" i="33"/>
  <c r="D6502" i="33"/>
  <c r="D4040" i="33"/>
  <c r="D4599" i="33"/>
  <c r="D88" i="33"/>
  <c r="D5489" i="33"/>
  <c r="D5214" i="33"/>
  <c r="D278" i="33"/>
  <c r="D82" i="33"/>
  <c r="D186" i="33"/>
  <c r="D110" i="33"/>
  <c r="D5074" i="33"/>
  <c r="D5977" i="33"/>
  <c r="D1422" i="33"/>
  <c r="D4742" i="33"/>
  <c r="D5747" i="33"/>
  <c r="D6315" i="33"/>
  <c r="D7206" i="33"/>
  <c r="D965" i="33"/>
  <c r="D2041" i="33"/>
  <c r="D472" i="33"/>
  <c r="D81" i="33"/>
  <c r="D1429" i="33"/>
  <c r="D114" i="33"/>
  <c r="D2946" i="33"/>
  <c r="D6717" i="33"/>
  <c r="D7142" i="33"/>
  <c r="D6021" i="33"/>
  <c r="D2797" i="33"/>
  <c r="D144" i="33"/>
  <c r="D448" i="33"/>
  <c r="D667" i="33"/>
  <c r="D355" i="33"/>
  <c r="D267" i="33"/>
  <c r="D4392" i="33"/>
  <c r="D1347" i="33"/>
  <c r="D4757" i="33"/>
  <c r="D3599" i="33"/>
  <c r="D5405" i="33"/>
  <c r="D4863" i="33"/>
  <c r="D3289" i="33"/>
  <c r="D3291" i="33"/>
  <c r="D803" i="33"/>
  <c r="D3079" i="33"/>
  <c r="D6414" i="33"/>
  <c r="D3535" i="33"/>
  <c r="D3973" i="33"/>
  <c r="D2750" i="33"/>
  <c r="D137" i="33"/>
  <c r="D1855" i="33"/>
  <c r="D2631" i="33"/>
  <c r="D6104" i="33"/>
  <c r="D2815" i="33"/>
  <c r="D7593" i="33"/>
  <c r="D3139" i="33"/>
  <c r="D3888" i="33"/>
  <c r="D7203" i="33"/>
  <c r="D1709" i="33"/>
  <c r="D1305" i="33"/>
  <c r="D6175" i="33"/>
  <c r="D6804" i="33"/>
  <c r="D607" i="33"/>
  <c r="D220" i="33"/>
  <c r="D6123" i="33"/>
  <c r="D1639" i="33"/>
  <c r="D966" i="33"/>
  <c r="D89" i="33"/>
  <c r="D5469" i="33"/>
  <c r="D171" i="33"/>
  <c r="D7409" i="33"/>
  <c r="D475" i="33"/>
  <c r="D772" i="33"/>
  <c r="D6829" i="33"/>
  <c r="D2276" i="33"/>
  <c r="D4562" i="33"/>
  <c r="D3887" i="33"/>
  <c r="D7021" i="33"/>
  <c r="D7137" i="33"/>
  <c r="D1122" i="33"/>
  <c r="D6250" i="33"/>
  <c r="D3422" i="33"/>
  <c r="D6540" i="33"/>
  <c r="D5601" i="33"/>
  <c r="D119" i="33"/>
  <c r="D7421" i="33"/>
  <c r="D7405" i="33"/>
  <c r="D6407" i="33"/>
  <c r="D816" i="33"/>
  <c r="D2638" i="33"/>
  <c r="D1896" i="33"/>
  <c r="D117" i="33"/>
  <c r="D2968" i="33"/>
  <c r="D5231" i="33"/>
  <c r="D3503" i="33"/>
  <c r="D3439" i="33"/>
  <c r="D3684" i="33"/>
  <c r="D7107" i="33"/>
  <c r="D2101" i="33"/>
  <c r="D5355" i="33"/>
  <c r="D7306" i="33"/>
  <c r="D7326" i="33"/>
  <c r="D7350" i="33"/>
  <c r="D3082" i="33"/>
  <c r="D2522" i="33"/>
  <c r="D3233" i="33"/>
  <c r="D4509" i="33"/>
  <c r="D1262" i="33"/>
  <c r="D7015" i="33"/>
  <c r="D6259" i="33"/>
  <c r="D3886" i="33"/>
  <c r="D3885" i="33"/>
  <c r="D3884" i="33"/>
  <c r="D3883" i="33"/>
  <c r="D3882" i="33"/>
  <c r="D4209" i="33"/>
  <c r="D416" i="33"/>
  <c r="D6718" i="33"/>
  <c r="D5430" i="33"/>
  <c r="D230" i="33"/>
  <c r="D2174" i="33"/>
  <c r="D738" i="33"/>
  <c r="D5296" i="33"/>
  <c r="D6970" i="33"/>
  <c r="D2121" i="33"/>
  <c r="D7327" i="33"/>
  <c r="D6374" i="33"/>
  <c r="D2769" i="33"/>
  <c r="D7629" i="33"/>
  <c r="D118" i="33"/>
  <c r="D7367" i="33"/>
  <c r="D3881" i="33"/>
  <c r="D2020" i="33"/>
  <c r="D2036" i="33"/>
  <c r="D1397" i="33"/>
  <c r="D3977" i="33"/>
  <c r="D4874" i="33"/>
  <c r="D5612" i="33"/>
  <c r="D6811" i="33"/>
  <c r="D5352" i="33"/>
  <c r="D7038" i="33"/>
  <c r="D3880" i="33"/>
  <c r="D3986" i="33"/>
  <c r="D6509" i="33"/>
  <c r="D7446" i="33"/>
  <c r="D1175" i="33"/>
  <c r="D1055" i="33"/>
  <c r="D7188" i="33"/>
  <c r="D412" i="33"/>
  <c r="D1372" i="33"/>
  <c r="D43" i="33"/>
  <c r="D7500" i="33"/>
  <c r="D2486" i="33"/>
  <c r="D7117" i="33"/>
  <c r="D1728" i="33"/>
  <c r="D6998" i="33"/>
  <c r="D2903" i="33"/>
  <c r="D1392" i="33"/>
  <c r="D4931" i="33"/>
  <c r="D2044" i="33"/>
  <c r="D6106" i="33"/>
  <c r="D3085" i="33"/>
  <c r="D319" i="33"/>
  <c r="D253" i="33"/>
  <c r="D2749" i="33"/>
  <c r="D6870" i="33"/>
  <c r="D1962" i="33"/>
  <c r="D644" i="33"/>
  <c r="D2922" i="33"/>
  <c r="D4206" i="33"/>
  <c r="D3879" i="33"/>
  <c r="D280" i="33"/>
  <c r="D2124" i="33"/>
  <c r="D6985" i="33"/>
  <c r="D888" i="33"/>
  <c r="D2629" i="33"/>
  <c r="D2636" i="33"/>
  <c r="D1533" i="33"/>
  <c r="D3410" i="33"/>
  <c r="D2405" i="33"/>
  <c r="D7242" i="33"/>
  <c r="D7453" i="33"/>
  <c r="D7434" i="33"/>
  <c r="D1069" i="33"/>
  <c r="D5274" i="33"/>
  <c r="D1489" i="33"/>
  <c r="D2173" i="33"/>
  <c r="D944" i="33"/>
  <c r="D6318" i="33"/>
  <c r="D2934" i="33"/>
  <c r="D7018" i="33"/>
  <c r="D3378" i="33"/>
  <c r="D3878" i="33"/>
  <c r="D6499" i="33"/>
  <c r="D6411" i="33"/>
  <c r="D5429" i="33"/>
  <c r="D364" i="33"/>
  <c r="D569" i="33"/>
  <c r="D5043" i="33"/>
  <c r="D6629" i="33"/>
  <c r="D1713" i="33"/>
  <c r="D1739" i="33"/>
  <c r="D2529" i="33"/>
  <c r="D6361" i="33"/>
  <c r="D2857" i="33"/>
  <c r="D4653" i="33"/>
  <c r="D2187" i="33"/>
  <c r="D3877" i="33"/>
  <c r="D1551" i="33"/>
  <c r="D3541" i="33"/>
  <c r="D1439" i="33"/>
  <c r="D5487" i="33"/>
  <c r="D1484" i="33"/>
  <c r="D1361" i="33"/>
  <c r="D1790" i="33"/>
  <c r="D3606" i="33"/>
  <c r="D4480" i="33"/>
  <c r="D1070" i="33"/>
  <c r="D7295" i="33"/>
  <c r="D1050" i="33"/>
  <c r="D6224" i="33"/>
  <c r="D6249" i="33"/>
  <c r="D1281" i="33"/>
  <c r="D6140" i="33"/>
  <c r="D6663" i="33"/>
  <c r="D4049" i="33"/>
  <c r="D3876" i="33"/>
  <c r="D1786" i="33"/>
  <c r="D1912" i="33"/>
  <c r="D988" i="33"/>
  <c r="D4618" i="33"/>
  <c r="D4482" i="33"/>
  <c r="D3966" i="33"/>
  <c r="D6987" i="33"/>
  <c r="D1599" i="33"/>
  <c r="D6063" i="33"/>
  <c r="D2500" i="33"/>
  <c r="D6555" i="33"/>
  <c r="D5152" i="33"/>
  <c r="D557" i="33"/>
  <c r="D5128" i="33"/>
  <c r="D4355" i="33"/>
  <c r="D1762" i="33"/>
  <c r="D6013" i="33"/>
  <c r="D3875" i="33"/>
  <c r="D499" i="33"/>
  <c r="D5709" i="33"/>
  <c r="D7418" i="33"/>
  <c r="D3874" i="33"/>
  <c r="D357" i="33"/>
  <c r="D6216" i="33"/>
  <c r="D2892" i="33"/>
  <c r="D6022" i="33"/>
  <c r="D3104" i="33"/>
  <c r="D2814" i="33"/>
  <c r="D5595" i="33"/>
  <c r="D3542" i="33"/>
  <c r="D5443" i="33"/>
  <c r="D3677" i="33"/>
  <c r="D6399" i="33"/>
  <c r="D3674" i="33"/>
  <c r="D3873" i="33"/>
  <c r="D6978" i="33"/>
  <c r="D2505" i="33"/>
  <c r="D6061" i="33"/>
  <c r="D3872" i="33"/>
  <c r="D7325" i="33"/>
  <c r="D1768" i="33"/>
  <c r="D7406" i="33"/>
  <c r="D6310" i="33"/>
  <c r="D923" i="33"/>
  <c r="D3188" i="33"/>
  <c r="D2950" i="33"/>
  <c r="D2149" i="33"/>
  <c r="D2728" i="33"/>
  <c r="D6801" i="33"/>
  <c r="D2358" i="33"/>
  <c r="D4806" i="33"/>
  <c r="D6681" i="33"/>
  <c r="D6425" i="33"/>
  <c r="D7396" i="33"/>
  <c r="D6885" i="33"/>
  <c r="D7562" i="33"/>
  <c r="D5957" i="33"/>
  <c r="D130" i="33"/>
  <c r="D7556" i="33"/>
  <c r="D7521" i="33"/>
  <c r="D6192" i="33"/>
  <c r="D791" i="33"/>
  <c r="D7438" i="33"/>
  <c r="D6941" i="33"/>
  <c r="D1051" i="33"/>
  <c r="D7553" i="33"/>
  <c r="D6270" i="33"/>
  <c r="D32" i="33"/>
  <c r="D6282" i="33"/>
  <c r="D7395" i="33"/>
  <c r="D6617" i="33"/>
  <c r="D1266" i="33"/>
  <c r="D544" i="33"/>
  <c r="D294" i="33"/>
  <c r="D6600" i="33"/>
  <c r="D2014" i="33"/>
  <c r="D399" i="33"/>
  <c r="D6447" i="33"/>
  <c r="D6836" i="33"/>
  <c r="D7404" i="33"/>
  <c r="D433" i="33"/>
  <c r="D28" i="33"/>
  <c r="D6683" i="33"/>
  <c r="D4417" i="33"/>
  <c r="D2267" i="33"/>
  <c r="D6008" i="33"/>
  <c r="D7143" i="33"/>
  <c r="D4212" i="33"/>
  <c r="D165" i="33"/>
  <c r="D6716" i="33"/>
  <c r="D5503" i="33"/>
  <c r="D7207" i="33"/>
  <c r="D5805" i="33"/>
  <c r="D7303" i="33"/>
  <c r="D7148" i="33"/>
  <c r="D6922" i="33"/>
  <c r="D247" i="33"/>
  <c r="D5014" i="33"/>
  <c r="D2885" i="33"/>
  <c r="D60" i="33"/>
  <c r="D7043" i="33"/>
  <c r="D1723" i="33"/>
  <c r="D2562" i="33"/>
  <c r="D1827" i="33"/>
  <c r="D1926" i="33"/>
  <c r="D7078" i="33"/>
  <c r="D6875" i="33"/>
  <c r="D6996" i="33"/>
  <c r="D1057" i="33"/>
  <c r="D5501" i="33"/>
  <c r="D7330" i="33"/>
  <c r="D5319" i="33"/>
  <c r="D2097" i="33"/>
  <c r="D377" i="33"/>
  <c r="D7241" i="33"/>
  <c r="D5018" i="33"/>
  <c r="D586" i="33"/>
  <c r="D3871" i="33"/>
  <c r="D6558" i="33"/>
  <c r="D7488" i="33"/>
  <c r="D6241" i="33"/>
  <c r="D6725" i="33"/>
  <c r="D1665" i="33"/>
  <c r="D5207" i="33"/>
  <c r="D934" i="33"/>
  <c r="D122" i="33"/>
  <c r="D4911" i="33"/>
  <c r="D4461" i="33"/>
  <c r="D2387" i="33"/>
  <c r="D787" i="33"/>
  <c r="D1538" i="33"/>
  <c r="D4870" i="33"/>
  <c r="D5660" i="33"/>
  <c r="D6491" i="33"/>
  <c r="D4013" i="33"/>
  <c r="D1659" i="33"/>
  <c r="D2335" i="33"/>
  <c r="D1921" i="33"/>
  <c r="D421" i="33"/>
  <c r="D4830" i="33"/>
  <c r="D4108" i="33"/>
  <c r="D6868" i="33"/>
  <c r="D1799" i="33"/>
  <c r="D3870" i="33"/>
  <c r="D3869" i="33"/>
  <c r="D7613" i="33"/>
  <c r="D1289" i="33"/>
  <c r="D1025" i="33"/>
  <c r="D7221" i="33"/>
  <c r="D4470" i="33"/>
  <c r="D6625" i="33"/>
  <c r="D5267" i="33"/>
  <c r="D387" i="33"/>
  <c r="D6738" i="33"/>
  <c r="D7168" i="33"/>
  <c r="D6331" i="33"/>
  <c r="D1933" i="33"/>
  <c r="D3868" i="33"/>
  <c r="D4850" i="33"/>
  <c r="D1391" i="33"/>
  <c r="D228" i="33"/>
  <c r="D1480" i="33"/>
  <c r="D366" i="33"/>
  <c r="D883" i="33"/>
  <c r="D4110" i="33"/>
  <c r="D4628" i="33"/>
  <c r="D6537" i="33"/>
  <c r="D3867" i="33"/>
  <c r="D3229" i="33"/>
  <c r="D1869" i="33"/>
  <c r="D674" i="33"/>
  <c r="D2751" i="33"/>
  <c r="D4814" i="33"/>
  <c r="D3554" i="33"/>
  <c r="D1198" i="33"/>
  <c r="D6298" i="33"/>
  <c r="D2250" i="33"/>
  <c r="D2343" i="33"/>
  <c r="D6946" i="33"/>
  <c r="D7039" i="33"/>
  <c r="D6497" i="33"/>
  <c r="D3651" i="33"/>
  <c r="D3866" i="33"/>
  <c r="D1124" i="33"/>
  <c r="D3463" i="33"/>
  <c r="D5634" i="33"/>
  <c r="D4112" i="33"/>
  <c r="D4439" i="33"/>
  <c r="D5653" i="33"/>
  <c r="D3219" i="33"/>
  <c r="D315" i="33"/>
  <c r="D2227" i="33"/>
  <c r="D6765" i="33"/>
  <c r="D2474" i="33"/>
  <c r="D3246" i="33"/>
  <c r="D6288" i="33"/>
  <c r="D6325" i="33"/>
  <c r="D1944" i="33"/>
  <c r="D6557" i="33"/>
  <c r="D1375" i="33"/>
  <c r="D326" i="33"/>
  <c r="D55" i="33"/>
  <c r="D663" i="33"/>
  <c r="D285" i="33"/>
  <c r="D3865" i="33"/>
  <c r="D1580" i="33"/>
  <c r="D6802" i="33"/>
  <c r="D192" i="33"/>
  <c r="D7447" i="33"/>
  <c r="D3510" i="33"/>
  <c r="D3864" i="33"/>
  <c r="D1579" i="33"/>
  <c r="D609" i="33"/>
  <c r="D4330" i="33"/>
  <c r="D152" i="33"/>
  <c r="D1676" i="33"/>
  <c r="D758" i="33"/>
  <c r="D6967" i="33"/>
  <c r="D7462" i="33"/>
  <c r="D6559" i="33"/>
  <c r="D869" i="33"/>
  <c r="D7426" i="33"/>
  <c r="D3863" i="33"/>
  <c r="D293" i="33"/>
  <c r="D243" i="33"/>
  <c r="D7551" i="33"/>
  <c r="D3862" i="33"/>
  <c r="D797" i="33"/>
  <c r="D4797" i="33"/>
  <c r="D5684" i="33"/>
  <c r="D7352" i="33"/>
  <c r="D6695" i="33"/>
  <c r="D113" i="33"/>
  <c r="D4968" i="33"/>
  <c r="D5895" i="33"/>
  <c r="D4325" i="33"/>
  <c r="D219" i="33"/>
  <c r="D44" i="33"/>
  <c r="D57" i="33"/>
  <c r="D7077" i="33"/>
  <c r="D1117" i="33"/>
  <c r="D1409" i="33"/>
  <c r="D5941" i="33"/>
  <c r="D3345" i="33"/>
  <c r="D7368" i="33"/>
  <c r="D7477" i="33"/>
  <c r="D147" i="33"/>
  <c r="D2778" i="33"/>
  <c r="D6735" i="33"/>
  <c r="D6923" i="33"/>
  <c r="D13" i="33"/>
  <c r="D3861" i="33"/>
  <c r="D7002" i="33"/>
  <c r="D7289" i="33"/>
  <c r="D2363" i="33"/>
  <c r="D967" i="33"/>
  <c r="D5072" i="33"/>
  <c r="D6067" i="33"/>
  <c r="D5902" i="33"/>
  <c r="D1918" i="33"/>
  <c r="D1274" i="33"/>
  <c r="D45" i="33"/>
  <c r="D7475" i="33"/>
  <c r="D2006" i="33"/>
  <c r="D3235" i="33"/>
  <c r="D6161" i="33"/>
  <c r="D784" i="33"/>
  <c r="D7183" i="33"/>
  <c r="D7277" i="33"/>
  <c r="D149" i="33"/>
  <c r="D3860" i="33"/>
  <c r="D339" i="33"/>
  <c r="D6143" i="33"/>
  <c r="D7083" i="33"/>
  <c r="D3859" i="33"/>
  <c r="D7583" i="33"/>
  <c r="D5640" i="33"/>
  <c r="D2237" i="33"/>
  <c r="D6597" i="33"/>
  <c r="D7215" i="33"/>
  <c r="D2362" i="33"/>
  <c r="D6562" i="33"/>
  <c r="D3858" i="33"/>
  <c r="D7620" i="33"/>
  <c r="D49" i="33"/>
  <c r="D7456" i="33"/>
  <c r="D441" i="33"/>
  <c r="D7081" i="33"/>
  <c r="D7263" i="33"/>
  <c r="D6406" i="33"/>
  <c r="D7621" i="33"/>
  <c r="D3857" i="33"/>
  <c r="D495" i="33"/>
  <c r="D410" i="33"/>
  <c r="D1832" i="33"/>
  <c r="D7258" i="33"/>
  <c r="D129" i="33"/>
  <c r="D2065" i="33"/>
  <c r="D115" i="33"/>
  <c r="D4950" i="33"/>
  <c r="D941" i="33"/>
  <c r="D943" i="33"/>
  <c r="D7377" i="33"/>
  <c r="D51" i="33"/>
  <c r="D46" i="33"/>
  <c r="D1820" i="33"/>
  <c r="D7360" i="33"/>
  <c r="D4165" i="33"/>
  <c r="D6048" i="33"/>
  <c r="D7536" i="33"/>
  <c r="D7174" i="33"/>
  <c r="D5871" i="33"/>
  <c r="D4357" i="33"/>
  <c r="D7588" i="33"/>
  <c r="D6356" i="33"/>
  <c r="D150" i="33"/>
  <c r="D7246" i="33"/>
  <c r="D2095" i="33"/>
  <c r="D2425" i="33"/>
  <c r="D577" i="33"/>
  <c r="D143" i="33"/>
  <c r="D631" i="33"/>
  <c r="D7463" i="33"/>
  <c r="D6863" i="33"/>
  <c r="D6813" i="33"/>
  <c r="D7416" i="33"/>
  <c r="D6782" i="33"/>
  <c r="D533" i="33"/>
  <c r="D5918" i="33"/>
  <c r="D986" i="33"/>
  <c r="D480" i="33"/>
  <c r="D5802" i="33"/>
  <c r="D7287" i="33"/>
  <c r="D5876" i="33"/>
  <c r="D6769" i="33"/>
  <c r="D2800" i="33"/>
  <c r="D6030" i="33"/>
  <c r="D4066" i="33"/>
  <c r="D6371" i="33"/>
  <c r="D2938" i="33"/>
  <c r="D359" i="33"/>
  <c r="D3290" i="33"/>
  <c r="D3134" i="33"/>
  <c r="D6357" i="33"/>
  <c r="D120" i="33"/>
  <c r="D452" i="33"/>
  <c r="D7400" i="33"/>
  <c r="D755" i="33"/>
  <c r="D5282" i="33"/>
  <c r="D694" i="33"/>
  <c r="D2633" i="33"/>
  <c r="D4116" i="33"/>
  <c r="D3256" i="33"/>
  <c r="D5803" i="33"/>
  <c r="D7451" i="33"/>
  <c r="D6890" i="33"/>
  <c r="D4998" i="33"/>
  <c r="D2222" i="33"/>
  <c r="D174" i="33"/>
  <c r="D6092" i="33"/>
  <c r="D6640" i="33"/>
  <c r="D970" i="33"/>
  <c r="D1430" i="33"/>
  <c r="D6812" i="33"/>
  <c r="D1931" i="33"/>
  <c r="D378" i="33"/>
  <c r="D5739" i="33"/>
  <c r="D5533" i="33"/>
  <c r="D6953" i="33"/>
  <c r="D5969" i="33"/>
  <c r="D976" i="33"/>
  <c r="D580" i="33"/>
  <c r="D42" i="33"/>
  <c r="D216" i="33"/>
  <c r="D61" i="33"/>
  <c r="D2148" i="33"/>
  <c r="D458" i="33"/>
  <c r="D6835" i="33"/>
  <c r="D47" i="33"/>
  <c r="D1499" i="33"/>
  <c r="D5537" i="33"/>
  <c r="D1891" i="33"/>
  <c r="D7201" i="33"/>
  <c r="D6088" i="33"/>
  <c r="D112" i="33"/>
  <c r="D5141" i="33"/>
  <c r="D5520" i="33"/>
  <c r="D6167" i="33"/>
  <c r="D5553" i="33"/>
  <c r="D1459" i="33"/>
  <c r="D3856" i="33"/>
  <c r="D2806" i="33"/>
  <c r="D5787" i="33"/>
  <c r="D6807" i="33"/>
  <c r="D741" i="33"/>
  <c r="D7408" i="33"/>
  <c r="D6516" i="33"/>
  <c r="D617" i="33"/>
  <c r="D3647" i="33"/>
  <c r="D335" i="33"/>
  <c r="D7090" i="33"/>
  <c r="D2021" i="33"/>
  <c r="D3946" i="33"/>
  <c r="D52" i="33"/>
  <c r="D2429" i="33"/>
  <c r="D7442" i="33"/>
  <c r="D3401" i="33"/>
  <c r="D257" i="33"/>
  <c r="D73" i="33"/>
  <c r="D4133" i="33"/>
  <c r="D6860" i="33"/>
  <c r="D6026" i="33"/>
  <c r="D3565" i="33"/>
  <c r="D3327" i="33"/>
  <c r="D7307" i="33"/>
  <c r="D7164" i="33"/>
  <c r="D3855" i="33"/>
  <c r="D602" i="33"/>
  <c r="D439" i="33"/>
  <c r="D7100" i="33"/>
  <c r="D1837" i="33"/>
  <c r="D5837" i="33"/>
  <c r="D6619" i="33"/>
  <c r="D7337" i="33"/>
  <c r="D7594" i="33"/>
  <c r="D7605" i="33"/>
  <c r="D142" i="33"/>
  <c r="D7096" i="33"/>
  <c r="D1705" i="33"/>
  <c r="D169" i="33"/>
  <c r="D3854" i="33"/>
  <c r="D4177" i="33"/>
  <c r="D2708" i="33"/>
  <c r="D6023" i="33"/>
  <c r="D5860" i="33"/>
  <c r="D7422" i="33"/>
  <c r="D1474" i="33"/>
  <c r="D5057" i="33"/>
  <c r="D2433" i="33"/>
  <c r="D2852" i="33"/>
  <c r="D4937" i="33"/>
  <c r="D3853" i="33"/>
  <c r="D1291" i="33"/>
  <c r="D5849" i="33"/>
  <c r="D6322" i="33"/>
  <c r="D7587" i="33"/>
  <c r="D4836" i="33"/>
  <c r="D935" i="33"/>
  <c r="D2914" i="33"/>
  <c r="D4687" i="33"/>
  <c r="D6285" i="33"/>
  <c r="D67" i="33"/>
  <c r="D7443" i="33"/>
  <c r="D7122" i="33"/>
  <c r="D768" i="33"/>
  <c r="D151" i="33"/>
  <c r="D7566" i="33"/>
  <c r="D98" i="33"/>
  <c r="D3642" i="33"/>
  <c r="D7001" i="33"/>
  <c r="D7200" i="33"/>
  <c r="D1270" i="33"/>
  <c r="D69" i="33"/>
  <c r="D1054" i="33"/>
  <c r="D7139" i="33"/>
  <c r="D7243" i="33"/>
  <c r="D2739" i="33"/>
  <c r="D1418" i="33"/>
  <c r="D6172" i="33"/>
  <c r="D3852" i="33"/>
  <c r="D87" i="33"/>
  <c r="D6932" i="33"/>
  <c r="D7440" i="33"/>
  <c r="D485" i="33"/>
  <c r="D56" i="33"/>
  <c r="D2279" i="33"/>
  <c r="D7481" i="33"/>
  <c r="D1519" i="33"/>
  <c r="D7157" i="33"/>
  <c r="D6324" i="33"/>
  <c r="D1467" i="33"/>
  <c r="D7335" i="33"/>
  <c r="D3851" i="33"/>
  <c r="D7016" i="33"/>
  <c r="D1653" i="33"/>
  <c r="D6055" i="33"/>
  <c r="D7548" i="33"/>
  <c r="D3850" i="33"/>
  <c r="D5370" i="33"/>
  <c r="D2018" i="33"/>
  <c r="D7118" i="33"/>
  <c r="D7041" i="33"/>
  <c r="D7592" i="33"/>
  <c r="D6921" i="33"/>
  <c r="D54" i="33"/>
  <c r="D48" i="33"/>
  <c r="D821" i="33"/>
  <c r="D53" i="33"/>
  <c r="D86" i="33"/>
  <c r="D7561" i="33"/>
  <c r="D6850" i="33"/>
  <c r="D4185" i="33"/>
  <c r="D496" i="33"/>
  <c r="D4230" i="33"/>
  <c r="D420" i="33"/>
  <c r="D675" i="33"/>
  <c r="D7586" i="33"/>
  <c r="D7547" i="33"/>
  <c r="D7448" i="33"/>
  <c r="D2808" i="33"/>
  <c r="D63" i="33"/>
  <c r="D7612" i="33"/>
  <c r="D7362" i="33"/>
  <c r="D7619" i="33"/>
  <c r="D7599" i="33"/>
  <c r="D506" i="33"/>
  <c r="D7339" i="33"/>
  <c r="D980" i="33"/>
  <c r="D5935" i="33"/>
  <c r="D7573" i="33"/>
  <c r="D6656" i="33"/>
  <c r="D58" i="33"/>
  <c r="D1706" i="33"/>
  <c r="D6254" i="33"/>
  <c r="D3849" i="33"/>
  <c r="D3848" i="33"/>
  <c r="D6771" i="33"/>
  <c r="D4504" i="33"/>
  <c r="D4893" i="33"/>
  <c r="D2788" i="33"/>
  <c r="D4201" i="33"/>
  <c r="D6723" i="33"/>
  <c r="D3007" i="33"/>
  <c r="D4912" i="33"/>
  <c r="D6779" i="33"/>
  <c r="D7429" i="33"/>
  <c r="D7581" i="33"/>
  <c r="D6627" i="33"/>
  <c r="D3408" i="33"/>
  <c r="D50" i="33"/>
  <c r="D1498" i="33"/>
  <c r="D1526" i="33"/>
  <c r="D6822" i="33"/>
  <c r="D7479" i="33"/>
  <c r="D3847" i="33"/>
  <c r="D1441" i="33"/>
  <c r="D318" i="33"/>
  <c r="D6362" i="33"/>
  <c r="D6522" i="33"/>
  <c r="D3846" i="33"/>
  <c r="D4923" i="33"/>
  <c r="D3018" i="33"/>
  <c r="D541" i="33"/>
  <c r="D7532" i="33"/>
  <c r="D3987" i="33"/>
  <c r="D3845" i="33"/>
  <c r="D5788" i="33"/>
  <c r="D4351" i="33"/>
  <c r="D160" i="33"/>
  <c r="D321" i="33"/>
  <c r="D5480" i="33"/>
  <c r="D6687" i="33"/>
  <c r="D2780" i="33"/>
  <c r="D4714" i="33"/>
  <c r="D5938" i="33"/>
  <c r="D4819" i="33"/>
  <c r="D3441" i="33"/>
  <c r="D4494" i="33"/>
  <c r="D1185" i="33"/>
  <c r="D4971" i="33"/>
  <c r="D5137" i="33"/>
  <c r="D4156" i="33"/>
  <c r="D3340" i="33"/>
  <c r="D2075" i="33"/>
  <c r="D2571" i="33"/>
  <c r="D2786" i="33"/>
  <c r="D2726" i="33"/>
  <c r="D3357" i="33"/>
  <c r="D7236" i="33"/>
  <c r="D6777" i="33"/>
  <c r="D1614" i="33"/>
  <c r="D5992" i="33"/>
  <c r="D2462" i="33"/>
  <c r="D1935" i="33"/>
  <c r="D1890" i="33"/>
  <c r="D1241" i="33"/>
  <c r="D6453" i="33"/>
  <c r="D6350" i="33"/>
  <c r="D4245" i="33"/>
  <c r="D5816" i="33"/>
  <c r="D7232" i="33"/>
  <c r="D2195" i="33"/>
  <c r="D4770" i="33"/>
  <c r="D2658" i="33"/>
  <c r="D5990" i="33"/>
  <c r="D5933" i="33"/>
  <c r="D4696" i="33"/>
  <c r="D2327" i="33"/>
  <c r="D2793" i="33"/>
  <c r="D3844" i="33"/>
  <c r="D805" i="33"/>
  <c r="D3425" i="33"/>
  <c r="D3427" i="33"/>
  <c r="D4253" i="33"/>
  <c r="D1395" i="33"/>
  <c r="D7357" i="33"/>
  <c r="D7269" i="33"/>
  <c r="D3499" i="33"/>
  <c r="D6257" i="33"/>
  <c r="D3202" i="33"/>
  <c r="D7167" i="33"/>
  <c r="D7497" i="33"/>
  <c r="D3558" i="33"/>
  <c r="D7000" i="33"/>
  <c r="D7063" i="33"/>
  <c r="D7626" i="33"/>
  <c r="D5053" i="33"/>
  <c r="D7106" i="33"/>
  <c r="D2314" i="33"/>
  <c r="D7585" i="33"/>
  <c r="D6225" i="33"/>
  <c r="D2424" i="33"/>
  <c r="D388" i="33"/>
  <c r="D4750" i="33"/>
  <c r="D5010" i="33"/>
  <c r="D3038" i="33"/>
  <c r="D4281" i="33"/>
  <c r="D5973" i="33"/>
  <c r="D3629" i="33"/>
  <c r="D5032" i="33"/>
  <c r="D6913" i="33"/>
  <c r="D3843" i="33"/>
  <c r="D1153" i="33"/>
  <c r="D6732" i="33"/>
  <c r="D6616" i="33"/>
  <c r="D1236" i="33"/>
  <c r="D1462" i="33"/>
  <c r="D3842" i="33"/>
  <c r="D6745" i="33"/>
  <c r="D2867" i="33"/>
  <c r="D670" i="33"/>
  <c r="D5735" i="33"/>
  <c r="D4035" i="33"/>
  <c r="D5468" i="33"/>
  <c r="D3841" i="33"/>
  <c r="D2640" i="33"/>
  <c r="D3130" i="33"/>
  <c r="D27" i="33"/>
  <c r="D6805" i="33"/>
  <c r="D5750" i="33"/>
  <c r="D296" i="33"/>
  <c r="D4604" i="33"/>
  <c r="D6124" i="33"/>
  <c r="D5910" i="33"/>
  <c r="D7308" i="33"/>
  <c r="D6894" i="33"/>
  <c r="D7155" i="33"/>
  <c r="D1249" i="33"/>
  <c r="D5181" i="33"/>
  <c r="D7386" i="33"/>
  <c r="D996" i="33"/>
  <c r="D5500" i="33"/>
  <c r="D5326" i="33"/>
  <c r="D7584" i="33"/>
  <c r="D6666" i="33"/>
  <c r="D3840" i="33"/>
  <c r="D5079" i="33"/>
  <c r="D972" i="33"/>
  <c r="D6053" i="33"/>
  <c r="D6232" i="33"/>
  <c r="D3839" i="33"/>
  <c r="D6181" i="33"/>
  <c r="D7570" i="33"/>
  <c r="D3458" i="33"/>
  <c r="D6207" i="33"/>
  <c r="D6662" i="33"/>
  <c r="D2945" i="33"/>
  <c r="D1853" i="33"/>
  <c r="D3275" i="33"/>
  <c r="D4407" i="33"/>
  <c r="D6153" i="33"/>
  <c r="D7229" i="33"/>
  <c r="D5375" i="33"/>
  <c r="D2912" i="33"/>
  <c r="D3838" i="33"/>
  <c r="D6495" i="33"/>
  <c r="D4605" i="33"/>
  <c r="D11" i="33"/>
  <c r="D4852" i="33"/>
  <c r="D4861" i="33"/>
  <c r="D259" i="33"/>
  <c r="D2452" i="33"/>
  <c r="D6377" i="33"/>
  <c r="D5718" i="33"/>
  <c r="D6668" i="33"/>
  <c r="D6538" i="33"/>
  <c r="D162" i="33"/>
  <c r="D229" i="33"/>
  <c r="D7280" i="33"/>
  <c r="D3837" i="33"/>
  <c r="D1867" i="33"/>
  <c r="D2599" i="33"/>
  <c r="D4501" i="33"/>
  <c r="D5904" i="33"/>
  <c r="D1045" i="33"/>
  <c r="D1016" i="33"/>
  <c r="D901" i="33"/>
  <c r="D810" i="33"/>
  <c r="D6311" i="33"/>
  <c r="D5155" i="33"/>
  <c r="D3607" i="33"/>
  <c r="D5824" i="33"/>
  <c r="D1748" i="33"/>
  <c r="D1404" i="33"/>
  <c r="D1216" i="33"/>
  <c r="D5559" i="33"/>
  <c r="D5015" i="33"/>
  <c r="D993" i="33"/>
  <c r="D2229" i="33"/>
  <c r="D7392" i="33"/>
  <c r="D1267" i="33"/>
  <c r="D4724" i="33"/>
  <c r="D201" i="33"/>
  <c r="D500" i="33"/>
  <c r="D6529" i="33"/>
  <c r="D3836" i="33"/>
  <c r="D7567" i="33"/>
  <c r="D608" i="33"/>
  <c r="D2255" i="33"/>
  <c r="D3505" i="33"/>
  <c r="D592" i="33"/>
  <c r="D349" i="33"/>
  <c r="D146" i="33"/>
  <c r="D5284" i="33"/>
  <c r="D938" i="33"/>
  <c r="D182" i="33"/>
  <c r="D1491" i="33"/>
  <c r="D175" i="33"/>
  <c r="D6713" i="33"/>
  <c r="D6105" i="33"/>
  <c r="D2348" i="33"/>
  <c r="D698" i="33"/>
  <c r="D6755" i="33"/>
  <c r="D5415" i="33"/>
  <c r="D2087" i="33"/>
  <c r="D4862" i="33"/>
  <c r="D309" i="33"/>
  <c r="D7248" i="33"/>
  <c r="D6736" i="33"/>
  <c r="D3835" i="33"/>
  <c r="D7226" i="33"/>
  <c r="D730" i="33"/>
  <c r="D4345" i="33"/>
  <c r="D6610" i="33"/>
  <c r="D1645" i="33"/>
  <c r="D138" i="33"/>
  <c r="D361" i="33"/>
  <c r="D6665" i="33"/>
  <c r="D931" i="33"/>
  <c r="D639" i="33"/>
  <c r="D3998" i="33"/>
  <c r="D6416" i="33"/>
  <c r="D5690" i="33"/>
  <c r="D3174" i="33"/>
  <c r="D7469" i="33"/>
  <c r="D7501" i="33"/>
  <c r="D6702" i="33"/>
  <c r="D5311" i="33"/>
  <c r="D7513" i="33"/>
  <c r="D7314" i="33"/>
  <c r="D811" i="33"/>
  <c r="D7205" i="33"/>
  <c r="D8" i="33"/>
  <c r="D1442" i="33"/>
  <c r="D7484" i="33"/>
  <c r="D7614" i="33"/>
  <c r="D3834" i="33"/>
  <c r="D4756" i="33"/>
  <c r="D1618" i="33"/>
  <c r="D7509" i="33"/>
  <c r="D7591" i="33"/>
  <c r="D7633" i="33"/>
  <c r="D5" i="33"/>
  <c r="D7" i="33"/>
  <c r="D6701" i="33"/>
  <c r="D4290" i="33"/>
  <c r="D6833" i="33"/>
  <c r="D1334" i="33"/>
  <c r="D6242" i="33"/>
  <c r="D6983" i="33"/>
  <c r="D7522" i="33"/>
  <c r="D773" i="33"/>
  <c r="D29" i="33"/>
  <c r="D1142" i="33"/>
  <c r="D6882" i="33"/>
  <c r="D7623" i="33"/>
  <c r="D1184" i="33"/>
  <c r="D2834" i="33"/>
  <c r="D3833" i="33"/>
  <c r="D7380" i="33"/>
  <c r="D4600" i="33"/>
  <c r="D7086" i="33"/>
  <c r="D4485" i="33"/>
  <c r="D6969" i="33"/>
  <c r="D3832" i="33"/>
  <c r="D238" i="33"/>
  <c r="D1140" i="33"/>
  <c r="D212" i="33"/>
  <c r="D7084" i="33"/>
  <c r="D7285" i="33"/>
  <c r="D2683" i="33"/>
  <c r="D254" i="33"/>
  <c r="D1109" i="33"/>
  <c r="D5985" i="33"/>
  <c r="D7523" i="33"/>
  <c r="D1995" i="33"/>
  <c r="D3831" i="33"/>
  <c r="D1115" i="33"/>
  <c r="D6565" i="33"/>
  <c r="D2944" i="33"/>
  <c r="D2575" i="33"/>
  <c r="D4451" i="33"/>
  <c r="D2345" i="33"/>
  <c r="D4857" i="33"/>
  <c r="D6508" i="33"/>
  <c r="D4041" i="33"/>
  <c r="D6466" i="33"/>
  <c r="D1571" i="33"/>
  <c r="D554" i="33"/>
  <c r="D3354" i="33"/>
  <c r="D2129" i="33"/>
  <c r="D4441" i="33"/>
  <c r="D450" i="33"/>
  <c r="D5194" i="33"/>
  <c r="D5988" i="33"/>
  <c r="D515" i="33"/>
  <c r="D490" i="33"/>
  <c r="D743" i="33"/>
  <c r="D7006" i="33"/>
  <c r="D7351" i="33"/>
  <c r="D2874" i="33"/>
  <c r="D7209" i="33"/>
  <c r="D3507" i="33"/>
  <c r="D2506" i="33"/>
  <c r="D1796" i="33"/>
  <c r="D2301" i="33"/>
  <c r="D4427" i="33"/>
  <c r="D1727" i="33"/>
  <c r="D6741" i="33"/>
  <c r="D7461" i="33"/>
  <c r="D4856" i="33"/>
  <c r="D2115" i="33"/>
  <c r="D7572" i="33"/>
  <c r="D3061" i="33"/>
  <c r="D7608" i="33"/>
  <c r="D6653" i="33"/>
  <c r="D1044" i="33"/>
  <c r="D2168" i="33"/>
  <c r="D5845" i="33"/>
  <c r="D7067" i="33"/>
  <c r="D693" i="33"/>
  <c r="D3830" i="33"/>
  <c r="D4376" i="33"/>
  <c r="D6714" i="33"/>
  <c r="D4688" i="33"/>
  <c r="D4395" i="33"/>
  <c r="D3829" i="33"/>
  <c r="D1669" i="33"/>
  <c r="D5766" i="33"/>
  <c r="D2976" i="33"/>
  <c r="D2137" i="33"/>
  <c r="D5008" i="33"/>
  <c r="D6451" i="33"/>
  <c r="D7604" i="33"/>
  <c r="D5797" i="33"/>
  <c r="D1089" i="33"/>
  <c r="D6027" i="33"/>
  <c r="D7622" i="33"/>
  <c r="D3828" i="33"/>
  <c r="D2334" i="33"/>
  <c r="D21" i="33"/>
  <c r="D7074" i="33"/>
  <c r="D5554" i="33"/>
  <c r="D4621" i="33"/>
  <c r="D6982" i="33"/>
  <c r="D6226" i="33"/>
  <c r="D6783" i="33"/>
  <c r="D6404" i="33"/>
  <c r="D291" i="33"/>
  <c r="D1651" i="33"/>
  <c r="D1546" i="33"/>
  <c r="D2385" i="33"/>
  <c r="D3827" i="33"/>
  <c r="D3214" i="33"/>
  <c r="D68" i="33"/>
  <c r="D4573" i="33"/>
  <c r="D911" i="33"/>
  <c r="D3826" i="33"/>
  <c r="D2951" i="33"/>
  <c r="D7579" i="33"/>
  <c r="D6158" i="33"/>
  <c r="D5550" i="33"/>
  <c r="D3220" i="33"/>
  <c r="D3825" i="33"/>
  <c r="D5295" i="33"/>
  <c r="D6724" i="33"/>
  <c r="D5599" i="33"/>
  <c r="D6236" i="33"/>
  <c r="D3570" i="33"/>
  <c r="D2835" i="33"/>
  <c r="D2515" i="33"/>
  <c r="D4282" i="33"/>
  <c r="D7508" i="33"/>
  <c r="D7455" i="33"/>
  <c r="D7518" i="33"/>
  <c r="D7625" i="33"/>
  <c r="D478" i="33"/>
  <c r="D955" i="33"/>
  <c r="D2492" i="33"/>
  <c r="D5385" i="33"/>
  <c r="D588" i="33"/>
  <c r="D6774" i="33"/>
  <c r="D1966" i="33"/>
  <c r="D4999" i="33"/>
  <c r="D870" i="33"/>
  <c r="D2151" i="33"/>
  <c r="D3824" i="33"/>
  <c r="D7034" i="33"/>
  <c r="D5215" i="33"/>
  <c r="D4356" i="33"/>
  <c r="D5226" i="33"/>
  <c r="D915" i="33"/>
  <c r="D6014" i="33"/>
  <c r="D1001" i="33"/>
  <c r="D3546" i="33"/>
  <c r="D4344" i="33"/>
  <c r="D6381" i="33"/>
  <c r="D2502" i="33"/>
  <c r="D221" i="33"/>
  <c r="D299" i="33"/>
  <c r="D917" i="33"/>
  <c r="D3823" i="33"/>
  <c r="D5261" i="33"/>
  <c r="D1829" i="33"/>
  <c r="D3822" i="33"/>
  <c r="D7340" i="33"/>
  <c r="D1654" i="33"/>
  <c r="D17" i="33"/>
  <c r="D168" i="33"/>
  <c r="D4076" i="33"/>
  <c r="D1112" i="33"/>
  <c r="D6203" i="33"/>
  <c r="D7150" i="33"/>
  <c r="D1866" i="33"/>
  <c r="D2583" i="33"/>
  <c r="D97" i="33"/>
  <c r="D703" i="33"/>
  <c r="D614" i="33"/>
  <c r="D5945" i="33"/>
  <c r="D3821" i="33"/>
  <c r="D2839" i="33"/>
  <c r="D6934" i="33"/>
  <c r="D5422" i="33"/>
  <c r="D384" i="33"/>
  <c r="D2845" i="33"/>
  <c r="D1624" i="33"/>
  <c r="D2723" i="33"/>
  <c r="D4510" i="33"/>
  <c r="D7361" i="33"/>
  <c r="D3820" i="33"/>
  <c r="D4221" i="33"/>
  <c r="D5150" i="33"/>
  <c r="D109" i="33"/>
  <c r="D7212" i="33"/>
  <c r="D658" i="33"/>
  <c r="D358" i="33"/>
  <c r="D762" i="33"/>
  <c r="D7373" i="33"/>
  <c r="D7459" i="33"/>
  <c r="D7388" i="33"/>
  <c r="D3819" i="33"/>
  <c r="D4390" i="33"/>
  <c r="D7482" i="33"/>
  <c r="D4726" i="33"/>
  <c r="D4574" i="33"/>
  <c r="D6376" i="33"/>
  <c r="D3818" i="33"/>
  <c r="D7014" i="33"/>
  <c r="D3238" i="33"/>
  <c r="D312" i="33"/>
  <c r="D1307" i="33"/>
  <c r="D3451" i="33"/>
  <c r="D4564" i="33"/>
  <c r="D1725" i="33"/>
  <c r="D5051" i="33"/>
  <c r="D732" i="33"/>
  <c r="D5178" i="33"/>
  <c r="D5192" i="33"/>
  <c r="D4231" i="33"/>
  <c r="D4891" i="33"/>
  <c r="D1118" i="33"/>
  <c r="D6763" i="33"/>
  <c r="D3269" i="33"/>
  <c r="D1755" i="33"/>
  <c r="D2384" i="33"/>
  <c r="D1899" i="33"/>
  <c r="D6919" i="33"/>
  <c r="D5679" i="33"/>
  <c r="D6786" i="33"/>
  <c r="D5363" i="33"/>
  <c r="D6389" i="33"/>
  <c r="D2156" i="33"/>
  <c r="D2167" i="33"/>
  <c r="D3094" i="33"/>
  <c r="D1147" i="33"/>
  <c r="D4239" i="33"/>
  <c r="D7378" i="33"/>
  <c r="D1052" i="33"/>
  <c r="D6099" i="33"/>
  <c r="D3432" i="33"/>
  <c r="D40" i="33"/>
  <c r="D6686" i="33"/>
  <c r="D3125" i="33"/>
  <c r="D5182" i="33"/>
  <c r="D2112" i="33"/>
  <c r="D1781" i="33"/>
  <c r="D5409" i="33"/>
  <c r="D7256" i="33"/>
  <c r="D2779" i="33"/>
  <c r="D611" i="33"/>
  <c r="D1091" i="33"/>
  <c r="D1937" i="33"/>
  <c r="D6824" i="33"/>
  <c r="D2029" i="33"/>
  <c r="D1331" i="33"/>
  <c r="D18" i="33"/>
  <c r="D7371" i="33"/>
  <c r="D7190" i="33"/>
  <c r="D2476" i="33"/>
  <c r="D6006" i="33"/>
  <c r="D6208" i="33"/>
  <c r="D6965" i="33"/>
  <c r="D2830" i="33"/>
  <c r="D4839" i="33"/>
  <c r="D1405" i="33"/>
  <c r="D4834" i="33"/>
  <c r="D5502" i="33"/>
  <c r="D2990" i="33"/>
  <c r="D5749" i="33"/>
  <c r="D5998" i="33"/>
  <c r="D3817" i="33"/>
  <c r="D6289" i="33"/>
  <c r="D4232" i="33"/>
  <c r="D5205" i="33"/>
  <c r="D3816" i="33"/>
  <c r="D3110" i="33"/>
  <c r="D2230" i="33"/>
  <c r="D5199" i="33"/>
  <c r="D778" i="33"/>
  <c r="D3815" i="33"/>
  <c r="D4227" i="33"/>
  <c r="D5786" i="33"/>
  <c r="D3814" i="33"/>
  <c r="D2663" i="33"/>
  <c r="D2807" i="33"/>
  <c r="D5540" i="33"/>
  <c r="D5804" i="33"/>
  <c r="D2957" i="33"/>
  <c r="D3813" i="33"/>
  <c r="D5327" i="33"/>
  <c r="D5211" i="33"/>
  <c r="D3812" i="33"/>
  <c r="D3452" i="33"/>
  <c r="D6861" i="33"/>
  <c r="D2759" i="33"/>
  <c r="D5081" i="33"/>
  <c r="D2617" i="33"/>
  <c r="D3811" i="33"/>
  <c r="D394" i="33"/>
  <c r="D2386" i="33"/>
  <c r="D2532" i="33"/>
  <c r="D4393" i="33"/>
  <c r="D3595" i="33"/>
  <c r="D4057" i="33"/>
  <c r="D5655" i="33"/>
  <c r="D2666" i="33"/>
  <c r="D2677" i="33"/>
  <c r="D5898" i="33"/>
  <c r="D5433" i="33"/>
  <c r="D5926" i="33"/>
  <c r="D5458" i="33"/>
  <c r="D7381" i="33"/>
  <c r="D2908" i="33"/>
  <c r="D5776" i="33"/>
  <c r="D348" i="33"/>
  <c r="D1593" i="33"/>
  <c r="D5461" i="33"/>
  <c r="D3263" i="33"/>
  <c r="D7111" i="33"/>
  <c r="D3810" i="33"/>
  <c r="D2315" i="33"/>
  <c r="D1463" i="33"/>
  <c r="D1027" i="33"/>
  <c r="D2953" i="33"/>
  <c r="D6498" i="33"/>
  <c r="D213" i="33"/>
  <c r="D128" i="33"/>
  <c r="D1010" i="33"/>
  <c r="D1033" i="33"/>
  <c r="D4341" i="33"/>
  <c r="D37" i="33"/>
  <c r="D5322" i="33"/>
  <c r="D7347" i="33"/>
  <c r="D70" i="33"/>
  <c r="D6420" i="33"/>
  <c r="D3511" i="33"/>
  <c r="D306" i="33"/>
  <c r="D4158" i="33"/>
  <c r="D6094" i="33"/>
  <c r="D3252" i="33"/>
  <c r="D5277" i="33"/>
  <c r="D5477" i="33"/>
  <c r="D6823" i="33"/>
  <c r="D600" i="33"/>
  <c r="D4666" i="33"/>
  <c r="D5291" i="33"/>
  <c r="D6880" i="33"/>
  <c r="D7029" i="33"/>
  <c r="D5961" i="33"/>
  <c r="D5993" i="33"/>
  <c r="D7391" i="33"/>
  <c r="D6320" i="33"/>
  <c r="D5665" i="33"/>
  <c r="D1003" i="33"/>
  <c r="D2370" i="33"/>
  <c r="D7166" i="33"/>
  <c r="D4644" i="33"/>
  <c r="D5920" i="33"/>
  <c r="D7092" i="33"/>
  <c r="D6948" i="33"/>
  <c r="D5549" i="33"/>
  <c r="D6047" i="33"/>
  <c r="D1254" i="33"/>
  <c r="D4405" i="33"/>
  <c r="D5324" i="33"/>
  <c r="D1056" i="33"/>
  <c r="D3457" i="33"/>
  <c r="D2272" i="33"/>
  <c r="D7163" i="33"/>
  <c r="D2955" i="33"/>
  <c r="D3120" i="33"/>
  <c r="D2961" i="33"/>
  <c r="D5916" i="33"/>
  <c r="D3809" i="33"/>
  <c r="D5050" i="33"/>
  <c r="D4414" i="33"/>
  <c r="D2359" i="33"/>
  <c r="D5210" i="33"/>
  <c r="D4236" i="33"/>
  <c r="D5222" i="33"/>
  <c r="D2495" i="33"/>
  <c r="D5944" i="33"/>
  <c r="D5727" i="33"/>
  <c r="D7223" i="33"/>
  <c r="D482" i="33"/>
  <c r="D699" i="33"/>
  <c r="D5836" i="33"/>
  <c r="D5351" i="33"/>
  <c r="D5235" i="33"/>
  <c r="D5996" i="33"/>
  <c r="D4073" i="33"/>
  <c r="D3808" i="33"/>
  <c r="D2043" i="33"/>
  <c r="D250" i="33"/>
  <c r="D6493" i="33"/>
  <c r="D6248" i="33"/>
  <c r="D711" i="33"/>
  <c r="D7291" i="33"/>
  <c r="D4423" i="33"/>
  <c r="D4070" i="33"/>
  <c r="D4071" i="33"/>
  <c r="D6000" i="33"/>
  <c r="D3583" i="33"/>
  <c r="D3430" i="33"/>
  <c r="D4429" i="33"/>
  <c r="D4590" i="33"/>
  <c r="D4075" i="33"/>
  <c r="D3807" i="33"/>
  <c r="D4432" i="33"/>
  <c r="D3580" i="33"/>
  <c r="D1432" i="33"/>
  <c r="D4745" i="33"/>
  <c r="D4251" i="33"/>
  <c r="D4252" i="33"/>
  <c r="D2742" i="33"/>
  <c r="D2460" i="33"/>
  <c r="D3806" i="33"/>
  <c r="D4739" i="33"/>
  <c r="D2748" i="33"/>
  <c r="D1572" i="33"/>
  <c r="D3443" i="33"/>
  <c r="D6266" i="33"/>
  <c r="D3805" i="33"/>
  <c r="D5367" i="33"/>
  <c r="D5378" i="33"/>
  <c r="D4074" i="33"/>
  <c r="D4254" i="33"/>
  <c r="D6928" i="33"/>
  <c r="D6846" i="33"/>
  <c r="D2548" i="33"/>
  <c r="D1708" i="33"/>
  <c r="D3411" i="33"/>
  <c r="D3804" i="33"/>
  <c r="D5682" i="33"/>
  <c r="D4443" i="33"/>
  <c r="D4267" i="33"/>
  <c r="D4079" i="33"/>
  <c r="D4624" i="33"/>
  <c r="D705" i="33"/>
  <c r="D904" i="33"/>
  <c r="D511" i="33"/>
  <c r="D3803" i="33"/>
  <c r="D3445" i="33"/>
  <c r="D5716" i="33"/>
  <c r="D1386" i="33"/>
  <c r="D687" i="33"/>
  <c r="D951" i="33"/>
  <c r="D6273" i="33"/>
  <c r="D2011" i="33"/>
  <c r="D464" i="33"/>
  <c r="D2580" i="33"/>
  <c r="D6865" i="33"/>
  <c r="D2159" i="33"/>
  <c r="D2306" i="33"/>
  <c r="D3008" i="33"/>
  <c r="D5368" i="33"/>
  <c r="D2313" i="33"/>
  <c r="D3015" i="33"/>
  <c r="D6215" i="33"/>
  <c r="D2434" i="33"/>
  <c r="D6810" i="33"/>
  <c r="D6595" i="33"/>
  <c r="D1901" i="33"/>
  <c r="D2698" i="33"/>
  <c r="D2831" i="33"/>
  <c r="D4995" i="33"/>
  <c r="D3298" i="33"/>
  <c r="D3802" i="33"/>
  <c r="D4842" i="33"/>
  <c r="D779" i="33"/>
  <c r="D4824" i="33"/>
  <c r="D2848" i="33"/>
  <c r="D3472" i="33"/>
  <c r="D5602" i="33"/>
  <c r="D5386" i="33"/>
  <c r="D4997" i="33"/>
  <c r="D5403" i="33"/>
  <c r="D2398" i="33"/>
  <c r="D1809" i="33"/>
  <c r="D5743" i="33"/>
  <c r="D5760" i="33"/>
  <c r="D2686" i="33"/>
  <c r="D4543" i="33"/>
  <c r="D4391" i="33"/>
  <c r="D2280" i="33"/>
  <c r="D3801" i="33"/>
  <c r="D3597" i="33"/>
  <c r="D1105" i="33"/>
  <c r="D3800" i="33"/>
  <c r="D6650" i="33"/>
  <c r="D7276" i="33"/>
  <c r="D6230" i="33"/>
  <c r="D5225" i="33"/>
  <c r="D6263" i="33"/>
  <c r="D1137" i="33"/>
  <c r="D2080" i="33"/>
  <c r="D1979" i="33"/>
  <c r="D4890" i="33"/>
  <c r="D2098" i="33"/>
  <c r="D4061" i="33"/>
  <c r="D4705" i="33"/>
  <c r="D5204" i="33"/>
  <c r="D6059" i="33"/>
  <c r="D3799" i="33"/>
  <c r="D3103" i="33"/>
  <c r="D922" i="33"/>
  <c r="D2959" i="33"/>
  <c r="D134" i="33"/>
  <c r="D3017" i="33"/>
  <c r="D3023" i="33"/>
  <c r="D551" i="33"/>
  <c r="D6483" i="33"/>
  <c r="D3313" i="33"/>
  <c r="D3798" i="33"/>
  <c r="D5452" i="33"/>
  <c r="D2219" i="33"/>
  <c r="D6190" i="33"/>
  <c r="D6534" i="33"/>
  <c r="D3470" i="33"/>
  <c r="D615" i="33"/>
  <c r="D5106" i="33"/>
  <c r="D5917" i="33"/>
  <c r="D5704" i="33"/>
  <c r="D4207" i="33"/>
  <c r="D3797" i="33"/>
  <c r="D2847" i="33"/>
  <c r="D3796" i="33"/>
  <c r="D1521" i="33"/>
  <c r="D2590" i="33"/>
  <c r="D2729" i="33"/>
  <c r="D2601" i="33"/>
  <c r="D1186" i="33"/>
  <c r="D454" i="33"/>
  <c r="D892" i="33"/>
  <c r="D6524" i="33"/>
  <c r="D4900" i="33"/>
  <c r="D1199" i="33"/>
  <c r="D1999" i="33"/>
  <c r="D3795" i="33"/>
  <c r="D5460" i="33"/>
  <c r="D2564" i="33"/>
  <c r="D5663" i="33"/>
  <c r="D3794" i="33"/>
  <c r="D3793" i="33"/>
  <c r="D4886" i="33"/>
  <c r="D195" i="33"/>
  <c r="D4168" i="33"/>
  <c r="D5923" i="33"/>
  <c r="D3792" i="33"/>
  <c r="D559" i="33"/>
  <c r="D2987" i="33"/>
  <c r="D5590" i="33"/>
  <c r="D6450" i="33"/>
  <c r="D3360" i="33"/>
  <c r="D1958" i="33"/>
  <c r="D5416" i="33"/>
  <c r="D3791" i="33"/>
  <c r="D3790" i="33"/>
  <c r="D1859" i="33"/>
  <c r="D3371" i="33"/>
  <c r="D4166" i="33"/>
  <c r="D795" i="33"/>
  <c r="D2194" i="33"/>
  <c r="D6797" i="33"/>
  <c r="D3513" i="33"/>
  <c r="D782" i="33"/>
  <c r="D4654" i="33"/>
  <c r="D652" i="33"/>
  <c r="D5994" i="33"/>
  <c r="D1308" i="33"/>
  <c r="D3150" i="33"/>
  <c r="D1271" i="33"/>
  <c r="D4404" i="33"/>
  <c r="D4512" i="33"/>
  <c r="D2079" i="33"/>
  <c r="D3284" i="33"/>
  <c r="D4400" i="33"/>
  <c r="D1492" i="33"/>
  <c r="D2208" i="33"/>
  <c r="D2318" i="33"/>
  <c r="D6852" i="33"/>
  <c r="D1765" i="33"/>
  <c r="D4263" i="33"/>
  <c r="D3412" i="33"/>
  <c r="D386" i="33"/>
  <c r="D7369" i="33"/>
  <c r="D4140" i="33"/>
  <c r="D653" i="33"/>
  <c r="D5434" i="33"/>
  <c r="D3303" i="33"/>
  <c r="D423" i="33"/>
  <c r="D1018" i="33"/>
  <c r="D5539" i="33"/>
  <c r="D4567" i="33"/>
  <c r="D4122" i="33"/>
  <c r="D3789" i="33"/>
  <c r="D3446" i="33"/>
  <c r="D7616" i="33"/>
  <c r="D2009" i="33"/>
  <c r="D2512" i="33"/>
  <c r="D5827" i="33"/>
  <c r="D4396" i="33"/>
  <c r="D1438" i="33"/>
  <c r="D4141" i="33"/>
  <c r="D5092" i="33"/>
  <c r="D1445" i="33"/>
  <c r="D6690" i="33"/>
  <c r="D5857" i="33"/>
  <c r="D5494" i="33"/>
  <c r="D3529" i="33"/>
  <c r="D6876" i="33"/>
  <c r="D2446" i="33"/>
  <c r="D3788" i="33"/>
  <c r="D5527" i="33"/>
  <c r="D6083" i="33"/>
  <c r="D7564" i="33"/>
  <c r="D3617" i="33"/>
  <c r="D646" i="33"/>
  <c r="D899" i="33"/>
  <c r="D4936" i="33"/>
  <c r="D4430" i="33"/>
  <c r="D3122" i="33"/>
  <c r="D2635" i="33"/>
  <c r="D101" i="33"/>
  <c r="D507" i="33"/>
  <c r="D6799" i="33"/>
  <c r="D6076" i="33"/>
  <c r="D1750" i="33"/>
  <c r="D1263" i="33"/>
  <c r="D2051" i="33"/>
  <c r="D1247" i="33"/>
  <c r="D4131" i="33"/>
  <c r="D6017" i="33"/>
  <c r="D3787" i="33"/>
  <c r="D4021" i="33"/>
  <c r="D7110" i="33"/>
  <c r="D2025" i="33"/>
  <c r="D5195" i="33"/>
  <c r="D5294" i="33"/>
  <c r="D6958" i="33"/>
  <c r="D493" i="33"/>
  <c r="D266" i="33"/>
  <c r="D1603" i="33"/>
  <c r="D255" i="33"/>
  <c r="D1036" i="33"/>
  <c r="D6731" i="33"/>
  <c r="D7017" i="33"/>
  <c r="D4457" i="33"/>
  <c r="D627" i="33"/>
  <c r="D411" i="33"/>
  <c r="D4725" i="33"/>
  <c r="D1037" i="33"/>
  <c r="D5298" i="33"/>
  <c r="D6238" i="33"/>
  <c r="D7121" i="33"/>
  <c r="D1156" i="33"/>
  <c r="D6563" i="33"/>
  <c r="D7540" i="33"/>
  <c r="D5047" i="33"/>
  <c r="D5343" i="33"/>
  <c r="D849" i="33"/>
  <c r="D657" i="33"/>
  <c r="D6458" i="33"/>
  <c r="D725" i="33"/>
  <c r="D2411" i="33"/>
  <c r="D1250" i="33"/>
  <c r="D5578" i="33"/>
  <c r="D3786" i="33"/>
  <c r="D520" i="33"/>
  <c r="D1007" i="33"/>
  <c r="D163" i="33"/>
  <c r="D1227" i="33"/>
  <c r="D1158" i="33"/>
  <c r="D2842" i="33"/>
  <c r="D242" i="33"/>
  <c r="D7557" i="33"/>
  <c r="D1771" i="33"/>
  <c r="D2936" i="33"/>
  <c r="D6907" i="33"/>
  <c r="D7419" i="33"/>
  <c r="D6125" i="33"/>
  <c r="D3170" i="33"/>
  <c r="D6417" i="33"/>
  <c r="D1643" i="33"/>
  <c r="D7064" i="33"/>
  <c r="D5685" i="33"/>
  <c r="D800" i="33"/>
  <c r="D435" i="33"/>
  <c r="D4787" i="33"/>
  <c r="D719" i="33"/>
  <c r="D5657" i="33"/>
  <c r="D5754" i="33"/>
  <c r="D2991" i="33"/>
  <c r="D6818" i="33"/>
  <c r="D4913" i="33"/>
  <c r="D5206" i="33"/>
  <c r="D316" i="33"/>
  <c r="D3785" i="33"/>
  <c r="D6733" i="33"/>
  <c r="D900" i="33"/>
  <c r="D3999" i="33"/>
  <c r="D6914" i="33"/>
  <c r="D7056" i="33"/>
  <c r="D6504" i="33"/>
  <c r="D2298" i="33"/>
  <c r="D1547" i="33"/>
  <c r="D3784" i="33"/>
  <c r="D3352" i="33"/>
  <c r="D1788" i="33"/>
  <c r="D161" i="33"/>
  <c r="D1617" i="33"/>
  <c r="D3571" i="33"/>
  <c r="D237" i="33"/>
  <c r="D164" i="33"/>
  <c r="D1168" i="33"/>
  <c r="D2558" i="33"/>
  <c r="D4723" i="33"/>
  <c r="D2206" i="33"/>
  <c r="D3666" i="33"/>
  <c r="D1043" i="33"/>
  <c r="D907" i="33"/>
  <c r="D2980" i="33"/>
  <c r="D2745" i="33"/>
  <c r="D6255" i="33"/>
  <c r="D6899" i="33"/>
  <c r="D1812" i="33"/>
  <c r="D3669" i="33"/>
  <c r="D3783" i="33"/>
  <c r="D662" i="33"/>
  <c r="D1179" i="33"/>
  <c r="D877" i="33"/>
  <c r="D5168" i="33"/>
  <c r="D960" i="33"/>
  <c r="D90" i="33"/>
  <c r="D308" i="33"/>
  <c r="D7423" i="33"/>
  <c r="D3278" i="33"/>
  <c r="D106" i="33"/>
  <c r="D4885" i="33"/>
  <c r="D7520" i="33"/>
  <c r="D739" i="33"/>
  <c r="D214" i="33"/>
  <c r="D6355" i="33"/>
  <c r="D7130" i="33"/>
  <c r="D1276" i="33"/>
  <c r="D7575" i="33"/>
  <c r="D7635" i="33"/>
  <c r="D6396" i="33"/>
  <c r="D84" i="33"/>
  <c r="D3782" i="33"/>
  <c r="D373" i="33"/>
  <c r="D7454" i="33"/>
  <c r="D939" i="33"/>
  <c r="D1354" i="33"/>
  <c r="D3781" i="33"/>
  <c r="D4794" i="33"/>
  <c r="D468" i="33"/>
  <c r="D1951" i="33"/>
  <c r="D1221" i="33"/>
  <c r="D721" i="33"/>
  <c r="D5949" i="33"/>
  <c r="D3613" i="33"/>
  <c r="D3614" i="33"/>
  <c r="D2103" i="33"/>
  <c r="D3157" i="33"/>
  <c r="D2469" i="33"/>
  <c r="D1508" i="33"/>
  <c r="D5151" i="33"/>
  <c r="D6956" i="33"/>
  <c r="D7272" i="33"/>
  <c r="D2117" i="33"/>
  <c r="D6992" i="33"/>
  <c r="D7126" i="33"/>
  <c r="D1259" i="33"/>
  <c r="D538" i="33"/>
  <c r="D3780" i="33"/>
  <c r="D2727" i="33"/>
  <c r="D6145" i="33"/>
  <c r="D1151" i="33"/>
  <c r="D2086" i="33"/>
  <c r="D5844" i="33"/>
  <c r="D7097" i="33"/>
  <c r="D4837" i="33"/>
  <c r="D3402" i="33"/>
  <c r="D7559" i="33"/>
  <c r="D7552" i="33"/>
  <c r="D2440" i="33"/>
  <c r="D5491" i="33"/>
  <c r="D3779" i="33"/>
  <c r="D7466" i="33"/>
  <c r="D3012" i="33"/>
  <c r="D4161" i="33"/>
  <c r="D2325" i="33"/>
  <c r="D139" i="33"/>
  <c r="D1904" i="33"/>
  <c r="D5087" i="33"/>
  <c r="D1744" i="33"/>
  <c r="D747" i="33"/>
  <c r="D2654" i="33"/>
  <c r="D6133" i="33"/>
  <c r="D7228" i="33"/>
  <c r="D1907" i="33"/>
  <c r="D2045" i="33"/>
  <c r="D3778" i="33"/>
  <c r="D1229" i="33"/>
  <c r="D202" i="33"/>
  <c r="D3777" i="33"/>
  <c r="D1097" i="33"/>
  <c r="D1858" i="33"/>
  <c r="D5697" i="33"/>
  <c r="D1394" i="33"/>
  <c r="D3609" i="33"/>
  <c r="D3493" i="33"/>
  <c r="D4728" i="33"/>
  <c r="D5869" i="33"/>
  <c r="D6470" i="33"/>
  <c r="D3257" i="33"/>
  <c r="D127" i="33"/>
  <c r="D5651" i="33"/>
  <c r="D4179" i="33"/>
  <c r="D1031" i="33"/>
  <c r="D2588" i="33"/>
  <c r="D6904" i="33"/>
  <c r="D7032" i="33"/>
  <c r="D7578" i="33"/>
  <c r="D4958" i="33"/>
  <c r="D7132" i="33"/>
  <c r="D7565" i="33"/>
  <c r="D7607" i="33"/>
  <c r="D166" i="33"/>
  <c r="D6" i="33"/>
  <c r="D7249" i="33"/>
  <c r="D304" i="33"/>
  <c r="D2408" i="33"/>
  <c r="D6703" i="33"/>
  <c r="D5305" i="33"/>
  <c r="D5592" i="33"/>
  <c r="D7331" i="33"/>
  <c r="D1383" i="33"/>
  <c r="D3671" i="33"/>
  <c r="D634" i="33"/>
  <c r="D7266" i="33"/>
  <c r="D3776" i="33"/>
  <c r="D3203" i="33"/>
  <c r="D2907" i="33"/>
  <c r="D2623" i="33"/>
  <c r="D3077" i="33"/>
  <c r="D3004" i="33"/>
  <c r="D6571" i="33"/>
  <c r="D2620" i="33"/>
  <c r="D1552" i="33"/>
  <c r="D1106" i="33"/>
  <c r="D6419" i="33"/>
  <c r="D5850" i="33"/>
  <c r="D3672" i="33"/>
  <c r="D2239" i="33"/>
  <c r="D2644" i="33"/>
  <c r="D562" i="33"/>
  <c r="D156" i="33"/>
  <c r="D3417" i="33"/>
  <c r="D5383" i="33"/>
  <c r="D1663" i="33"/>
  <c r="D650" i="33"/>
  <c r="D4710" i="33"/>
  <c r="D971" i="33"/>
  <c r="D1239" i="33"/>
  <c r="D7507" i="33"/>
  <c r="D484" i="33"/>
  <c r="D6334" i="33"/>
  <c r="D6210" i="33"/>
  <c r="D3342" i="33"/>
  <c r="D720" i="33"/>
  <c r="D1342" i="33"/>
  <c r="D340" i="33"/>
  <c r="D6699" i="33"/>
  <c r="D2999" i="33"/>
  <c r="D3688" i="33"/>
  <c r="D4669" i="33"/>
  <c r="D1856" i="33"/>
  <c r="D4611" i="33"/>
  <c r="D6051" i="33"/>
  <c r="D590" i="33"/>
  <c r="D820" i="33"/>
  <c r="D4760" i="33"/>
  <c r="D3266" i="33"/>
  <c r="D6775" i="33"/>
  <c r="D4925" i="33"/>
  <c r="D2591" i="33"/>
  <c r="D4650" i="33"/>
  <c r="D2281" i="33"/>
  <c r="D7161" i="33"/>
  <c r="D1998" i="33"/>
  <c r="D5522" i="33"/>
  <c r="D3775" i="33"/>
  <c r="D2799" i="33"/>
  <c r="D5244" i="33"/>
  <c r="D3064" i="33"/>
  <c r="D6891" i="33"/>
  <c r="D3774" i="33"/>
  <c r="D1065" i="33"/>
  <c r="D929" i="33"/>
  <c r="D6107" i="33"/>
  <c r="D918" i="33"/>
  <c r="D459" i="33"/>
  <c r="D5236" i="33"/>
  <c r="D2477" i="33"/>
  <c r="D2330" i="33"/>
  <c r="D937" i="33"/>
  <c r="D2113" i="33"/>
  <c r="D5122" i="33"/>
  <c r="D4320" i="33"/>
  <c r="D5090" i="33"/>
  <c r="D2937" i="33"/>
  <c r="D5639" i="33"/>
  <c r="D4078" i="33"/>
  <c r="D1101" i="33"/>
  <c r="D1825" i="33"/>
  <c r="D3420" i="33"/>
  <c r="D5271" i="33"/>
  <c r="D3482" i="33"/>
  <c r="D1636" i="33"/>
  <c r="D4698" i="33"/>
  <c r="D4831" i="33"/>
  <c r="D6821" i="33"/>
  <c r="D7036" i="33"/>
  <c r="D1385" i="33"/>
  <c r="D4147" i="33"/>
  <c r="D1923" i="33"/>
  <c r="D4026" i="33"/>
  <c r="D2266" i="33"/>
  <c r="D6709" i="33"/>
  <c r="D3953" i="33"/>
  <c r="D2549" i="33"/>
  <c r="D3404" i="33"/>
  <c r="D6080" i="33"/>
  <c r="D1658" i="33"/>
  <c r="D5696" i="33"/>
  <c r="D4989" i="33"/>
  <c r="D1182" i="33"/>
  <c r="D6079" i="33"/>
  <c r="D4402" i="33"/>
  <c r="D3773" i="33"/>
  <c r="D6990" i="33"/>
  <c r="D1914" i="33"/>
  <c r="D2627" i="33"/>
  <c r="D6429" i="33"/>
  <c r="D3035" i="33"/>
  <c r="D474" i="33"/>
  <c r="D3693" i="33"/>
  <c r="D4929" i="33"/>
  <c r="D5052" i="33"/>
  <c r="D4275" i="33"/>
  <c r="D1687" i="33"/>
  <c r="D4269" i="33"/>
  <c r="D1882" i="33"/>
  <c r="D5915" i="33"/>
  <c r="D2872" i="33"/>
  <c r="D3772" i="33"/>
  <c r="D1763" i="33"/>
  <c r="D3635" i="33"/>
  <c r="D5088" i="33"/>
  <c r="D6858" i="33"/>
  <c r="D1731" i="33"/>
  <c r="D1668" i="33"/>
  <c r="D671" i="33"/>
  <c r="D2438" i="33"/>
  <c r="D3771" i="33"/>
  <c r="D1328" i="33"/>
  <c r="D6283" i="33"/>
  <c r="D2972" i="33"/>
  <c r="D1673" i="33"/>
  <c r="D2669" i="33"/>
  <c r="D3055" i="33"/>
  <c r="D1427" i="33"/>
  <c r="D5618" i="33"/>
  <c r="D2887" i="33"/>
  <c r="D6584" i="33"/>
  <c r="D1144" i="33"/>
  <c r="D3497" i="33"/>
  <c r="D3947" i="33"/>
  <c r="D2445" i="33"/>
  <c r="D3381" i="33"/>
  <c r="D1376" i="33"/>
  <c r="D1929" i="33"/>
  <c r="D2630" i="33"/>
  <c r="D4224" i="33"/>
  <c r="D5157" i="33"/>
  <c r="D2309" i="33"/>
  <c r="D3293" i="33"/>
  <c r="D5813" i="33"/>
  <c r="D7105" i="33"/>
  <c r="D1028" i="33"/>
  <c r="D680" i="33"/>
  <c r="D636" i="33"/>
  <c r="D7123" i="33"/>
  <c r="D5556" i="33"/>
  <c r="D774" i="33"/>
  <c r="D3346" i="33"/>
  <c r="D6486" i="33"/>
  <c r="D7309" i="33"/>
  <c r="D2338" i="33"/>
  <c r="D5473" i="33"/>
  <c r="D6962" i="33"/>
  <c r="D1348" i="33"/>
  <c r="D3649" i="33"/>
  <c r="D5534" i="33"/>
  <c r="D3449" i="33"/>
  <c r="D288" i="33"/>
  <c r="D5959" i="33"/>
  <c r="D1081" i="33"/>
  <c r="D2002" i="33"/>
  <c r="D5392" i="33"/>
  <c r="D4488" i="33"/>
  <c r="D1321" i="33"/>
  <c r="D665" i="33"/>
  <c r="D4101" i="33"/>
  <c r="D633" i="33"/>
  <c r="D630" i="33"/>
  <c r="D5504" i="33"/>
  <c r="D498" i="33"/>
  <c r="D859" i="33"/>
  <c r="D6525" i="33"/>
  <c r="D5947" i="33"/>
  <c r="D5817" i="33"/>
  <c r="D1566" i="33"/>
  <c r="D5519" i="33"/>
  <c r="D2299" i="33"/>
  <c r="D5212" i="33"/>
  <c r="D4945" i="33"/>
  <c r="D5708" i="33"/>
  <c r="D584" i="33"/>
  <c r="D1816" i="33"/>
  <c r="D2136" i="33"/>
  <c r="D3712" i="33"/>
  <c r="D3615" i="33"/>
  <c r="D5764" i="33"/>
  <c r="D5432" i="33"/>
  <c r="D5899" i="33"/>
  <c r="D2879" i="33"/>
  <c r="D4977" i="33"/>
  <c r="D5636" i="33"/>
  <c r="D6390" i="33"/>
  <c r="D3942" i="33"/>
  <c r="D5318" i="33"/>
  <c r="D3377" i="33"/>
  <c r="D3319" i="33"/>
  <c r="D5495" i="33"/>
  <c r="D5476" i="33"/>
  <c r="D5412" i="33"/>
  <c r="D1038" i="33"/>
  <c r="D5883" i="33"/>
  <c r="D2530" i="33"/>
  <c r="D1834" i="33"/>
  <c r="D521" i="33"/>
  <c r="D6111" i="33"/>
  <c r="D4657" i="33"/>
  <c r="D2488" i="33"/>
  <c r="D5230" i="33"/>
  <c r="D4092" i="33"/>
  <c r="D5346" i="33"/>
  <c r="D4149" i="33"/>
  <c r="D5116" i="33"/>
  <c r="D6633" i="33"/>
  <c r="D2034" i="33"/>
  <c r="D4153" i="33"/>
  <c r="D1828" i="33"/>
  <c r="D2746" i="33"/>
  <c r="D2304" i="33"/>
  <c r="D4578" i="33"/>
  <c r="D1693" i="33"/>
  <c r="D6489" i="33"/>
  <c r="D5024" i="33"/>
  <c r="D6239" i="33"/>
  <c r="D1164" i="33"/>
  <c r="D1171" i="33"/>
  <c r="D1482" i="33"/>
  <c r="D2832" i="33"/>
  <c r="D2308" i="33"/>
  <c r="D1925" i="33"/>
  <c r="D3398" i="33"/>
  <c r="D5777" i="33"/>
  <c r="D4462" i="33"/>
  <c r="D4134" i="33"/>
  <c r="D4329" i="33"/>
  <c r="D6645" i="33"/>
  <c r="D5100" i="33"/>
  <c r="D3941" i="33"/>
  <c r="D1476" i="33"/>
  <c r="D4089" i="33"/>
  <c r="D1630" i="33"/>
  <c r="D2718" i="33"/>
  <c r="D1471" i="33"/>
  <c r="D2861" i="33"/>
  <c r="D4083" i="33"/>
  <c r="D727" i="33"/>
  <c r="D1735" i="33"/>
  <c r="D1059" i="33"/>
  <c r="D5544" i="33"/>
  <c r="D3197" i="33"/>
  <c r="D716" i="33"/>
  <c r="D5270" i="33"/>
  <c r="D6271" i="33"/>
  <c r="D5745" i="33"/>
  <c r="D4118" i="33"/>
  <c r="D2256" i="33"/>
  <c r="D3545" i="33"/>
  <c r="D4596" i="33"/>
  <c r="D4866" i="33"/>
  <c r="D5765" i="33"/>
  <c r="D2238" i="33"/>
  <c r="D1886" i="33"/>
  <c r="D2060" i="33"/>
  <c r="D183" i="33"/>
  <c r="D878" i="33"/>
  <c r="D7334" i="33"/>
  <c r="D3592" i="33"/>
  <c r="D2825" i="33"/>
  <c r="D673" i="33"/>
  <c r="D3199" i="33"/>
  <c r="D5842" i="33"/>
  <c r="D4102" i="33"/>
  <c r="D4316" i="33"/>
  <c r="D4148" i="33"/>
  <c r="D576" i="33"/>
  <c r="D4538" i="33"/>
  <c r="D5610" i="33"/>
  <c r="D4056" i="33"/>
  <c r="D1793" i="33"/>
  <c r="D332" i="33"/>
  <c r="D6888" i="33"/>
  <c r="D5130" i="33"/>
  <c r="D4493" i="33"/>
  <c r="D297" i="33"/>
  <c r="D3277" i="33"/>
  <c r="D2403" i="33"/>
  <c r="D5056" i="33"/>
  <c r="D3770" i="33"/>
  <c r="D1601" i="33"/>
  <c r="D2466" i="33"/>
  <c r="D1981" i="33"/>
  <c r="D2360" i="33"/>
  <c r="D1616" i="33"/>
  <c r="D1543" i="33"/>
  <c r="D1123" i="33"/>
  <c r="D4827" i="33"/>
  <c r="D402" i="33"/>
  <c r="D103" i="33"/>
  <c r="D6488" i="33"/>
  <c r="D991" i="33"/>
  <c r="D1077" i="33"/>
  <c r="D1343" i="33"/>
  <c r="D6016" i="33"/>
  <c r="D5752" i="33"/>
  <c r="D6449" i="33"/>
  <c r="D3490" i="33"/>
  <c r="D696" i="33"/>
  <c r="D4715" i="33"/>
  <c r="D6101" i="33"/>
  <c r="D3932" i="33"/>
  <c r="D1577" i="33"/>
  <c r="D3573" i="33"/>
  <c r="D1515" i="33"/>
  <c r="D4598" i="33"/>
  <c r="D3249" i="33"/>
  <c r="D1145" i="33"/>
  <c r="D5530" i="33"/>
  <c r="D3173" i="33"/>
  <c r="D4295" i="33"/>
  <c r="D2560" i="33"/>
  <c r="D1527" i="33"/>
  <c r="D4105" i="33"/>
  <c r="D4517" i="33"/>
  <c r="D4783" i="33"/>
  <c r="D1380" i="33"/>
  <c r="D6280" i="33"/>
  <c r="D4582" i="33"/>
  <c r="D866" i="33"/>
  <c r="D5437" i="33"/>
  <c r="D5045" i="33"/>
  <c r="D3637" i="33"/>
  <c r="D6136" i="33"/>
  <c r="D3115" i="33"/>
  <c r="D2157" i="33"/>
  <c r="D4743" i="33"/>
  <c r="D5889" i="33"/>
  <c r="D5012" i="33"/>
  <c r="D5948" i="33"/>
  <c r="D5782" i="33"/>
  <c r="D2388" i="33"/>
  <c r="D7026" i="33"/>
  <c r="D7182" i="33"/>
  <c r="D5457" i="33"/>
  <c r="D7093" i="33"/>
  <c r="D5337" i="33"/>
  <c r="D3960" i="33"/>
  <c r="D4552" i="33"/>
  <c r="D3656" i="33"/>
  <c r="D1364" i="33"/>
  <c r="D7393" i="33"/>
  <c r="D4365" i="33"/>
  <c r="D383" i="33"/>
  <c r="D290" i="33"/>
  <c r="D3769" i="33"/>
  <c r="D2643" i="33"/>
  <c r="D1607" i="33"/>
  <c r="D2527" i="33"/>
  <c r="D3320" i="33"/>
  <c r="D1049" i="33"/>
  <c r="D4720" i="33"/>
  <c r="D3183" i="33"/>
  <c r="D3159" i="33"/>
  <c r="D1860" i="33"/>
  <c r="D3165" i="33"/>
  <c r="D2598" i="33"/>
  <c r="D872" i="33"/>
  <c r="D1079" i="33"/>
  <c r="D4990" i="33"/>
  <c r="D1319" i="33"/>
  <c r="D3397" i="33"/>
  <c r="D6247" i="33"/>
  <c r="D1974" i="33"/>
  <c r="D2890" i="33"/>
  <c r="D4684" i="33"/>
  <c r="D713" i="33"/>
  <c r="D1883" i="33"/>
  <c r="D4996" i="33"/>
  <c r="D2224" i="33"/>
  <c r="D3930" i="33"/>
  <c r="D2116" i="33"/>
  <c r="D1648" i="33"/>
  <c r="D6119" i="33"/>
  <c r="D862" i="33"/>
  <c r="D3369" i="33"/>
  <c r="D5218" i="33"/>
  <c r="D4778" i="33"/>
  <c r="D5584" i="33"/>
  <c r="D2829" i="33"/>
  <c r="D6336" i="33"/>
  <c r="D802" i="33"/>
  <c r="D6299" i="33"/>
  <c r="D1939" i="33"/>
  <c r="D1575" i="33"/>
  <c r="D4681" i="33"/>
  <c r="D1971" i="33"/>
  <c r="D3512" i="33"/>
  <c r="D4973" i="33"/>
  <c r="D5011" i="33"/>
  <c r="D2228" i="33"/>
  <c r="D4759" i="33"/>
  <c r="D4766" i="33"/>
  <c r="D3726" i="33"/>
  <c r="D3670" i="33"/>
  <c r="D6309" i="33"/>
  <c r="D4010" i="33"/>
  <c r="D1821" i="33"/>
  <c r="D4570" i="33"/>
  <c r="D4747" i="33"/>
  <c r="D1954" i="33"/>
  <c r="D6049" i="33"/>
  <c r="D974" i="33"/>
  <c r="D4854" i="33"/>
  <c r="D6087" i="33"/>
  <c r="D6791" i="33"/>
  <c r="D6851" i="33"/>
  <c r="D6098" i="33"/>
  <c r="D3557" i="33"/>
  <c r="D635" i="33"/>
  <c r="D709" i="33"/>
  <c r="D4952" i="33"/>
  <c r="D76" i="33"/>
  <c r="D1997" i="33"/>
  <c r="D2365" i="33"/>
  <c r="D7544" i="33"/>
  <c r="D7264" i="33"/>
  <c r="D1062" i="33"/>
  <c r="D6154" i="33"/>
  <c r="D5984" i="33"/>
  <c r="D3528" i="33"/>
  <c r="D1919" i="33"/>
  <c r="D4169" i="33"/>
  <c r="D2905" i="33"/>
  <c r="D4257" i="33"/>
  <c r="D6141" i="33"/>
  <c r="D4413" i="33"/>
  <c r="D1604" i="33"/>
  <c r="D4821" i="33"/>
  <c r="D5506" i="33"/>
  <c r="D6938" i="33"/>
  <c r="D1597" i="33"/>
  <c r="D5893" i="33"/>
  <c r="D5529" i="33"/>
  <c r="D5907" i="33"/>
  <c r="D4487" i="33"/>
  <c r="D2906" i="33"/>
  <c r="D4409" i="33"/>
  <c r="D4284" i="33"/>
  <c r="D3207" i="33"/>
  <c r="D1398" i="33"/>
  <c r="D3983" i="33"/>
  <c r="D4214" i="33"/>
  <c r="D5823" i="33"/>
  <c r="D6338" i="33"/>
  <c r="D2054" i="33"/>
  <c r="D3105" i="33"/>
  <c r="D4622" i="33"/>
  <c r="D270" i="33"/>
  <c r="D7233" i="33"/>
  <c r="D4428" i="33"/>
  <c r="D6174" i="33"/>
  <c r="D7114" i="33"/>
  <c r="D2169" i="33"/>
  <c r="D1129" i="33"/>
  <c r="D3639" i="33"/>
  <c r="D3537" i="33"/>
  <c r="D5884" i="33"/>
  <c r="D4960" i="33"/>
  <c r="D7208" i="33"/>
  <c r="D1167" i="33"/>
  <c r="D6467" i="33"/>
  <c r="D1644" i="33"/>
  <c r="D352" i="33"/>
  <c r="D5134" i="33"/>
  <c r="D6437" i="33"/>
  <c r="D5401" i="33"/>
  <c r="D2604" i="33"/>
  <c r="D691" i="33"/>
  <c r="D4701" i="33"/>
  <c r="D5885" i="33"/>
  <c r="D5669" i="33"/>
  <c r="D6655" i="33"/>
  <c r="D5906" i="33"/>
  <c r="D1285" i="33"/>
  <c r="D7602" i="33"/>
  <c r="D7628" i="33"/>
  <c r="D7617" i="33"/>
  <c r="D184" i="33"/>
  <c r="D528" i="33"/>
  <c r="D1080" i="33"/>
  <c r="D248" i="33"/>
  <c r="D2902" i="33"/>
  <c r="D7252" i="33"/>
  <c r="D6321" i="33"/>
  <c r="D7425" i="33"/>
  <c r="D295" i="33"/>
  <c r="D7574" i="33"/>
  <c r="D7541" i="33"/>
  <c r="D961" i="33"/>
  <c r="D6137" i="33"/>
  <c r="D65" i="33"/>
  <c r="D7527" i="33"/>
  <c r="D7428" i="33"/>
  <c r="D7615" i="33"/>
  <c r="D20" i="33"/>
  <c r="D158" i="33"/>
  <c r="D191" i="33"/>
  <c r="D5482" i="33"/>
  <c r="D1635" i="33"/>
  <c r="D1029" i="33"/>
  <c r="D167" i="33"/>
  <c r="D4310" i="33"/>
  <c r="D4656" i="33"/>
  <c r="D4418" i="33"/>
  <c r="D4608" i="33"/>
  <c r="D661" i="33"/>
  <c r="D5744" i="33"/>
  <c r="D2437" i="33"/>
  <c r="D2754" i="33"/>
  <c r="D6380" i="33"/>
  <c r="D2102" i="33"/>
  <c r="D4335" i="33"/>
  <c r="D6770" i="33"/>
  <c r="D4975" i="33"/>
  <c r="D7024" i="33"/>
  <c r="D2295" i="33"/>
  <c r="D7154" i="33"/>
  <c r="D702" i="33"/>
  <c r="D7072" i="33"/>
  <c r="D140" i="33"/>
  <c r="D5818" i="33"/>
  <c r="D1058" i="33"/>
  <c r="D5197" i="33"/>
  <c r="D752" i="33"/>
  <c r="D200" i="33"/>
  <c r="D813" i="33"/>
  <c r="D683" i="33"/>
  <c r="D5203" i="33"/>
  <c r="D777" i="33"/>
  <c r="D6156" i="33"/>
  <c r="D6981" i="33"/>
  <c r="D889" i="33"/>
  <c r="D4555" i="33"/>
  <c r="D984" i="33"/>
  <c r="D574" i="33"/>
  <c r="D4972" i="33"/>
  <c r="D3539" i="33"/>
  <c r="D6193" i="33"/>
  <c r="D6463" i="33"/>
  <c r="D3021" i="33"/>
  <c r="D3553" i="33"/>
  <c r="D3697" i="33"/>
  <c r="D6756" i="33"/>
  <c r="D2882" i="33"/>
  <c r="D4528" i="33"/>
  <c r="D2154" i="33"/>
  <c r="D5523" i="33"/>
  <c r="D5490" i="33"/>
  <c r="D7099" i="33"/>
  <c r="D809" i="33"/>
  <c r="D7051" i="33"/>
  <c r="D3954" i="33"/>
  <c r="D735" i="33"/>
  <c r="D6229" i="33"/>
  <c r="D4087" i="33"/>
  <c r="D7568" i="33"/>
  <c r="D4302" i="33"/>
  <c r="D2371" i="33"/>
  <c r="D2400" i="33"/>
  <c r="D4637" i="33"/>
  <c r="D5224" i="33"/>
  <c r="D6046" i="33"/>
  <c r="D2917" i="33"/>
  <c r="D4270" i="33"/>
  <c r="D5645" i="33"/>
  <c r="D2941" i="33"/>
  <c r="D4651" i="33"/>
  <c r="D4631" i="33"/>
  <c r="D4634" i="33"/>
  <c r="D1141" i="33"/>
  <c r="D4194" i="33"/>
  <c r="D6275" i="33"/>
  <c r="D3958" i="33"/>
  <c r="D4420" i="33"/>
  <c r="D4635" i="33"/>
  <c r="D2258" i="33"/>
  <c r="D5833" i="33"/>
  <c r="D1005" i="33"/>
  <c r="D2671" i="33"/>
  <c r="D2263" i="33"/>
  <c r="D3242" i="33"/>
  <c r="D3036" i="33"/>
  <c r="D6385" i="33"/>
  <c r="D3108" i="33"/>
  <c r="D3146" i="33"/>
  <c r="D6112" i="33"/>
  <c r="D1916" i="33"/>
  <c r="D3620" i="33"/>
  <c r="D1202" i="33"/>
  <c r="D5313" i="33"/>
  <c r="D4406" i="33"/>
  <c r="D6178" i="33"/>
  <c r="D5062" i="33"/>
  <c r="D5588" i="33"/>
  <c r="D4137" i="33"/>
  <c r="D2697" i="33"/>
  <c r="D4241" i="33"/>
  <c r="D3685" i="33"/>
  <c r="D2142" i="33"/>
  <c r="D5486" i="33"/>
  <c r="D5577" i="33"/>
  <c r="D7138" i="33"/>
  <c r="D5853" i="33"/>
  <c r="D2927" i="33"/>
  <c r="D1160" i="33"/>
  <c r="D948" i="33"/>
  <c r="D2692" i="33"/>
  <c r="D3590" i="33"/>
  <c r="D3075" i="33"/>
  <c r="D5004" i="33"/>
  <c r="D6968" i="33"/>
  <c r="D1791" i="33"/>
  <c r="D368" i="33"/>
  <c r="D5163" i="33"/>
  <c r="D3109" i="33"/>
  <c r="D2651" i="33"/>
  <c r="D5396" i="33"/>
  <c r="D7159" i="33"/>
  <c r="D7473" i="33"/>
  <c r="D3486" i="33"/>
  <c r="D1023" i="33"/>
  <c r="D2243" i="33"/>
  <c r="D5078" i="33"/>
  <c r="D3612" i="33"/>
  <c r="D5724" i="33"/>
  <c r="D1315" i="33"/>
  <c r="D4588" i="33"/>
  <c r="D3467" i="33"/>
  <c r="D3655" i="33"/>
  <c r="D1154" i="33"/>
  <c r="D5566" i="33"/>
  <c r="D4907" i="33"/>
  <c r="D4146" i="33"/>
  <c r="D3934" i="33"/>
  <c r="D2186" i="33"/>
  <c r="D5330" i="33"/>
  <c r="D1787" i="33"/>
  <c r="D4424" i="33"/>
  <c r="D3719" i="33"/>
  <c r="D3065" i="33"/>
  <c r="D3212" i="33"/>
  <c r="D3768" i="33"/>
  <c r="D4170" i="33"/>
  <c r="D3255" i="33"/>
  <c r="D5177" i="33"/>
  <c r="D2716" i="33"/>
  <c r="D4849" i="33"/>
  <c r="D2920" i="33"/>
  <c r="D6346" i="33"/>
  <c r="D4178" i="33"/>
  <c r="D4456" i="33"/>
  <c r="D1279" i="33"/>
  <c r="D4738" i="33"/>
  <c r="D4175" i="33"/>
  <c r="D5302" i="33"/>
  <c r="D6157" i="33"/>
  <c r="D6138" i="33"/>
  <c r="D6461" i="33"/>
  <c r="D6871" i="33"/>
  <c r="D1323" i="33"/>
  <c r="D5780" i="33"/>
  <c r="D2344" i="33"/>
  <c r="D4526" i="33"/>
  <c r="D5999" i="33"/>
  <c r="D1416" i="33"/>
  <c r="D7005" i="33"/>
  <c r="D5929" i="33"/>
  <c r="D2007" i="33"/>
  <c r="D7224" i="33"/>
  <c r="D7175" i="33"/>
  <c r="D6010" i="33"/>
  <c r="D6753" i="33"/>
  <c r="D7495" i="33"/>
  <c r="D1833" i="33"/>
  <c r="D5021" i="33"/>
  <c r="D697" i="33"/>
  <c r="D3068" i="33"/>
  <c r="D1336" i="33"/>
  <c r="D770" i="33"/>
  <c r="D4948" i="33"/>
  <c r="D1980" i="33"/>
  <c r="D6603" i="33"/>
  <c r="D440" i="33"/>
  <c r="D2412" i="33"/>
  <c r="D4530" i="33"/>
  <c r="D4716" i="33"/>
  <c r="D4219" i="33"/>
  <c r="D4809" i="33"/>
  <c r="D5932" i="33"/>
  <c r="D6892" i="33"/>
  <c r="D1957" i="33"/>
  <c r="D6855" i="33"/>
  <c r="D2215" i="33"/>
  <c r="D1888" i="33"/>
  <c r="D1500" i="33"/>
  <c r="D1779" i="33"/>
  <c r="D4616" i="33"/>
  <c r="D905" i="33"/>
  <c r="D4337" i="33"/>
  <c r="D1683" i="33"/>
  <c r="D415" i="33"/>
  <c r="D1188" i="33"/>
  <c r="D3113" i="33"/>
  <c r="D1988" i="33"/>
  <c r="D6024" i="33"/>
  <c r="D3114" i="33"/>
  <c r="D5069" i="33"/>
  <c r="D4" i="33"/>
  <c r="D822" i="33"/>
  <c r="D7069" i="33"/>
  <c r="D2489" i="33"/>
  <c r="D3660" i="33"/>
  <c r="D6780" i="33"/>
  <c r="D3154" i="33"/>
  <c r="D4059" i="33"/>
  <c r="D1278" i="33"/>
  <c r="D3215" i="33"/>
  <c r="D3078" i="33"/>
  <c r="D973" i="33"/>
  <c r="D471" i="33"/>
  <c r="D5571" i="33"/>
  <c r="D753" i="33"/>
  <c r="D2523" i="33"/>
  <c r="D3988" i="33"/>
  <c r="D264" i="33"/>
  <c r="D4729" i="33"/>
  <c r="D2268" i="33"/>
  <c r="D395" i="33"/>
  <c r="D932" i="33"/>
  <c r="D7023" i="33"/>
  <c r="D7385" i="33"/>
  <c r="D211" i="33"/>
  <c r="D443" i="33"/>
  <c r="D7445" i="33"/>
  <c r="D6711" i="33"/>
  <c r="D7491" i="33"/>
  <c r="D5711" i="33"/>
  <c r="D6130" i="33"/>
  <c r="D6789" i="33"/>
  <c r="D886" i="33"/>
  <c r="D6980" i="33"/>
  <c r="D2380" i="33"/>
  <c r="D4081" i="33"/>
  <c r="D6205" i="33"/>
  <c r="D1807" i="33"/>
  <c r="D1504" i="33"/>
  <c r="D1107" i="33"/>
  <c r="D5839" i="33"/>
  <c r="D5830" i="33"/>
  <c r="D4563" i="33"/>
  <c r="D2550" i="33"/>
  <c r="D1574" i="33"/>
  <c r="D749" i="33"/>
  <c r="D4452" i="33"/>
  <c r="D1801" i="33"/>
  <c r="D4956" i="33"/>
  <c r="D6485" i="33"/>
  <c r="D4022" i="33"/>
  <c r="D2155" i="33"/>
  <c r="D4347" i="33"/>
  <c r="D4490" i="33"/>
  <c r="D1848" i="33"/>
  <c r="D2352" i="33"/>
  <c r="D5862" i="33"/>
  <c r="D7363" i="33"/>
  <c r="D7485" i="33"/>
  <c r="D5005" i="33"/>
  <c r="D5108" i="33"/>
  <c r="D4255" i="33"/>
  <c r="D1356" i="33"/>
  <c r="D4940" i="33"/>
  <c r="D6301" i="33"/>
  <c r="D2510" i="33"/>
  <c r="D1548" i="33"/>
  <c r="D3524" i="33"/>
  <c r="D7555" i="33"/>
  <c r="D3052" i="33"/>
  <c r="D4308" i="33"/>
  <c r="D6697" i="33"/>
  <c r="D2756" i="33"/>
  <c r="D4639" i="33"/>
  <c r="D4385" i="33"/>
  <c r="D6997" i="33"/>
  <c r="D710" i="33"/>
  <c r="D5778" i="33"/>
  <c r="D7414" i="33"/>
  <c r="D6621" i="33"/>
  <c r="D2111" i="33"/>
  <c r="D4921" i="33"/>
  <c r="D2977" i="33"/>
  <c r="D2217" i="33"/>
  <c r="D105" i="33"/>
  <c r="D1150" i="33"/>
  <c r="D1360" i="33"/>
  <c r="D6573" i="33"/>
  <c r="D5184" i="33"/>
  <c r="D428" i="33"/>
  <c r="D1011" i="33"/>
  <c r="D5339" i="33"/>
  <c r="D4858" i="33"/>
  <c r="D4511" i="33"/>
  <c r="D2537" i="33"/>
  <c r="D1074" i="33"/>
  <c r="D1806" i="33"/>
  <c r="D1911" i="33"/>
  <c r="D4513" i="33"/>
  <c r="D7158" i="33"/>
  <c r="D2390" i="33"/>
  <c r="D835" i="33"/>
  <c r="D957" i="33"/>
  <c r="D5668" i="33"/>
  <c r="D6363" i="33"/>
  <c r="D3158" i="33"/>
  <c r="D4851" i="33"/>
  <c r="D5624" i="33"/>
  <c r="D1612" i="33"/>
  <c r="D1009" i="33"/>
  <c r="D1217" i="33"/>
  <c r="D642" i="33"/>
  <c r="D3725" i="33"/>
  <c r="D3984" i="33"/>
  <c r="D4340" i="33"/>
  <c r="D3166" i="33"/>
  <c r="D765" i="33"/>
  <c r="D6039" i="33"/>
  <c r="D7247" i="33"/>
  <c r="D2356" i="33"/>
  <c r="D1100" i="33"/>
  <c r="D7318" i="33"/>
  <c r="D2574" i="33"/>
  <c r="D7234" i="33"/>
  <c r="D6795" i="33"/>
  <c r="D827" i="33"/>
  <c r="D6545" i="33"/>
  <c r="D4088" i="33"/>
  <c r="D685" i="33"/>
  <c r="D1401" i="33"/>
  <c r="D5373" i="33"/>
  <c r="D2133" i="33"/>
  <c r="D6064" i="33"/>
  <c r="D6189" i="33"/>
  <c r="D3209" i="33"/>
  <c r="D7131" i="33"/>
  <c r="D1222" i="33"/>
  <c r="D4818" i="33"/>
  <c r="D6698" i="33"/>
  <c r="D4675" i="33"/>
  <c r="D2475" i="33"/>
  <c r="D6204" i="33"/>
  <c r="D275" i="33"/>
  <c r="D406" i="33"/>
  <c r="D7312" i="33"/>
  <c r="D5136" i="33"/>
  <c r="D6897" i="33"/>
  <c r="D3465" i="33"/>
  <c r="D3388" i="33"/>
  <c r="D2680" i="33"/>
  <c r="D6462" i="33"/>
  <c r="D7302" i="33"/>
  <c r="D760" i="33"/>
  <c r="D252" i="33"/>
  <c r="D85" i="33"/>
  <c r="D4446" i="33"/>
  <c r="D4664" i="33"/>
  <c r="D6912" i="33"/>
  <c r="D4107" i="33"/>
  <c r="D1567" i="33"/>
  <c r="D71" i="33"/>
  <c r="D274" i="33"/>
  <c r="D3343" i="33"/>
  <c r="D7597" i="33"/>
  <c r="D1984" i="33"/>
  <c r="D956" i="33"/>
  <c r="D4816" i="33"/>
  <c r="D2637" i="33"/>
  <c r="D4339" i="33"/>
  <c r="D5848" i="33"/>
  <c r="D1541" i="33"/>
  <c r="D2431" i="33"/>
  <c r="D906" i="33"/>
  <c r="D107" i="33"/>
  <c r="D6585" i="33"/>
  <c r="D656" i="33"/>
  <c r="D6438" i="33"/>
  <c r="D7407" i="33"/>
  <c r="D4805" i="33"/>
  <c r="D7545" i="33"/>
  <c r="D6592" i="33"/>
  <c r="D2201" i="33"/>
  <c r="D7550" i="33"/>
  <c r="D4135" i="33"/>
  <c r="D2982" i="33"/>
  <c r="D7576" i="33"/>
  <c r="D7627" i="33"/>
  <c r="D7634" i="33"/>
  <c r="D26" i="33"/>
  <c r="D66" i="33"/>
  <c r="D23" i="33"/>
  <c r="D4306" i="33"/>
  <c r="D72" i="33"/>
  <c r="D5290" i="33"/>
  <c r="D6647" i="33"/>
  <c r="D4259" i="33"/>
  <c r="D2423" i="33"/>
  <c r="D4677" i="33"/>
  <c r="D6476" i="33"/>
  <c r="D5604" i="33"/>
  <c r="D6979" i="33"/>
  <c r="D7498" i="33"/>
  <c r="D1297" i="33"/>
  <c r="D5931" i="33"/>
  <c r="D207" i="33"/>
  <c r="D3365" i="33"/>
  <c r="D6720" i="33"/>
  <c r="D100" i="33"/>
  <c r="D7073" i="33"/>
  <c r="D6576" i="33"/>
  <c r="D4822" i="33"/>
  <c r="D655" i="33"/>
  <c r="D867" i="33"/>
  <c r="D1030" i="33"/>
  <c r="D7091" i="33"/>
  <c r="D2947" i="33"/>
  <c r="D5082" i="33"/>
  <c r="D6975" i="33"/>
  <c r="D1017" i="33"/>
  <c r="D3993" i="33"/>
  <c r="D446" i="33"/>
  <c r="D1680" i="33"/>
  <c r="D7489" i="33"/>
  <c r="D7356" i="33"/>
  <c r="D376" i="33"/>
  <c r="D7546" i="33"/>
  <c r="D534" i="33"/>
  <c r="D4551" i="33"/>
  <c r="D5309" i="33"/>
  <c r="D1173" i="33"/>
  <c r="D1026" i="33"/>
  <c r="D4474" i="33"/>
  <c r="D556" i="33"/>
  <c r="D5399" i="33"/>
  <c r="D1990" i="33"/>
  <c r="D3724" i="33"/>
  <c r="D840" i="33"/>
  <c r="D7019" i="33"/>
  <c r="D1102" i="33"/>
  <c r="D205" i="33"/>
  <c r="D5201" i="33"/>
  <c r="D6293" i="33"/>
  <c r="D1159" i="33"/>
  <c r="D4373" i="33"/>
  <c r="D1969" i="33"/>
  <c r="D3123" i="33"/>
  <c r="D5667" i="33"/>
  <c r="D6905" i="33"/>
  <c r="D1675" i="33"/>
  <c r="D7149" i="33"/>
  <c r="D2544" i="33"/>
  <c r="D1330" i="33"/>
  <c r="D2943" i="33"/>
  <c r="D346" i="33"/>
  <c r="D1096" i="33"/>
  <c r="D6826" i="33"/>
  <c r="D5575" i="33"/>
  <c r="D1452" i="33"/>
  <c r="D4825" i="33"/>
  <c r="D4807" i="33"/>
  <c r="D2871" i="33"/>
  <c r="D953" i="33"/>
  <c r="D6062" i="33"/>
  <c r="D2509" i="33"/>
  <c r="D746" i="33"/>
  <c r="D7101" i="33"/>
  <c r="D585" i="33"/>
  <c r="D7262" i="33"/>
  <c r="D7044" i="33"/>
  <c r="D6312" i="33"/>
  <c r="D7449" i="33"/>
  <c r="D5868" i="33"/>
  <c r="D486" i="33"/>
  <c r="D3492" i="33"/>
  <c r="D6375" i="33"/>
  <c r="D7321" i="33"/>
  <c r="D7503" i="33"/>
  <c r="D225" i="33"/>
  <c r="D6560" i="33"/>
  <c r="D6638" i="33"/>
  <c r="D6387" i="33"/>
  <c r="D1472" i="33"/>
  <c r="D2849" i="33"/>
  <c r="D6256" i="33"/>
  <c r="D2679" i="33"/>
  <c r="D651" i="33"/>
  <c r="D7176" i="33"/>
  <c r="D7435" i="33"/>
  <c r="D3204" i="33"/>
  <c r="D2528" i="33"/>
  <c r="D1710" i="33"/>
  <c r="D465" i="33"/>
  <c r="D2449" i="33"/>
  <c r="D7537" i="33"/>
  <c r="D5402" i="33"/>
  <c r="D7399" i="33"/>
  <c r="D1252" i="33"/>
  <c r="D7153" i="33"/>
  <c r="D2202" i="33"/>
  <c r="D1219" i="33"/>
  <c r="D7109" i="33"/>
  <c r="D1699" i="33"/>
  <c r="D798" i="33"/>
  <c r="D7196" i="33"/>
  <c r="D2685" i="33"/>
  <c r="D5958" i="33"/>
  <c r="D1679" i="33"/>
  <c r="D851" i="33"/>
  <c r="D4271" i="33"/>
  <c r="D3305" i="33"/>
  <c r="D604" i="33"/>
  <c r="D863" i="33"/>
  <c r="D5369" i="33"/>
  <c r="D1770" i="33"/>
  <c r="D1784" i="33"/>
  <c r="D7417" i="33"/>
  <c r="D1879" i="33"/>
  <c r="D5013" i="33"/>
  <c r="D4160" i="33"/>
  <c r="D3689" i="33"/>
  <c r="D3956" i="33"/>
  <c r="D4123" i="33"/>
  <c r="D4755" i="33"/>
  <c r="D3287" i="33"/>
  <c r="D1284" i="33"/>
  <c r="D2921" i="33"/>
  <c r="D2277" i="33"/>
  <c r="D3525" i="33"/>
  <c r="D6670" i="33"/>
  <c r="D4744" i="33"/>
  <c r="D2755" i="33"/>
  <c r="D6608" i="33"/>
  <c r="D2341" i="33"/>
  <c r="D3099" i="33"/>
  <c r="D6367" i="33"/>
  <c r="D4228" i="33"/>
  <c r="D6974" i="33"/>
  <c r="D1021" i="33"/>
  <c r="D3033" i="33"/>
  <c r="D2221" i="33"/>
  <c r="D1733" i="33"/>
  <c r="D5773" i="33"/>
  <c r="D2904" i="33"/>
  <c r="D5139" i="33"/>
  <c r="D4877" i="33"/>
  <c r="D5580" i="33"/>
  <c r="D5492" i="33"/>
  <c r="D6327" i="33"/>
  <c r="D6456" i="33"/>
  <c r="D610" i="33"/>
  <c r="D2639" i="33"/>
  <c r="D1020" i="33"/>
  <c r="D6598" i="33"/>
  <c r="D6479" i="33"/>
  <c r="D4202" i="33"/>
  <c r="D2420" i="33"/>
  <c r="D6971" i="33"/>
  <c r="D3187" i="33"/>
  <c r="D6069" i="33"/>
  <c r="D1408" i="33"/>
  <c r="D1905" i="33"/>
  <c r="D5310" i="33"/>
  <c r="D6347" i="33"/>
  <c r="D7611" i="33"/>
  <c r="D7610" i="33"/>
  <c r="D153" i="33"/>
  <c r="D1465" i="33"/>
  <c r="D6234" i="33"/>
  <c r="D7281" i="33"/>
  <c r="D5798" i="33"/>
  <c r="D6201" i="33"/>
  <c r="D2661" i="33"/>
  <c r="D6908" i="33"/>
  <c r="D5516" i="33"/>
  <c r="D7402" i="33"/>
  <c r="D7346" i="33"/>
  <c r="D4491" i="33"/>
  <c r="D5572" i="33"/>
  <c r="D268" i="33"/>
  <c r="D7048" i="33"/>
  <c r="D330" i="33"/>
  <c r="D7554" i="33"/>
  <c r="D1412" i="33"/>
  <c r="D606" i="33"/>
  <c r="D4394" i="33"/>
  <c r="D6839" i="33"/>
  <c r="D3272" i="33"/>
  <c r="D6409" i="33"/>
  <c r="D7284" i="33"/>
  <c r="D6066" i="33"/>
  <c r="D7512" i="33"/>
  <c r="D4643" i="33"/>
  <c r="D6339" i="33"/>
  <c r="D30" i="33"/>
  <c r="D5251" i="33"/>
  <c r="D3767" i="33"/>
  <c r="D35" i="33"/>
  <c r="D7222" i="33"/>
  <c r="D1810" i="33"/>
  <c r="D552" i="33"/>
  <c r="D764" i="33"/>
  <c r="D5547" i="33"/>
  <c r="D6269" i="33"/>
  <c r="D3662" i="33"/>
  <c r="D236" i="33"/>
  <c r="D6496" i="33"/>
  <c r="D2342" i="33"/>
  <c r="D5859" i="33"/>
  <c r="D7211" i="33"/>
  <c r="D682" i="33"/>
  <c r="D59" i="33"/>
  <c r="D481" i="33"/>
  <c r="D6893" i="33"/>
  <c r="D4375" i="33"/>
  <c r="D7068" i="33"/>
  <c r="D707" i="33"/>
  <c r="D1822" i="33"/>
  <c r="D3715" i="33"/>
  <c r="D176" i="33"/>
  <c r="D4815" i="33"/>
  <c r="D4909" i="33"/>
  <c r="D5413" i="33"/>
  <c r="D5451" i="33"/>
  <c r="D4580" i="33"/>
  <c r="D1234" i="33"/>
  <c r="D2614" i="33"/>
  <c r="D2702" i="33"/>
  <c r="D3678" i="33"/>
  <c r="D4012" i="33"/>
  <c r="D5734" i="33"/>
  <c r="D6845" i="33"/>
  <c r="D3433" i="33"/>
  <c r="D1061" i="33"/>
  <c r="D4196" i="33"/>
  <c r="D3644" i="33"/>
  <c r="D2333" i="33"/>
  <c r="D7288" i="33"/>
  <c r="D6675" i="33"/>
  <c r="D7529" i="33"/>
  <c r="D1804" i="33"/>
  <c r="D7169" i="33"/>
  <c r="D4685" i="33"/>
  <c r="D3981" i="33"/>
  <c r="D2763" i="33"/>
  <c r="D4915" i="33"/>
  <c r="D5420" i="33"/>
  <c r="D3022" i="33"/>
  <c r="D4193" i="33"/>
  <c r="D6020" i="33"/>
  <c r="D6535" i="33"/>
  <c r="D6392" i="33"/>
  <c r="D235" i="33"/>
  <c r="D3336" i="33"/>
  <c r="D757" i="33"/>
  <c r="D503" i="33"/>
  <c r="D3406" i="33"/>
  <c r="D7181" i="33"/>
  <c r="D6781" i="33"/>
  <c r="D3936" i="33"/>
  <c r="D6482" i="33"/>
  <c r="D1649" i="33"/>
  <c r="D5581" i="33"/>
  <c r="D4114" i="33"/>
  <c r="D2357" i="33"/>
  <c r="D7265" i="33"/>
  <c r="D4477" i="33"/>
  <c r="D5953" i="33"/>
  <c r="D3991" i="33"/>
  <c r="D587" i="33"/>
  <c r="D729" i="33"/>
  <c r="D7171" i="33"/>
  <c r="D997" i="33"/>
  <c r="D647" i="33"/>
  <c r="D2091" i="33"/>
  <c r="D788" i="33"/>
  <c r="D2367" i="33"/>
  <c r="D4097" i="33"/>
  <c r="D1893" i="33"/>
  <c r="D4023" i="33"/>
  <c r="D3419" i="33"/>
  <c r="D2132" i="33"/>
  <c r="D329" i="33"/>
  <c r="D281" i="33"/>
  <c r="D341" i="33"/>
  <c r="D2426" i="33"/>
  <c r="D1461" i="33"/>
  <c r="D3362" i="33"/>
  <c r="D4545" i="33"/>
  <c r="D3323" i="33"/>
  <c r="D2705" i="33"/>
  <c r="D2939" i="33"/>
  <c r="D6902" i="33"/>
  <c r="D4706" i="33"/>
  <c r="D952" i="33"/>
  <c r="D3050" i="33"/>
  <c r="D4630" i="33"/>
  <c r="D2210" i="33"/>
  <c r="D1852" i="33"/>
  <c r="D950" i="33"/>
  <c r="D6329" i="33"/>
  <c r="D6317" i="33"/>
  <c r="D6989" i="33"/>
  <c r="D6018" i="33"/>
  <c r="D1502" i="33"/>
  <c r="D102" i="33"/>
  <c r="D7528" i="33"/>
  <c r="D1881" i="33"/>
  <c r="D4197" i="33"/>
  <c r="D5795" i="33"/>
  <c r="D1382" i="33"/>
  <c r="D5285" i="33"/>
  <c r="D2246" i="33"/>
  <c r="D6569" i="33"/>
  <c r="D2310" i="33"/>
  <c r="D4199" i="33"/>
  <c r="D283" i="33"/>
  <c r="D22" i="33"/>
  <c r="D1114" i="33"/>
  <c r="D5755" i="33"/>
  <c r="D6943" i="33"/>
  <c r="D204" i="33"/>
  <c r="D3435" i="33"/>
  <c r="D7349" i="33"/>
  <c r="D7235" i="33"/>
  <c r="D3372" i="33"/>
  <c r="D2715" i="33"/>
  <c r="D7134" i="33"/>
  <c r="D6910" i="33"/>
  <c r="D4629" i="33"/>
  <c r="D2916" i="33"/>
  <c r="D4603" i="33"/>
  <c r="D4508" i="33"/>
  <c r="D7116" i="33"/>
  <c r="D438" i="33"/>
  <c r="D1414" i="33"/>
  <c r="D7012" i="33"/>
  <c r="D1135" i="33"/>
  <c r="D3627" i="33"/>
  <c r="D2741" i="33"/>
  <c r="D7450" i="33"/>
  <c r="D1870" i="33"/>
  <c r="D4938" i="33"/>
  <c r="D1046" i="33"/>
  <c r="D3316" i="33"/>
  <c r="D6077" i="33"/>
  <c r="D1456" i="33"/>
  <c r="D983" i="33"/>
  <c r="D1661" i="33"/>
  <c r="D4205" i="33"/>
  <c r="D3047" i="33"/>
  <c r="D3276" i="33"/>
  <c r="D1586" i="33"/>
  <c r="D912" i="33"/>
  <c r="D3990" i="33"/>
  <c r="D681" i="33"/>
  <c r="D4665" i="33"/>
  <c r="D3931" i="33"/>
  <c r="D807" i="33"/>
  <c r="D455" i="33"/>
  <c r="D92" i="33"/>
  <c r="D4906" i="33"/>
  <c r="D5001" i="33"/>
  <c r="D7085" i="33"/>
  <c r="D7170" i="33"/>
  <c r="D4801" i="33"/>
  <c r="D920" i="33"/>
  <c r="D393" i="33"/>
  <c r="D430" i="33"/>
  <c r="D578" i="33"/>
  <c r="D7476" i="33"/>
  <c r="D3766" i="33"/>
  <c r="D4561" i="33"/>
  <c r="D4708" i="33"/>
  <c r="D131" i="33"/>
  <c r="D372" i="33"/>
  <c r="D6115" i="33"/>
  <c r="D1655" i="33"/>
  <c r="D5925" i="33"/>
  <c r="D6089" i="33"/>
  <c r="D4419" i="33"/>
  <c r="D6122" i="33"/>
  <c r="D3074" i="33"/>
  <c r="D1826" i="33"/>
  <c r="D4954" i="33"/>
  <c r="D3169" i="33"/>
  <c r="D5979" i="33"/>
  <c r="D1436" i="33"/>
  <c r="D6272" i="33"/>
  <c r="D6004" i="33"/>
  <c r="D5493" i="33"/>
  <c r="D1453" i="33"/>
  <c r="D4566" i="33"/>
  <c r="D5315" i="33"/>
  <c r="D3393" i="33"/>
  <c r="D3727" i="33"/>
  <c r="D4597" i="33"/>
  <c r="D4712" i="33"/>
  <c r="D3057" i="33"/>
  <c r="D3392" i="33"/>
  <c r="D6477" i="33"/>
  <c r="D4540" i="33"/>
  <c r="D6568" i="33"/>
  <c r="D5233" i="33"/>
  <c r="D4246" i="33"/>
  <c r="D1322" i="33"/>
  <c r="D4951" i="33"/>
  <c r="D4693" i="33"/>
  <c r="D4005" i="33"/>
  <c r="D3001" i="33"/>
  <c r="D3213" i="33"/>
  <c r="D4036" i="33"/>
  <c r="D5628" i="33"/>
  <c r="D5825" i="33"/>
  <c r="D4884" i="33"/>
  <c r="D1610" i="33"/>
  <c r="D6678" i="33"/>
  <c r="D6784" i="33"/>
  <c r="D1906" i="33"/>
  <c r="D1327" i="33"/>
  <c r="D3429" i="33"/>
  <c r="D6864" i="33"/>
  <c r="D1880" i="33"/>
  <c r="D1352" i="33"/>
  <c r="D350" i="33"/>
  <c r="D2203" i="33"/>
  <c r="D1938" i="33"/>
  <c r="D1652" i="33"/>
  <c r="D5701" i="33"/>
  <c r="D5279" i="33"/>
  <c r="D6179" i="33"/>
  <c r="D6459" i="33"/>
  <c r="D3487" i="33"/>
  <c r="D6957" i="33"/>
  <c r="D1756" i="33"/>
  <c r="D2084" i="33"/>
  <c r="D548" i="33"/>
  <c r="D4607" i="33"/>
  <c r="D4334" i="33"/>
  <c r="D5873" i="33"/>
  <c r="D1496" i="33"/>
  <c r="D3168" i="33"/>
  <c r="D5661" i="33"/>
  <c r="D5129" i="33"/>
  <c r="D417" i="33"/>
  <c r="D3460" i="33"/>
  <c r="D408" i="33"/>
  <c r="D4435" i="33"/>
  <c r="D3024" i="33"/>
  <c r="D5970" i="33"/>
  <c r="D5793" i="33"/>
  <c r="D5508" i="33"/>
  <c r="D2008" i="33"/>
  <c r="D5042" i="33"/>
  <c r="D4828" i="33"/>
  <c r="D3106" i="33"/>
  <c r="D3399" i="33"/>
  <c r="D1092" i="33"/>
  <c r="D3328" i="33"/>
  <c r="D2443" i="33"/>
  <c r="D4614" i="33"/>
  <c r="D5980" i="33"/>
  <c r="D2283" i="33"/>
  <c r="D62" i="33"/>
  <c r="D1406" i="33"/>
  <c r="D3138" i="33"/>
  <c r="D2864" i="33"/>
  <c r="D2740" i="33"/>
  <c r="D6877" i="33"/>
  <c r="D1686" i="33"/>
  <c r="D4556" i="33"/>
  <c r="D4011" i="33"/>
  <c r="D5227" i="33"/>
  <c r="D6296" i="33"/>
  <c r="D5954" i="33"/>
  <c r="D6526" i="33"/>
  <c r="D5265" i="33"/>
  <c r="D5911" i="33"/>
  <c r="D7192" i="33"/>
  <c r="D6940" i="33"/>
  <c r="D3243" i="33"/>
  <c r="D701" i="33"/>
  <c r="D6340" i="33"/>
  <c r="D542" i="33"/>
  <c r="D6199" i="33"/>
  <c r="D5680" i="33"/>
  <c r="D1892" i="33"/>
  <c r="D3059" i="33"/>
  <c r="D5606" i="33"/>
  <c r="D913" i="33"/>
  <c r="D4697" i="33"/>
  <c r="D4636" i="33"/>
  <c r="D5133" i="33"/>
  <c r="D3604" i="33"/>
  <c r="D6182" i="33"/>
  <c r="D3087" i="33"/>
  <c r="D3928" i="33"/>
  <c r="D2735" i="33"/>
  <c r="D6060" i="33"/>
  <c r="D1377" i="33"/>
  <c r="D1196" i="33"/>
  <c r="D852" i="33"/>
  <c r="D3318" i="33"/>
  <c r="D5557" i="33"/>
  <c r="D5496" i="33"/>
  <c r="D6455" i="33"/>
  <c r="D1564" i="33"/>
  <c r="D2559" i="33"/>
  <c r="D4560" i="33"/>
  <c r="D3568" i="33"/>
  <c r="D5036" i="33"/>
  <c r="D3155" i="33"/>
  <c r="D5510" i="33"/>
  <c r="D3659" i="33"/>
  <c r="D3126" i="33"/>
  <c r="D6200" i="33"/>
  <c r="D3588" i="33"/>
  <c r="D4731" i="33"/>
  <c r="D477" i="33"/>
  <c r="D908" i="33"/>
  <c r="D5560" i="33"/>
  <c r="D5384" i="33"/>
  <c r="D4661" i="33"/>
  <c r="D3092" i="33"/>
  <c r="D2634" i="33"/>
  <c r="D4425" i="33"/>
  <c r="D622" i="33"/>
  <c r="D1126" i="33"/>
  <c r="D4791" i="33"/>
  <c r="D5444" i="33"/>
  <c r="D6806" i="33"/>
  <c r="D2369" i="33"/>
  <c r="D3179" i="33"/>
  <c r="D1431" i="33"/>
  <c r="D1967" i="33"/>
  <c r="D1362" i="33"/>
  <c r="D2031" i="33"/>
  <c r="D5781" i="33"/>
  <c r="D7129" i="33"/>
  <c r="D1407" i="33"/>
  <c r="D619" i="33"/>
  <c r="D5360" i="33"/>
  <c r="D7028" i="33"/>
  <c r="D1568" i="33"/>
  <c r="D4187" i="33"/>
  <c r="D4752" i="33"/>
  <c r="D2175" i="33"/>
  <c r="D4772" i="33"/>
  <c r="D3341" i="33"/>
  <c r="D2582" i="33"/>
  <c r="D572" i="33"/>
  <c r="D491" i="33"/>
  <c r="D2287" i="33"/>
  <c r="D5987" i="33"/>
  <c r="D2973" i="33"/>
  <c r="D5186" i="33"/>
  <c r="D7022" i="33"/>
  <c r="D5905" i="33"/>
  <c r="D6999" i="33"/>
  <c r="D6803" i="33"/>
  <c r="D188" i="33"/>
  <c r="D871" i="33"/>
  <c r="D5968" i="33"/>
  <c r="D4090" i="33"/>
  <c r="D1163" i="33"/>
  <c r="D3765" i="33"/>
  <c r="D6117" i="33"/>
  <c r="D4957" i="33"/>
  <c r="D5694" i="33"/>
  <c r="D1447" i="33"/>
  <c r="D566" i="33"/>
  <c r="D2494" i="33"/>
  <c r="D2374" i="33"/>
  <c r="D3593" i="33"/>
  <c r="D1019" i="33"/>
  <c r="D5712" i="33"/>
  <c r="D244" i="33"/>
  <c r="D4541" i="33"/>
  <c r="D2244" i="33"/>
  <c r="D5841" i="33"/>
  <c r="D3400" i="33"/>
  <c r="D1210" i="33"/>
  <c r="D4703" i="33"/>
  <c r="D1203" i="33"/>
  <c r="D4591" i="33"/>
  <c r="D4360" i="33"/>
  <c r="D4502" i="33"/>
  <c r="D3968" i="33"/>
  <c r="D3477" i="33"/>
  <c r="D3676" i="33"/>
  <c r="D2856" i="33"/>
  <c r="D5815" i="33"/>
  <c r="D3675" i="33"/>
  <c r="D6927" i="33"/>
  <c r="D5799" i="33"/>
  <c r="D305" i="33"/>
  <c r="D2525" i="33"/>
  <c r="D2952" i="33"/>
  <c r="D4433" i="33"/>
  <c r="D4902" i="33"/>
  <c r="D4285" i="33"/>
  <c r="D7003" i="33"/>
  <c r="D2235" i="33"/>
  <c r="D4515" i="33"/>
  <c r="D6110" i="33"/>
  <c r="D4746" i="33"/>
  <c r="D1996" i="33"/>
  <c r="D2296" i="33"/>
  <c r="D6231" i="33"/>
  <c r="D4649" i="33"/>
  <c r="D6421" i="33"/>
  <c r="D2592" i="33"/>
  <c r="D4790" i="33"/>
  <c r="D1534" i="33"/>
  <c r="D5843" i="33"/>
  <c r="D1539" i="33"/>
  <c r="D7013" i="33"/>
  <c r="D5631" i="33"/>
  <c r="D5772" i="33"/>
  <c r="D362" i="33"/>
  <c r="D6075" i="33"/>
  <c r="D233" i="33"/>
  <c r="D4313" i="33"/>
  <c r="D2913" i="33"/>
  <c r="D2107" i="33"/>
  <c r="D4507" i="33"/>
  <c r="D4151" i="33"/>
  <c r="D796" i="33"/>
  <c r="D992" i="33"/>
  <c r="D4788" i="33"/>
  <c r="D4273" i="33"/>
  <c r="D2354" i="33"/>
  <c r="D396" i="33"/>
  <c r="D4537" i="33"/>
  <c r="D2988" i="33"/>
  <c r="D6164" i="33"/>
  <c r="D6335" i="33"/>
  <c r="D4859" i="33"/>
  <c r="D5440" i="33"/>
  <c r="D3037" i="33"/>
  <c r="D1421" i="33"/>
  <c r="D6349" i="33"/>
  <c r="D6096" i="33"/>
  <c r="D887" i="33"/>
  <c r="D1760" i="33"/>
  <c r="D5872" i="33"/>
  <c r="D5002" i="33"/>
  <c r="D5707" i="33"/>
  <c r="D5673" i="33"/>
  <c r="D688" i="33"/>
  <c r="D2181" i="33"/>
  <c r="D1121" i="33"/>
  <c r="D1178" i="33"/>
  <c r="D523" i="33"/>
  <c r="D4982" i="33"/>
  <c r="D1777" i="33"/>
  <c r="D6945" i="33"/>
  <c r="D975" i="33"/>
  <c r="D4876" i="33"/>
  <c r="D6936" i="33"/>
  <c r="D4250" i="33"/>
  <c r="D3552" i="33"/>
  <c r="D4473" i="33"/>
  <c r="D2364" i="33"/>
  <c r="D6131" i="33"/>
  <c r="D4039" i="33"/>
  <c r="D5393" i="33"/>
  <c r="D4043" i="33"/>
  <c r="D1664" i="33"/>
  <c r="D7292" i="33"/>
  <c r="D4047" i="33"/>
  <c r="D2896" i="33"/>
  <c r="D4767" i="33"/>
  <c r="D4266" i="33"/>
  <c r="D2577" i="33"/>
  <c r="D1187" i="33"/>
  <c r="D434" i="33"/>
  <c r="D7160" i="33"/>
  <c r="D7008" i="33"/>
  <c r="D4058" i="33"/>
  <c r="D7151" i="33"/>
  <c r="D6005" i="33"/>
  <c r="D3019" i="33"/>
  <c r="D4220" i="33"/>
  <c r="D6849" i="33"/>
  <c r="D4536" i="33"/>
  <c r="D7563" i="33"/>
  <c r="D879" i="33"/>
  <c r="D2981" i="33"/>
  <c r="D3764" i="33"/>
  <c r="D1365" i="33"/>
  <c r="D3002" i="33"/>
  <c r="D5583" i="33"/>
  <c r="D2465" i="33"/>
  <c r="D3304" i="33"/>
  <c r="D4523" i="33"/>
  <c r="D7177" i="33"/>
  <c r="D4803" i="33"/>
  <c r="D1306" i="33"/>
  <c r="D1897" i="33"/>
  <c r="D2664" i="33"/>
  <c r="D3211" i="33"/>
  <c r="D3285" i="33"/>
  <c r="D3216" i="33"/>
  <c r="D6591" i="33"/>
  <c r="D5656" i="33"/>
  <c r="D3596" i="33"/>
  <c r="D6963" i="33"/>
  <c r="D4229" i="33"/>
  <c r="D4167" i="33"/>
  <c r="D6649" i="33"/>
  <c r="D2396" i="33"/>
  <c r="D532" i="33"/>
  <c r="D1524" i="33"/>
  <c r="D5196" i="33"/>
  <c r="D5806" i="33"/>
  <c r="D6950" i="33"/>
  <c r="D7379" i="33"/>
  <c r="D6853" i="33"/>
  <c r="D1176" i="33"/>
  <c r="D4781" i="33"/>
  <c r="D1941" i="33"/>
  <c r="D2899" i="33"/>
  <c r="D4159" i="33"/>
  <c r="D3436" i="33"/>
  <c r="D1473" i="33"/>
  <c r="D5325" i="33"/>
  <c r="D2743" i="33"/>
  <c r="D3979" i="33"/>
  <c r="D3523" i="33"/>
  <c r="D7577" i="33"/>
  <c r="D4531" i="33"/>
  <c r="D5808" i="33"/>
  <c r="D5546" i="33"/>
  <c r="D6036" i="33"/>
  <c r="D5283" i="33"/>
  <c r="D2932" i="33"/>
  <c r="D7304" i="33"/>
  <c r="D7515" i="33"/>
  <c r="D3228" i="33"/>
  <c r="D320" i="33"/>
  <c r="D527" i="33"/>
  <c r="D1819" i="33"/>
  <c r="D6057" i="33"/>
  <c r="D64" i="33"/>
  <c r="D7600" i="33"/>
  <c r="D1232" i="33"/>
  <c r="D3279" i="33"/>
  <c r="D5785" i="33"/>
  <c r="D7624" i="33"/>
  <c r="D1605" i="33"/>
  <c r="D2473" i="33"/>
  <c r="D1078" i="33"/>
  <c r="D5104" i="33"/>
  <c r="D3067" i="33"/>
  <c r="D6814" i="33"/>
  <c r="D155" i="33"/>
  <c r="D595" i="33"/>
  <c r="D3641" i="33"/>
  <c r="D197" i="33"/>
  <c r="D2399" i="33"/>
  <c r="D7333" i="33"/>
  <c r="D2700" i="33"/>
  <c r="D6517" i="33"/>
  <c r="D3191" i="33"/>
  <c r="D2596" i="33"/>
  <c r="D4558" i="33"/>
  <c r="D4366" i="33"/>
  <c r="D1341" i="33"/>
  <c r="D5710" i="33"/>
  <c r="D3135" i="33"/>
  <c r="D7010" i="33"/>
  <c r="D1968" i="33"/>
  <c r="D2519" i="33"/>
  <c r="D579" i="33"/>
  <c r="D1835" i="33"/>
  <c r="D447" i="33"/>
  <c r="D1846" i="33"/>
  <c r="D969" i="33"/>
  <c r="D7410" i="33"/>
  <c r="D6708" i="33"/>
  <c r="D2418" i="33"/>
  <c r="D3985" i="33"/>
  <c r="D7120" i="33"/>
  <c r="D2028" i="33"/>
  <c r="D3133" i="33"/>
  <c r="D1795" i="33"/>
  <c r="D5426" i="33"/>
  <c r="D894" i="33"/>
  <c r="D4769" i="33"/>
  <c r="D5989" i="33"/>
  <c r="D6506" i="33"/>
  <c r="D5241" i="33"/>
  <c r="D4916" i="33"/>
  <c r="D6268" i="33"/>
  <c r="D6287" i="33"/>
  <c r="D1761" i="33"/>
  <c r="D3500" i="33"/>
  <c r="D946" i="33"/>
  <c r="D2144" i="33"/>
  <c r="D7128" i="33"/>
  <c r="D1797" i="33"/>
  <c r="D6611" i="33"/>
  <c r="D5488" i="33"/>
  <c r="D3640" i="33"/>
  <c r="D4304" i="33"/>
  <c r="D1900" i="33"/>
  <c r="D6596" i="33"/>
  <c r="D7320" i="33"/>
  <c r="D7452" i="33"/>
  <c r="D7125" i="33"/>
  <c r="D632" i="33"/>
  <c r="D6245" i="33"/>
  <c r="D2646" i="33"/>
  <c r="D224" i="33"/>
  <c r="D728" i="33"/>
  <c r="D4674" i="33"/>
  <c r="D4782" i="33"/>
  <c r="D1917" i="33"/>
  <c r="D300" i="33"/>
  <c r="D6284" i="33"/>
  <c r="D5349" i="33"/>
  <c r="D303" i="33"/>
  <c r="D3484" i="33"/>
  <c r="D6116" i="33"/>
  <c r="D6433" i="33"/>
  <c r="D1265" i="33"/>
  <c r="D7531" i="33"/>
  <c r="D5761" i="33"/>
  <c r="D6869" i="33"/>
  <c r="D3066" i="33"/>
  <c r="D1667" i="33"/>
  <c r="D3281" i="33"/>
  <c r="D2534" i="33"/>
  <c r="D3080" i="33"/>
  <c r="D375" i="33"/>
  <c r="D1773" i="33"/>
  <c r="D94" i="33"/>
  <c r="D5975" i="33"/>
  <c r="D3428" i="33"/>
  <c r="D1235" i="33"/>
  <c r="D7496" i="33"/>
  <c r="D1516" i="33"/>
  <c r="D5637" i="33"/>
  <c r="D1772" i="33"/>
  <c r="D2254" i="33"/>
  <c r="D6364" i="33"/>
  <c r="D880" i="33"/>
  <c r="D4533" i="33"/>
  <c r="D6503" i="33"/>
  <c r="D6401" i="33"/>
  <c r="D422" i="33"/>
  <c r="D767" i="33"/>
  <c r="D4673" i="33"/>
  <c r="D461" i="33"/>
  <c r="D4823" i="33"/>
  <c r="D6038" i="33"/>
  <c r="D3030" i="33"/>
  <c r="D6844" i="33"/>
  <c r="D597" i="33"/>
  <c r="D543" i="33"/>
  <c r="D7444" i="33"/>
  <c r="D3978" i="33"/>
  <c r="D7294" i="33"/>
  <c r="D132" i="33"/>
  <c r="D7323" i="33"/>
  <c r="D5049" i="33"/>
  <c r="D7382" i="33"/>
  <c r="D7253" i="33"/>
  <c r="D7601" i="33"/>
  <c r="D5758" i="33"/>
  <c r="D462" i="33"/>
  <c r="D1312" i="33"/>
  <c r="D5555" i="33"/>
  <c r="D2038" i="33"/>
  <c r="D7210" i="33"/>
  <c r="D260" i="33"/>
  <c r="D3367" i="33"/>
  <c r="D5465" i="33"/>
  <c r="D5861" i="33"/>
  <c r="D638" i="33"/>
  <c r="D3394" i="33"/>
  <c r="D3478" i="33"/>
  <c r="D6015" i="33"/>
  <c r="D6947" i="33"/>
  <c r="D3547" i="33"/>
  <c r="D2193" i="33"/>
  <c r="D2615" i="33"/>
  <c r="D6817" i="33"/>
  <c r="D3563" i="33"/>
  <c r="D1313" i="33"/>
  <c r="D2539" i="33"/>
  <c r="D7603" i="33"/>
  <c r="D2100" i="33"/>
  <c r="D4627" i="33"/>
  <c r="D925" i="33"/>
  <c r="D6949" i="33"/>
  <c r="D5398" i="33"/>
  <c r="D3555" i="33"/>
  <c r="D6740" i="33"/>
  <c r="D5995" i="33"/>
  <c r="D6788" i="33"/>
  <c r="D1206" i="33"/>
  <c r="D374" i="33"/>
  <c r="D1876" i="33"/>
  <c r="D1294" i="33"/>
  <c r="D6243" i="33"/>
  <c r="D1662" i="33"/>
  <c r="D689" i="33"/>
  <c r="D7217" i="33"/>
  <c r="D3763" i="33"/>
  <c r="D7060" i="33"/>
  <c r="D5083" i="33"/>
  <c r="D2794" i="33"/>
  <c r="D1041" i="33"/>
  <c r="D487" i="33"/>
  <c r="D525" i="33"/>
  <c r="D5614" i="33"/>
  <c r="D4888" i="33"/>
  <c r="D4811" i="33"/>
  <c r="D3261" i="33"/>
  <c r="D4317" i="33"/>
  <c r="D6464" i="33"/>
  <c r="D5525" i="33"/>
  <c r="D5126" i="33"/>
  <c r="D6827" i="33"/>
  <c r="D6931" i="33"/>
  <c r="D6151" i="33"/>
  <c r="D3534" i="33"/>
  <c r="D5219" i="33"/>
  <c r="D2312" i="33"/>
  <c r="D6758" i="33"/>
  <c r="D1193" i="33"/>
  <c r="D5632" i="33"/>
  <c r="D700" i="33"/>
  <c r="D3027" i="33"/>
  <c r="D4211" i="33"/>
  <c r="D190" i="33"/>
  <c r="D343" i="33"/>
  <c r="D6001" i="33"/>
  <c r="D3167" i="33"/>
  <c r="D5886" i="33"/>
  <c r="D4000" i="33"/>
  <c r="D6933" i="33"/>
  <c r="D1537" i="33"/>
  <c r="D6170" i="33"/>
  <c r="D736" i="33"/>
  <c r="D7389" i="33"/>
  <c r="D6809" i="33"/>
  <c r="D2611" i="33"/>
  <c r="D1434" i="33"/>
  <c r="D336" i="33"/>
  <c r="D5940" i="33"/>
  <c r="D3762" i="33"/>
  <c r="D5316" i="33"/>
  <c r="D5023" i="33"/>
  <c r="D567" i="33"/>
  <c r="D3761" i="33"/>
  <c r="D2160" i="33"/>
  <c r="D345" i="33"/>
  <c r="D2231" i="33"/>
  <c r="D6944" i="33"/>
  <c r="D3006" i="33"/>
  <c r="D4663" i="33"/>
  <c r="D2213" i="33"/>
  <c r="D5757" i="33"/>
  <c r="D3760" i="33"/>
  <c r="D1626" i="33"/>
  <c r="D240" i="33"/>
  <c r="D6009" i="33"/>
  <c r="D7457" i="33"/>
  <c r="D2128" i="33"/>
  <c r="D6028" i="33"/>
  <c r="D5084" i="33"/>
  <c r="D1629" i="33"/>
  <c r="D987" i="33"/>
  <c r="D1085" i="33"/>
  <c r="D2347" i="33"/>
  <c r="D15" i="33"/>
  <c r="D1692" i="33"/>
  <c r="D2407" i="33"/>
  <c r="D25" i="33"/>
  <c r="D7227" i="33"/>
  <c r="D6873" i="33"/>
  <c r="D365" i="33"/>
  <c r="D256" i="33"/>
  <c r="D7293" i="33"/>
  <c r="D979" i="33"/>
  <c r="D4882" i="33"/>
  <c r="D3473" i="33"/>
  <c r="D4062" i="33"/>
  <c r="D6109" i="33"/>
  <c r="D1647" i="33"/>
  <c r="D7194" i="33"/>
  <c r="D826" i="33"/>
  <c r="D3994" i="33"/>
  <c r="D7558" i="33"/>
  <c r="D93" i="33"/>
  <c r="D337" i="33"/>
  <c r="D6454" i="33"/>
  <c r="D6867" i="33"/>
  <c r="D7387" i="33"/>
  <c r="D6593" i="33"/>
  <c r="D1024" i="33"/>
  <c r="D1181" i="33"/>
  <c r="D5855" i="33"/>
  <c r="D1949" i="33"/>
  <c r="D1076" i="33"/>
  <c r="D7359" i="33"/>
  <c r="D7057" i="33"/>
  <c r="D7156" i="33"/>
  <c r="D546" i="33"/>
  <c r="D1565" i="33"/>
  <c r="D7283" i="33"/>
  <c r="D1384" i="33"/>
  <c r="D7251" i="33"/>
  <c r="D2351" i="33"/>
  <c r="D4244" i="33"/>
  <c r="D6121" i="33"/>
  <c r="D382" i="33"/>
  <c r="D714" i="33"/>
  <c r="D539" i="33"/>
  <c r="D5646" i="33"/>
  <c r="D5076" i="33"/>
  <c r="D3071" i="33"/>
  <c r="D2508" i="33"/>
  <c r="D789" i="33"/>
  <c r="D7353" i="33"/>
  <c r="D1494" i="33"/>
  <c r="D3090" i="33"/>
  <c r="D3466" i="33"/>
  <c r="D322" i="33"/>
  <c r="D6561" i="33"/>
  <c r="D7336" i="33"/>
  <c r="D2165" i="33"/>
  <c r="D6262" i="33"/>
  <c r="D5620" i="33"/>
  <c r="D3385" i="33"/>
  <c r="D2042" i="33"/>
  <c r="D981" i="33"/>
  <c r="D6290" i="33"/>
  <c r="D7042" i="33"/>
  <c r="D1388" i="33"/>
  <c r="D7162" i="33"/>
  <c r="D6730" i="33"/>
  <c r="D1213" i="33"/>
  <c r="D7341" i="33"/>
  <c r="D7511" i="33"/>
  <c r="D1233" i="33"/>
  <c r="D626" i="33"/>
  <c r="D4740" i="33"/>
  <c r="D6391" i="33"/>
  <c r="D1849" i="33"/>
  <c r="D3424" i="33"/>
  <c r="D2324" i="33"/>
  <c r="D1396" i="33"/>
  <c r="D6211" i="33"/>
  <c r="D603" i="33"/>
  <c r="D5562" i="33"/>
  <c r="D6834" i="33"/>
  <c r="D3668" i="33"/>
  <c r="D6518" i="33"/>
  <c r="D5629" i="33"/>
  <c r="D2450" i="33"/>
  <c r="D808" i="33"/>
  <c r="D1884" i="33"/>
  <c r="D723" i="33"/>
  <c r="D5677" i="33"/>
  <c r="D1986" i="33"/>
  <c r="D7255" i="33"/>
  <c r="D6961" i="33"/>
  <c r="D1269" i="33"/>
  <c r="D6564" i="33"/>
  <c r="D5172" i="33"/>
  <c r="D1715" i="33"/>
  <c r="D1611" i="33"/>
  <c r="D2919" i="33"/>
  <c r="D1889" i="33"/>
  <c r="D178" i="33"/>
  <c r="D1243" i="33"/>
  <c r="D5856" i="33"/>
  <c r="D3476" i="33"/>
  <c r="D1245" i="33"/>
  <c r="D1631" i="33"/>
  <c r="D5037" i="33"/>
  <c r="D2777" i="33"/>
  <c r="D6091" i="33"/>
  <c r="D7230" i="33"/>
  <c r="D1627" i="33"/>
  <c r="D2610" i="33"/>
  <c r="D5456" i="33"/>
  <c r="D5638" i="33"/>
  <c r="D3363" i="33"/>
  <c r="D1302" i="33"/>
  <c r="D868" i="33"/>
  <c r="D1088" i="33"/>
  <c r="D6772" i="33"/>
  <c r="D7046" i="33"/>
  <c r="D96" i="33"/>
  <c r="D6750" i="33"/>
  <c r="D5026" i="33"/>
  <c r="D2870" i="33"/>
  <c r="D1318" i="33"/>
  <c r="D425" i="33"/>
  <c r="D3682" i="33"/>
  <c r="D842" i="33"/>
  <c r="D2329" i="33"/>
  <c r="D5471" i="33"/>
  <c r="D4038" i="33"/>
  <c r="D3416" i="33"/>
  <c r="D759" i="33"/>
  <c r="D1808" i="33"/>
  <c r="D1240" i="33"/>
  <c r="D5483" i="33"/>
  <c r="D3759" i="33"/>
  <c r="D2714" i="33"/>
  <c r="D6034" i="33"/>
  <c r="D5364" i="33"/>
  <c r="D4993" i="33"/>
  <c r="D6348" i="33"/>
  <c r="D4476" i="33"/>
  <c r="D4676" i="33"/>
  <c r="D6746" i="33"/>
  <c r="D328" i="33"/>
  <c r="D4594" i="33"/>
  <c r="D2928" i="33"/>
  <c r="D2191" i="33"/>
  <c r="D1413" i="33"/>
  <c r="D1495" i="33"/>
  <c r="D2487" i="33"/>
  <c r="D5472" i="33"/>
  <c r="D4642" i="33"/>
  <c r="D4437" i="33"/>
  <c r="D4587" i="33"/>
  <c r="D4243" i="33"/>
  <c r="D7403" i="33"/>
  <c r="D2120" i="33"/>
  <c r="D6513" i="33"/>
  <c r="D624" i="33"/>
  <c r="D6431" i="33"/>
  <c r="D3663" i="33"/>
  <c r="D1672" i="33"/>
  <c r="D2326" i="33"/>
  <c r="D34" i="33"/>
  <c r="D1073" i="33"/>
  <c r="D99" i="33"/>
  <c r="D6856" i="33"/>
  <c r="D5748" i="33"/>
  <c r="D424" i="33"/>
  <c r="D6082" i="33"/>
  <c r="D1195" i="33"/>
  <c r="D786" i="33"/>
  <c r="D2461" i="33"/>
  <c r="D5280" i="33"/>
  <c r="D2404" i="33"/>
  <c r="D2472" i="33"/>
  <c r="D4362" i="33"/>
  <c r="D7004" i="33"/>
  <c r="D2040" i="33"/>
  <c r="D6358" i="33"/>
  <c r="D6043" i="33"/>
  <c r="D7470" i="33"/>
  <c r="D1166" i="33"/>
  <c r="D4572" i="33"/>
  <c r="D111" i="33"/>
  <c r="D5497" i="33"/>
  <c r="D3353" i="33"/>
  <c r="D4820" i="33"/>
  <c r="D1992" i="33"/>
  <c r="D217" i="33"/>
  <c r="D2182" i="33"/>
  <c r="D4018" i="33"/>
  <c r="D125" i="33"/>
  <c r="D7216" i="33"/>
  <c r="D7535" i="33"/>
  <c r="D7245" i="33"/>
  <c r="D1868" i="33"/>
  <c r="D4924" i="33"/>
  <c r="D940" i="33"/>
  <c r="D3758" i="33"/>
  <c r="D4305" i="33"/>
  <c r="D4416" i="33"/>
  <c r="D1004" i="33"/>
  <c r="D1400" i="33"/>
  <c r="D6068" i="33"/>
  <c r="D4615" i="33"/>
  <c r="D3589" i="33"/>
  <c r="D794" i="33"/>
  <c r="D1218" i="33"/>
  <c r="D6469" i="33"/>
  <c r="D1670" i="33"/>
  <c r="D6896" i="33"/>
  <c r="D3029" i="33"/>
  <c r="D6531" i="33"/>
  <c r="D4422" i="33"/>
  <c r="D3944" i="33"/>
  <c r="D6029" i="33"/>
  <c r="D5974" i="33"/>
  <c r="D4129" i="33"/>
  <c r="D4466" i="33"/>
  <c r="D4469" i="33"/>
  <c r="D2876" i="33"/>
  <c r="D4468" i="33"/>
  <c r="D2805" i="33"/>
  <c r="D405" i="33"/>
  <c r="D4775" i="33"/>
  <c r="D5609" i="33"/>
  <c r="D5390" i="33"/>
  <c r="D2681" i="33"/>
  <c r="D5308" i="33"/>
  <c r="D5441" i="33"/>
  <c r="D6169" i="33"/>
  <c r="D2855" i="33"/>
  <c r="D4941" i="33"/>
  <c r="D5972" i="33"/>
  <c r="D5570" i="33"/>
  <c r="D5934" i="33"/>
  <c r="D2607" i="33"/>
  <c r="D6102" i="33"/>
  <c r="D6577" i="33"/>
  <c r="D6917" i="33"/>
  <c r="D1257" i="33"/>
  <c r="D4349" i="33"/>
  <c r="D3622" i="33"/>
  <c r="D7045" i="33"/>
  <c r="D370" i="33"/>
  <c r="D6413" i="33"/>
  <c r="D5759" i="33"/>
  <c r="D6993" i="33"/>
  <c r="D2816" i="33"/>
  <c r="D1169" i="33"/>
  <c r="D6333" i="33"/>
  <c r="D5863" i="33"/>
  <c r="D2259" i="33"/>
  <c r="D4546" i="33"/>
  <c r="D6474" i="33"/>
  <c r="D1517" i="33"/>
  <c r="D2711" i="33"/>
  <c r="D537" i="33"/>
  <c r="D5431" i="33"/>
  <c r="D7504" i="33"/>
  <c r="D3556" i="33"/>
  <c r="D7313" i="33"/>
  <c r="D5812" i="33"/>
  <c r="D3297" i="33"/>
  <c r="D7533" i="33"/>
  <c r="D924" i="33"/>
  <c r="D5652" i="33"/>
  <c r="D287" i="33"/>
  <c r="D6221" i="33"/>
  <c r="D1780" i="33"/>
  <c r="D1146" i="33"/>
  <c r="D5587" i="33"/>
  <c r="D3156" i="33"/>
  <c r="D3361" i="33"/>
  <c r="D2642" i="33"/>
  <c r="D5165" i="33"/>
  <c r="D6435" i="33"/>
  <c r="D5209" i="33"/>
  <c r="D6095" i="33"/>
  <c r="D7173" i="33"/>
  <c r="D2033" i="33"/>
  <c r="D6567" i="33"/>
  <c r="D3963" i="33"/>
  <c r="D437" i="33"/>
  <c r="D649" i="33"/>
  <c r="D982" i="33"/>
  <c r="D7066" i="33"/>
  <c r="D6984" i="33"/>
  <c r="D2653" i="33"/>
  <c r="D418" i="33"/>
  <c r="D6676" i="33"/>
  <c r="D2613" i="33"/>
  <c r="D3201" i="33"/>
  <c r="D3295" i="33"/>
  <c r="D3014" i="33"/>
  <c r="D2064" i="33"/>
  <c r="D750" i="33"/>
  <c r="D1815" i="33"/>
  <c r="D1700" i="33"/>
  <c r="D6267" i="33"/>
  <c r="D6372" i="33"/>
  <c r="D517" i="33"/>
  <c r="D686" i="33"/>
  <c r="D990" i="33"/>
  <c r="D1839" i="33"/>
  <c r="D5736" i="33"/>
  <c r="D3526" i="33"/>
  <c r="D2067" i="33"/>
  <c r="D1685" i="33"/>
  <c r="D6646" i="33"/>
  <c r="D5964" i="33"/>
  <c r="D3383" i="33"/>
  <c r="D7375" i="33"/>
  <c r="D261" i="33"/>
  <c r="D7113" i="33"/>
  <c r="D855" i="33"/>
  <c r="D6445" i="33"/>
  <c r="D3326" i="33"/>
  <c r="D5878" i="33"/>
  <c r="D7108" i="33"/>
  <c r="D1155" i="33"/>
  <c r="D1273" i="33"/>
  <c r="D2547" i="33"/>
  <c r="D5831" i="33"/>
  <c r="D442" i="33"/>
  <c r="D6134" i="33"/>
  <c r="D2393" i="33"/>
  <c r="D1090" i="33"/>
  <c r="D3407" i="33"/>
  <c r="D4619" i="33"/>
  <c r="D4521" i="33"/>
  <c r="D6721" i="33"/>
  <c r="D6903" i="33"/>
  <c r="D5169" i="33"/>
  <c r="D6465" i="33"/>
  <c r="D2694" i="33"/>
  <c r="D3185" i="33"/>
  <c r="D1211" i="33"/>
  <c r="D3013" i="33"/>
  <c r="D6586" i="33"/>
  <c r="D7237" i="33"/>
  <c r="D6838" i="33"/>
  <c r="D3041" i="33"/>
  <c r="D4514" i="33"/>
  <c r="D6244" i="33"/>
  <c r="D347" i="33"/>
  <c r="D170" i="33"/>
  <c r="D5576" i="33"/>
  <c r="D2000" i="33"/>
  <c r="D1640" i="33"/>
  <c r="D1898" i="33"/>
  <c r="D1387" i="33"/>
  <c r="D6294" i="33"/>
  <c r="D679" i="33"/>
  <c r="D5538" i="33"/>
  <c r="D3965" i="33"/>
  <c r="D279" i="33"/>
  <c r="D4264" i="33"/>
  <c r="D945" i="33"/>
  <c r="D6031" i="33"/>
  <c r="D2900" i="33"/>
  <c r="D5164" i="33"/>
  <c r="D3576" i="33"/>
  <c r="D5286" i="33"/>
  <c r="D5826" i="33"/>
  <c r="D504" i="33"/>
  <c r="D1246" i="33"/>
  <c r="D4548" i="33"/>
  <c r="D2803" i="33"/>
  <c r="D7618" i="33"/>
  <c r="D4694" i="33"/>
  <c r="D6976" i="33"/>
  <c r="D7305" i="33"/>
  <c r="D623" i="33"/>
  <c r="D508" i="33"/>
  <c r="D5131" i="33"/>
  <c r="D2520" i="33"/>
  <c r="D2458" i="33"/>
  <c r="D7506" i="33"/>
  <c r="D2307" i="33"/>
  <c r="D4864" i="33"/>
  <c r="D2531" i="33"/>
  <c r="D555" i="33"/>
  <c r="D3148" i="33"/>
  <c r="D6539" i="33"/>
  <c r="D6609" i="33"/>
  <c r="D7372" i="33"/>
  <c r="D1585" i="33"/>
  <c r="D2448" i="33"/>
  <c r="D456" i="33"/>
  <c r="D6261" i="33"/>
  <c r="D1344" i="33"/>
  <c r="D861" i="33"/>
  <c r="D4150" i="33"/>
  <c r="D4342" i="33"/>
  <c r="D678" i="33"/>
  <c r="D3701" i="33"/>
  <c r="D2178" i="33"/>
  <c r="D6084" i="33"/>
  <c r="D6032" i="33"/>
  <c r="D4403" i="33"/>
  <c r="D1072" i="33"/>
  <c r="D5616" i="33"/>
  <c r="D7115" i="33"/>
  <c r="D5880" i="33"/>
  <c r="D1095" i="33"/>
  <c r="D3698" i="33"/>
  <c r="D3461" i="33"/>
  <c r="D6314" i="33"/>
  <c r="D313" i="33"/>
  <c r="D414" i="33"/>
  <c r="D6126" i="33"/>
  <c r="D985" i="33"/>
  <c r="D4371" i="33"/>
  <c r="D4198" i="33"/>
  <c r="D582" i="33"/>
  <c r="D4007" i="33"/>
  <c r="D4586" i="33"/>
  <c r="D5428" i="33"/>
  <c r="D785" i="33"/>
  <c r="D1615" i="33"/>
  <c r="D7136" i="33"/>
  <c r="D1569" i="33"/>
  <c r="D6602" i="33"/>
  <c r="D302" i="33"/>
  <c r="D5543" i="33"/>
  <c r="D4559" i="33"/>
  <c r="D4847" i="33"/>
  <c r="D1369" i="33"/>
  <c r="D5006" i="33"/>
  <c r="D891" i="33"/>
  <c r="D4017" i="33"/>
  <c r="D6942" i="33"/>
  <c r="D6654" i="33"/>
  <c r="D4180" i="33"/>
  <c r="D6830" i="33"/>
  <c r="D5955" i="33"/>
  <c r="D7589" i="33"/>
  <c r="D4353" i="33"/>
  <c r="D740" i="33"/>
  <c r="D6766" i="33"/>
  <c r="D2761" i="33"/>
  <c r="D5834" i="33"/>
  <c r="D5967" i="33"/>
  <c r="D3005" i="33"/>
  <c r="D930" i="33"/>
  <c r="D4475" i="33"/>
  <c r="D1192" i="33"/>
  <c r="D2323" i="33"/>
  <c r="D3267" i="33"/>
  <c r="D6384" i="33"/>
  <c r="D5388" i="33"/>
  <c r="D2447" i="33"/>
  <c r="D4467" i="33"/>
  <c r="D3147" i="33"/>
  <c r="D2851" i="33"/>
  <c r="D4447" i="33"/>
  <c r="D4223" i="33"/>
  <c r="D5692" i="33"/>
  <c r="D5838" i="33"/>
  <c r="D2226" i="33"/>
  <c r="D836" i="33"/>
  <c r="D4748" i="33"/>
  <c r="D369" i="33"/>
  <c r="D2039" i="33"/>
  <c r="D1316" i="33"/>
  <c r="D812" i="33"/>
  <c r="D6572" i="33"/>
  <c r="D1948" i="33"/>
  <c r="D3042" i="33"/>
  <c r="D3706" i="33"/>
  <c r="D7317" i="33"/>
  <c r="D2236" i="33"/>
  <c r="D3237" i="33"/>
  <c r="D4256" i="33"/>
  <c r="D3076" i="33"/>
  <c r="D3578" i="33"/>
  <c r="D5359" i="33"/>
  <c r="D6651" i="33"/>
  <c r="D4922" i="33"/>
  <c r="D3757" i="33"/>
  <c r="D6667" i="33"/>
  <c r="D6604" i="33"/>
  <c r="D1522" i="33"/>
  <c r="D4460" i="33"/>
  <c r="D1634" i="33"/>
  <c r="D5715" i="33"/>
  <c r="D7075" i="33"/>
  <c r="D6689" i="33"/>
  <c r="D6415" i="33"/>
  <c r="D873" i="33"/>
  <c r="D5864" i="33"/>
  <c r="D3073" i="33"/>
  <c r="D4286" i="33"/>
  <c r="D1238" i="33"/>
  <c r="D4024" i="33"/>
  <c r="D6033" i="33"/>
  <c r="D1402" i="33"/>
  <c r="D3469" i="33"/>
  <c r="D2282" i="33"/>
  <c r="D4920" i="33"/>
  <c r="D6300" i="33"/>
  <c r="D5374" i="33"/>
  <c r="D5828" i="33"/>
  <c r="D2171" i="33"/>
  <c r="D3561" i="33"/>
  <c r="D2809" i="33"/>
  <c r="D2632" i="33"/>
  <c r="D2883" i="33"/>
  <c r="D5649" i="33"/>
  <c r="D5579" i="33"/>
  <c r="D4027" i="33"/>
  <c r="D7088" i="33"/>
  <c r="D501" i="33"/>
  <c r="D3124" i="33"/>
  <c r="D1865" i="33"/>
  <c r="D2824" i="33"/>
  <c r="D3136" i="33"/>
  <c r="D2161" i="33"/>
  <c r="D3143" i="33"/>
  <c r="D6764" i="33"/>
  <c r="D3564" i="33"/>
  <c r="D3198" i="33"/>
  <c r="D5976" i="33"/>
  <c r="D3618" i="33"/>
  <c r="D1558" i="33"/>
  <c r="D4595" i="33"/>
  <c r="D3695" i="33"/>
  <c r="D4091" i="33"/>
  <c r="D5114" i="33"/>
  <c r="D277" i="33"/>
  <c r="D1594" i="33"/>
  <c r="D659" i="33"/>
  <c r="D4777" i="33"/>
  <c r="D5943" i="33"/>
  <c r="D2996" i="33"/>
  <c r="D4793" i="33"/>
  <c r="D1084" i="33"/>
  <c r="D5365" i="33"/>
  <c r="D4336" i="33"/>
  <c r="D3403" i="33"/>
  <c r="D6369" i="33"/>
  <c r="D239" i="33"/>
  <c r="D5356" i="33"/>
  <c r="D1982" i="33"/>
  <c r="D5725" i="33"/>
  <c r="D3756" i="33"/>
  <c r="D6693" i="33"/>
  <c r="D4031" i="33"/>
  <c r="D5600" i="33"/>
  <c r="D5891" i="33"/>
  <c r="D5237" i="33"/>
  <c r="D5742" i="33"/>
  <c r="D5706" i="33"/>
  <c r="D4535" i="33"/>
  <c r="D6196" i="33"/>
  <c r="D1191" i="33"/>
  <c r="D4478" i="33"/>
  <c r="D1722" i="33"/>
  <c r="D2670" i="33"/>
  <c r="D6747" i="33"/>
  <c r="D3084" i="33"/>
  <c r="D317" i="33"/>
  <c r="D1165" i="33"/>
  <c r="D4319" i="33"/>
  <c r="D1374" i="33"/>
  <c r="D1712" i="33"/>
  <c r="D5149" i="33"/>
  <c r="D3959" i="33"/>
  <c r="D4060" i="33"/>
  <c r="D7492" i="33"/>
  <c r="D3530" i="33"/>
  <c r="D5672" i="33"/>
  <c r="D1116" i="33"/>
  <c r="D1194" i="33"/>
  <c r="D2567" i="33"/>
  <c r="D10" i="33"/>
  <c r="D3646" i="33"/>
  <c r="D954" i="33"/>
  <c r="D7244" i="33"/>
  <c r="D4652" i="33"/>
  <c r="D7179" i="33"/>
  <c r="D1576" i="33"/>
  <c r="D2641" i="33"/>
  <c r="D6737" i="33"/>
  <c r="D4625" i="33"/>
  <c r="D4529" i="33"/>
  <c r="D457" i="33"/>
  <c r="D4610" i="33"/>
  <c r="D1671" i="33"/>
  <c r="D5594" i="33"/>
  <c r="D1067" i="33"/>
  <c r="D2134" i="33"/>
  <c r="D1836" i="33"/>
  <c r="D4382" i="33"/>
  <c r="D7185" i="33"/>
  <c r="D5312" i="33"/>
  <c r="D4763" i="33"/>
  <c r="D7514" i="33"/>
  <c r="D6920" i="33"/>
  <c r="D3181" i="33"/>
  <c r="D7354" i="33"/>
  <c r="D1656" i="33"/>
  <c r="D1721" i="33"/>
  <c r="D898" i="33"/>
  <c r="D1040" i="33"/>
  <c r="D3431" i="33"/>
  <c r="D5453" i="33"/>
  <c r="D4481" i="33"/>
  <c r="D5865" i="33"/>
  <c r="D4195" i="33"/>
  <c r="D6641" i="33"/>
  <c r="D1959" i="33"/>
  <c r="D6194" i="33"/>
  <c r="D3062" i="33"/>
  <c r="D2821" i="33"/>
  <c r="D2419" i="33"/>
  <c r="D2013" i="33"/>
  <c r="D5187" i="33"/>
  <c r="D3355" i="33"/>
  <c r="D6862" i="33"/>
  <c r="D2346" i="33"/>
  <c r="D1296" i="33"/>
  <c r="D6767" i="33"/>
  <c r="D2657" i="33"/>
  <c r="D1443" i="33"/>
  <c r="D1625" i="33"/>
  <c r="D1716" i="33"/>
  <c r="D5427" i="33"/>
  <c r="D5648" i="33"/>
  <c r="D3755" i="33"/>
  <c r="D6326" i="33"/>
  <c r="D3566" i="33"/>
  <c r="D6412" i="33"/>
  <c r="D893" i="33"/>
  <c r="D2119" i="33"/>
  <c r="D5232" i="33"/>
  <c r="D187" i="33"/>
  <c r="D3707" i="33"/>
  <c r="D1512" i="33"/>
  <c r="D3098" i="33"/>
  <c r="D6319" i="33"/>
  <c r="D575" i="33"/>
  <c r="D1717" i="33"/>
  <c r="D6086" i="33"/>
  <c r="D7480" i="33"/>
  <c r="D1642" i="33"/>
  <c r="D1032" i="33"/>
  <c r="D885" i="33"/>
  <c r="D1838" i="33"/>
  <c r="D7348" i="33"/>
  <c r="D3453" i="33"/>
  <c r="D7095" i="33"/>
  <c r="D4638" i="33"/>
  <c r="D4632" i="33"/>
  <c r="D3373" i="33"/>
  <c r="D4486" i="33"/>
  <c r="D3945" i="33"/>
  <c r="D2211" i="33"/>
  <c r="D2665" i="33"/>
  <c r="D5031" i="33"/>
  <c r="D6427" i="33"/>
  <c r="D5154" i="33"/>
  <c r="D3754" i="33"/>
  <c r="D7040" i="33"/>
  <c r="D2608" i="33"/>
  <c r="D2273" i="33"/>
  <c r="D2773" i="33"/>
  <c r="D2693" i="33"/>
  <c r="D4127" i="33"/>
  <c r="D3704" i="33"/>
  <c r="D2703" i="33"/>
  <c r="D3584" i="33"/>
  <c r="D1286" i="33"/>
  <c r="D884" i="33"/>
  <c r="D5960" i="33"/>
  <c r="D4741" i="33"/>
  <c r="D6648" i="33"/>
  <c r="D3186" i="33"/>
  <c r="D6217" i="33"/>
  <c r="D5659" i="33"/>
  <c r="D2581" i="33"/>
  <c r="D571" i="33"/>
  <c r="D4483" i="33"/>
  <c r="D5545" i="33"/>
  <c r="D4935" i="33"/>
  <c r="D4142" i="33"/>
  <c r="D3531" i="33"/>
  <c r="D6457" i="33"/>
  <c r="D2524" i="33"/>
  <c r="D400" i="33"/>
  <c r="D3438" i="33"/>
  <c r="D5689" i="33"/>
  <c r="D839" i="33"/>
  <c r="D4019" i="33"/>
  <c r="D3575" i="33"/>
  <c r="D6120" i="33"/>
  <c r="D6448" i="33"/>
  <c r="D6796" i="33"/>
  <c r="D2471" i="33"/>
  <c r="D4321" i="33"/>
  <c r="D6441" i="33"/>
  <c r="D5419" i="33"/>
  <c r="D7502" i="33"/>
  <c r="D2818" i="33"/>
  <c r="D1255" i="33"/>
  <c r="D4034" i="33"/>
  <c r="D3626" i="33"/>
  <c r="D2781" i="33"/>
  <c r="D5512" i="33"/>
  <c r="D3948" i="33"/>
  <c r="D1798" i="33"/>
  <c r="D3273" i="33"/>
  <c r="D1726" i="33"/>
  <c r="D4204" i="33"/>
  <c r="D1831" i="33"/>
  <c r="D3226" i="33"/>
  <c r="D7240" i="33"/>
  <c r="D3384" i="33"/>
  <c r="D431" i="33"/>
  <c r="D1776" i="33"/>
  <c r="D1924" i="33"/>
  <c r="D6044" i="33"/>
  <c r="D4380" i="33"/>
  <c r="D2833" i="33"/>
  <c r="D5407" i="33"/>
  <c r="D1493" i="33"/>
  <c r="D4144" i="33"/>
  <c r="D2017" i="33"/>
  <c r="D2796" i="33"/>
  <c r="D1506" i="33"/>
  <c r="D5699" i="33"/>
  <c r="D4633" i="33"/>
  <c r="D4489" i="33"/>
  <c r="D3250" i="33"/>
  <c r="D549" i="33"/>
  <c r="D6623" i="33"/>
  <c r="D5851" i="33"/>
  <c r="D6930" i="33"/>
  <c r="D6228" i="33"/>
  <c r="D6566" i="33"/>
  <c r="D1660" i="33"/>
  <c r="D1148" i="33"/>
  <c r="D2771" i="33"/>
  <c r="D1554" i="33"/>
  <c r="D6149" i="33"/>
  <c r="D1963" i="33"/>
  <c r="D3582" i="33"/>
  <c r="D1256" i="33"/>
  <c r="D6915" i="33"/>
  <c r="D4378" i="33"/>
  <c r="D6012" i="33"/>
  <c r="D5019" i="33"/>
  <c r="D876" i="33"/>
  <c r="D1481" i="33"/>
  <c r="D497" i="33"/>
  <c r="D7261" i="33"/>
  <c r="D2713" i="33"/>
  <c r="D4188" i="33"/>
  <c r="D5769" i="33"/>
  <c r="D3083" i="33"/>
  <c r="D1613" i="33"/>
  <c r="D7278" i="33"/>
  <c r="D4009" i="33"/>
  <c r="D1759" i="33"/>
  <c r="D4896" i="33"/>
  <c r="D5966" i="33"/>
  <c r="D7007" i="33"/>
  <c r="D6530" i="33"/>
  <c r="D2858" i="33"/>
  <c r="D2526" i="33"/>
  <c r="D5792" i="33"/>
  <c r="D5647" i="33"/>
  <c r="D684" i="33"/>
  <c r="D5061" i="33"/>
  <c r="D1420" i="33"/>
  <c r="D3332" i="33"/>
  <c r="D4333" i="33"/>
  <c r="D3162" i="33"/>
  <c r="D3221" i="33"/>
  <c r="D123" i="33"/>
  <c r="D3440" i="33"/>
  <c r="D6281" i="33"/>
  <c r="D3356" i="33"/>
  <c r="D5714" i="33"/>
  <c r="D7102" i="33"/>
  <c r="D6680" i="33"/>
  <c r="D4568" i="33"/>
  <c r="D3101" i="33"/>
  <c r="D6652" i="33"/>
  <c r="D7319" i="33"/>
  <c r="D4164" i="33"/>
  <c r="D3000" i="33"/>
  <c r="D4492" i="33"/>
  <c r="D2059" i="33"/>
  <c r="D2552" i="33"/>
  <c r="D7286" i="33"/>
  <c r="D6176" i="33"/>
  <c r="D829" i="33"/>
  <c r="D1345" i="33"/>
  <c r="D4532" i="33"/>
  <c r="D1840" i="33"/>
  <c r="D1811" i="33"/>
  <c r="D2463" i="33"/>
  <c r="D3093" i="33"/>
  <c r="D4412" i="33"/>
  <c r="D5698" i="33"/>
  <c r="D2889" i="33"/>
  <c r="D2270" i="33"/>
  <c r="D4525" i="33"/>
  <c r="D2209" i="33"/>
  <c r="D4032" i="33"/>
  <c r="D7020" i="33"/>
  <c r="D2177" i="33"/>
  <c r="D5256" i="33"/>
  <c r="D7199" i="33"/>
  <c r="D6964" i="33"/>
  <c r="D3232" i="33"/>
  <c r="D2791" i="33"/>
  <c r="D7058" i="33"/>
  <c r="D1047" i="33"/>
  <c r="D5145" i="33"/>
  <c r="D6323" i="33"/>
  <c r="D7483" i="33"/>
  <c r="D2482" i="33"/>
  <c r="D4471" i="33"/>
  <c r="D645" i="33"/>
  <c r="D3426" i="33"/>
  <c r="D2284" i="33"/>
  <c r="D2176" i="33"/>
  <c r="D5391" i="33"/>
  <c r="D4768" i="33"/>
  <c r="D1128" i="33"/>
  <c r="D6070" i="33"/>
  <c r="D7271" i="33"/>
  <c r="D1015" i="33"/>
  <c r="D763" i="33"/>
  <c r="D1903" i="33"/>
  <c r="D5221" i="33"/>
  <c r="D5333" i="33"/>
  <c r="D841" i="33"/>
  <c r="D6929" i="33"/>
  <c r="D5174" i="33"/>
  <c r="D2963" i="33"/>
  <c r="D1293" i="33"/>
  <c r="D3442" i="33"/>
  <c r="D2381" i="33"/>
  <c r="D4094" i="33"/>
  <c r="D2513" i="33"/>
  <c r="D1060" i="33"/>
  <c r="D7198" i="33"/>
  <c r="D1505" i="33"/>
  <c r="D2127" i="33"/>
  <c r="D3950" i="33"/>
  <c r="D6887" i="33"/>
  <c r="D4028" i="33"/>
  <c r="D2288" i="33"/>
  <c r="D2811" i="33"/>
  <c r="D909" i="33"/>
  <c r="D2923" i="33"/>
  <c r="D1237" i="33"/>
  <c r="D5321" i="33"/>
  <c r="D1927" i="33"/>
  <c r="D5927" i="33"/>
  <c r="D6752" i="33"/>
  <c r="D5450" i="33"/>
  <c r="D7299" i="33"/>
  <c r="D6879" i="33"/>
  <c r="D1358" i="33"/>
  <c r="D5358" i="33"/>
  <c r="D824" i="33"/>
  <c r="D4386" i="33"/>
  <c r="D5118" i="33"/>
  <c r="D6578" i="33"/>
  <c r="D7632" i="33"/>
  <c r="D846" i="33"/>
  <c r="D4314" i="33"/>
  <c r="D5332" i="33"/>
  <c r="D1415" i="33"/>
  <c r="D1785" i="33"/>
  <c r="D7364" i="33"/>
  <c r="D526" i="33"/>
  <c r="D262" i="33"/>
  <c r="D7260" i="33"/>
  <c r="D3387" i="33"/>
  <c r="D3034" i="33"/>
  <c r="D902" i="33"/>
  <c r="D3601" i="33"/>
  <c r="D4640" i="33"/>
  <c r="D2618" i="33"/>
  <c r="D1976" i="33"/>
  <c r="D6532" i="33"/>
  <c r="D1108" i="33"/>
  <c r="D3667" i="33"/>
  <c r="D5951" i="33"/>
  <c r="D2253" i="33"/>
  <c r="D5070" i="33"/>
  <c r="D858" i="33"/>
  <c r="D4626" i="33"/>
  <c r="D2147" i="33"/>
  <c r="D1220" i="33"/>
  <c r="D1600" i="33"/>
  <c r="D5561" i="33"/>
  <c r="D1099" i="33"/>
  <c r="D3364" i="33"/>
  <c r="D2070" i="33"/>
  <c r="D4098" i="33"/>
  <c r="D6386" i="33"/>
  <c r="D1711" i="33"/>
  <c r="D2827" i="33"/>
  <c r="D4843" i="33"/>
  <c r="D2826" i="33"/>
  <c r="D445" i="33"/>
  <c r="D6025" i="33"/>
  <c r="D3454" i="33"/>
  <c r="D2383" i="33"/>
  <c r="D6837" i="33"/>
  <c r="D4171" i="33"/>
  <c r="D3374" i="33"/>
  <c r="D6505" i="33"/>
  <c r="D4992" i="33"/>
  <c r="D5125" i="33"/>
  <c r="D3753" i="33"/>
  <c r="D7147" i="33"/>
  <c r="D6398" i="33"/>
  <c r="D854" i="33"/>
  <c r="D6939" i="33"/>
  <c r="D1162" i="33"/>
  <c r="D3551" i="33"/>
  <c r="D470" i="33"/>
  <c r="D7144" i="33"/>
  <c r="D1298" i="33"/>
  <c r="D914" i="33"/>
  <c r="D5054" i="33"/>
  <c r="D2023" i="33"/>
  <c r="D2964" i="33"/>
  <c r="D1469" i="33"/>
  <c r="D2979" i="33"/>
  <c r="D5513" i="33"/>
  <c r="D3951" i="33"/>
  <c r="D5515" i="33"/>
  <c r="D5485" i="33"/>
  <c r="D1732" i="33"/>
  <c r="D4379" i="33"/>
  <c r="D6754" i="33"/>
  <c r="D837" i="33"/>
  <c r="D6252" i="33"/>
  <c r="D2292" i="33"/>
  <c r="D4575" i="33"/>
  <c r="D1034" i="33"/>
  <c r="D314" i="33"/>
  <c r="D4287" i="33"/>
  <c r="D2546" i="33"/>
  <c r="D5847" i="33"/>
  <c r="D2744" i="33"/>
  <c r="D1066" i="33"/>
  <c r="D4853" i="33"/>
  <c r="D6195" i="33"/>
  <c r="D536" i="33"/>
  <c r="D4082" i="33"/>
  <c r="D3522" i="33"/>
  <c r="D6552" i="33"/>
  <c r="D509" i="33"/>
  <c r="D6734" i="33"/>
  <c r="D7344" i="33"/>
  <c r="D535" i="33"/>
  <c r="D6471" i="33"/>
  <c r="D6410" i="33"/>
  <c r="D7133" i="33"/>
  <c r="D5794" i="33"/>
  <c r="D7433" i="33"/>
  <c r="D7524" i="33"/>
  <c r="D381" i="33"/>
  <c r="D7218" i="33"/>
  <c r="D5093" i="33"/>
  <c r="D540" i="33"/>
  <c r="D5582" i="33"/>
  <c r="D3538" i="33"/>
  <c r="D5650" i="33"/>
  <c r="D692" i="33"/>
  <c r="D3625" i="33"/>
  <c r="D6556" i="33"/>
  <c r="D6692" i="33"/>
  <c r="D4119" i="33"/>
  <c r="D2484" i="33"/>
  <c r="D1902" i="33"/>
  <c r="D7011" i="33"/>
  <c r="D6673" i="33"/>
  <c r="D7631" i="33"/>
  <c r="D5464" i="33"/>
  <c r="D1337" i="33"/>
  <c r="D7254" i="33"/>
  <c r="D1674" i="33"/>
  <c r="D2828" i="33"/>
  <c r="D731" i="33"/>
  <c r="D1290" i="33"/>
  <c r="D6843" i="33"/>
  <c r="D3673" i="33"/>
  <c r="D4735" i="33"/>
  <c r="D6072" i="33"/>
  <c r="D5783" i="33"/>
  <c r="D185" i="33"/>
  <c r="D2197" i="33"/>
  <c r="D4557" i="33"/>
  <c r="D463" i="33"/>
  <c r="D964" i="33"/>
  <c r="D2032" i="33"/>
  <c r="D4542" i="33"/>
  <c r="D4835" i="33"/>
  <c r="D4225" i="33"/>
  <c r="D4226" i="33"/>
  <c r="D4455" i="33"/>
  <c r="D2704" i="33"/>
  <c r="D712" i="33"/>
  <c r="D2320" i="33"/>
  <c r="D1767" i="33"/>
  <c r="D6316" i="33"/>
  <c r="D3962" i="33"/>
  <c r="D4052" i="33"/>
  <c r="D1226" i="33"/>
  <c r="D4120" i="33"/>
  <c r="D2001" i="33"/>
  <c r="D5723" i="33"/>
  <c r="D6952" i="33"/>
  <c r="D2859" i="33"/>
  <c r="D4125" i="33"/>
  <c r="D5376" i="33"/>
  <c r="D1428" i="33"/>
  <c r="D5531" i="33"/>
  <c r="D1082" i="33"/>
  <c r="D4898" i="33"/>
  <c r="D1424" i="33"/>
  <c r="D6150" i="33"/>
  <c r="D3543" i="33"/>
  <c r="D2397" i="33"/>
  <c r="D2862" i="33"/>
  <c r="D2884" i="33"/>
  <c r="D6424" i="33"/>
  <c r="D4303" i="33"/>
  <c r="D2271" i="33"/>
  <c r="D6071" i="33"/>
  <c r="D6739" i="33"/>
  <c r="D4833" i="33"/>
  <c r="D1457" i="33"/>
  <c r="D2764" i="33"/>
  <c r="D4736" i="33"/>
  <c r="D5269" i="33"/>
  <c r="D1561" i="33"/>
  <c r="D2863" i="33"/>
  <c r="D2190" i="33"/>
  <c r="D4370" i="33"/>
  <c r="D2875" i="33"/>
  <c r="D5344" i="33"/>
  <c r="D3616" i="33"/>
  <c r="D3234" i="33"/>
  <c r="D1930" i="33"/>
  <c r="D6544" i="33"/>
  <c r="D5258" i="33"/>
  <c r="D5717" i="33"/>
  <c r="D2758" i="33"/>
  <c r="D4217" i="33"/>
  <c r="D3302" i="33"/>
  <c r="D2073" i="33"/>
  <c r="D2379" i="33"/>
  <c r="D5255" i="33"/>
  <c r="D3683" i="33"/>
  <c r="D301" i="33"/>
  <c r="D2967" i="33"/>
  <c r="D5635" i="33"/>
  <c r="D404" i="33"/>
  <c r="D5963" i="33"/>
  <c r="D3069" i="33"/>
  <c r="D5189" i="33"/>
  <c r="D4479" i="33"/>
  <c r="D3119" i="33"/>
  <c r="D4932" i="33"/>
  <c r="D1525" i="33"/>
  <c r="D4613" i="33"/>
  <c r="D6669" i="33"/>
  <c r="D1608" i="33"/>
  <c r="D1455" i="33"/>
  <c r="D1513" i="33"/>
  <c r="D1875" i="33"/>
  <c r="D648" i="33"/>
  <c r="D4978" i="33"/>
  <c r="D4176" i="33"/>
  <c r="D3032" i="33"/>
  <c r="D6074" i="33"/>
  <c r="D3091" i="33"/>
  <c r="D4181" i="33"/>
  <c r="D4926" i="33"/>
  <c r="D3149" i="33"/>
  <c r="D3752" i="33"/>
  <c r="D6682" i="33"/>
  <c r="D3608" i="33"/>
  <c r="D599" i="33"/>
  <c r="D6240" i="33"/>
  <c r="D4328" i="33"/>
  <c r="D1470" i="33"/>
  <c r="D6432" i="33"/>
  <c r="D223" i="33"/>
  <c r="D1071" i="33"/>
  <c r="D1530" i="33"/>
  <c r="D5334" i="33"/>
  <c r="D6549" i="33"/>
  <c r="D6612" i="33"/>
  <c r="D1127" i="33"/>
  <c r="D2730" i="33"/>
  <c r="D272" i="33"/>
  <c r="D3312" i="33"/>
  <c r="D7401" i="33"/>
  <c r="D4503" i="33"/>
  <c r="D4367" i="33"/>
  <c r="D2382" i="33"/>
  <c r="D4438" i="33"/>
  <c r="D2285" i="33"/>
  <c r="D1248" i="33"/>
  <c r="D6691" i="33"/>
  <c r="D2289" i="33"/>
  <c r="D2935" i="33"/>
  <c r="D3516" i="33"/>
  <c r="D4609" i="33"/>
  <c r="D5075" i="33"/>
  <c r="D2294" i="33"/>
  <c r="D3700" i="33"/>
  <c r="D2699" i="33"/>
  <c r="D3128" i="33"/>
  <c r="D3559" i="33"/>
  <c r="D3194" i="33"/>
  <c r="D3751" i="33"/>
  <c r="D6460" i="33"/>
  <c r="D7250" i="33"/>
  <c r="D1378" i="33"/>
  <c r="D4505" i="33"/>
  <c r="D989" i="33"/>
  <c r="D3680" i="33"/>
  <c r="D6058" i="33"/>
  <c r="D3696" i="33"/>
  <c r="D2673" i="33"/>
  <c r="D781" i="33"/>
  <c r="D5901" i="33"/>
  <c r="D672" i="33"/>
  <c r="D1440" i="33"/>
  <c r="D7590" i="33"/>
  <c r="D1113" i="33"/>
  <c r="D1064" i="33"/>
  <c r="D4612" i="33"/>
  <c r="D39" i="33"/>
  <c r="D6274" i="33"/>
  <c r="D3330" i="33"/>
  <c r="D3288" i="33"/>
  <c r="D6991" i="33"/>
  <c r="D407" i="33"/>
  <c r="D6624" i="33"/>
  <c r="D1964" i="33"/>
  <c r="D1212" i="33"/>
  <c r="D6165" i="33"/>
  <c r="D3572" i="33"/>
  <c r="D2074" i="33"/>
  <c r="D7055" i="33"/>
  <c r="D7220" i="33"/>
  <c r="D7530" i="33"/>
  <c r="D1373" i="33"/>
  <c r="D5528" i="33"/>
  <c r="D7061" i="33"/>
  <c r="D7076" i="33"/>
  <c r="D7310" i="33"/>
  <c r="D2223" i="33"/>
  <c r="D4678" i="33"/>
  <c r="D7460" i="33"/>
  <c r="D618" i="33"/>
  <c r="D7539" i="33"/>
  <c r="D6100" i="33"/>
  <c r="D397" i="33"/>
  <c r="D6831" i="33"/>
  <c r="D1754" i="33"/>
  <c r="D7370" i="33"/>
  <c r="D1549" i="33"/>
  <c r="D3206" i="33"/>
  <c r="D6785" i="33"/>
  <c r="D583" i="33"/>
  <c r="D1008" i="33"/>
  <c r="D2339" i="33"/>
  <c r="D1410" i="33"/>
  <c r="D6276" i="33"/>
  <c r="D4426" i="33"/>
  <c r="D1251" i="33"/>
  <c r="D4288" i="33"/>
  <c r="D5436" i="33"/>
  <c r="D1737" i="33"/>
  <c r="D3687" i="33"/>
  <c r="D4690" i="33"/>
  <c r="D3750" i="33"/>
  <c r="D4786" i="33"/>
  <c r="D1592" i="33"/>
  <c r="D4128" i="33"/>
  <c r="D3749" i="33"/>
  <c r="D6960" i="33"/>
  <c r="D3248" i="33"/>
  <c r="D6511" i="33"/>
  <c r="D4733" i="33"/>
  <c r="D6260" i="33"/>
  <c r="D563" i="33"/>
  <c r="D5289" i="33"/>
  <c r="D1764" i="33"/>
  <c r="D2483" i="33"/>
  <c r="D1734" i="33"/>
  <c r="D2504" i="33"/>
  <c r="D3748" i="33"/>
  <c r="D2709" i="33"/>
  <c r="D4695" i="33"/>
  <c r="D3602" i="33"/>
  <c r="D4350" i="33"/>
  <c r="D790" i="33"/>
  <c r="D6582" i="33"/>
  <c r="D754" i="33"/>
  <c r="D4918" i="33"/>
  <c r="D3955" i="33"/>
  <c r="D2350" i="33"/>
  <c r="D1532" i="33"/>
  <c r="D7239" i="33"/>
  <c r="D1845" i="33"/>
  <c r="D2985" i="33"/>
  <c r="D4044" i="33"/>
  <c r="D2605" i="33"/>
  <c r="D2126" i="33"/>
  <c r="D5896" i="33"/>
  <c r="D2135" i="33"/>
  <c r="D133" i="33"/>
  <c r="D558" i="33"/>
  <c r="D2647" i="33"/>
  <c r="D5273" i="33"/>
  <c r="D524" i="33"/>
  <c r="D6246" i="33"/>
  <c r="D3681" i="33"/>
  <c r="D6090" i="33"/>
  <c r="D4878" i="33"/>
  <c r="D6440" i="33"/>
  <c r="D2118" i="33"/>
  <c r="D3699" i="33"/>
  <c r="D2047" i="33"/>
  <c r="D3747" i="33"/>
  <c r="D5763" i="33"/>
  <c r="D4892" i="33"/>
  <c r="D4361" i="33"/>
  <c r="D5025" i="33"/>
  <c r="D338" i="33"/>
  <c r="D6443" i="33"/>
  <c r="D1370" i="33"/>
  <c r="D4033" i="33"/>
  <c r="D4544" i="33"/>
  <c r="D5509" i="33"/>
  <c r="D4662" i="33"/>
  <c r="D7059" i="33"/>
  <c r="D1228" i="33"/>
  <c r="D2085" i="33"/>
  <c r="D704" i="33"/>
  <c r="D3611" i="33"/>
  <c r="D1913" i="33"/>
  <c r="D4579" i="33"/>
  <c r="D6622" i="33"/>
  <c r="D126" i="33"/>
  <c r="D4449" i="33"/>
  <c r="D6405" i="33"/>
  <c r="D1681" i="33"/>
  <c r="D3703" i="33"/>
  <c r="D4440" i="33"/>
  <c r="D3283" i="33"/>
  <c r="D2240" i="33"/>
  <c r="D2886" i="33"/>
  <c r="D3294" i="33"/>
  <c r="D6307" i="33"/>
  <c r="D3329" i="33"/>
  <c r="D1346" i="33"/>
  <c r="D5687" i="33"/>
  <c r="D5354" i="33"/>
  <c r="D5148" i="33"/>
  <c r="D5406" i="33"/>
  <c r="D1602" i="33"/>
  <c r="D1695" i="33"/>
  <c r="D4930" i="33"/>
  <c r="D2989" i="33"/>
  <c r="D4192" i="33"/>
  <c r="D1641" i="33"/>
  <c r="D5670" i="33"/>
  <c r="D2606" i="33"/>
  <c r="D570" i="33"/>
  <c r="D5511" i="33"/>
  <c r="D4895" i="33"/>
  <c r="D6658" i="33"/>
  <c r="D3409" i="33"/>
  <c r="D2163" i="33"/>
  <c r="D2817" i="33"/>
  <c r="D4917" i="33"/>
  <c r="D5425" i="33"/>
  <c r="D1719" i="33"/>
  <c r="D4086" i="33"/>
  <c r="D5630" i="33"/>
  <c r="D7328" i="33"/>
  <c r="D1632" i="33"/>
  <c r="D5774" i="33"/>
  <c r="D6715" i="33"/>
  <c r="D6748" i="33"/>
  <c r="D2146" i="33"/>
  <c r="D706" i="33"/>
  <c r="D5611" i="33"/>
  <c r="D3574" i="33"/>
  <c r="D726" i="33"/>
  <c r="D1035" i="33"/>
  <c r="D1363" i="33"/>
  <c r="D3638" i="33"/>
  <c r="D5930" i="33"/>
  <c r="D1303" i="33"/>
  <c r="D5022" i="33"/>
  <c r="D4136" i="33"/>
  <c r="D6197" i="33"/>
  <c r="D628" i="33"/>
  <c r="D1724" i="33"/>
  <c r="D3031" i="33"/>
  <c r="D4946" i="33"/>
  <c r="D5775" i="33"/>
  <c r="D3236" i="33"/>
  <c r="D3957" i="33"/>
  <c r="D6002" i="33"/>
  <c r="D6898" i="33"/>
  <c r="D6995" i="33"/>
  <c r="D1794" i="33"/>
  <c r="D4691" i="33"/>
  <c r="D1507" i="33"/>
  <c r="D2648" i="33"/>
  <c r="D5613" i="33"/>
  <c r="D327" i="33"/>
  <c r="D6501" i="33"/>
  <c r="D263" i="33"/>
  <c r="D148" i="33"/>
  <c r="D1214" i="33"/>
  <c r="D783" i="33"/>
  <c r="D2150" i="33"/>
  <c r="D5138" i="33"/>
  <c r="D1359" i="33"/>
  <c r="D6541" i="33"/>
  <c r="D2377" i="33"/>
  <c r="D6808" i="33"/>
  <c r="D2820" i="33"/>
  <c r="D5950" i="33"/>
  <c r="D2584" i="33"/>
  <c r="D2688" i="33"/>
  <c r="D6819" i="33"/>
  <c r="D2958" i="33"/>
  <c r="D3325" i="33"/>
  <c r="D5881" i="33"/>
  <c r="D6152" i="33"/>
  <c r="D2166" i="33"/>
  <c r="D1704" i="33"/>
  <c r="D823" i="33"/>
  <c r="D7047" i="33"/>
  <c r="D6911" i="33"/>
  <c r="D7383" i="33"/>
  <c r="D172" i="33"/>
  <c r="D24" i="33"/>
  <c r="D36" i="33"/>
  <c r="D6394" i="33"/>
  <c r="D1048" i="33"/>
  <c r="D2242" i="33"/>
  <c r="D7273" i="33"/>
  <c r="D432" i="33"/>
  <c r="D5822" i="33"/>
  <c r="D4802" i="33"/>
  <c r="D6222" i="33"/>
  <c r="D436" i="33"/>
  <c r="D2898" i="33"/>
  <c r="D4278" i="33"/>
  <c r="D6798" i="33"/>
  <c r="D1223" i="33"/>
  <c r="D231" i="33"/>
  <c r="D4080" i="33"/>
  <c r="D2752" i="33"/>
  <c r="D1910" i="33"/>
  <c r="D1650" i="33"/>
  <c r="D6842" i="33"/>
  <c r="D875" i="33"/>
  <c r="D5180" i="33"/>
  <c r="D1689" i="33"/>
  <c r="D1622" i="33"/>
  <c r="D5807" i="33"/>
  <c r="D5161" i="33"/>
  <c r="D7526" i="33"/>
  <c r="D6841" i="33"/>
  <c r="D324" i="33"/>
  <c r="D7187" i="33"/>
  <c r="D874" i="33"/>
  <c r="D1690" i="33"/>
  <c r="D3192" i="33"/>
  <c r="D5216" i="33"/>
  <c r="D919" i="33"/>
  <c r="D3621" i="33"/>
  <c r="D5035" i="33"/>
  <c r="D3619" i="33"/>
  <c r="D2948" i="33"/>
  <c r="D1774" i="33"/>
  <c r="D5348" i="33"/>
  <c r="D4463" i="33"/>
  <c r="D3161" i="33"/>
  <c r="D6373" i="33"/>
  <c r="D5671" i="33"/>
  <c r="D5228" i="33"/>
  <c r="D512" i="33"/>
  <c r="D6722" i="33"/>
  <c r="D921" i="33"/>
  <c r="D193" i="33"/>
  <c r="D629" i="33"/>
  <c r="D3634" i="33"/>
  <c r="D3089" i="33"/>
  <c r="D5065" i="33"/>
  <c r="D4727" i="33"/>
  <c r="D307" i="33"/>
  <c r="D7431" i="33"/>
  <c r="D4312" i="33"/>
  <c r="D75" i="33"/>
  <c r="D6494" i="33"/>
  <c r="D5239" i="33"/>
  <c r="D173" i="33"/>
  <c r="D1268" i="33"/>
  <c r="D3016" i="33"/>
  <c r="D529" i="33"/>
  <c r="D135" i="33"/>
  <c r="D5058" i="33"/>
  <c r="D3176" i="33"/>
  <c r="D3264" i="33"/>
  <c r="D1550" i="33"/>
  <c r="D4709" i="33"/>
  <c r="D385" i="33"/>
  <c r="D7054" i="33"/>
  <c r="D799" i="33"/>
  <c r="D5912" i="33"/>
  <c r="D6286" i="33"/>
  <c r="D3180" i="33"/>
  <c r="D6492" i="33"/>
  <c r="D494" i="33"/>
  <c r="D1399" i="33"/>
  <c r="D460" i="33"/>
  <c r="D7338" i="33"/>
  <c r="D5819" i="33"/>
  <c r="D3997" i="33"/>
  <c r="D2251" i="33"/>
  <c r="D1581" i="33"/>
  <c r="D479" i="33"/>
  <c r="D3633" i="33"/>
  <c r="D4332" i="33"/>
  <c r="D2291" i="33"/>
  <c r="D2016" i="33"/>
  <c r="D4139" i="33"/>
  <c r="D3140" i="33"/>
  <c r="D518" i="33"/>
  <c r="D5721" i="33"/>
  <c r="D4927" i="33"/>
  <c r="D3723" i="33"/>
  <c r="D3160" i="33"/>
  <c r="D3350" i="33"/>
  <c r="D1468" i="33"/>
  <c r="D5217" i="33"/>
  <c r="D4592" i="33"/>
  <c r="D4372" i="33"/>
  <c r="D344" i="33"/>
  <c r="D5372" i="33"/>
  <c r="D6706" i="33"/>
  <c r="D5447" i="33"/>
  <c r="D7033" i="33"/>
  <c r="D2152" i="33"/>
  <c r="D3479" i="33"/>
  <c r="D4889" i="33"/>
  <c r="D5526" i="33"/>
  <c r="D3746" i="33"/>
  <c r="D5331" i="33"/>
  <c r="D2501" i="33"/>
  <c r="D7465" i="33"/>
  <c r="D5301" i="33"/>
  <c r="D7487" i="33"/>
  <c r="D5060" i="33"/>
  <c r="D6906" i="33"/>
  <c r="D203" i="33"/>
  <c r="D3562" i="33"/>
  <c r="D5292" i="33"/>
  <c r="D801" i="33"/>
  <c r="D5722" i="33"/>
  <c r="D5625" i="33"/>
  <c r="D5909" i="33"/>
  <c r="D7124" i="33"/>
  <c r="D6599" i="33"/>
  <c r="D1536" i="33"/>
  <c r="D6379" i="33"/>
  <c r="D505" i="33"/>
  <c r="D2049" i="33"/>
  <c r="D2774" i="33"/>
  <c r="D3444" i="33"/>
  <c r="D4346" i="33"/>
  <c r="D3224" i="33"/>
  <c r="D4904" i="33"/>
  <c r="D6615" i="33"/>
  <c r="D1295" i="33"/>
  <c r="D6551" i="33"/>
  <c r="D620" i="33"/>
  <c r="D2416" i="33"/>
  <c r="D3560" i="33"/>
  <c r="D3063" i="33"/>
  <c r="D7030" i="33"/>
  <c r="D7458" i="33"/>
  <c r="D2762" i="33"/>
  <c r="D2975" i="33"/>
  <c r="D6354" i="33"/>
  <c r="D4569" i="33"/>
  <c r="D1304" i="33"/>
  <c r="D2689" i="33"/>
  <c r="D6614" i="33"/>
  <c r="D78" i="33"/>
  <c r="D5278" i="33"/>
  <c r="D6360" i="33"/>
  <c r="D2063" i="33"/>
  <c r="D4100" i="33"/>
  <c r="D1133" i="33"/>
  <c r="D5353" i="33"/>
  <c r="D4986" i="33"/>
  <c r="D3745" i="33"/>
  <c r="D2712" i="33"/>
  <c r="D1451" i="33"/>
  <c r="D2924" i="33"/>
  <c r="D1934" i="33"/>
  <c r="D2490" i="33"/>
  <c r="D3691" i="33"/>
  <c r="D5498" i="33"/>
  <c r="D4190" i="33"/>
  <c r="D978" i="33"/>
  <c r="D2507" i="33"/>
  <c r="D3196" i="33"/>
  <c r="D1136" i="33"/>
  <c r="D6328" i="33"/>
  <c r="D6728" i="33"/>
  <c r="D3053" i="33"/>
  <c r="D910" i="33"/>
  <c r="D6235" i="33"/>
  <c r="D2394" i="33"/>
  <c r="D6886" i="33"/>
  <c r="D2395" i="33"/>
  <c r="D7630" i="33"/>
  <c r="D7525" i="33"/>
  <c r="D5059" i="33"/>
  <c r="D722" i="33"/>
  <c r="D5771" i="33"/>
  <c r="D4749" i="33"/>
  <c r="D1479" i="33"/>
  <c r="D1782" i="33"/>
  <c r="D1258" i="33"/>
  <c r="D1678" i="33"/>
  <c r="D1983" i="33"/>
  <c r="D5875" i="33"/>
  <c r="D695" i="33"/>
  <c r="D1207" i="33"/>
  <c r="D6820" i="33"/>
  <c r="D7213" i="33"/>
  <c r="D488" i="33"/>
  <c r="D2444" i="33"/>
  <c r="D2853" i="33"/>
  <c r="D4004" i="33"/>
  <c r="D5888" i="33"/>
  <c r="D1477" i="33"/>
  <c r="D2468" i="33"/>
  <c r="D561" i="33"/>
  <c r="D6700" i="33"/>
  <c r="D1862" i="33"/>
  <c r="D7204" i="33"/>
  <c r="D6118" i="33"/>
  <c r="D5603" i="33"/>
  <c r="D1448" i="33"/>
  <c r="D2212" i="33"/>
  <c r="D1993" i="33"/>
  <c r="D5098" i="33"/>
  <c r="D5038" i="33"/>
  <c r="D1013" i="33"/>
  <c r="D6519" i="33"/>
  <c r="D116" i="33"/>
  <c r="D6011" i="33"/>
  <c r="D6800" i="33"/>
  <c r="D6521" i="33"/>
  <c r="D483" i="33"/>
  <c r="D4240" i="33"/>
  <c r="D6507" i="33"/>
  <c r="D6418" i="33"/>
  <c r="D6925" i="33"/>
  <c r="D7569" i="33"/>
  <c r="D1103" i="33"/>
  <c r="D7376" i="33"/>
  <c r="D6900" i="33"/>
  <c r="D843" i="33"/>
  <c r="D1063" i="33"/>
  <c r="D1783" i="33"/>
  <c r="D7397" i="33"/>
  <c r="D2185" i="33"/>
  <c r="D1677" i="33"/>
  <c r="D3933" i="33"/>
  <c r="D1087" i="33"/>
  <c r="D7474" i="33"/>
  <c r="D4055" i="33"/>
  <c r="D4524" i="33"/>
  <c r="D999" i="33"/>
  <c r="D5307" i="33"/>
  <c r="D4875" i="33"/>
  <c r="D3054" i="33"/>
  <c r="D6278" i="33"/>
  <c r="D2993" i="33"/>
  <c r="D1720" i="33"/>
  <c r="D2455" i="33"/>
  <c r="D1433" i="33"/>
  <c r="D2262" i="33"/>
  <c r="D6579" i="33"/>
  <c r="D6759" i="33"/>
  <c r="D6590" i="33"/>
  <c r="D737" i="33"/>
  <c r="D6265" i="33"/>
  <c r="D2838" i="33"/>
  <c r="D2672" i="33"/>
  <c r="D5213" i="33"/>
  <c r="D2057" i="33"/>
  <c r="D7543" i="33"/>
  <c r="D4961" i="33"/>
  <c r="D5003" i="33"/>
  <c r="D2297" i="33"/>
  <c r="D4667" i="33"/>
  <c r="D7098" i="33"/>
  <c r="D553" i="33"/>
  <c r="D198" i="33"/>
  <c r="D1915" i="33"/>
  <c r="D5095" i="33"/>
  <c r="D4020" i="33"/>
  <c r="D4145" i="33"/>
  <c r="D4914" i="33"/>
  <c r="D1824" i="33"/>
  <c r="D5288" i="33"/>
  <c r="D4672" i="33"/>
  <c r="D3376" i="33"/>
  <c r="D5890" i="33"/>
  <c r="D6144" i="33"/>
  <c r="D7432" i="33"/>
  <c r="D7430" i="33"/>
  <c r="D640" i="33"/>
  <c r="D2655" i="33"/>
  <c r="D154" i="33"/>
  <c r="D6370" i="33"/>
  <c r="D1042" i="33"/>
  <c r="D771" i="33"/>
  <c r="D3338" i="33"/>
  <c r="D6546" i="33"/>
  <c r="D6408" i="33"/>
  <c r="D6444" i="33"/>
  <c r="D6828" i="33"/>
  <c r="D2561" i="33"/>
  <c r="D2030" i="33"/>
  <c r="D6696" i="33"/>
  <c r="D1960" i="33"/>
  <c r="D492" i="33"/>
  <c r="D7436" i="33"/>
  <c r="D3976" i="33"/>
  <c r="D3992" i="33"/>
  <c r="D2076" i="33"/>
  <c r="D7112" i="33"/>
  <c r="D2609" i="33"/>
  <c r="D7065" i="33"/>
  <c r="D792" i="33"/>
  <c r="D804" i="33"/>
  <c r="D5811" i="33"/>
  <c r="D1139" i="33"/>
  <c r="D3485" i="33"/>
  <c r="D2015" i="33"/>
  <c r="D7358" i="33"/>
  <c r="D1559" i="33"/>
  <c r="D6132" i="33"/>
  <c r="D2366" i="33"/>
  <c r="D3661" i="33"/>
  <c r="D5323" i="33"/>
  <c r="D1736" i="33"/>
  <c r="D3975" i="33"/>
  <c r="D6484" i="33"/>
  <c r="D6959" i="33"/>
  <c r="D2026" i="33"/>
  <c r="D6395" i="33"/>
  <c r="D5272" i="33"/>
  <c r="D7424" i="33"/>
  <c r="D853" i="33"/>
  <c r="D209" i="33"/>
  <c r="D4387" i="33"/>
  <c r="D3935" i="33"/>
  <c r="D5695" i="33"/>
  <c r="D3709" i="33"/>
  <c r="D3710" i="33"/>
  <c r="D3718" i="33"/>
  <c r="D793" i="33"/>
  <c r="D1275" i="33"/>
  <c r="D4323" i="33"/>
  <c r="D2566" i="33"/>
  <c r="D3152" i="33"/>
  <c r="D5055" i="33"/>
  <c r="D4154" i="33"/>
  <c r="D6710" i="33"/>
  <c r="D6762" i="33"/>
  <c r="D1200" i="33"/>
  <c r="D2802" i="33"/>
  <c r="D3585" i="33"/>
  <c r="D5852" i="33"/>
  <c r="D2503" i="33"/>
  <c r="D5641" i="33"/>
  <c r="D2453" i="33"/>
  <c r="D3096" i="33"/>
  <c r="D2081" i="33"/>
  <c r="D2401" i="33"/>
  <c r="D5408" i="33"/>
  <c r="D7071" i="33"/>
  <c r="D2441" i="33"/>
  <c r="D5171" i="33"/>
  <c r="D3577" i="33"/>
  <c r="D6487" i="33"/>
  <c r="D2012" i="33"/>
  <c r="D6743" i="33"/>
  <c r="D4216" i="33"/>
  <c r="D4520" i="33"/>
  <c r="D3506" i="33"/>
  <c r="D6727" i="33"/>
  <c r="D7595" i="33"/>
  <c r="D1638" i="33"/>
  <c r="D1570" i="33"/>
  <c r="D7141" i="33"/>
  <c r="D7270" i="33"/>
  <c r="D371" i="33"/>
  <c r="D1749" i="33"/>
  <c r="D6166" i="33"/>
  <c r="D6528" i="33"/>
  <c r="D2141" i="33"/>
  <c r="D882" i="33"/>
  <c r="D2048" i="33"/>
  <c r="D5238" i="33"/>
  <c r="D2109" i="33"/>
  <c r="D3245" i="33"/>
  <c r="D2766" i="33"/>
  <c r="D2841" i="33"/>
  <c r="D1138" i="33"/>
  <c r="D3540" i="33"/>
  <c r="D3390" i="33"/>
  <c r="D5135" i="33"/>
  <c r="D6434" i="33"/>
  <c r="D222" i="33"/>
  <c r="D1842" i="33"/>
  <c r="D5585" i="33"/>
  <c r="D1317" i="33"/>
  <c r="D6168" i="33"/>
  <c r="D6160" i="33"/>
  <c r="D1435" i="33"/>
  <c r="D7025" i="33"/>
  <c r="D5858" i="33"/>
  <c r="D2931" i="33"/>
  <c r="D4458" i="33"/>
  <c r="D3262" i="33"/>
  <c r="D1830" i="33"/>
  <c r="D241" i="33"/>
  <c r="D1170" i="33"/>
  <c r="D6388" i="33"/>
  <c r="D1520" i="33"/>
  <c r="D3939" i="33"/>
  <c r="D3421" i="33"/>
  <c r="D5140" i="33"/>
  <c r="D5144" i="33"/>
  <c r="D668" i="33"/>
  <c r="D3306" i="33"/>
  <c r="D2545" i="33"/>
  <c r="D4689" i="33"/>
  <c r="D7259" i="33"/>
  <c r="D3322" i="33"/>
  <c r="D3548" i="33"/>
  <c r="D4506" i="33"/>
  <c r="D1965" i="33"/>
  <c r="D2162" i="33"/>
  <c r="D6574" i="33"/>
  <c r="D6093" i="33"/>
  <c r="D5746" i="33"/>
  <c r="D5105" i="33"/>
  <c r="D6148" i="33"/>
  <c r="D4172" i="33"/>
  <c r="D4671" i="33"/>
  <c r="D3989" i="33"/>
  <c r="D2570" i="33"/>
  <c r="D3405" i="33"/>
  <c r="D4812" i="33"/>
  <c r="D12" i="33"/>
  <c r="D104" i="33"/>
  <c r="D3413" i="33"/>
  <c r="D6135" i="33"/>
  <c r="D2593" i="33"/>
  <c r="D6305" i="33"/>
  <c r="D545" i="33"/>
  <c r="D5064" i="33"/>
  <c r="D1300" i="33"/>
  <c r="D5914" i="33"/>
  <c r="D2003" i="33"/>
  <c r="D568" i="33"/>
  <c r="D3072" i="33"/>
  <c r="D451" i="33"/>
  <c r="D4584" i="33"/>
  <c r="D1204" i="33"/>
  <c r="D6383" i="33"/>
  <c r="D2027" i="33"/>
  <c r="D4046" i="33"/>
  <c r="D4826" i="33"/>
  <c r="D7080" i="33"/>
  <c r="D4910" i="33"/>
  <c r="D2302" i="33"/>
  <c r="D5598" i="33"/>
  <c r="D289" i="33"/>
  <c r="D860" i="33"/>
  <c r="D5176" i="33"/>
  <c r="D4465" i="33"/>
  <c r="D180" i="33"/>
  <c r="D3011" i="33"/>
  <c r="D6206" i="33"/>
  <c r="D2565" i="33"/>
  <c r="D3587" i="33"/>
  <c r="D4002" i="33"/>
  <c r="D5234" i="33"/>
  <c r="D5770" i="33"/>
  <c r="D5791" i="33"/>
  <c r="D3744" i="33"/>
  <c r="D7471" i="33"/>
  <c r="D1260" i="33"/>
  <c r="D2410" i="33"/>
  <c r="D6128" i="33"/>
  <c r="D1002" i="33"/>
  <c r="D5563" i="33"/>
  <c r="D5240" i="33"/>
  <c r="D6966" i="33"/>
  <c r="D1956" i="33"/>
  <c r="D4765" i="33"/>
  <c r="D4268" i="33"/>
  <c r="D2576" i="33"/>
  <c r="D708" i="33"/>
  <c r="D5466" i="33"/>
  <c r="D6972" i="33"/>
  <c r="D2439" i="33"/>
  <c r="D641" i="33"/>
  <c r="D724" i="33"/>
  <c r="D6475" i="33"/>
  <c r="D391" i="33"/>
  <c r="D4658" i="33"/>
  <c r="D2760" i="33"/>
  <c r="D6679" i="33"/>
  <c r="D5202" i="33"/>
  <c r="D1707" i="33"/>
  <c r="D4003" i="33"/>
  <c r="D2854" i="33"/>
  <c r="D5394" i="33"/>
  <c r="D6382" i="33"/>
  <c r="D5654" i="33"/>
  <c r="D654" i="33"/>
  <c r="D1877" i="33"/>
  <c r="D5564" i="33"/>
  <c r="D189" i="33"/>
  <c r="D6660" i="33"/>
  <c r="D1523" i="33"/>
  <c r="D7053" i="33"/>
  <c r="D6251" i="33"/>
  <c r="D5518" i="33"/>
  <c r="D5077" i="33"/>
  <c r="D3058" i="33"/>
  <c r="D6400" i="33"/>
  <c r="D1908" i="33"/>
  <c r="D5928" i="33"/>
  <c r="D4953" i="33"/>
  <c r="D4789" i="33"/>
  <c r="D1609" i="33"/>
  <c r="D6704" i="33"/>
  <c r="D199" i="33"/>
  <c r="D844" i="33"/>
  <c r="D2877" i="33"/>
  <c r="D1353" i="33"/>
  <c r="D3480" i="33"/>
  <c r="D2496" i="33"/>
  <c r="D6749" i="33"/>
  <c r="D6637" i="33"/>
  <c r="D2417" i="33"/>
  <c r="D6937" i="33"/>
  <c r="D4247" i="33"/>
  <c r="D1366" i="33"/>
  <c r="D5894" i="33"/>
  <c r="D1022" i="33"/>
  <c r="D1623" i="33"/>
  <c r="D2511" i="33"/>
  <c r="D5304" i="33"/>
  <c r="D1556" i="33"/>
  <c r="D2214" i="33"/>
  <c r="D4065" i="33"/>
  <c r="D5617" i="33"/>
  <c r="D2375" i="33"/>
  <c r="D4880" i="33"/>
  <c r="D3598" i="33"/>
  <c r="D1740" i="33"/>
  <c r="D589" i="33"/>
  <c r="D31" i="33"/>
  <c r="D7394" i="33"/>
  <c r="D2782" i="33"/>
  <c r="D6674" i="33"/>
  <c r="D4274" i="33"/>
  <c r="D3190" i="33"/>
  <c r="D6580" i="33"/>
  <c r="D4054" i="33"/>
  <c r="D6550" i="33"/>
  <c r="D995" i="33"/>
  <c r="D2436" i="33"/>
  <c r="D769" i="33"/>
  <c r="D5478" i="33"/>
  <c r="D1540" i="33"/>
  <c r="D6341" i="33"/>
  <c r="D5223" i="33"/>
  <c r="D2311" i="33"/>
  <c r="D5421" i="33"/>
  <c r="D733" i="33"/>
  <c r="D392" i="33"/>
  <c r="D1583" i="33"/>
  <c r="D6659" i="33"/>
  <c r="D5266" i="33"/>
  <c r="D1528" i="33"/>
  <c r="D5633" i="33"/>
  <c r="D4967" i="33"/>
  <c r="D2790" i="33"/>
  <c r="D5350" i="33"/>
  <c r="D2901" i="33"/>
  <c r="D598" i="33"/>
  <c r="D1587" i="33"/>
  <c r="D6473" i="33"/>
  <c r="D2234" i="33"/>
  <c r="D7413" i="33"/>
  <c r="D2843" i="33"/>
  <c r="D4645" i="33"/>
  <c r="D2518" i="33"/>
  <c r="D3520" i="33"/>
  <c r="D5281" i="33"/>
  <c r="D1209" i="33"/>
  <c r="D2189" i="33"/>
  <c r="D3927" i="33"/>
  <c r="D2421" i="33"/>
  <c r="D4183" i="33"/>
  <c r="D6295" i="33"/>
  <c r="D6613" i="33"/>
  <c r="D2245" i="33"/>
  <c r="D2998" i="33"/>
  <c r="D356" i="33"/>
  <c r="D354" i="33"/>
  <c r="D469" i="33"/>
  <c r="D14" i="33"/>
  <c r="D2911" i="33"/>
  <c r="D6542" i="33"/>
  <c r="D5619" i="33"/>
  <c r="D2467" i="33"/>
  <c r="D2555" i="33"/>
  <c r="D4261" i="33"/>
  <c r="D958" i="33"/>
  <c r="D6815" i="33"/>
  <c r="D4943" i="33"/>
  <c r="D4699" i="33"/>
  <c r="D2514" i="33"/>
  <c r="D4774" i="33"/>
  <c r="D2918" i="33"/>
  <c r="D5854" i="33"/>
  <c r="D3259" i="33"/>
  <c r="D360" i="33"/>
  <c r="D5080" i="33"/>
  <c r="D1844" i="33"/>
  <c r="D5737" i="33"/>
  <c r="D4679" i="33"/>
  <c r="D1873" i="33"/>
  <c r="D5103" i="33"/>
  <c r="D1952" i="33"/>
  <c r="D7420" i="33"/>
  <c r="D3310" i="33"/>
  <c r="D3208" i="33"/>
  <c r="D5147" i="33"/>
  <c r="D7197" i="33"/>
  <c r="D3940" i="33"/>
  <c r="D5462" i="33"/>
  <c r="D5073" i="33"/>
  <c r="D7493" i="33"/>
  <c r="D6761" i="33"/>
  <c r="D218" i="33"/>
  <c r="D6428" i="33"/>
  <c r="D4272" i="33"/>
  <c r="D5796" i="33"/>
  <c r="D7441" i="33"/>
  <c r="D5127" i="33"/>
  <c r="D7609" i="33"/>
  <c r="D91" i="33"/>
  <c r="D7606" i="33"/>
  <c r="D7542" i="33"/>
  <c r="D7560" i="33"/>
  <c r="D7580" i="33"/>
  <c r="D159" i="33"/>
  <c r="D7636" i="33"/>
  <c r="D16" i="33"/>
  <c r="D9" i="33"/>
  <c r="D2573" i="33"/>
  <c r="D1014" i="33"/>
  <c r="D5835" i="33"/>
  <c r="D226" i="33"/>
  <c r="D7516" i="33"/>
  <c r="D7478" i="33"/>
  <c r="D108" i="33"/>
  <c r="D453" i="33"/>
  <c r="D208" i="33"/>
  <c r="D5986" i="33"/>
  <c r="D449" i="33"/>
  <c r="D718" i="33"/>
  <c r="D3521" i="33"/>
  <c r="D3643" i="33"/>
  <c r="D7390" i="33"/>
  <c r="D141" i="33"/>
  <c r="D4015" i="33"/>
  <c r="D5820" i="33"/>
  <c r="D74" i="33"/>
  <c r="D6547" i="33"/>
  <c r="D510" i="33"/>
  <c r="D5120" i="33"/>
  <c r="D7494" i="33"/>
  <c r="D6337" i="33"/>
  <c r="D1157" i="33"/>
  <c r="D1261" i="33"/>
  <c r="D927" i="33"/>
  <c r="D1197" i="33"/>
  <c r="D2037" i="33"/>
  <c r="D5102" i="33"/>
  <c r="D1180" i="33"/>
  <c r="D7178" i="33"/>
  <c r="D6159" i="33"/>
  <c r="D530" i="33"/>
  <c r="D2454" i="33"/>
  <c r="D4124" i="33"/>
  <c r="D2717" i="33"/>
  <c r="D734" i="33"/>
  <c r="D5470" i="33"/>
  <c r="D2535" i="33"/>
  <c r="D5789" i="33"/>
  <c r="D5729" i="33"/>
  <c r="D1738" i="33"/>
  <c r="D4307" i="33"/>
  <c r="D333" i="33"/>
  <c r="D4722" i="33"/>
  <c r="D4048" i="33"/>
  <c r="D1743" i="33"/>
  <c r="D3567" i="33"/>
  <c r="D6883" i="33"/>
  <c r="D5956" i="33"/>
  <c r="D4411" i="33"/>
  <c r="D4377" i="33"/>
  <c r="D3502" i="33"/>
  <c r="D1544" i="33"/>
  <c r="D1591" i="33"/>
  <c r="D2078" i="33"/>
  <c r="D756" i="33"/>
  <c r="D6672" i="33"/>
  <c r="D3337" i="33"/>
  <c r="D2992" i="33"/>
  <c r="D3334" i="33"/>
  <c r="D3335" i="33"/>
  <c r="D5268" i="33"/>
  <c r="D1329" i="33"/>
  <c r="D1514" i="33"/>
  <c r="D856" i="33"/>
  <c r="D1253" i="33"/>
  <c r="D227" i="33"/>
  <c r="D3370" i="33"/>
  <c r="D5253" i="33"/>
  <c r="D6007" i="33"/>
  <c r="D5870" i="33"/>
  <c r="D6212" i="33"/>
  <c r="D5113" i="33"/>
  <c r="D547" i="33"/>
  <c r="D3713" i="33"/>
  <c r="D7279" i="33"/>
  <c r="D4983" i="33"/>
  <c r="D5067" i="33"/>
  <c r="D2088" i="33"/>
  <c r="D3743" i="33"/>
  <c r="D1922" i="33"/>
  <c r="D429" i="33"/>
  <c r="D5096" i="33"/>
  <c r="D2481" i="33"/>
  <c r="D1560" i="33"/>
  <c r="D413" i="33"/>
  <c r="D4764" i="33"/>
  <c r="D38" i="33"/>
  <c r="D83" i="33"/>
  <c r="D3175" i="33"/>
  <c r="D5377" i="33"/>
  <c r="D3184" i="33"/>
  <c r="D310" i="33"/>
  <c r="D4436" i="33"/>
  <c r="D1878" i="33"/>
  <c r="D3100" i="33"/>
  <c r="D2956" i="33"/>
  <c r="D3423" i="33"/>
  <c r="D5048" i="33"/>
  <c r="D3980" i="33"/>
  <c r="D3742" i="33"/>
  <c r="D2602" i="33"/>
  <c r="D5341" i="33"/>
  <c r="D2974" i="33"/>
  <c r="D7087" i="33"/>
  <c r="D564" i="33"/>
  <c r="D3314" i="33"/>
  <c r="D179" i="33"/>
  <c r="D6342" i="33"/>
  <c r="D7439" i="33"/>
  <c r="D5946" i="33"/>
  <c r="D5115" i="33"/>
  <c r="D916" i="33"/>
  <c r="D3153" i="33"/>
  <c r="D4539" i="33"/>
  <c r="D5263" i="33"/>
  <c r="D3731" i="33"/>
  <c r="D1978" i="33"/>
  <c r="D6113" i="33"/>
  <c r="D7571" i="33"/>
  <c r="D5107" i="33"/>
  <c r="D6776" i="33"/>
  <c r="D5573" i="33"/>
  <c r="D284" i="33"/>
  <c r="D1562" i="33"/>
  <c r="D7070" i="33"/>
  <c r="D5101" i="33"/>
  <c r="D1161" i="33"/>
  <c r="D5702" i="33"/>
  <c r="D3039" i="33"/>
  <c r="D4099" i="33"/>
  <c r="D7290" i="33"/>
  <c r="D7324" i="33"/>
  <c r="D2497" i="33"/>
  <c r="D5882" i="33"/>
  <c r="D265" i="33"/>
  <c r="D7268" i="33"/>
  <c r="D2649" i="33"/>
  <c r="D4389" i="33"/>
  <c r="D2994" i="33"/>
  <c r="D7062" i="33"/>
  <c r="D3418" i="33"/>
  <c r="D1555" i="33"/>
  <c r="D2278" i="33"/>
  <c r="D251" i="33"/>
  <c r="D5846" i="33"/>
  <c r="D4218" i="33"/>
  <c r="D3464" i="33"/>
  <c r="D3447" i="33"/>
  <c r="D5395" i="33"/>
  <c r="D2597" i="33"/>
  <c r="D669" i="33"/>
  <c r="D4700" i="33"/>
  <c r="D1932" i="33"/>
  <c r="D6847" i="33"/>
  <c r="D2072" i="33"/>
  <c r="D2022" i="33"/>
  <c r="D2265" i="33"/>
  <c r="D2747" i="33"/>
  <c r="D3026" i="33"/>
  <c r="D4410" i="33"/>
  <c r="D4369" i="33"/>
  <c r="D2589" i="33"/>
  <c r="D2868" i="33"/>
  <c r="D2093" i="33"/>
  <c r="D6874" i="33"/>
  <c r="D2108" i="33"/>
  <c r="D444" i="33"/>
  <c r="D6330" i="33"/>
  <c r="D1125" i="33"/>
  <c r="D1000" i="33"/>
  <c r="D838" i="33"/>
  <c r="D2427" i="33"/>
  <c r="D5446" i="33"/>
  <c r="D2888" i="33"/>
  <c r="D761" i="33"/>
  <c r="D5000" i="33"/>
  <c r="D3569" i="33"/>
  <c r="D5568" i="33"/>
  <c r="D942" i="33"/>
  <c r="D5688" i="33"/>
  <c r="D5086" i="33"/>
  <c r="D6583" i="33"/>
  <c r="D847" i="33"/>
  <c r="D196" i="33"/>
  <c r="D5188" i="33"/>
  <c r="D3321" i="33"/>
  <c r="D5066" i="33"/>
  <c r="D5190" i="33"/>
  <c r="D5248" i="33"/>
  <c r="D1068" i="33"/>
  <c r="D3025" i="33"/>
  <c r="D2205" i="33"/>
  <c r="D5259" i="33"/>
  <c r="D5121" i="33"/>
  <c r="D1510" i="33"/>
  <c r="D519" i="33"/>
  <c r="D5250" i="33"/>
  <c r="D5040" i="33"/>
  <c r="D5623" i="33"/>
  <c r="D6589" i="33"/>
  <c r="D7180" i="33"/>
  <c r="D4547" i="33"/>
  <c r="D830" i="33"/>
  <c r="D4338" i="33"/>
  <c r="D6472" i="33"/>
  <c r="D6601" i="33"/>
  <c r="D4203" i="33"/>
  <c r="D6114" i="33"/>
  <c r="D5381" i="33"/>
  <c r="D282" i="33"/>
  <c r="D6213" i="33"/>
  <c r="D2340" i="33"/>
  <c r="D1619" i="33"/>
  <c r="D2451" i="33"/>
  <c r="D2415" i="33"/>
  <c r="D3280" i="33"/>
  <c r="D3145" i="33"/>
  <c r="D1367" i="33"/>
  <c r="D4737" i="33"/>
  <c r="D751" i="33"/>
  <c r="D2321" i="33"/>
  <c r="D2710" i="33"/>
  <c r="D5971" i="33"/>
  <c r="D5767" i="33"/>
  <c r="D3366" i="33"/>
  <c r="D1466" i="33"/>
  <c r="D4363" i="33"/>
  <c r="D3044" i="33"/>
  <c r="D7225" i="33"/>
  <c r="D776" i="33"/>
  <c r="D1769" i="33"/>
  <c r="D2517" i="33"/>
  <c r="D5463" i="33"/>
  <c r="D6041" i="33"/>
  <c r="D5662" i="33"/>
  <c r="D5179" i="33"/>
  <c r="D1444" i="33"/>
  <c r="D5475" i="33"/>
  <c r="D5908" i="33"/>
  <c r="D2878" i="33"/>
  <c r="D5866" i="33"/>
  <c r="D6108" i="33"/>
  <c r="D2241" i="33"/>
  <c r="D473" i="33"/>
  <c r="D928" i="33"/>
  <c r="D5299" i="33"/>
  <c r="D6859" i="33"/>
  <c r="D926" i="33"/>
  <c r="D3581" i="33"/>
  <c r="D1381" i="33"/>
  <c r="D1224" i="33"/>
  <c r="D5317" i="33"/>
  <c r="D246" i="33"/>
  <c r="D5997" i="33"/>
  <c r="D2478" i="33"/>
  <c r="D1628" i="33"/>
  <c r="D7342" i="33"/>
  <c r="D1730" i="33"/>
  <c r="D5162" i="33"/>
  <c r="D1174" i="33"/>
  <c r="D5678" i="33"/>
  <c r="D819" i="33"/>
  <c r="D6773" i="33"/>
  <c r="D4152" i="33"/>
  <c r="D2322" i="33"/>
  <c r="D2822" i="33"/>
  <c r="D2846" i="33"/>
  <c r="D5287" i="33"/>
  <c r="D4549" i="33"/>
  <c r="D1909" i="33"/>
  <c r="D7490" i="33"/>
  <c r="D2721" i="33"/>
  <c r="D2660" i="33"/>
  <c r="D7365" i="33"/>
  <c r="D2600" i="33"/>
  <c r="D1657" i="33"/>
  <c r="D4354" i="33"/>
  <c r="D2389" i="33"/>
  <c r="D1751" i="33"/>
  <c r="D3982" i="33"/>
  <c r="D3702" i="33"/>
  <c r="D5939" i="33"/>
  <c r="D2480" i="33"/>
  <c r="D6188" i="33"/>
  <c r="D1426" i="33"/>
  <c r="D5913" i="33"/>
  <c r="D2046" i="33"/>
  <c r="D2104" i="33"/>
  <c r="D1621" i="33"/>
  <c r="D3225" i="33"/>
  <c r="D1874" i="33"/>
  <c r="D2143" i="33"/>
  <c r="D2061" i="33"/>
  <c r="D1119" i="33"/>
  <c r="D1458" i="33"/>
  <c r="D5674" i="33"/>
  <c r="D1742" i="33"/>
  <c r="D1977" i="33"/>
  <c r="D4068" i="33"/>
  <c r="D2595" i="33"/>
  <c r="D881" i="33"/>
  <c r="D1778" i="33"/>
  <c r="D5153" i="33"/>
  <c r="D3095" i="33"/>
  <c r="D1110" i="33"/>
  <c r="D3495" i="33"/>
  <c r="D4001" i="33"/>
  <c r="D3717" i="33"/>
  <c r="D2010" i="33"/>
  <c r="D5574" i="33"/>
  <c r="D4771" i="33"/>
  <c r="D3368" i="33"/>
  <c r="D2090" i="33"/>
  <c r="D3129" i="33"/>
  <c r="D4780" i="33"/>
  <c r="D3652" i="33"/>
  <c r="D3694" i="33"/>
  <c r="D3137" i="33"/>
  <c r="D1698" i="33"/>
  <c r="D4617" i="33"/>
  <c r="D4994" i="33"/>
  <c r="D2792" i="33"/>
  <c r="D5877" i="33"/>
  <c r="D3163" i="33"/>
  <c r="D5720" i="33"/>
  <c r="D2170" i="33"/>
  <c r="D1529" i="33"/>
  <c r="D3491" i="33"/>
  <c r="D5380" i="33"/>
  <c r="D6626" i="33"/>
  <c r="D4796" i="33"/>
  <c r="D2586" i="33"/>
  <c r="D2978" i="33"/>
  <c r="D2005" i="33"/>
  <c r="D5810" i="33"/>
  <c r="D1746" i="33"/>
  <c r="D1280" i="33"/>
  <c r="D6751" i="33"/>
  <c r="D2192" i="33"/>
  <c r="D5439" i="33"/>
  <c r="D1814" i="33"/>
  <c r="D292" i="33"/>
  <c r="D5099" i="33"/>
  <c r="D367" i="33"/>
  <c r="D2050" i="33"/>
  <c r="D2543" i="33"/>
  <c r="D6452" i="33"/>
  <c r="D2813" i="33"/>
  <c r="D4096" i="33"/>
  <c r="D998" i="33"/>
  <c r="D5046" i="33"/>
  <c r="D1475" i="33"/>
  <c r="D2837" i="33"/>
  <c r="D3240" i="33"/>
  <c r="D2933" i="33"/>
  <c r="D4242" i="33"/>
  <c r="D3714" i="33"/>
  <c r="D4277" i="33"/>
  <c r="D1666" i="33"/>
  <c r="D4761" i="33"/>
  <c r="D2485" i="33"/>
  <c r="D4064" i="33"/>
  <c r="D5731" i="33"/>
  <c r="D3253" i="33"/>
  <c r="D3722" i="33"/>
  <c r="D6657" i="33"/>
  <c r="D3358" i="33"/>
  <c r="D4919" i="33"/>
  <c r="D4641" i="33"/>
  <c r="D6344" i="33"/>
  <c r="D4280" i="33"/>
  <c r="D6191" i="33"/>
  <c r="D3591" i="33"/>
  <c r="D5867" i="33"/>
  <c r="D6219" i="33"/>
  <c r="D1340" i="33"/>
  <c r="D6277" i="33"/>
  <c r="D828" i="33"/>
  <c r="D2910" i="33"/>
  <c r="D5170" i="33"/>
  <c r="D4459" i="33"/>
  <c r="D3926" i="33"/>
  <c r="D351" i="33"/>
  <c r="D3468" i="33"/>
  <c r="D5110" i="33"/>
  <c r="D4042" i="33"/>
  <c r="D6636" i="33"/>
  <c r="D6183" i="33"/>
  <c r="D6935" i="33"/>
  <c r="D5306" i="33"/>
  <c r="D775" i="33"/>
  <c r="D1805" i="33"/>
  <c r="D5728" i="33"/>
  <c r="D3937" i="33"/>
  <c r="D1111" i="33"/>
  <c r="D1991" i="33"/>
  <c r="D5357" i="33"/>
  <c r="D3648" i="33"/>
  <c r="D1987" i="33"/>
  <c r="D4051" i="33"/>
  <c r="D2372" i="33"/>
  <c r="D4933" i="33"/>
  <c r="D1800" i="33"/>
  <c r="D2772" i="33"/>
  <c r="D6848" i="33"/>
  <c r="D3116" i="33"/>
  <c r="D4846" i="33"/>
  <c r="D6895" i="33"/>
  <c r="D2077" i="33"/>
  <c r="D7082" i="33"/>
  <c r="D1955" i="33"/>
  <c r="D7519" i="33"/>
  <c r="D4069" i="33"/>
  <c r="D1326" i="33"/>
  <c r="D5243" i="33"/>
  <c r="D3654" i="33"/>
  <c r="D3527" i="33"/>
  <c r="D7316" i="33"/>
  <c r="D1230" i="33"/>
  <c r="D1450" i="33"/>
  <c r="D2554" i="33"/>
  <c r="D5597" i="33"/>
  <c r="D6694" i="33"/>
  <c r="D6632" i="33"/>
  <c r="D2204" i="33"/>
  <c r="D5335" i="33"/>
  <c r="D6581" i="33"/>
  <c r="D6889" i="33"/>
  <c r="D4899" i="33"/>
  <c r="D1682" i="33"/>
  <c r="D1320" i="33"/>
  <c r="D5681" i="33"/>
  <c r="D4016" i="33"/>
  <c r="D1861" i="33"/>
  <c r="D3969" i="33"/>
  <c r="D3437" i="33"/>
  <c r="D962" i="33"/>
  <c r="D2695" i="33"/>
  <c r="D5892" i="33"/>
  <c r="D5191" i="33"/>
  <c r="D5740" i="33"/>
  <c r="D1486" i="33"/>
  <c r="D4942" i="33"/>
  <c r="D2196" i="33"/>
  <c r="D4534" i="33"/>
  <c r="D5320" i="33"/>
  <c r="D269" i="33"/>
  <c r="D3151" i="33"/>
  <c r="D7468" i="33"/>
  <c r="D6587" i="33"/>
  <c r="D2373" i="33"/>
  <c r="D2997" i="33"/>
  <c r="D7499" i="33"/>
  <c r="D845" i="33"/>
  <c r="D4374" i="33"/>
  <c r="D1277" i="33"/>
  <c r="D1684" i="33"/>
  <c r="D1813" i="33"/>
  <c r="D2293" i="33"/>
  <c r="D4966" i="33"/>
  <c r="D4963" i="33"/>
  <c r="D7415" i="33"/>
  <c r="D5705" i="33"/>
  <c r="D2966" i="33"/>
  <c r="D2184" i="33"/>
  <c r="D5329" i="33"/>
  <c r="D5524" i="33"/>
  <c r="D1950" i="33"/>
  <c r="D4163" i="33"/>
  <c r="D676" i="33"/>
  <c r="D4623" i="33"/>
  <c r="D4987" i="33"/>
  <c r="D3254" i="33"/>
  <c r="D1928" i="33"/>
  <c r="D7582" i="33"/>
  <c r="D232" i="33"/>
  <c r="D1714" i="33"/>
  <c r="D5658" i="33"/>
  <c r="D7298" i="33"/>
  <c r="D6986" i="33"/>
  <c r="D6214" i="33"/>
  <c r="D409" i="33"/>
  <c r="D890" i="33"/>
  <c r="D419" i="33"/>
  <c r="D5676" i="33"/>
  <c r="D2368" i="33"/>
  <c r="D403" i="33"/>
  <c r="D4084" i="33"/>
  <c r="D502" i="33"/>
  <c r="D7257" i="33"/>
  <c r="D2568" i="33"/>
  <c r="D4908" i="33"/>
  <c r="D5732" i="33"/>
  <c r="D5536" i="33"/>
  <c r="D1994" i="33"/>
  <c r="D3292" i="33"/>
  <c r="D560" i="33"/>
  <c r="D1449" i="33"/>
  <c r="D1371" i="33"/>
  <c r="D4301" i="33"/>
  <c r="D848" i="33"/>
  <c r="D3182" i="33"/>
  <c r="D4887" i="33"/>
  <c r="D1379" i="33"/>
  <c r="D2929" i="33"/>
  <c r="D5790" i="33"/>
  <c r="D2578" i="33"/>
  <c r="D2736" i="33"/>
  <c r="D7384" i="33"/>
  <c r="D817" i="33"/>
  <c r="D1847" i="33"/>
  <c r="D4901" i="33"/>
  <c r="D7135" i="33"/>
  <c r="D390" i="33"/>
  <c r="D7152" i="33"/>
  <c r="D1332" i="33"/>
  <c r="D1464" i="33"/>
  <c r="D3603" i="33"/>
  <c r="D7027" i="33"/>
  <c r="D7296" i="33"/>
  <c r="D6177" i="33"/>
  <c r="D5418" i="33"/>
  <c r="D6351" i="33"/>
  <c r="D4322" i="33"/>
  <c r="D5338" i="33"/>
  <c r="D4014" i="33"/>
  <c r="D4431" i="33"/>
  <c r="D4208" i="33"/>
  <c r="D690" i="33"/>
  <c r="D7464" i="33"/>
  <c r="D766" i="33"/>
  <c r="D6042" i="33"/>
  <c r="D6677" i="33"/>
  <c r="D3504" i="33"/>
  <c r="D2319" i="33"/>
  <c r="D2970" i="33"/>
  <c r="D466" i="33"/>
  <c r="D1718" i="33"/>
  <c r="D3456" i="33"/>
  <c r="D4583" i="33"/>
  <c r="D4947" i="33"/>
  <c r="D1703" i="33"/>
  <c r="D5479" i="33"/>
  <c r="D3624" i="33"/>
  <c r="D2995" i="33"/>
  <c r="D3231" i="33"/>
  <c r="D7104" i="33"/>
  <c r="D3929" i="33"/>
  <c r="D3301" i="33"/>
  <c r="D6439" i="33"/>
  <c r="D6533" i="33"/>
  <c r="D2499" i="33"/>
  <c r="D1503" i="33"/>
  <c r="D6994" i="33"/>
  <c r="D1646" i="33"/>
  <c r="D1487" i="33"/>
  <c r="D3657" i="33"/>
  <c r="D2062" i="33"/>
  <c r="D6872" i="33"/>
  <c r="D6594" i="33"/>
  <c r="D1134" i="33"/>
  <c r="D1483" i="33"/>
  <c r="D4173" i="33"/>
  <c r="D621" i="33"/>
  <c r="D2612" i="33"/>
  <c r="D2286" i="33"/>
  <c r="D2719" i="33"/>
  <c r="D5903" i="33"/>
  <c r="D2376" i="33"/>
  <c r="D2984" i="33"/>
  <c r="D513" i="33"/>
  <c r="D2897" i="33"/>
  <c r="D5442" i="33"/>
  <c r="D2106" i="33"/>
  <c r="D594" i="33"/>
  <c r="D6446" i="33"/>
  <c r="D2891" i="33"/>
  <c r="D6757" i="33"/>
  <c r="D1620" i="33"/>
  <c r="D2662" i="33"/>
  <c r="D2659" i="33"/>
  <c r="D4029" i="33"/>
  <c r="D3645" i="33"/>
  <c r="D3518" i="33"/>
  <c r="D7165" i="33"/>
  <c r="D4934" i="33"/>
  <c r="D2873" i="33"/>
  <c r="D3333" i="33"/>
  <c r="D6778" i="33"/>
  <c r="D5978" i="33"/>
  <c r="D977" i="33"/>
  <c r="D1190" i="33"/>
  <c r="D1183" i="33"/>
  <c r="D7037" i="33"/>
  <c r="D2257" i="33"/>
  <c r="D1086" i="33"/>
  <c r="D4713" i="33"/>
  <c r="D4762" i="33"/>
  <c r="D3728" i="33"/>
  <c r="D2819" i="33"/>
  <c r="D2986" i="33"/>
  <c r="D426" i="33"/>
  <c r="D4928" i="33"/>
  <c r="D2954" i="33"/>
  <c r="D6878" i="33"/>
  <c r="D2336" i="33"/>
  <c r="D5220" i="33"/>
  <c r="D4527" i="33"/>
  <c r="D1920" i="33"/>
  <c r="D637" i="33"/>
  <c r="D5622" i="33"/>
  <c r="D4522" i="33"/>
  <c r="D7517" i="33"/>
  <c r="D4421" i="33"/>
  <c r="D1563" i="33"/>
  <c r="D3741" i="33"/>
  <c r="D4126" i="33"/>
  <c r="D7094" i="33"/>
  <c r="D4067" i="33"/>
  <c r="D933" i="33"/>
  <c r="D4867" i="33"/>
  <c r="D4143" i="33"/>
  <c r="D1702" i="33"/>
  <c r="D7231" i="33"/>
  <c r="D2188" i="33"/>
  <c r="D1871" i="33"/>
  <c r="D6403" i="33"/>
  <c r="D7214" i="33"/>
  <c r="D6620" i="33"/>
  <c r="D1053" i="33"/>
  <c r="D3734" i="33"/>
  <c r="D2850" i="33"/>
  <c r="D3309" i="33"/>
  <c r="D1488" i="33"/>
  <c r="D5936" i="33"/>
  <c r="D2378" i="33"/>
  <c r="D5832" i="33"/>
  <c r="D1802" i="33"/>
  <c r="D4844" i="33"/>
  <c r="D3048" i="33"/>
  <c r="D5768" i="33"/>
  <c r="D1887" i="33"/>
  <c r="D2696" i="33"/>
  <c r="D5424" i="33"/>
  <c r="D5142" i="33"/>
  <c r="D3396" i="33"/>
  <c r="D2056" i="33"/>
  <c r="D4383" i="33"/>
  <c r="D4249" i="33"/>
  <c r="D2724" i="33"/>
  <c r="D5173" i="33"/>
  <c r="D2616" i="33"/>
  <c r="D4647" i="33"/>
  <c r="D949" i="33"/>
  <c r="D6003" i="33"/>
  <c r="D5017" i="33"/>
  <c r="D3664" i="33"/>
  <c r="D4174" i="33"/>
  <c r="D593" i="33"/>
  <c r="D4719" i="33"/>
  <c r="D1098" i="33"/>
  <c r="D3586" i="33"/>
  <c r="D1357" i="33"/>
  <c r="D4976" i="33"/>
  <c r="D6787" i="33"/>
  <c r="D2668" i="33"/>
  <c r="D4554" i="33"/>
  <c r="D3379" i="33"/>
  <c r="D2706" i="33"/>
  <c r="D4104" i="33"/>
  <c r="D2328" i="33"/>
  <c r="D4454" i="33"/>
  <c r="D2125" i="33"/>
  <c r="D5983" i="33"/>
  <c r="D4648" i="33"/>
  <c r="D2220" i="33"/>
  <c r="D4030" i="33"/>
  <c r="D5175" i="33"/>
  <c r="D4799" i="33"/>
  <c r="D6977" i="33"/>
  <c r="D4758" i="33"/>
  <c r="D3171" i="33"/>
  <c r="D3217" i="33"/>
  <c r="D4845" i="33"/>
  <c r="D5840" i="33"/>
  <c r="D5007" i="33"/>
  <c r="D2645" i="33"/>
  <c r="D5068" i="33"/>
  <c r="D3382" i="33"/>
  <c r="D4500" i="33"/>
  <c r="D2493" i="33"/>
  <c r="D3210" i="33"/>
  <c r="D5981" i="33"/>
  <c r="D5109" i="33"/>
  <c r="D4233" i="33"/>
  <c r="D5254" i="33"/>
  <c r="D3088" i="33"/>
  <c r="D3650" i="33"/>
  <c r="D6302" i="33"/>
  <c r="D3924" i="33"/>
  <c r="D2787" i="33"/>
  <c r="D4291" i="33"/>
  <c r="D4111" i="33"/>
  <c r="D5085" i="33"/>
  <c r="D3658" i="33"/>
  <c r="D5366" i="33"/>
  <c r="D1419" i="33"/>
  <c r="D4800" i="33"/>
  <c r="D6146" i="33"/>
  <c r="D2983" i="33"/>
  <c r="D4294" i="33"/>
  <c r="D4855" i="33"/>
  <c r="D4518" i="33"/>
  <c r="D2626" i="33"/>
  <c r="D5879" i="33"/>
  <c r="D2962" i="33"/>
  <c r="D2105" i="33"/>
  <c r="D2678" i="33"/>
  <c r="D5404" i="33"/>
  <c r="D5020" i="33"/>
  <c r="D2701" i="33"/>
  <c r="D5094" i="33"/>
  <c r="D5242" i="33"/>
  <c r="D3733" i="33"/>
  <c r="D5340" i="33"/>
  <c r="D2541" i="33"/>
  <c r="D3925" i="33"/>
  <c r="D5726" i="33"/>
  <c r="D3127" i="33"/>
  <c r="D2812" i="33"/>
  <c r="D2130" i="33"/>
  <c r="D6264" i="33"/>
  <c r="D5132" i="33"/>
  <c r="D6163" i="33"/>
  <c r="D4121" i="33"/>
  <c r="D5361" i="33"/>
  <c r="D2172" i="33"/>
  <c r="D1225" i="33"/>
  <c r="D4829" i="33"/>
  <c r="D4352" i="33"/>
  <c r="D1535" i="33"/>
  <c r="D4873" i="33"/>
  <c r="D5123" i="33"/>
  <c r="D4670" i="33"/>
  <c r="D4753" i="33"/>
  <c r="D3375" i="33"/>
  <c r="D1351" i="33"/>
  <c r="D1885" i="33"/>
  <c r="D1518" i="33"/>
  <c r="D3003" i="33"/>
  <c r="D6054" i="33"/>
  <c r="D4730" i="33"/>
  <c r="D3496" i="33"/>
  <c r="D3475" i="33"/>
  <c r="D5435" i="33"/>
  <c r="D5400" i="33"/>
  <c r="D5417" i="33"/>
  <c r="D3107" i="33"/>
  <c r="D4668" i="33"/>
  <c r="D245" i="33"/>
  <c r="D3299" i="33"/>
  <c r="D1301" i="33"/>
  <c r="D2114" i="33"/>
  <c r="D1688" i="33"/>
  <c r="D1006" i="33"/>
  <c r="D3339" i="33"/>
  <c r="D5257" i="33"/>
  <c r="D3579" i="33"/>
  <c r="D1339" i="33"/>
  <c r="D3729" i="33"/>
  <c r="D3268" i="33"/>
  <c r="D4297" i="33"/>
  <c r="D3995" i="33"/>
  <c r="D4401" i="33"/>
  <c r="D4063" i="33"/>
  <c r="D5607" i="33"/>
  <c r="D4368" i="33"/>
  <c r="D4498" i="33"/>
  <c r="D3600" i="33"/>
  <c r="D2840" i="33"/>
  <c r="D3514" i="33"/>
  <c r="D1841" i="33"/>
  <c r="D1818" i="33"/>
  <c r="D2733" i="33"/>
  <c r="D4660" i="33"/>
  <c r="D2110" i="33"/>
  <c r="D5044" i="33"/>
  <c r="D3205" i="33"/>
  <c r="D4717" i="33"/>
  <c r="D3974" i="33"/>
  <c r="D353" i="33"/>
  <c r="D6639" i="33"/>
  <c r="D5262" i="33"/>
  <c r="D3949" i="33"/>
  <c r="D833" i="33"/>
  <c r="D181" i="33"/>
  <c r="D3239" i="33"/>
  <c r="D4384" i="33"/>
  <c r="D5111" i="33"/>
  <c r="D3359" i="33"/>
  <c r="D3508" i="33"/>
  <c r="D6760" i="33"/>
  <c r="D4130" i="33"/>
  <c r="D748" i="33"/>
  <c r="D5542" i="33"/>
  <c r="D3594" i="33"/>
  <c r="D2551" i="33"/>
  <c r="D4343" i="33"/>
  <c r="D4606" i="33"/>
  <c r="D5762" i="33"/>
  <c r="D4085" i="33"/>
  <c r="D6103" i="33"/>
  <c r="D5467" i="33"/>
  <c r="D1208" i="33"/>
  <c r="D3132" i="33"/>
  <c r="D5160" i="33"/>
  <c r="D1283" i="33"/>
  <c r="D3536" i="33"/>
  <c r="D2521" i="33"/>
  <c r="D3395" i="33"/>
  <c r="D1485" i="33"/>
  <c r="D6926" i="33"/>
  <c r="D1757" i="33"/>
  <c r="D2650" i="33"/>
  <c r="D2684" i="33"/>
  <c r="D7103" i="33"/>
  <c r="D1970" i="33"/>
  <c r="D3923" i="33"/>
  <c r="D4444" i="33"/>
  <c r="D6303" i="33"/>
  <c r="D5455" i="33"/>
  <c r="D4037" i="33"/>
  <c r="D3117" i="33"/>
  <c r="D1894" i="33"/>
  <c r="D1454" i="33"/>
  <c r="D5753" i="33"/>
  <c r="D6313" i="33"/>
  <c r="D2179" i="33"/>
  <c r="D4754" i="33"/>
  <c r="D3010" i="33"/>
  <c r="D4276" i="33"/>
  <c r="D2533" i="33"/>
  <c r="D3686" i="33"/>
  <c r="D4813" i="33"/>
  <c r="D3967" i="33"/>
  <c r="D6078" i="33"/>
  <c r="D1947" i="33"/>
  <c r="D4659" i="33"/>
  <c r="D1817" i="33"/>
  <c r="D6352" i="33"/>
  <c r="D1863" i="33"/>
  <c r="D3348" i="33"/>
  <c r="D3705" i="33"/>
  <c r="D363" i="33"/>
  <c r="D6881" i="33"/>
  <c r="D5091" i="33"/>
  <c r="D1942" i="33"/>
  <c r="D3311" i="33"/>
  <c r="D643" i="33"/>
  <c r="D4883" i="33"/>
  <c r="D5552" i="33"/>
  <c r="D2734" i="33"/>
  <c r="D5952" i="33"/>
  <c r="D3501" i="33"/>
  <c r="D2422" i="33"/>
  <c r="D742" i="33"/>
  <c r="D4991" i="33"/>
  <c r="D5185" i="33"/>
  <c r="D6097" i="33"/>
  <c r="D3665" i="33"/>
  <c r="D4939" i="33"/>
  <c r="D5342" i="33"/>
  <c r="D4869" i="33"/>
  <c r="D1282" i="33"/>
  <c r="D2585" i="33"/>
  <c r="D2200" i="33"/>
  <c r="D3964" i="33"/>
  <c r="D2965" i="33"/>
  <c r="D850" i="33"/>
  <c r="D4848" i="33"/>
  <c r="D4050" i="33"/>
  <c r="D6040" i="33"/>
  <c r="D3952" i="33"/>
  <c r="D3060" i="33"/>
  <c r="D6468" i="33"/>
  <c r="D2409" i="33"/>
  <c r="D5691" i="33"/>
  <c r="D1803" i="33"/>
  <c r="D3265" i="33"/>
  <c r="D2413" i="33"/>
  <c r="D3222" i="33"/>
  <c r="D2247" i="33"/>
  <c r="D3274" i="33"/>
  <c r="D2789" i="33"/>
  <c r="D3097" i="33"/>
  <c r="D5039" i="33"/>
  <c r="D6180" i="33"/>
  <c r="D1975" i="33"/>
  <c r="D3009" i="33"/>
  <c r="D1542" i="33"/>
  <c r="D5615" i="33"/>
  <c r="D1864" i="33"/>
  <c r="D3740" i="33"/>
  <c r="D4519" i="33"/>
  <c r="D3653" i="33"/>
  <c r="D2844" i="33"/>
  <c r="D5097" i="33"/>
  <c r="D2801" i="33"/>
  <c r="D3450" i="33"/>
  <c r="D2428" i="33"/>
  <c r="D3351" i="33"/>
  <c r="D3051" i="33"/>
  <c r="D3118" i="33"/>
  <c r="D3462" i="33"/>
  <c r="D2776" i="33"/>
  <c r="D5686" i="33"/>
  <c r="D3040" i="33"/>
  <c r="D4234" i="33"/>
  <c r="D2233" i="33"/>
  <c r="D5198" i="33"/>
  <c r="D2960" i="33"/>
  <c r="D4860" i="33"/>
  <c r="D1242" i="33"/>
  <c r="D2024" i="33"/>
  <c r="D3200" i="33"/>
  <c r="D1598" i="33"/>
  <c r="D1490" i="33"/>
  <c r="D1094" i="33"/>
  <c r="D1590" i="33"/>
  <c r="D273" i="33"/>
  <c r="D5027" i="33"/>
  <c r="D1333" i="33"/>
  <c r="D5821" i="33"/>
  <c r="D379" i="33"/>
  <c r="D4327" i="33"/>
  <c r="D6308" i="33"/>
  <c r="D2707" i="33"/>
  <c r="D3386" i="33"/>
  <c r="D2909" i="33"/>
  <c r="D427" i="33"/>
  <c r="D5183" i="33"/>
  <c r="D5029" i="33"/>
  <c r="D4702" i="33"/>
  <c r="D2516" i="33"/>
  <c r="D1696" i="33"/>
  <c r="D6081" i="33"/>
  <c r="D1872" i="33"/>
  <c r="D6618" i="33"/>
  <c r="D3086" i="33"/>
  <c r="D6292" i="33"/>
  <c r="D4686" i="33"/>
  <c r="D2035" i="33"/>
  <c r="D596" i="33"/>
  <c r="D5626" i="33"/>
  <c r="D1945" i="33"/>
  <c r="D3344" i="33"/>
  <c r="D6951" i="33"/>
  <c r="D5264" i="33"/>
  <c r="D5041" i="33"/>
  <c r="D1588" i="33"/>
  <c r="D4260" i="33"/>
  <c r="D4576" i="33"/>
  <c r="D1553" i="33"/>
  <c r="D2603" i="33"/>
  <c r="D3996" i="33"/>
  <c r="D2770" i="33"/>
  <c r="D4093" i="33"/>
  <c r="D3628" i="33"/>
  <c r="D1511" i="33"/>
  <c r="D2765" i="33"/>
  <c r="D6019" i="33"/>
  <c r="D1120" i="33"/>
  <c r="D2199" i="33"/>
  <c r="D3434" i="33"/>
  <c r="D4311" i="33"/>
  <c r="D1350" i="33"/>
  <c r="D467" i="33"/>
  <c r="D7282" i="33"/>
  <c r="D4704" i="33"/>
  <c r="D7195" i="33"/>
  <c r="D1324" i="33"/>
  <c r="D1895" i="33"/>
  <c r="D6726" i="33"/>
  <c r="D7311" i="33"/>
  <c r="D6634" i="33"/>
  <c r="D2274" i="33"/>
  <c r="D5567" i="33"/>
  <c r="D5459" i="33"/>
  <c r="D6630" i="33"/>
  <c r="D2915" i="33"/>
  <c r="D5379" i="33"/>
  <c r="D323" i="33"/>
  <c r="D5621" i="33"/>
  <c r="D4157" i="33"/>
  <c r="D4300" i="33"/>
  <c r="D1075" i="33"/>
  <c r="D5627" i="33"/>
  <c r="D1231" i="33"/>
  <c r="D3111" i="33"/>
  <c r="D6345" i="33"/>
  <c r="D2971" i="33"/>
  <c r="D4077" i="33"/>
  <c r="D3195" i="33"/>
  <c r="D613" i="33"/>
  <c r="D3391" i="33"/>
  <c r="D7538" i="33"/>
  <c r="D4550" i="33"/>
  <c r="D4497" i="33"/>
  <c r="D4585" i="33"/>
  <c r="D2248" i="33"/>
  <c r="D6253" i="33"/>
  <c r="D3241" i="33"/>
  <c r="D3131" i="33"/>
  <c r="D3550" i="33"/>
  <c r="D1545" i="33"/>
  <c r="D7089" i="33"/>
  <c r="D2784" i="33"/>
  <c r="D2768" i="33"/>
  <c r="D5644" i="33"/>
  <c r="D6227" i="33"/>
  <c r="D612" i="33"/>
  <c r="D4646" i="33"/>
  <c r="D4109" i="33"/>
  <c r="D815" i="33"/>
  <c r="D4299" i="33"/>
  <c r="D5693" i="33"/>
  <c r="D5499" i="33"/>
  <c r="D2540" i="33"/>
  <c r="D6825" i="33"/>
  <c r="D4602" i="33"/>
  <c r="D5089" i="33"/>
  <c r="D2332" i="33"/>
  <c r="D1299" i="33"/>
  <c r="D194" i="33"/>
  <c r="D4309" i="33"/>
  <c r="D4581" i="33"/>
  <c r="D4324" i="33"/>
  <c r="D3349" i="33"/>
  <c r="D5535" i="33"/>
  <c r="D5438" i="33"/>
  <c r="D4258" i="33"/>
  <c r="D1697" i="33"/>
  <c r="D6588" i="33"/>
  <c r="D4296" i="33"/>
  <c r="D6368" i="33"/>
  <c r="D1393" i="33"/>
  <c r="D5112" i="33"/>
  <c r="D5167" i="33"/>
  <c r="D4117" i="33"/>
  <c r="D1973" i="33"/>
  <c r="D4397" i="33"/>
  <c r="D2145" i="33"/>
  <c r="D380" i="33"/>
  <c r="D5548" i="33"/>
  <c r="D3415" i="33"/>
  <c r="D1857" i="33"/>
  <c r="D5247" i="33"/>
  <c r="D2459" i="33"/>
  <c r="D6402" i="33"/>
  <c r="D1152" i="33"/>
  <c r="D4448" i="33"/>
  <c r="D834" i="33"/>
  <c r="D3380" i="33"/>
  <c r="D4718" i="33"/>
  <c r="D1557" i="33"/>
  <c r="D286" i="33"/>
  <c r="D6705" i="33"/>
  <c r="D5034" i="33"/>
  <c r="D3020" i="33"/>
  <c r="D5596" i="33"/>
  <c r="D4897" i="33"/>
  <c r="D4808" i="33"/>
  <c r="D1338" i="33"/>
  <c r="D5887" i="33"/>
  <c r="D2895" i="33"/>
  <c r="D5801" i="33"/>
  <c r="D1851" i="33"/>
  <c r="D6481" i="33"/>
  <c r="D2594" i="33"/>
  <c r="D5982" i="33"/>
  <c r="D2569" i="33"/>
  <c r="D5521" i="33"/>
  <c r="D1244" i="33"/>
  <c r="D5410" i="33"/>
  <c r="D4868" i="33"/>
  <c r="D2785" i="33"/>
  <c r="D825" i="33"/>
  <c r="D5246" i="33"/>
  <c r="D1083" i="33"/>
  <c r="D5389" i="33"/>
  <c r="D5156" i="33"/>
  <c r="D4318" i="33"/>
  <c r="D3517" i="33"/>
  <c r="D3961" i="33"/>
  <c r="D4008" i="33"/>
  <c r="D4516" i="33"/>
  <c r="D4872" i="33"/>
  <c r="D5919" i="33"/>
  <c r="D1417" i="33"/>
  <c r="D2069" i="33"/>
  <c r="D3716" i="33"/>
  <c r="D1437" i="33"/>
  <c r="D5608" i="33"/>
  <c r="D2579" i="33"/>
  <c r="D3515" i="33"/>
  <c r="D6291" i="33"/>
  <c r="D1823" i="33"/>
  <c r="D3533" i="33"/>
  <c r="D4680" i="33"/>
  <c r="D3732" i="33"/>
  <c r="D6520" i="33"/>
  <c r="D1039" i="33"/>
  <c r="D5558" i="33"/>
  <c r="D4601" i="33"/>
  <c r="D4006" i="33"/>
  <c r="D7355" i="33"/>
  <c r="D6635" i="33"/>
  <c r="D6397" i="33"/>
  <c r="D2563" i="33"/>
  <c r="D4103" i="33"/>
  <c r="D4499" i="33"/>
  <c r="D4072" i="33"/>
  <c r="D3679" i="33"/>
  <c r="D3494" i="33"/>
  <c r="D4113" i="33"/>
  <c r="D6768" i="33"/>
  <c r="D3247" i="33"/>
  <c r="D7596" i="33"/>
  <c r="D6553" i="33"/>
  <c r="D1335" i="33"/>
  <c r="D6490" i="33"/>
  <c r="D6909" i="33"/>
  <c r="D3230" i="33"/>
  <c r="D1314" i="33"/>
  <c r="D550" i="33"/>
  <c r="D6664" i="33"/>
  <c r="D3489" i="33"/>
  <c r="D5507" i="33"/>
  <c r="D2676" i="33"/>
  <c r="D2656" i="33"/>
  <c r="D6816" i="33"/>
  <c r="D2353" i="33"/>
  <c r="D6423" i="33"/>
  <c r="D5397" i="33"/>
  <c r="D6233" i="33"/>
  <c r="D7172" i="33"/>
  <c r="D2667" i="33"/>
  <c r="D6171" i="33"/>
  <c r="D4979" i="33"/>
  <c r="D398" i="33"/>
  <c r="D1946" i="33"/>
  <c r="D2355" i="33"/>
  <c r="D4565" i="33"/>
  <c r="D6671" i="33"/>
  <c r="D1132" i="33"/>
  <c r="D4215" i="33"/>
  <c r="D4292" i="33"/>
  <c r="D2621" i="33"/>
  <c r="D2775" i="33"/>
  <c r="D2349" i="33"/>
  <c r="D7437" i="33"/>
  <c r="D5276" i="33"/>
  <c r="D2249" i="33"/>
  <c r="D6187" i="33"/>
  <c r="D2207" i="33"/>
  <c r="D5589" i="33"/>
  <c r="D6393" i="33"/>
  <c r="D2881" i="33"/>
  <c r="D4364" i="33"/>
  <c r="D6642" i="33"/>
  <c r="D1460" i="33"/>
  <c r="D2860" i="33"/>
  <c r="D5159" i="33"/>
  <c r="D2414" i="33"/>
  <c r="D4795" i="33"/>
  <c r="D1775" i="33"/>
  <c r="D2690" i="33"/>
  <c r="D2066" i="33"/>
  <c r="D2019" i="33"/>
  <c r="D2391" i="33"/>
  <c r="D2303" i="33"/>
  <c r="D2556" i="33"/>
  <c r="D2269" i="33"/>
  <c r="D3260" i="33"/>
  <c r="D5260" i="33"/>
  <c r="D4348" i="33"/>
  <c r="D5300" i="33"/>
  <c r="D6570" i="33"/>
  <c r="D1201" i="33"/>
  <c r="D2687" i="33"/>
  <c r="D1792" i="33"/>
  <c r="D4779" i="33"/>
  <c r="D1264" i="33"/>
  <c r="D2300" i="33"/>
  <c r="D7079" i="33"/>
  <c r="D4751" i="33"/>
  <c r="D4045" i="33"/>
  <c r="D2624" i="33"/>
  <c r="D124" i="33"/>
  <c r="D271" i="33"/>
  <c r="D7238" i="33"/>
  <c r="D4279" i="33"/>
  <c r="D6527" i="33"/>
  <c r="D2392" i="33"/>
  <c r="D4293" i="33"/>
  <c r="D2682" i="33"/>
  <c r="D6035" i="33"/>
  <c r="D1390" i="33"/>
  <c r="D5119" i="33"/>
  <c r="D3938" i="33"/>
  <c r="D3631" i="33"/>
  <c r="D3112" i="33"/>
  <c r="D4191" i="33"/>
  <c r="D6304" i="33"/>
  <c r="D4785" i="33"/>
  <c r="D4189" i="33"/>
  <c r="D3317" i="33"/>
  <c r="D3193" i="33"/>
  <c r="D7467" i="33"/>
  <c r="D5605" i="33"/>
  <c r="D3632" i="33"/>
  <c r="D3331" i="33"/>
  <c r="D3519" i="33"/>
  <c r="D3043" i="33"/>
  <c r="D4804" i="33"/>
  <c r="D3282" i="33"/>
  <c r="D6209" i="33"/>
  <c r="D3630" i="33"/>
  <c r="D4984" i="33"/>
  <c r="D3739" i="33"/>
  <c r="D2089" i="33"/>
  <c r="D1288" i="33"/>
  <c r="D4773" i="33"/>
  <c r="D2138" i="33"/>
  <c r="D3711" i="33"/>
  <c r="D5779" i="33"/>
  <c r="D1509" i="33"/>
  <c r="D605" i="33"/>
  <c r="D5532" i="33"/>
  <c r="D77" i="33"/>
  <c r="D2406" i="33"/>
  <c r="D1389" i="33"/>
  <c r="D7374" i="33"/>
  <c r="D947" i="33"/>
  <c r="D1131" i="33"/>
  <c r="D2470" i="33"/>
  <c r="D2869" i="33"/>
  <c r="D3347" i="33"/>
  <c r="D1701" i="33"/>
  <c r="D3623" i="33"/>
  <c r="D1573" i="33"/>
  <c r="D1854" i="33"/>
  <c r="D2122" i="33"/>
  <c r="D4776" i="33"/>
  <c r="D3972" i="33"/>
  <c r="D1843" i="33"/>
  <c r="D4399" i="33"/>
  <c r="D5514" i="33"/>
  <c r="D2720" i="33"/>
  <c r="D4881" i="33"/>
  <c r="D5328" i="33"/>
  <c r="D7052" i="33"/>
  <c r="D4283" i="33"/>
  <c r="D625" i="33"/>
  <c r="D6918" i="33"/>
  <c r="D3481" i="33"/>
  <c r="D832" i="33"/>
  <c r="D1177" i="33"/>
  <c r="D6306" i="33"/>
  <c r="D6512" i="33"/>
  <c r="D2216" i="33"/>
  <c r="D5664" i="33"/>
  <c r="D1766" i="33"/>
  <c r="D2894" i="33"/>
  <c r="D5143" i="33"/>
  <c r="D6202" i="33"/>
  <c r="D4453" i="33"/>
  <c r="D4484" i="33"/>
  <c r="D1729" i="33"/>
  <c r="D4841" i="33"/>
  <c r="D2275" i="33"/>
  <c r="D5741" i="33"/>
  <c r="D3164" i="33"/>
  <c r="D2865" i="33"/>
  <c r="D4905" i="33"/>
  <c r="D5541" i="33"/>
  <c r="D6442" i="33"/>
  <c r="D5030" i="33"/>
  <c r="D2930" i="33"/>
  <c r="D5700" i="33"/>
  <c r="D4985" i="33"/>
  <c r="D936" i="33"/>
  <c r="D1972" i="33"/>
  <c r="D2337" i="33"/>
  <c r="D4182" i="33"/>
  <c r="D1272" i="33"/>
  <c r="D1292" i="33"/>
  <c r="D6543" i="33"/>
  <c r="D6857" i="33"/>
  <c r="D4450" i="33"/>
  <c r="D3720" i="33"/>
  <c r="D4964" i="33"/>
  <c r="D3708" i="33"/>
  <c r="D1936" i="33"/>
  <c r="D4235" i="33"/>
  <c r="D4237" i="33"/>
  <c r="D5345" i="33"/>
  <c r="D5738" i="33"/>
  <c r="D4734" i="33"/>
  <c r="D2180" i="33"/>
  <c r="D3943" i="33"/>
  <c r="D897" i="33"/>
  <c r="D5445" i="33"/>
  <c r="D4832" i="33"/>
  <c r="D4817" i="33"/>
  <c r="D6707" i="33"/>
  <c r="D2140" i="33"/>
  <c r="D6426" i="33"/>
  <c r="D2823" i="33"/>
  <c r="D3483" i="33"/>
  <c r="D1985" i="33"/>
  <c r="D3730" i="33"/>
  <c r="D4388" i="33"/>
  <c r="D3389" i="33"/>
  <c r="D5245" i="33"/>
  <c r="D5733" i="33"/>
  <c r="D3738" i="33"/>
  <c r="D4213" i="33"/>
  <c r="D2430" i="33"/>
  <c r="D5814" i="33"/>
  <c r="D2261" i="33"/>
  <c r="D4732" i="33"/>
  <c r="D1104" i="33"/>
  <c r="D1633" i="33"/>
  <c r="D1189" i="33"/>
  <c r="D6258" i="33"/>
  <c r="D4571" i="33"/>
  <c r="D4326" i="33"/>
  <c r="D4186" i="33"/>
  <c r="D6332" i="33"/>
  <c r="D3251" i="33"/>
  <c r="D2131" i="33"/>
  <c r="D857" i="33"/>
  <c r="D3178" i="33"/>
  <c r="D7202" i="33"/>
  <c r="D3544" i="33"/>
  <c r="D3474" i="33"/>
  <c r="D2290" i="33"/>
  <c r="D1355" i="33"/>
  <c r="D3070" i="33"/>
  <c r="D4132" i="33"/>
  <c r="D4115" i="33"/>
  <c r="D5517" i="33"/>
  <c r="D334" i="33"/>
  <c r="D5028" i="33"/>
  <c r="D4315" i="33"/>
  <c r="D3227" i="33"/>
  <c r="D4162" i="33"/>
  <c r="D2055" i="33"/>
  <c r="D4840" i="33"/>
  <c r="D6045" i="33"/>
  <c r="D3102" i="33"/>
  <c r="D2767" i="33"/>
  <c r="D1606" i="33"/>
  <c r="D5063" i="33"/>
  <c r="D3049" i="33"/>
  <c r="D6631" i="33"/>
  <c r="D3721" i="33"/>
  <c r="D4265" i="33"/>
  <c r="D2442" i="33"/>
  <c r="D5371" i="33"/>
  <c r="D3471" i="33"/>
  <c r="D4655" i="33"/>
  <c r="D531" i="33"/>
  <c r="D1501" i="33"/>
  <c r="D2252" i="33"/>
  <c r="D4184" i="33"/>
  <c r="D5809" i="33"/>
  <c r="D4798" i="33"/>
  <c r="D1752" i="33"/>
  <c r="D4053" i="33"/>
  <c r="D2542" i="33"/>
  <c r="D3970" i="33"/>
  <c r="D5565" i="33"/>
  <c r="D664" i="33"/>
  <c r="D6220" i="33"/>
  <c r="D2164" i="33"/>
  <c r="D6643" i="33"/>
  <c r="D6742" i="33"/>
  <c r="D1850" i="33"/>
  <c r="D2866" i="33"/>
  <c r="D5033" i="33"/>
  <c r="D3296" i="33"/>
  <c r="D1172" i="33"/>
  <c r="D6744" i="33"/>
  <c r="D2553" i="33"/>
  <c r="D2068" i="33"/>
  <c r="D2402" i="33"/>
  <c r="D3315" i="33"/>
  <c r="D5158" i="33"/>
  <c r="D2625" i="33"/>
  <c r="D5071" i="33"/>
  <c r="D4711" i="33"/>
  <c r="D5229" i="33"/>
  <c r="D4155" i="33"/>
  <c r="D6605" i="33"/>
  <c r="D2491" i="33"/>
  <c r="D1753" i="33"/>
  <c r="D6184" i="33"/>
  <c r="D3605" i="33"/>
  <c r="D4949" i="33"/>
  <c r="D3459" i="33"/>
  <c r="D2652" i="33"/>
  <c r="D2536" i="33"/>
  <c r="D1989" i="33"/>
  <c r="D2316" i="33"/>
  <c r="D5166" i="33"/>
  <c r="D2004" i="33"/>
  <c r="D4692" i="33"/>
  <c r="D2732" i="33"/>
  <c r="D4894" i="33"/>
  <c r="D4445" i="33"/>
  <c r="D1311" i="33"/>
  <c r="D6056" i="33"/>
  <c r="D1961" i="33"/>
  <c r="D5937" i="33"/>
  <c r="D4871" i="33"/>
  <c r="D2123" i="33"/>
  <c r="D831" i="33"/>
  <c r="D3448" i="33"/>
  <c r="D5924" i="33"/>
  <c r="D6500" i="33"/>
  <c r="D1582" i="33"/>
  <c r="D4359" i="33"/>
  <c r="D6218" i="33"/>
  <c r="D3737" i="33"/>
  <c r="D1446" i="33"/>
  <c r="D5249" i="33"/>
  <c r="D3045" i="33"/>
  <c r="D6510" i="33"/>
  <c r="D2094" i="33"/>
  <c r="D6548" i="33"/>
  <c r="D591" i="33"/>
  <c r="D7486" i="33"/>
  <c r="D6790" i="33"/>
  <c r="D818" i="33"/>
  <c r="D5252" i="33"/>
  <c r="D717" i="33"/>
  <c r="D4289" i="33"/>
  <c r="D3308" i="33"/>
  <c r="D3223" i="33"/>
  <c r="D2572" i="33"/>
  <c r="D5965" i="33"/>
  <c r="D3690" i="33"/>
  <c r="D4434" i="33"/>
  <c r="D6198" i="33"/>
  <c r="D2675" i="33"/>
  <c r="D2361" i="33"/>
  <c r="D1149" i="33"/>
  <c r="D5297" i="33"/>
  <c r="D4577" i="33"/>
  <c r="D1637" i="33"/>
  <c r="D2810" i="33"/>
  <c r="D4784" i="33"/>
  <c r="D5703" i="33"/>
  <c r="D6297" i="33"/>
  <c r="D6085" i="33"/>
  <c r="D5991" i="33"/>
  <c r="D2435" i="33"/>
  <c r="D4298" i="33"/>
  <c r="D5942" i="33"/>
  <c r="D4415" i="33"/>
  <c r="D6924" i="33"/>
  <c r="D6162" i="33"/>
  <c r="D806" i="33"/>
  <c r="D2331" i="33"/>
  <c r="D6050" i="33"/>
  <c r="D4408" i="33"/>
  <c r="D7146" i="33"/>
  <c r="D2798" i="33"/>
  <c r="D7009" i="33"/>
  <c r="D616" i="33"/>
  <c r="D3244" i="33"/>
  <c r="D5208" i="33"/>
  <c r="D7274" i="33"/>
  <c r="D2264" i="33"/>
  <c r="D1205" i="33"/>
  <c r="D1741" i="33"/>
  <c r="D2628" i="33"/>
  <c r="D2691" i="33"/>
  <c r="D2260" i="33"/>
  <c r="D1497" i="33"/>
  <c r="D4472" i="33"/>
  <c r="D3121" i="33"/>
  <c r="D2432" i="33"/>
  <c r="D2139" i="33"/>
  <c r="D2622" i="33"/>
  <c r="D1093" i="33"/>
  <c r="D516" i="33"/>
  <c r="D2880" i="33"/>
  <c r="D5423" i="33"/>
  <c r="D5800" i="33"/>
  <c r="D5719" i="33"/>
  <c r="D1215" i="33"/>
  <c r="D6688" i="33"/>
  <c r="D3736" i="33"/>
  <c r="D1596" i="33"/>
  <c r="D4980" i="33"/>
  <c r="D4106" i="33"/>
  <c r="D3971" i="33"/>
  <c r="D959" i="33"/>
  <c r="D41" i="33"/>
  <c r="D6127" i="33"/>
  <c r="D6155" i="33"/>
  <c r="D4903" i="33"/>
  <c r="D2926" i="33"/>
  <c r="D4358" i="33"/>
  <c r="D6343" i="33"/>
  <c r="D4238" i="33"/>
  <c r="D5784" i="33"/>
  <c r="D4381" i="33"/>
  <c r="D2940" i="33"/>
  <c r="D3692" i="33"/>
  <c r="D1531" i="33"/>
  <c r="D3735" i="33"/>
  <c r="D6792" i="33"/>
  <c r="D7193" i="33"/>
  <c r="D2092" i="33"/>
  <c r="D5484" i="33"/>
  <c r="C82" i="31"/>
  <c r="C12" i="30"/>
  <c r="B2" i="31"/>
  <c r="B2" i="30"/>
  <c r="N8" i="29"/>
  <c r="P8" i="29"/>
  <c r="Q5" i="29"/>
  <c r="O5" i="29"/>
  <c r="Q7" i="29"/>
  <c r="O7" i="29"/>
  <c r="Q6" i="29"/>
  <c r="O6" i="29"/>
  <c r="M15" i="28"/>
  <c r="L15" i="28"/>
  <c r="K15" i="28"/>
  <c r="E15" i="28"/>
  <c r="D15" i="28"/>
  <c r="B15" i="28"/>
  <c r="L8" i="28"/>
  <c r="M8" i="28"/>
  <c r="K8" i="28"/>
  <c r="E8" i="28"/>
  <c r="D8" i="28"/>
  <c r="B8" i="28"/>
  <c r="K10" i="28"/>
  <c r="L10" i="28"/>
  <c r="M10" i="28"/>
  <c r="K11" i="28"/>
  <c r="L11" i="28"/>
  <c r="M11" i="28"/>
  <c r="K12" i="28"/>
  <c r="L12" i="28"/>
  <c r="M12" i="28"/>
  <c r="K13" i="28"/>
  <c r="L13" i="28"/>
  <c r="M13" i="28"/>
  <c r="K14" i="28"/>
  <c r="L14" i="28"/>
  <c r="M14" i="28"/>
  <c r="K16" i="28"/>
  <c r="L16" i="28"/>
  <c r="M16" i="28"/>
  <c r="L9" i="28"/>
  <c r="M9" i="28"/>
  <c r="K9" i="28"/>
  <c r="I5" i="22"/>
  <c r="I6" i="22"/>
  <c r="I7" i="22"/>
  <c r="I8" i="22"/>
  <c r="I9" i="22"/>
  <c r="G8" i="28"/>
  <c r="I10" i="22"/>
  <c r="G13" i="28"/>
  <c r="I11" i="22"/>
  <c r="I12" i="22"/>
  <c r="I13" i="22"/>
  <c r="I22" i="22"/>
  <c r="I23" i="22"/>
  <c r="I24" i="22"/>
  <c r="I25" i="22"/>
  <c r="I26" i="22"/>
  <c r="I27" i="22"/>
  <c r="I28" i="22"/>
  <c r="I29" i="22"/>
  <c r="I30" i="22"/>
  <c r="I31" i="22"/>
  <c r="I32" i="22"/>
  <c r="I33" i="22"/>
  <c r="I34" i="22"/>
  <c r="I35" i="22"/>
  <c r="I36" i="22"/>
  <c r="I37" i="22"/>
  <c r="I38" i="22"/>
  <c r="I39" i="22"/>
  <c r="I40" i="22"/>
  <c r="I41" i="22"/>
  <c r="I4" i="22"/>
  <c r="E10" i="28"/>
  <c r="E11" i="28"/>
  <c r="E12" i="28"/>
  <c r="E13" i="28"/>
  <c r="E14" i="28"/>
  <c r="E16" i="28"/>
  <c r="E9" i="28"/>
  <c r="D10" i="28"/>
  <c r="D11" i="28"/>
  <c r="D12" i="28"/>
  <c r="D13" i="28"/>
  <c r="D14" i="28"/>
  <c r="D16" i="28"/>
  <c r="D9" i="28"/>
  <c r="B10" i="28"/>
  <c r="B11" i="28"/>
  <c r="B12" i="28"/>
  <c r="B13" i="28"/>
  <c r="B14" i="28"/>
  <c r="B16" i="28"/>
  <c r="B9" i="28"/>
  <c r="F5" i="22"/>
  <c r="F6" i="22"/>
  <c r="F7" i="22"/>
  <c r="F8" i="22"/>
  <c r="F9" i="22"/>
  <c r="F10" i="22"/>
  <c r="F11" i="22"/>
  <c r="F12" i="22"/>
  <c r="F13" i="22"/>
  <c r="F22" i="22"/>
  <c r="F23" i="22"/>
  <c r="F24" i="22"/>
  <c r="F25" i="22"/>
  <c r="F26" i="22"/>
  <c r="F27" i="22"/>
  <c r="F28" i="22"/>
  <c r="F29" i="22"/>
  <c r="F30" i="22"/>
  <c r="F31" i="22"/>
  <c r="F32" i="22"/>
  <c r="F33" i="22"/>
  <c r="F34" i="22"/>
  <c r="F35" i="22"/>
  <c r="F36" i="22"/>
  <c r="F37" i="22"/>
  <c r="F38" i="22"/>
  <c r="F39" i="22"/>
  <c r="F40" i="22"/>
  <c r="F41" i="22"/>
  <c r="F4" i="22"/>
  <c r="D33" i="27"/>
  <c r="D32" i="27"/>
  <c r="D22" i="27"/>
  <c r="G9" i="27"/>
  <c r="F5" i="27"/>
  <c r="G5" i="27"/>
  <c r="E2" i="27"/>
  <c r="H47" i="25"/>
  <c r="I47" i="25"/>
  <c r="J47" i="25"/>
  <c r="K47" i="25"/>
  <c r="H43" i="25"/>
  <c r="I43" i="25"/>
  <c r="J43" i="25"/>
  <c r="K43" i="25"/>
  <c r="G43" i="25"/>
  <c r="H31" i="25"/>
  <c r="I31" i="25"/>
  <c r="J31" i="25"/>
  <c r="K31" i="25"/>
  <c r="G31" i="25"/>
  <c r="H20" i="25"/>
  <c r="I20" i="25"/>
  <c r="J20" i="25"/>
  <c r="K20" i="25"/>
  <c r="H21" i="25"/>
  <c r="I21" i="25"/>
  <c r="J21" i="25"/>
  <c r="K21" i="25"/>
  <c r="H22" i="25"/>
  <c r="I22" i="25"/>
  <c r="J22" i="25"/>
  <c r="K22" i="25"/>
  <c r="H23" i="25"/>
  <c r="I23" i="25"/>
  <c r="J23" i="25"/>
  <c r="K23" i="25"/>
  <c r="H24" i="25"/>
  <c r="I24" i="25"/>
  <c r="J24" i="25"/>
  <c r="K24" i="25"/>
  <c r="H25" i="25"/>
  <c r="I25" i="25"/>
  <c r="J25" i="25"/>
  <c r="K25" i="25"/>
  <c r="H26" i="25"/>
  <c r="I26" i="25"/>
  <c r="J26" i="25"/>
  <c r="K26" i="25"/>
  <c r="H27" i="25"/>
  <c r="I27" i="25"/>
  <c r="J27" i="25"/>
  <c r="K27" i="25"/>
  <c r="H28" i="25"/>
  <c r="I28" i="25"/>
  <c r="J28" i="25"/>
  <c r="K28" i="25"/>
  <c r="G21" i="25"/>
  <c r="G22" i="25"/>
  <c r="G23" i="25"/>
  <c r="G24" i="25"/>
  <c r="G25" i="25"/>
  <c r="G26" i="25"/>
  <c r="G27" i="25"/>
  <c r="G28" i="25"/>
  <c r="G20" i="25"/>
  <c r="B21" i="25"/>
  <c r="B22" i="25"/>
  <c r="B23" i="25"/>
  <c r="B24" i="25"/>
  <c r="B25" i="25"/>
  <c r="B26" i="25"/>
  <c r="B27" i="25"/>
  <c r="B28" i="25"/>
  <c r="B20" i="25"/>
  <c r="H12" i="25"/>
  <c r="I12" i="25"/>
  <c r="J12" i="25"/>
  <c r="K12" i="25"/>
  <c r="H13" i="25"/>
  <c r="I13" i="25"/>
  <c r="J13" i="25"/>
  <c r="K13" i="25"/>
  <c r="H14" i="25"/>
  <c r="I14" i="25"/>
  <c r="J14" i="25"/>
  <c r="K14" i="25"/>
  <c r="G13" i="25"/>
  <c r="G14" i="25"/>
  <c r="G12" i="25"/>
  <c r="B13" i="25"/>
  <c r="B14" i="25"/>
  <c r="B12" i="25"/>
  <c r="H5" i="25"/>
  <c r="I5" i="25"/>
  <c r="J5" i="25"/>
  <c r="K5" i="25"/>
  <c r="H6" i="25"/>
  <c r="I6" i="25"/>
  <c r="J6" i="25"/>
  <c r="K6" i="25"/>
  <c r="H7" i="25"/>
  <c r="I7" i="25"/>
  <c r="J7" i="25"/>
  <c r="K7" i="25"/>
  <c r="H8" i="25"/>
  <c r="I8" i="25"/>
  <c r="J8" i="25"/>
  <c r="K8" i="25"/>
  <c r="G8" i="25"/>
  <c r="G7" i="25"/>
  <c r="G6" i="25"/>
  <c r="G5" i="25"/>
  <c r="B8" i="25"/>
  <c r="B7" i="25"/>
  <c r="B6" i="25"/>
  <c r="B5" i="25"/>
  <c r="H2" i="25"/>
  <c r="I2" i="25"/>
  <c r="J2" i="25"/>
  <c r="J41" i="25"/>
  <c r="K2" i="25"/>
  <c r="G2" i="25"/>
  <c r="N30" i="26"/>
  <c r="M30" i="26"/>
  <c r="L30" i="26"/>
  <c r="K30" i="26"/>
  <c r="J30" i="26"/>
  <c r="I30" i="26"/>
  <c r="H30" i="26"/>
  <c r="G30" i="26"/>
  <c r="F30" i="26"/>
  <c r="E30" i="26"/>
  <c r="D30" i="26"/>
  <c r="C30" i="26"/>
  <c r="B21" i="24"/>
  <c r="C74" i="6"/>
  <c r="D74" i="6"/>
  <c r="E74" i="6"/>
  <c r="F74" i="6"/>
  <c r="G74" i="6"/>
  <c r="H74" i="6"/>
  <c r="I74" i="6"/>
  <c r="J74" i="6"/>
  <c r="K74" i="6"/>
  <c r="B74" i="6"/>
  <c r="D28" i="24"/>
  <c r="E28" i="24"/>
  <c r="F28" i="24"/>
  <c r="G28" i="24"/>
  <c r="H28" i="24"/>
  <c r="I28" i="24"/>
  <c r="J28" i="24"/>
  <c r="K28" i="24"/>
  <c r="L28" i="24"/>
  <c r="D29" i="24"/>
  <c r="E29" i="24"/>
  <c r="F29" i="24"/>
  <c r="G29" i="24"/>
  <c r="H29" i="24"/>
  <c r="I29" i="24"/>
  <c r="J29" i="24"/>
  <c r="K29" i="24"/>
  <c r="L29" i="24"/>
  <c r="D30" i="24"/>
  <c r="E30" i="24"/>
  <c r="F30" i="24"/>
  <c r="G30" i="24"/>
  <c r="H30" i="24"/>
  <c r="I30" i="24"/>
  <c r="J30" i="24"/>
  <c r="K30" i="24"/>
  <c r="L30" i="24"/>
  <c r="D31" i="24"/>
  <c r="E31" i="24"/>
  <c r="F31" i="24"/>
  <c r="G31" i="24"/>
  <c r="H31" i="24"/>
  <c r="I31" i="24"/>
  <c r="J31" i="24"/>
  <c r="K31" i="24"/>
  <c r="L31" i="24"/>
  <c r="C29" i="24"/>
  <c r="C30" i="24"/>
  <c r="C31" i="24"/>
  <c r="C28" i="24"/>
  <c r="D27" i="24"/>
  <c r="E27" i="24"/>
  <c r="F27" i="24"/>
  <c r="G27" i="24"/>
  <c r="H27" i="24"/>
  <c r="I27" i="24"/>
  <c r="J27" i="24"/>
  <c r="K27" i="24"/>
  <c r="L27" i="24"/>
  <c r="C27" i="24"/>
  <c r="B33" i="24"/>
  <c r="B27" i="24"/>
  <c r="B34" i="24"/>
  <c r="L25" i="24"/>
  <c r="K25" i="24"/>
  <c r="J25" i="24"/>
  <c r="I25" i="24"/>
  <c r="H25" i="24"/>
  <c r="G25" i="24"/>
  <c r="F25" i="24"/>
  <c r="E25" i="24"/>
  <c r="D25" i="24"/>
  <c r="C25" i="24"/>
  <c r="D4" i="24"/>
  <c r="E4" i="24"/>
  <c r="F4" i="24"/>
  <c r="G4" i="24"/>
  <c r="H4" i="24"/>
  <c r="I4" i="24"/>
  <c r="J4" i="24"/>
  <c r="K4" i="24"/>
  <c r="L4" i="24"/>
  <c r="C4" i="24"/>
  <c r="B29" i="24"/>
  <c r="B30" i="24"/>
  <c r="B31" i="24"/>
  <c r="B35" i="24"/>
  <c r="B36" i="24"/>
  <c r="B37" i="24"/>
  <c r="B38" i="24"/>
  <c r="B39" i="24"/>
  <c r="B40" i="24"/>
  <c r="B28" i="24"/>
  <c r="B23" i="24"/>
  <c r="C7" i="24"/>
  <c r="D7" i="24"/>
  <c r="E7" i="24"/>
  <c r="F7" i="24"/>
  <c r="G7" i="24"/>
  <c r="H7" i="24"/>
  <c r="I7" i="24"/>
  <c r="J7" i="24"/>
  <c r="K7" i="24"/>
  <c r="L7" i="24"/>
  <c r="C8" i="24"/>
  <c r="D8" i="24"/>
  <c r="E8" i="24"/>
  <c r="F8" i="24"/>
  <c r="G8" i="24"/>
  <c r="H8" i="24"/>
  <c r="I8" i="24"/>
  <c r="J8" i="24"/>
  <c r="K8" i="24"/>
  <c r="L8" i="24"/>
  <c r="C9" i="24"/>
  <c r="D9" i="24"/>
  <c r="E9" i="24"/>
  <c r="F9" i="24"/>
  <c r="G9" i="24"/>
  <c r="H9" i="24"/>
  <c r="I9" i="24"/>
  <c r="J9" i="24"/>
  <c r="K9" i="24"/>
  <c r="L9" i="24"/>
  <c r="C10" i="24"/>
  <c r="D10" i="24"/>
  <c r="E10" i="24"/>
  <c r="F10" i="24"/>
  <c r="G10" i="24"/>
  <c r="H10" i="24"/>
  <c r="I10" i="24"/>
  <c r="J10" i="24"/>
  <c r="K10" i="24"/>
  <c r="L10" i="24"/>
  <c r="C11" i="24"/>
  <c r="D11" i="24"/>
  <c r="E11" i="24"/>
  <c r="F11" i="24"/>
  <c r="G11" i="24"/>
  <c r="H11" i="24"/>
  <c r="I11" i="24"/>
  <c r="J11" i="24"/>
  <c r="K11" i="24"/>
  <c r="L11" i="24"/>
  <c r="C12" i="24"/>
  <c r="D12" i="24"/>
  <c r="E12" i="24"/>
  <c r="F12" i="24"/>
  <c r="G12" i="24"/>
  <c r="H12" i="24"/>
  <c r="I12" i="24"/>
  <c r="J12" i="24"/>
  <c r="K12" i="24"/>
  <c r="L12" i="24"/>
  <c r="C13" i="24"/>
  <c r="D13" i="24"/>
  <c r="E13" i="24"/>
  <c r="F13" i="24"/>
  <c r="G13" i="24"/>
  <c r="H13" i="24"/>
  <c r="I13" i="24"/>
  <c r="J13" i="24"/>
  <c r="K13" i="24"/>
  <c r="L13" i="24"/>
  <c r="C14" i="24"/>
  <c r="D14" i="24"/>
  <c r="E14" i="24"/>
  <c r="F14" i="24"/>
  <c r="G14" i="24"/>
  <c r="H14" i="24"/>
  <c r="I14" i="24"/>
  <c r="J14" i="24"/>
  <c r="K14" i="24"/>
  <c r="L14" i="24"/>
  <c r="C15" i="24"/>
  <c r="D15" i="24"/>
  <c r="E15" i="24"/>
  <c r="F15" i="24"/>
  <c r="G15" i="24"/>
  <c r="H15" i="24"/>
  <c r="I15" i="24"/>
  <c r="J15" i="24"/>
  <c r="K15" i="24"/>
  <c r="L15" i="24"/>
  <c r="C16" i="24"/>
  <c r="D16" i="24"/>
  <c r="E16" i="24"/>
  <c r="F16" i="24"/>
  <c r="G16" i="24"/>
  <c r="H16" i="24"/>
  <c r="I16" i="24"/>
  <c r="J16" i="24"/>
  <c r="K16" i="24"/>
  <c r="L16" i="24"/>
  <c r="C17" i="24"/>
  <c r="D17" i="24"/>
  <c r="E17" i="24"/>
  <c r="F17" i="24"/>
  <c r="G17" i="24"/>
  <c r="H17" i="24"/>
  <c r="I17" i="24"/>
  <c r="J17" i="24"/>
  <c r="K17" i="24"/>
  <c r="L17" i="24"/>
  <c r="C18" i="24"/>
  <c r="D18" i="24"/>
  <c r="E18" i="24"/>
  <c r="F18" i="24"/>
  <c r="G18" i="24"/>
  <c r="H18" i="24"/>
  <c r="I18" i="24"/>
  <c r="J18" i="24"/>
  <c r="K18" i="24"/>
  <c r="L18" i="24"/>
  <c r="C19" i="24"/>
  <c r="D19" i="24"/>
  <c r="E19" i="24"/>
  <c r="F19" i="24"/>
  <c r="G19" i="24"/>
  <c r="H19" i="24"/>
  <c r="I19" i="24"/>
  <c r="J19" i="24"/>
  <c r="K19" i="24"/>
  <c r="L19" i="24"/>
  <c r="C20" i="24"/>
  <c r="D20" i="24"/>
  <c r="E20" i="24"/>
  <c r="F20" i="24"/>
  <c r="G20" i="24"/>
  <c r="H20" i="24"/>
  <c r="I20" i="24"/>
  <c r="J20" i="24"/>
  <c r="K20" i="24"/>
  <c r="L20" i="24"/>
  <c r="D6" i="24"/>
  <c r="E6" i="24"/>
  <c r="F6" i="24"/>
  <c r="G6" i="24"/>
  <c r="H6" i="24"/>
  <c r="I6" i="24"/>
  <c r="J6" i="24"/>
  <c r="K6" i="24"/>
  <c r="L6" i="24"/>
  <c r="C6" i="24"/>
  <c r="B19" i="24"/>
  <c r="B20" i="24"/>
  <c r="B7" i="24"/>
  <c r="B8" i="24"/>
  <c r="B9" i="24"/>
  <c r="B10" i="24"/>
  <c r="B11" i="24"/>
  <c r="B12" i="24"/>
  <c r="B13" i="24"/>
  <c r="B14" i="24"/>
  <c r="B15" i="24"/>
  <c r="B16" i="24"/>
  <c r="B17" i="24"/>
  <c r="B18" i="24"/>
  <c r="B6" i="24"/>
  <c r="B2" i="24"/>
  <c r="C33" i="6"/>
  <c r="D33" i="6"/>
  <c r="E33" i="6"/>
  <c r="F33" i="6"/>
  <c r="G33" i="6"/>
  <c r="H33" i="6"/>
  <c r="I33" i="6"/>
  <c r="J33" i="6"/>
  <c r="K33" i="6"/>
  <c r="E4" i="27"/>
  <c r="B33" i="6"/>
  <c r="E24" i="20"/>
  <c r="G5" i="23"/>
  <c r="C34" i="20"/>
  <c r="C33" i="20"/>
  <c r="F19" i="20"/>
  <c r="F18" i="20"/>
  <c r="H11" i="20"/>
  <c r="H12" i="20"/>
  <c r="H13" i="20"/>
  <c r="H14" i="20"/>
  <c r="H15" i="20"/>
  <c r="H16" i="20"/>
  <c r="H10" i="20"/>
  <c r="G11" i="20"/>
  <c r="G12" i="20"/>
  <c r="G13" i="20"/>
  <c r="G14" i="20"/>
  <c r="G15" i="20"/>
  <c r="G16" i="20"/>
  <c r="G10" i="20"/>
  <c r="J388" i="21"/>
  <c r="J324" i="21"/>
  <c r="J260" i="21"/>
  <c r="J196" i="21"/>
  <c r="J132" i="21"/>
  <c r="J68" i="21"/>
  <c r="N4" i="21"/>
  <c r="G7" i="23"/>
  <c r="K75" i="6"/>
  <c r="L21" i="24"/>
  <c r="K21" i="24"/>
  <c r="J21" i="24"/>
  <c r="I21" i="24"/>
  <c r="H21" i="24"/>
  <c r="G21" i="24"/>
  <c r="F21" i="24"/>
  <c r="E21" i="24"/>
  <c r="D21" i="24"/>
  <c r="H30" i="25"/>
  <c r="I30" i="25"/>
  <c r="G30" i="25"/>
  <c r="K30" i="25"/>
  <c r="J30" i="25"/>
  <c r="H15" i="25"/>
  <c r="I15" i="25"/>
  <c r="J15" i="25"/>
  <c r="K15" i="25"/>
  <c r="G15" i="25"/>
  <c r="D450" i="21"/>
  <c r="D449" i="21"/>
  <c r="D448" i="21"/>
  <c r="D447" i="21"/>
  <c r="D446" i="21"/>
  <c r="D445" i="21"/>
  <c r="D444" i="21"/>
  <c r="D443" i="21"/>
  <c r="D442" i="21"/>
  <c r="D441" i="21"/>
  <c r="D440" i="21"/>
  <c r="D439" i="21"/>
  <c r="D438" i="21"/>
  <c r="D437" i="21"/>
  <c r="D436" i="21"/>
  <c r="D435" i="21"/>
  <c r="D434" i="21"/>
  <c r="D433" i="21"/>
  <c r="D432" i="21"/>
  <c r="D431" i="21"/>
  <c r="D430" i="21"/>
  <c r="D429" i="21"/>
  <c r="D428" i="21"/>
  <c r="D427" i="21"/>
  <c r="D426" i="21"/>
  <c r="D425" i="21"/>
  <c r="D424" i="21"/>
  <c r="D423" i="21"/>
  <c r="D422" i="21"/>
  <c r="D421" i="21"/>
  <c r="D420" i="21"/>
  <c r="D419" i="21"/>
  <c r="D418" i="21"/>
  <c r="D417" i="21"/>
  <c r="D416" i="21"/>
  <c r="D415" i="21"/>
  <c r="D414" i="21"/>
  <c r="D413" i="21"/>
  <c r="D412" i="21"/>
  <c r="D411" i="21"/>
  <c r="D410" i="21"/>
  <c r="D409" i="21"/>
  <c r="D408" i="21"/>
  <c r="D407" i="21"/>
  <c r="D406" i="21"/>
  <c r="D405" i="21"/>
  <c r="D404" i="21"/>
  <c r="D403" i="21"/>
  <c r="D402" i="21"/>
  <c r="D401" i="21"/>
  <c r="D400" i="21"/>
  <c r="D399" i="21"/>
  <c r="D398" i="21"/>
  <c r="D397" i="21"/>
  <c r="D396" i="21"/>
  <c r="D395" i="21"/>
  <c r="D394" i="21"/>
  <c r="D393" i="21"/>
  <c r="D392" i="21"/>
  <c r="D386" i="21"/>
  <c r="D385" i="21"/>
  <c r="D384" i="21"/>
  <c r="D383" i="21"/>
  <c r="D382" i="21"/>
  <c r="D381" i="21"/>
  <c r="D380" i="21"/>
  <c r="D379" i="21"/>
  <c r="D378" i="21"/>
  <c r="D377" i="21"/>
  <c r="D376" i="21"/>
  <c r="D375" i="21"/>
  <c r="D374" i="21"/>
  <c r="D373" i="21"/>
  <c r="D372" i="21"/>
  <c r="D371" i="21"/>
  <c r="D370" i="21"/>
  <c r="D369" i="21"/>
  <c r="D368" i="21"/>
  <c r="D367" i="21"/>
  <c r="D366" i="21"/>
  <c r="D365" i="21"/>
  <c r="D364" i="21"/>
  <c r="D363" i="21"/>
  <c r="D362" i="21"/>
  <c r="D361" i="21"/>
  <c r="D360" i="21"/>
  <c r="D359" i="21"/>
  <c r="D358" i="21"/>
  <c r="D357" i="21"/>
  <c r="D356" i="21"/>
  <c r="D355" i="21"/>
  <c r="D354" i="21"/>
  <c r="D353" i="21"/>
  <c r="D352" i="21"/>
  <c r="D351" i="21"/>
  <c r="D350" i="21"/>
  <c r="D349" i="21"/>
  <c r="D348" i="21"/>
  <c r="D347" i="21"/>
  <c r="D346" i="21"/>
  <c r="D345" i="21"/>
  <c r="D344" i="21"/>
  <c r="D343" i="21"/>
  <c r="D342" i="21"/>
  <c r="D341" i="21"/>
  <c r="D340" i="21"/>
  <c r="D339" i="21"/>
  <c r="D338" i="21"/>
  <c r="D337" i="21"/>
  <c r="D336" i="21"/>
  <c r="D335" i="21"/>
  <c r="D334" i="21"/>
  <c r="D333" i="21"/>
  <c r="D332" i="21"/>
  <c r="D331" i="21"/>
  <c r="D330" i="21"/>
  <c r="D329" i="21"/>
  <c r="D328" i="21"/>
  <c r="D322" i="21"/>
  <c r="D321" i="21"/>
  <c r="D320" i="21"/>
  <c r="D319" i="21"/>
  <c r="D318" i="21"/>
  <c r="D317" i="21"/>
  <c r="D316" i="21"/>
  <c r="D315" i="21"/>
  <c r="D314" i="21"/>
  <c r="D313" i="21"/>
  <c r="D312" i="21"/>
  <c r="D311" i="21"/>
  <c r="D310" i="21"/>
  <c r="D309" i="21"/>
  <c r="D308" i="21"/>
  <c r="D307" i="21"/>
  <c r="D306" i="21"/>
  <c r="D305" i="21"/>
  <c r="D304" i="21"/>
  <c r="D303" i="21"/>
  <c r="D302" i="21"/>
  <c r="D301" i="21"/>
  <c r="D300" i="21"/>
  <c r="D299" i="21"/>
  <c r="D298" i="21"/>
  <c r="D297" i="21"/>
  <c r="D296" i="21"/>
  <c r="D295" i="21"/>
  <c r="D294" i="21"/>
  <c r="D293" i="21"/>
  <c r="D292" i="21"/>
  <c r="D291" i="21"/>
  <c r="D290" i="21"/>
  <c r="D289" i="21"/>
  <c r="D288" i="21"/>
  <c r="D287" i="21"/>
  <c r="D286" i="21"/>
  <c r="D285" i="21"/>
  <c r="D284" i="21"/>
  <c r="D283" i="21"/>
  <c r="D282" i="21"/>
  <c r="D281" i="21"/>
  <c r="D280" i="21"/>
  <c r="D279" i="21"/>
  <c r="D278" i="21"/>
  <c r="D277" i="21"/>
  <c r="D276" i="21"/>
  <c r="D275" i="21"/>
  <c r="D274" i="21"/>
  <c r="D273" i="21"/>
  <c r="D272" i="21"/>
  <c r="D271" i="21"/>
  <c r="D270" i="21"/>
  <c r="D269" i="21"/>
  <c r="D268" i="21"/>
  <c r="D267" i="21"/>
  <c r="D266" i="21"/>
  <c r="D265" i="21"/>
  <c r="D264" i="21"/>
  <c r="D258" i="21"/>
  <c r="D257" i="21"/>
  <c r="D256" i="21"/>
  <c r="D255" i="21"/>
  <c r="D254" i="21"/>
  <c r="D253" i="21"/>
  <c r="D252" i="21"/>
  <c r="D251" i="21"/>
  <c r="D250" i="21"/>
  <c r="D249" i="21"/>
  <c r="D248" i="21"/>
  <c r="D247" i="21"/>
  <c r="D246" i="21"/>
  <c r="D245" i="21"/>
  <c r="D244" i="21"/>
  <c r="D243" i="21"/>
  <c r="D242" i="21"/>
  <c r="D241" i="21"/>
  <c r="D240" i="21"/>
  <c r="D239" i="21"/>
  <c r="D238" i="21"/>
  <c r="D237" i="21"/>
  <c r="D236" i="21"/>
  <c r="D235" i="21"/>
  <c r="D234" i="21"/>
  <c r="D233" i="21"/>
  <c r="D232" i="21"/>
  <c r="D231" i="21"/>
  <c r="D230" i="21"/>
  <c r="D229" i="21"/>
  <c r="D228" i="21"/>
  <c r="D227" i="21"/>
  <c r="D226" i="21"/>
  <c r="D225" i="21"/>
  <c r="D224" i="21"/>
  <c r="D223" i="21"/>
  <c r="D222" i="21"/>
  <c r="D221" i="21"/>
  <c r="D220" i="21"/>
  <c r="D219" i="21"/>
  <c r="D218" i="21"/>
  <c r="D217" i="21"/>
  <c r="D216" i="21"/>
  <c r="D215" i="21"/>
  <c r="D214" i="21"/>
  <c r="D213" i="21"/>
  <c r="D212" i="21"/>
  <c r="D211" i="21"/>
  <c r="D210" i="21"/>
  <c r="D209" i="21"/>
  <c r="D208" i="21"/>
  <c r="D207" i="21"/>
  <c r="D206" i="21"/>
  <c r="D205" i="21"/>
  <c r="D204" i="21"/>
  <c r="D203" i="21"/>
  <c r="D202" i="21"/>
  <c r="D201" i="21"/>
  <c r="D200" i="21"/>
  <c r="D194" i="21"/>
  <c r="D193" i="21"/>
  <c r="D192" i="21"/>
  <c r="D191" i="21"/>
  <c r="D190" i="21"/>
  <c r="D189" i="21"/>
  <c r="D188" i="21"/>
  <c r="D187" i="21"/>
  <c r="D186" i="21"/>
  <c r="D185" i="21"/>
  <c r="D184" i="21"/>
  <c r="D183" i="21"/>
  <c r="D182" i="21"/>
  <c r="D181" i="21"/>
  <c r="D180" i="21"/>
  <c r="D179" i="21"/>
  <c r="D178" i="21"/>
  <c r="D177" i="21"/>
  <c r="D176" i="21"/>
  <c r="D175" i="21"/>
  <c r="D174" i="21"/>
  <c r="D173" i="21"/>
  <c r="D172" i="21"/>
  <c r="D171" i="21"/>
  <c r="D170" i="21"/>
  <c r="D169" i="21"/>
  <c r="D168" i="21"/>
  <c r="D167" i="21"/>
  <c r="D166" i="21"/>
  <c r="D165" i="21"/>
  <c r="D164" i="21"/>
  <c r="D163" i="21"/>
  <c r="D162" i="21"/>
  <c r="D161" i="21"/>
  <c r="D160" i="21"/>
  <c r="D159" i="21"/>
  <c r="D158" i="21"/>
  <c r="D157" i="21"/>
  <c r="D156" i="21"/>
  <c r="D155" i="21"/>
  <c r="D154" i="21"/>
  <c r="D153" i="21"/>
  <c r="D152" i="21"/>
  <c r="D151" i="21"/>
  <c r="D150" i="21"/>
  <c r="D149" i="21"/>
  <c r="D148" i="21"/>
  <c r="D147" i="21"/>
  <c r="D146" i="21"/>
  <c r="D145" i="21"/>
  <c r="D144" i="21"/>
  <c r="D143" i="21"/>
  <c r="D142" i="21"/>
  <c r="D141" i="21"/>
  <c r="D140" i="21"/>
  <c r="D139" i="21"/>
  <c r="D138" i="21"/>
  <c r="D137" i="21"/>
  <c r="D136" i="21"/>
  <c r="D130" i="21"/>
  <c r="D129" i="21"/>
  <c r="D128" i="21"/>
  <c r="D127" i="21"/>
  <c r="D126" i="21"/>
  <c r="D125" i="21"/>
  <c r="D124" i="21"/>
  <c r="D123" i="21"/>
  <c r="D122" i="21"/>
  <c r="D121" i="21"/>
  <c r="D120" i="21"/>
  <c r="D119" i="21"/>
  <c r="D118" i="21"/>
  <c r="D117" i="21"/>
  <c r="D116" i="21"/>
  <c r="D115" i="21"/>
  <c r="D114" i="21"/>
  <c r="D113" i="21"/>
  <c r="D112" i="21"/>
  <c r="D111" i="21"/>
  <c r="D110" i="21"/>
  <c r="D109" i="21"/>
  <c r="D108" i="21"/>
  <c r="D107" i="21"/>
  <c r="D106" i="21"/>
  <c r="D105" i="21"/>
  <c r="D104" i="21"/>
  <c r="D103" i="21"/>
  <c r="D102" i="21"/>
  <c r="D101" i="21"/>
  <c r="D100" i="21"/>
  <c r="D99" i="21"/>
  <c r="D98" i="21"/>
  <c r="D97" i="21"/>
  <c r="D96" i="21"/>
  <c r="D95" i="21"/>
  <c r="D94" i="21"/>
  <c r="D93" i="21"/>
  <c r="D92" i="21"/>
  <c r="D91" i="21"/>
  <c r="D90" i="21"/>
  <c r="D89" i="21"/>
  <c r="D88" i="21"/>
  <c r="D87" i="21"/>
  <c r="D86" i="21"/>
  <c r="D85" i="21"/>
  <c r="D84" i="21"/>
  <c r="D83" i="21"/>
  <c r="D82" i="21"/>
  <c r="D81" i="21"/>
  <c r="D80" i="21"/>
  <c r="D79" i="21"/>
  <c r="D78" i="21"/>
  <c r="D77" i="21"/>
  <c r="D76" i="21"/>
  <c r="D75" i="21"/>
  <c r="D74" i="21"/>
  <c r="D73" i="21"/>
  <c r="D72" i="21"/>
  <c r="H66" i="21"/>
  <c r="H65" i="21"/>
  <c r="H64" i="21"/>
  <c r="H63" i="21"/>
  <c r="H62" i="21"/>
  <c r="H61" i="21"/>
  <c r="H60" i="21"/>
  <c r="H59" i="21"/>
  <c r="H58" i="21"/>
  <c r="H57" i="21"/>
  <c r="H56" i="21"/>
  <c r="H55" i="21"/>
  <c r="H54" i="21"/>
  <c r="H53" i="21"/>
  <c r="H52" i="21"/>
  <c r="H51" i="21"/>
  <c r="H50" i="21"/>
  <c r="H49" i="21"/>
  <c r="H48" i="21"/>
  <c r="H47" i="21"/>
  <c r="H46" i="21"/>
  <c r="H45" i="21"/>
  <c r="H44" i="21"/>
  <c r="H43" i="21"/>
  <c r="H42" i="21"/>
  <c r="H41" i="21"/>
  <c r="H40" i="21"/>
  <c r="H39" i="21"/>
  <c r="H38" i="21"/>
  <c r="H37" i="21"/>
  <c r="H36" i="21"/>
  <c r="H35" i="21"/>
  <c r="H34" i="21"/>
  <c r="H33" i="21"/>
  <c r="H32" i="21"/>
  <c r="H31" i="21"/>
  <c r="H30" i="21"/>
  <c r="H29" i="21"/>
  <c r="H28" i="21"/>
  <c r="H27" i="21"/>
  <c r="H26" i="21"/>
  <c r="H25" i="21"/>
  <c r="H24" i="21"/>
  <c r="H23" i="21"/>
  <c r="H22" i="21"/>
  <c r="H21" i="21"/>
  <c r="H20" i="21"/>
  <c r="H19" i="21"/>
  <c r="H18" i="21"/>
  <c r="H17" i="21"/>
  <c r="H16" i="21"/>
  <c r="H15" i="21"/>
  <c r="H14" i="21"/>
  <c r="H13" i="21"/>
  <c r="H12" i="21"/>
  <c r="H11" i="21"/>
  <c r="H10" i="21"/>
  <c r="H9" i="21"/>
  <c r="H8" i="21"/>
  <c r="D66" i="21"/>
  <c r="D65" i="21"/>
  <c r="D64" i="21"/>
  <c r="D63" i="21"/>
  <c r="D62" i="21"/>
  <c r="D61" i="21"/>
  <c r="D60" i="21"/>
  <c r="D59" i="21"/>
  <c r="D58" i="21"/>
  <c r="D57" i="21"/>
  <c r="D56" i="21"/>
  <c r="D55" i="21"/>
  <c r="D54" i="21"/>
  <c r="D53" i="21"/>
  <c r="D52" i="21"/>
  <c r="D51" i="21"/>
  <c r="D50" i="21"/>
  <c r="D49" i="21"/>
  <c r="D48" i="21"/>
  <c r="D47" i="21"/>
  <c r="D46" i="21"/>
  <c r="D45" i="21"/>
  <c r="D44" i="21"/>
  <c r="D43" i="21"/>
  <c r="D42" i="21"/>
  <c r="D41" i="21"/>
  <c r="D40" i="21"/>
  <c r="D39" i="21"/>
  <c r="D38" i="21"/>
  <c r="D37" i="21"/>
  <c r="D36" i="21"/>
  <c r="D35" i="21"/>
  <c r="D34" i="21"/>
  <c r="D33" i="21"/>
  <c r="D32" i="21"/>
  <c r="D31" i="21"/>
  <c r="D30" i="21"/>
  <c r="D29" i="21"/>
  <c r="D28" i="21"/>
  <c r="D27" i="21"/>
  <c r="D26" i="21"/>
  <c r="D25" i="21"/>
  <c r="D24" i="21"/>
  <c r="D23" i="21"/>
  <c r="D22" i="21"/>
  <c r="D21" i="21"/>
  <c r="D20" i="21"/>
  <c r="D19" i="21"/>
  <c r="D18" i="21"/>
  <c r="D17" i="21"/>
  <c r="D16" i="21"/>
  <c r="D15" i="21"/>
  <c r="D14" i="21"/>
  <c r="D13" i="21"/>
  <c r="D12" i="21"/>
  <c r="D11" i="21"/>
  <c r="D10" i="21"/>
  <c r="D9" i="21"/>
  <c r="D8" i="21"/>
  <c r="M4" i="19"/>
  <c r="H4" i="19"/>
  <c r="C4" i="19"/>
  <c r="L2" i="19"/>
  <c r="G2" i="19"/>
  <c r="B2" i="19"/>
  <c r="M5" i="19"/>
  <c r="M6" i="19"/>
  <c r="D4" i="19" a="1"/>
  <c r="K3" i="18"/>
  <c r="J3" i="18"/>
  <c r="I3" i="18"/>
  <c r="H3" i="18"/>
  <c r="G3" i="18"/>
  <c r="F3" i="18"/>
  <c r="E3" i="18"/>
  <c r="D3" i="18"/>
  <c r="C3" i="18"/>
  <c r="B2" i="18"/>
  <c r="L75" i="17"/>
  <c r="K75" i="17"/>
  <c r="J75" i="17"/>
  <c r="I75" i="17"/>
  <c r="H75" i="17"/>
  <c r="G75" i="17"/>
  <c r="F75" i="17"/>
  <c r="E75" i="17"/>
  <c r="D75" i="17"/>
  <c r="C75" i="17"/>
  <c r="L73" i="17"/>
  <c r="K73" i="17"/>
  <c r="J73" i="17"/>
  <c r="I73" i="17"/>
  <c r="H73" i="17"/>
  <c r="G73" i="17"/>
  <c r="F73" i="17"/>
  <c r="E73" i="17"/>
  <c r="D73" i="17"/>
  <c r="C73" i="17"/>
  <c r="L71" i="17"/>
  <c r="K71" i="17"/>
  <c r="J71" i="17"/>
  <c r="I71" i="17"/>
  <c r="H71" i="17"/>
  <c r="G71" i="17"/>
  <c r="F71" i="17"/>
  <c r="E71" i="17"/>
  <c r="D71" i="17"/>
  <c r="C71" i="17"/>
  <c r="L62" i="17"/>
  <c r="K62" i="17"/>
  <c r="J62" i="17"/>
  <c r="I62" i="17"/>
  <c r="H62" i="17"/>
  <c r="G62" i="17"/>
  <c r="F62" i="17"/>
  <c r="E62" i="17"/>
  <c r="D62" i="17"/>
  <c r="C62" i="17"/>
  <c r="L61" i="17"/>
  <c r="K61" i="17"/>
  <c r="J61" i="17"/>
  <c r="I61" i="17"/>
  <c r="H61" i="17"/>
  <c r="G61" i="17"/>
  <c r="F61" i="17"/>
  <c r="E61" i="17"/>
  <c r="D61" i="17"/>
  <c r="C61" i="17"/>
  <c r="L60" i="17"/>
  <c r="K60" i="17"/>
  <c r="J60" i="17"/>
  <c r="I60" i="17"/>
  <c r="H60" i="17"/>
  <c r="G60" i="17"/>
  <c r="F60" i="17"/>
  <c r="E60" i="17"/>
  <c r="D60" i="17"/>
  <c r="C60" i="17"/>
  <c r="L56" i="17"/>
  <c r="K56" i="17"/>
  <c r="J56" i="17"/>
  <c r="I56" i="17"/>
  <c r="H56" i="17"/>
  <c r="G56" i="17"/>
  <c r="F56" i="17"/>
  <c r="E56" i="17"/>
  <c r="D56" i="17"/>
  <c r="C56" i="17"/>
  <c r="L55" i="17"/>
  <c r="K55" i="17"/>
  <c r="J55" i="17"/>
  <c r="I55" i="17"/>
  <c r="H55" i="17"/>
  <c r="G55" i="17"/>
  <c r="F55" i="17"/>
  <c r="E55" i="17"/>
  <c r="D55" i="17"/>
  <c r="C55" i="17"/>
  <c r="L54" i="17"/>
  <c r="K54" i="17"/>
  <c r="J54" i="17"/>
  <c r="I54" i="17"/>
  <c r="H54" i="17"/>
  <c r="G54" i="17"/>
  <c r="F54" i="17"/>
  <c r="E54" i="17"/>
  <c r="D54" i="17"/>
  <c r="C54" i="17"/>
  <c r="C49" i="17"/>
  <c r="D49" i="17"/>
  <c r="E49" i="17"/>
  <c r="F49" i="17"/>
  <c r="G49" i="17"/>
  <c r="H49" i="17"/>
  <c r="I49" i="17"/>
  <c r="J49" i="17"/>
  <c r="K49" i="17"/>
  <c r="L49" i="17"/>
  <c r="C50" i="17"/>
  <c r="D50" i="17"/>
  <c r="E50" i="17"/>
  <c r="F50" i="17"/>
  <c r="G50" i="17"/>
  <c r="H50" i="17"/>
  <c r="I50" i="17"/>
  <c r="J50" i="17"/>
  <c r="K50" i="17"/>
  <c r="L50" i="17"/>
  <c r="C51" i="17"/>
  <c r="D51" i="17"/>
  <c r="E51" i="17"/>
  <c r="F51" i="17"/>
  <c r="G51" i="17"/>
  <c r="H51" i="17"/>
  <c r="I51" i="17"/>
  <c r="J51" i="17"/>
  <c r="K51" i="17"/>
  <c r="L51" i="17"/>
  <c r="C52" i="17"/>
  <c r="D52" i="17"/>
  <c r="E52" i="17"/>
  <c r="F52" i="17"/>
  <c r="G52" i="17"/>
  <c r="H52" i="17"/>
  <c r="I52" i="17"/>
  <c r="J52" i="17"/>
  <c r="K52" i="17"/>
  <c r="L52" i="17"/>
  <c r="D48" i="17"/>
  <c r="E48" i="17"/>
  <c r="F48" i="17"/>
  <c r="G48" i="17"/>
  <c r="H48" i="17"/>
  <c r="I48" i="17"/>
  <c r="J48" i="17"/>
  <c r="K48" i="17"/>
  <c r="L48" i="17"/>
  <c r="C48" i="17"/>
  <c r="B57" i="17"/>
  <c r="B60" i="17"/>
  <c r="B61" i="17"/>
  <c r="B62" i="17"/>
  <c r="B49" i="17"/>
  <c r="B50" i="17"/>
  <c r="B51" i="17"/>
  <c r="B55" i="17"/>
  <c r="B56" i="17"/>
  <c r="B48" i="17"/>
  <c r="L41" i="17"/>
  <c r="K41" i="17"/>
  <c r="J41" i="17"/>
  <c r="I41" i="17"/>
  <c r="H41" i="17"/>
  <c r="G41" i="17"/>
  <c r="F41" i="17"/>
  <c r="E41" i="17"/>
  <c r="D41" i="17"/>
  <c r="C41" i="17"/>
  <c r="K9" i="18"/>
  <c r="J9" i="18"/>
  <c r="F9" i="18"/>
  <c r="E9" i="18"/>
  <c r="I9" i="18"/>
  <c r="H9" i="18"/>
  <c r="G9" i="18"/>
  <c r="D9" i="18"/>
  <c r="M9" i="18"/>
  <c r="N9" i="18"/>
  <c r="L36" i="17"/>
  <c r="K36" i="17"/>
  <c r="J36" i="17"/>
  <c r="I36" i="17"/>
  <c r="H36" i="17"/>
  <c r="G36" i="17"/>
  <c r="F36" i="17"/>
  <c r="E36" i="17"/>
  <c r="D36" i="17"/>
  <c r="C36" i="17"/>
  <c r="M30" i="17"/>
  <c r="L30" i="17"/>
  <c r="K30" i="17"/>
  <c r="J30" i="17"/>
  <c r="I30" i="17"/>
  <c r="H30" i="17"/>
  <c r="G30" i="17"/>
  <c r="F30" i="17"/>
  <c r="E30" i="17"/>
  <c r="D30" i="17"/>
  <c r="C30" i="17"/>
  <c r="M24" i="17"/>
  <c r="L24" i="17"/>
  <c r="K24" i="17"/>
  <c r="J24" i="17"/>
  <c r="I24" i="17"/>
  <c r="H24" i="17"/>
  <c r="G24" i="17"/>
  <c r="F24" i="17"/>
  <c r="E24" i="17"/>
  <c r="D24" i="17"/>
  <c r="C24" i="17"/>
  <c r="M21" i="17"/>
  <c r="L21" i="17"/>
  <c r="K21" i="17"/>
  <c r="J21" i="17"/>
  <c r="I21" i="17"/>
  <c r="H21" i="17"/>
  <c r="G21" i="17"/>
  <c r="F21" i="17"/>
  <c r="E21" i="17"/>
  <c r="D21" i="17"/>
  <c r="C21" i="17"/>
  <c r="M18" i="17"/>
  <c r="L15" i="17"/>
  <c r="K15" i="17"/>
  <c r="J15" i="17"/>
  <c r="I15" i="17"/>
  <c r="H15" i="17"/>
  <c r="G15" i="17"/>
  <c r="F15" i="17"/>
  <c r="E15" i="17"/>
  <c r="D15" i="17"/>
  <c r="C15" i="17"/>
  <c r="M9" i="17"/>
  <c r="L9" i="17"/>
  <c r="K9" i="17"/>
  <c r="J9" i="17"/>
  <c r="I9" i="17"/>
  <c r="H9" i="17"/>
  <c r="G9" i="17"/>
  <c r="F9" i="17"/>
  <c r="E9" i="17"/>
  <c r="D9" i="17"/>
  <c r="C9" i="17"/>
  <c r="M6" i="17"/>
  <c r="L6" i="17"/>
  <c r="K6" i="17"/>
  <c r="J6" i="17"/>
  <c r="I6" i="17"/>
  <c r="H6" i="17"/>
  <c r="G6" i="17"/>
  <c r="F6" i="17"/>
  <c r="E6" i="17"/>
  <c r="D6" i="17"/>
  <c r="C6" i="17"/>
  <c r="L3" i="17"/>
  <c r="K3" i="17"/>
  <c r="J3" i="17"/>
  <c r="I3" i="17"/>
  <c r="H3" i="17"/>
  <c r="G3" i="17"/>
  <c r="F3" i="17"/>
  <c r="E3" i="17"/>
  <c r="D3" i="17"/>
  <c r="C3" i="17"/>
  <c r="B2" i="17"/>
  <c r="C6" i="3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4" i="2"/>
  <c r="E4" i="2"/>
  <c r="E5" i="2"/>
  <c r="F4" i="2"/>
  <c r="G4" i="2"/>
  <c r="H4" i="2"/>
  <c r="I4" i="2"/>
  <c r="I5" i="2"/>
  <c r="J4" i="2"/>
  <c r="J5" i="2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H7" i="2"/>
  <c r="I7" i="2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F13" i="2"/>
  <c r="G13" i="2"/>
  <c r="H13" i="2"/>
  <c r="I13" i="2"/>
  <c r="J13" i="2"/>
  <c r="K13" i="2"/>
  <c r="K16" i="2"/>
  <c r="C14" i="2"/>
  <c r="D14" i="2"/>
  <c r="E14" i="2"/>
  <c r="F14" i="2"/>
  <c r="G14" i="2"/>
  <c r="H14" i="2"/>
  <c r="I14" i="2"/>
  <c r="J14" i="2"/>
  <c r="K14" i="2"/>
  <c r="B14" i="2"/>
  <c r="B5" i="2"/>
  <c r="B4" i="2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D4" i="3"/>
  <c r="E4" i="3"/>
  <c r="F4" i="3"/>
  <c r="G4" i="3"/>
  <c r="H4" i="3"/>
  <c r="I4" i="3"/>
  <c r="J4" i="3"/>
  <c r="K4" i="3"/>
  <c r="C5" i="3"/>
  <c r="D5" i="3"/>
  <c r="E5" i="3"/>
  <c r="F5" i="3"/>
  <c r="G5" i="3"/>
  <c r="H5" i="3"/>
  <c r="I5" i="3"/>
  <c r="J5" i="3"/>
  <c r="C7" i="3"/>
  <c r="D7" i="3"/>
  <c r="E7" i="3"/>
  <c r="F7" i="3"/>
  <c r="G7" i="3"/>
  <c r="H7" i="3"/>
  <c r="I7" i="3"/>
  <c r="J7" i="3"/>
  <c r="K7" i="3"/>
  <c r="C8" i="3"/>
  <c r="D8" i="3"/>
  <c r="E8" i="3"/>
  <c r="F8" i="3"/>
  <c r="G8" i="3"/>
  <c r="H8" i="3"/>
  <c r="I8" i="3"/>
  <c r="J8" i="3"/>
  <c r="K8" i="3"/>
  <c r="C9" i="3"/>
  <c r="D9" i="3"/>
  <c r="E9" i="3"/>
  <c r="F9" i="3"/>
  <c r="G9" i="3"/>
  <c r="H9" i="3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G4" i="1"/>
  <c r="H4" i="1"/>
  <c r="I4" i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C13" i="1"/>
  <c r="D12" i="1"/>
  <c r="E12" i="1"/>
  <c r="F12" i="1"/>
  <c r="F13" i="1"/>
  <c r="G12" i="1"/>
  <c r="G13" i="1"/>
  <c r="H12" i="1"/>
  <c r="I12" i="1"/>
  <c r="I13" i="1"/>
  <c r="J12" i="1"/>
  <c r="J13" i="1"/>
  <c r="K12" i="1"/>
  <c r="K13" i="1"/>
  <c r="C15" i="1"/>
  <c r="D15" i="1"/>
  <c r="E15" i="1"/>
  <c r="F15" i="1"/>
  <c r="G15" i="1"/>
  <c r="H15" i="1"/>
  <c r="I15" i="1"/>
  <c r="J15" i="1"/>
  <c r="K15" i="1"/>
  <c r="B15" i="1"/>
  <c r="B7" i="1"/>
  <c r="B4" i="1"/>
  <c r="A1" i="1"/>
  <c r="E1" i="6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B18" i="2"/>
  <c r="B13" i="2"/>
  <c r="B12" i="2"/>
  <c r="B11" i="2"/>
  <c r="B10" i="2"/>
  <c r="B8" i="2"/>
  <c r="B7" i="2"/>
  <c r="B6" i="2"/>
  <c r="B3" i="2"/>
  <c r="B12" i="3"/>
  <c r="B11" i="3"/>
  <c r="B10" i="3"/>
  <c r="B9" i="3"/>
  <c r="B8" i="3"/>
  <c r="B7" i="3"/>
  <c r="B4" i="3"/>
  <c r="B3" i="3"/>
  <c r="L15" i="1"/>
  <c r="B12" i="1"/>
  <c r="B13" i="1"/>
  <c r="B11" i="1"/>
  <c r="B10" i="1"/>
  <c r="B9" i="1"/>
  <c r="B8" i="1"/>
  <c r="B3" i="1"/>
  <c r="J23" i="1"/>
  <c r="J23" i="2"/>
  <c r="C16" i="2"/>
  <c r="F16" i="2"/>
  <c r="K25" i="17"/>
  <c r="H22" i="17"/>
  <c r="J10" i="17"/>
  <c r="L25" i="17"/>
  <c r="I12" i="17"/>
  <c r="E10" i="17"/>
  <c r="D14" i="3"/>
  <c r="G14" i="3"/>
  <c r="C21" i="2"/>
  <c r="E23" i="2"/>
  <c r="F14" i="1"/>
  <c r="J25" i="17"/>
  <c r="J16" i="17"/>
  <c r="J17" i="18"/>
  <c r="I16" i="17"/>
  <c r="K10" i="17"/>
  <c r="G10" i="17"/>
  <c r="C14" i="1"/>
  <c r="G14" i="1"/>
  <c r="K29" i="18"/>
  <c r="K35" i="18"/>
  <c r="K28" i="18"/>
  <c r="J29" i="18"/>
  <c r="J28" i="18"/>
  <c r="I28" i="18"/>
  <c r="I29" i="18"/>
  <c r="G28" i="18"/>
  <c r="K14" i="1"/>
  <c r="L11" i="1"/>
  <c r="L7" i="1"/>
  <c r="G47" i="25"/>
  <c r="L57" i="17" l="1"/>
  <c r="K57" i="17"/>
  <c r="J57" i="17"/>
  <c r="I57" i="17"/>
  <c r="H57" i="17"/>
  <c r="G57" i="17"/>
  <c r="F57" i="17"/>
  <c r="E57" i="17"/>
  <c r="H63" i="17"/>
  <c r="G63" i="17"/>
  <c r="F63" i="17"/>
  <c r="L77" i="17"/>
  <c r="K77" i="17"/>
  <c r="J77" i="17"/>
  <c r="I77" i="17"/>
  <c r="H77" i="17"/>
  <c r="G77" i="17"/>
  <c r="F77" i="17"/>
  <c r="E77" i="17"/>
  <c r="D77" i="17"/>
  <c r="C77" i="17"/>
  <c r="D57" i="17"/>
  <c r="C57" i="17"/>
  <c r="L63" i="17"/>
  <c r="K63" i="17"/>
  <c r="J63" i="17"/>
  <c r="I63" i="17"/>
  <c r="E63" i="17"/>
  <c r="D63" i="17"/>
  <c r="C63" i="17"/>
  <c r="K40" i="18"/>
  <c r="J40" i="18"/>
  <c r="I40" i="18"/>
  <c r="H40" i="18"/>
  <c r="G40" i="18"/>
  <c r="F40" i="18"/>
  <c r="E40" i="18"/>
  <c r="D40" i="18"/>
  <c r="C40" i="18"/>
  <c r="G58" i="17"/>
  <c r="J7" i="22"/>
  <c r="C58" i="17"/>
  <c r="C65" i="17" s="1"/>
  <c r="E1" i="2"/>
  <c r="H5" i="19"/>
  <c r="K32" i="25"/>
  <c r="J9" i="22"/>
  <c r="G18" i="20"/>
  <c r="M9" i="35"/>
  <c r="M16" i="35" s="1"/>
  <c r="I32" i="25"/>
  <c r="G32" i="25"/>
  <c r="C5" i="19"/>
  <c r="J35" i="18"/>
  <c r="G15" i="28"/>
  <c r="G2680" i="35"/>
  <c r="G4" i="35"/>
  <c r="G5" i="35"/>
  <c r="G6" i="35"/>
  <c r="G7" i="35"/>
  <c r="G8" i="35"/>
  <c r="G9" i="35"/>
  <c r="G10" i="35"/>
  <c r="G11" i="35"/>
  <c r="G12" i="35"/>
  <c r="G13" i="35"/>
  <c r="G14" i="35"/>
  <c r="G15" i="35"/>
  <c r="G16" i="35"/>
  <c r="G17" i="35"/>
  <c r="G18" i="35"/>
  <c r="G19" i="35"/>
  <c r="G20" i="35"/>
  <c r="G21" i="35"/>
  <c r="G22" i="35"/>
  <c r="G23" i="35"/>
  <c r="G24" i="35"/>
  <c r="G25" i="35"/>
  <c r="G26" i="35"/>
  <c r="G27" i="35"/>
  <c r="G28" i="35"/>
  <c r="G29" i="35"/>
  <c r="G30" i="35"/>
  <c r="G31" i="35"/>
  <c r="G32" i="35"/>
  <c r="G33" i="35"/>
  <c r="G34" i="35"/>
  <c r="G35" i="35"/>
  <c r="G36" i="35"/>
  <c r="G37" i="35"/>
  <c r="G38" i="35"/>
  <c r="G39" i="35"/>
  <c r="G40" i="35"/>
  <c r="G41" i="35"/>
  <c r="G42" i="35"/>
  <c r="G43" i="35"/>
  <c r="G44" i="35"/>
  <c r="G45" i="35"/>
  <c r="G46" i="35"/>
  <c r="G47" i="35"/>
  <c r="G48" i="35"/>
  <c r="G49" i="35"/>
  <c r="G50" i="35"/>
  <c r="G51" i="35"/>
  <c r="G52" i="35"/>
  <c r="G53" i="35"/>
  <c r="G54" i="35"/>
  <c r="G55" i="35"/>
  <c r="G56" i="35"/>
  <c r="G57" i="35"/>
  <c r="G58" i="35"/>
  <c r="G59" i="35"/>
  <c r="G60" i="35"/>
  <c r="G61" i="35"/>
  <c r="G62" i="35"/>
  <c r="G63" i="35"/>
  <c r="G64" i="35"/>
  <c r="G65" i="35"/>
  <c r="G66" i="35"/>
  <c r="G67" i="35"/>
  <c r="G68" i="35"/>
  <c r="G69" i="35"/>
  <c r="G70" i="35"/>
  <c r="G71" i="35"/>
  <c r="G72" i="35"/>
  <c r="G73" i="35"/>
  <c r="G74" i="35"/>
  <c r="G75" i="35"/>
  <c r="G76" i="35"/>
  <c r="G77" i="35"/>
  <c r="G78" i="35"/>
  <c r="G79" i="35"/>
  <c r="G80" i="35"/>
  <c r="G81" i="35"/>
  <c r="G82" i="35"/>
  <c r="G83" i="35"/>
  <c r="G84" i="35"/>
  <c r="G85" i="35"/>
  <c r="G86" i="35"/>
  <c r="G87" i="35"/>
  <c r="G88" i="35"/>
  <c r="G89" i="35"/>
  <c r="G90" i="35"/>
  <c r="G91" i="35"/>
  <c r="G92" i="35"/>
  <c r="G93" i="35"/>
  <c r="G94" i="35"/>
  <c r="G95" i="35"/>
  <c r="G96" i="35"/>
  <c r="G97" i="35"/>
  <c r="G98" i="35"/>
  <c r="G99" i="35"/>
  <c r="G100" i="35"/>
  <c r="G101" i="35"/>
  <c r="G102" i="35"/>
  <c r="G103" i="35"/>
  <c r="G104" i="35"/>
  <c r="G105" i="35"/>
  <c r="G106" i="35"/>
  <c r="G107" i="35"/>
  <c r="G108" i="35"/>
  <c r="G109" i="35"/>
  <c r="G110" i="35"/>
  <c r="G111" i="35"/>
  <c r="G112" i="35"/>
  <c r="G113" i="35"/>
  <c r="G114" i="35"/>
  <c r="G115" i="35"/>
  <c r="G116" i="35"/>
  <c r="G117" i="35"/>
  <c r="G118" i="35"/>
  <c r="G119" i="35"/>
  <c r="G120" i="35"/>
  <c r="G121" i="35"/>
  <c r="G122" i="35"/>
  <c r="G123" i="35"/>
  <c r="G124" i="35"/>
  <c r="G125" i="35"/>
  <c r="G126" i="35"/>
  <c r="G127" i="35"/>
  <c r="G128" i="35"/>
  <c r="G129" i="35"/>
  <c r="G130" i="35"/>
  <c r="G131" i="35"/>
  <c r="G132" i="35"/>
  <c r="G133" i="35"/>
  <c r="G134" i="35"/>
  <c r="G135" i="35"/>
  <c r="G136" i="35"/>
  <c r="G137" i="35"/>
  <c r="G138" i="35"/>
  <c r="G139" i="35"/>
  <c r="G140" i="35"/>
  <c r="G141" i="35"/>
  <c r="G142" i="35"/>
  <c r="G143" i="35"/>
  <c r="G144" i="35"/>
  <c r="G145" i="35"/>
  <c r="G146" i="35"/>
  <c r="G147" i="35"/>
  <c r="G148" i="35"/>
  <c r="G149" i="35"/>
  <c r="G150" i="35"/>
  <c r="G151" i="35"/>
  <c r="G152" i="35"/>
  <c r="G153" i="35"/>
  <c r="G154" i="35"/>
  <c r="G155" i="35"/>
  <c r="G156" i="35"/>
  <c r="G157" i="35"/>
  <c r="G158" i="35"/>
  <c r="G159" i="35"/>
  <c r="G160" i="35"/>
  <c r="G161" i="35"/>
  <c r="G162" i="35"/>
  <c r="G163" i="35"/>
  <c r="G164" i="35"/>
  <c r="G165" i="35"/>
  <c r="G166" i="35"/>
  <c r="G167" i="35"/>
  <c r="G168" i="35"/>
  <c r="G169" i="35"/>
  <c r="G170" i="35"/>
  <c r="G171" i="35"/>
  <c r="G172" i="35"/>
  <c r="G173" i="35"/>
  <c r="G174" i="35"/>
  <c r="G175" i="35"/>
  <c r="G176" i="35"/>
  <c r="G177" i="35"/>
  <c r="G178" i="35"/>
  <c r="G179" i="35"/>
  <c r="G180" i="35"/>
  <c r="G181" i="35"/>
  <c r="G182" i="35"/>
  <c r="G183" i="35"/>
  <c r="G184" i="35"/>
  <c r="G185" i="35"/>
  <c r="G186" i="35"/>
  <c r="G187" i="35"/>
  <c r="G188" i="35"/>
  <c r="G189" i="35"/>
  <c r="G190" i="35"/>
  <c r="G191" i="35"/>
  <c r="G192" i="35"/>
  <c r="G193" i="35"/>
  <c r="G194" i="35"/>
  <c r="G195" i="35"/>
  <c r="G196" i="35"/>
  <c r="G197" i="35"/>
  <c r="G198" i="35"/>
  <c r="G199" i="35"/>
  <c r="G200" i="35"/>
  <c r="G201" i="35"/>
  <c r="G202" i="35"/>
  <c r="G203" i="35"/>
  <c r="G204" i="35"/>
  <c r="G205" i="35"/>
  <c r="G206" i="35"/>
  <c r="G207" i="35"/>
  <c r="G208" i="35"/>
  <c r="G209" i="35"/>
  <c r="G210" i="35"/>
  <c r="G211" i="35"/>
  <c r="G212" i="35"/>
  <c r="G213" i="35"/>
  <c r="G214" i="35"/>
  <c r="G215" i="35"/>
  <c r="G216" i="35"/>
  <c r="G217" i="35"/>
  <c r="G218" i="35"/>
  <c r="G219" i="35"/>
  <c r="G220" i="35"/>
  <c r="G221" i="35"/>
  <c r="G222" i="35"/>
  <c r="G223" i="35"/>
  <c r="G224" i="35"/>
  <c r="G225" i="35"/>
  <c r="G226" i="35"/>
  <c r="G227" i="35"/>
  <c r="G228" i="35"/>
  <c r="G229" i="35"/>
  <c r="G230" i="35"/>
  <c r="G231" i="35"/>
  <c r="G232" i="35"/>
  <c r="G233" i="35"/>
  <c r="G234" i="35"/>
  <c r="G235" i="35"/>
  <c r="G236" i="35"/>
  <c r="G237" i="35"/>
  <c r="G238" i="35"/>
  <c r="G239" i="35"/>
  <c r="G240" i="35"/>
  <c r="G241" i="35"/>
  <c r="G242" i="35"/>
  <c r="G243" i="35"/>
  <c r="G244" i="35"/>
  <c r="G245" i="35"/>
  <c r="G246" i="35"/>
  <c r="G247" i="35"/>
  <c r="G248" i="35"/>
  <c r="G249" i="35"/>
  <c r="G250" i="35"/>
  <c r="G251" i="35"/>
  <c r="G252" i="35"/>
  <c r="G253" i="35"/>
  <c r="G254" i="35"/>
  <c r="G255" i="35"/>
  <c r="G256" i="35"/>
  <c r="G257" i="35"/>
  <c r="G258" i="35"/>
  <c r="G259" i="35"/>
  <c r="G260" i="35"/>
  <c r="G261" i="35"/>
  <c r="G262" i="35"/>
  <c r="G263" i="35"/>
  <c r="G264" i="35"/>
  <c r="G265" i="35"/>
  <c r="G266" i="35"/>
  <c r="G267" i="35"/>
  <c r="G268" i="35"/>
  <c r="G269" i="35"/>
  <c r="G270" i="35"/>
  <c r="G271" i="35"/>
  <c r="G272" i="35"/>
  <c r="G273" i="35"/>
  <c r="G274" i="35"/>
  <c r="G275" i="35"/>
  <c r="G276" i="35"/>
  <c r="G277" i="35"/>
  <c r="G278" i="35"/>
  <c r="G279" i="35"/>
  <c r="G280" i="35"/>
  <c r="G281" i="35"/>
  <c r="G282" i="35"/>
  <c r="G283" i="35"/>
  <c r="G284" i="35"/>
  <c r="G285" i="35"/>
  <c r="G286" i="35"/>
  <c r="G287" i="35"/>
  <c r="G288" i="35"/>
  <c r="G289" i="35"/>
  <c r="G290" i="35"/>
  <c r="G291" i="35"/>
  <c r="G292" i="35"/>
  <c r="G293" i="35"/>
  <c r="G294" i="35"/>
  <c r="G295" i="35"/>
  <c r="G296" i="35"/>
  <c r="G297" i="35"/>
  <c r="G298" i="35"/>
  <c r="G299" i="35"/>
  <c r="G300" i="35"/>
  <c r="G301" i="35"/>
  <c r="G302" i="35"/>
  <c r="G303" i="35"/>
  <c r="G304" i="35"/>
  <c r="G305" i="35"/>
  <c r="G306" i="35"/>
  <c r="G307" i="35"/>
  <c r="G308" i="35"/>
  <c r="G309" i="35"/>
  <c r="G310" i="35"/>
  <c r="G311" i="35"/>
  <c r="G312" i="35"/>
  <c r="G313" i="35"/>
  <c r="G314" i="35"/>
  <c r="G315" i="35"/>
  <c r="G316" i="35"/>
  <c r="G317" i="35"/>
  <c r="G318" i="35"/>
  <c r="G319" i="35"/>
  <c r="G320" i="35"/>
  <c r="G321" i="35"/>
  <c r="G322" i="35"/>
  <c r="G323" i="35"/>
  <c r="G324" i="35"/>
  <c r="G325" i="35"/>
  <c r="G326" i="35"/>
  <c r="G327" i="35"/>
  <c r="G328" i="35"/>
  <c r="G329" i="35"/>
  <c r="G330" i="35"/>
  <c r="G331" i="35"/>
  <c r="G332" i="35"/>
  <c r="G333" i="35"/>
  <c r="G334" i="35"/>
  <c r="G335" i="35"/>
  <c r="G336" i="35"/>
  <c r="G337" i="35"/>
  <c r="G338" i="35"/>
  <c r="G339" i="35"/>
  <c r="G340" i="35"/>
  <c r="G341" i="35"/>
  <c r="G342" i="35"/>
  <c r="G343" i="35"/>
  <c r="G344" i="35"/>
  <c r="G345" i="35"/>
  <c r="G346" i="35"/>
  <c r="G347" i="35"/>
  <c r="G348" i="35"/>
  <c r="G349" i="35"/>
  <c r="G350" i="35"/>
  <c r="G351" i="35"/>
  <c r="G352" i="35"/>
  <c r="G353" i="35"/>
  <c r="G354" i="35"/>
  <c r="G355" i="35"/>
  <c r="G356" i="35"/>
  <c r="G357" i="35"/>
  <c r="G358" i="35"/>
  <c r="G359" i="35"/>
  <c r="G360" i="35"/>
  <c r="G361" i="35"/>
  <c r="G362" i="35"/>
  <c r="G363" i="35"/>
  <c r="G364" i="35"/>
  <c r="G365" i="35"/>
  <c r="G366" i="35"/>
  <c r="G367" i="35"/>
  <c r="G368" i="35"/>
  <c r="G369" i="35"/>
  <c r="G370" i="35"/>
  <c r="G371" i="35"/>
  <c r="G372" i="35"/>
  <c r="G373" i="35"/>
  <c r="G374" i="35"/>
  <c r="G375" i="35"/>
  <c r="G376" i="35"/>
  <c r="G377" i="35"/>
  <c r="G378" i="35"/>
  <c r="G379" i="35"/>
  <c r="G380" i="35"/>
  <c r="G381" i="35"/>
  <c r="G382" i="35"/>
  <c r="G383" i="35"/>
  <c r="G384" i="35"/>
  <c r="G385" i="35"/>
  <c r="G386" i="35"/>
  <c r="G387" i="35"/>
  <c r="G388" i="35"/>
  <c r="G389" i="35"/>
  <c r="G390" i="35"/>
  <c r="G391" i="35"/>
  <c r="G392" i="35"/>
  <c r="G393" i="35"/>
  <c r="G394" i="35"/>
  <c r="G395" i="35"/>
  <c r="G396" i="35"/>
  <c r="G397" i="35"/>
  <c r="G398" i="35"/>
  <c r="G399" i="35"/>
  <c r="G400" i="35"/>
  <c r="G401" i="35"/>
  <c r="G402" i="35"/>
  <c r="G403" i="35"/>
  <c r="G404" i="35"/>
  <c r="G405" i="35"/>
  <c r="G406" i="35"/>
  <c r="G407" i="35"/>
  <c r="G408" i="35"/>
  <c r="G409" i="35"/>
  <c r="G410" i="35"/>
  <c r="G411" i="35"/>
  <c r="G412" i="35"/>
  <c r="G413" i="35"/>
  <c r="G414" i="35"/>
  <c r="G415" i="35"/>
  <c r="G416" i="35"/>
  <c r="G417" i="35"/>
  <c r="G418" i="35"/>
  <c r="G419" i="35"/>
  <c r="G420" i="35"/>
  <c r="G421" i="35"/>
  <c r="G422" i="35"/>
  <c r="G423" i="35"/>
  <c r="G424" i="35"/>
  <c r="G425" i="35"/>
  <c r="G426" i="35"/>
  <c r="G427" i="35"/>
  <c r="G428" i="35"/>
  <c r="G429" i="35"/>
  <c r="G430" i="35"/>
  <c r="G431" i="35"/>
  <c r="G432" i="35"/>
  <c r="G433" i="35"/>
  <c r="G434" i="35"/>
  <c r="G435" i="35"/>
  <c r="G436" i="35"/>
  <c r="G437" i="35"/>
  <c r="G438" i="35"/>
  <c r="G439" i="35"/>
  <c r="G440" i="35"/>
  <c r="G441" i="35"/>
  <c r="G442" i="35"/>
  <c r="G443" i="35"/>
  <c r="G444" i="35"/>
  <c r="G445" i="35"/>
  <c r="G446" i="35"/>
  <c r="G447" i="35"/>
  <c r="G448" i="35"/>
  <c r="G449" i="35"/>
  <c r="G450" i="35"/>
  <c r="G451" i="35"/>
  <c r="G452" i="35"/>
  <c r="G453" i="35"/>
  <c r="G454" i="35"/>
  <c r="G455" i="35"/>
  <c r="G456" i="35"/>
  <c r="G457" i="35"/>
  <c r="G458" i="35"/>
  <c r="G459" i="35"/>
  <c r="G460" i="35"/>
  <c r="G461" i="35"/>
  <c r="G462" i="35"/>
  <c r="G463" i="35"/>
  <c r="G464" i="35"/>
  <c r="G465" i="35"/>
  <c r="G466" i="35"/>
  <c r="G467" i="35"/>
  <c r="G468" i="35"/>
  <c r="G469" i="35"/>
  <c r="G470" i="35"/>
  <c r="G471" i="35"/>
  <c r="G472" i="35"/>
  <c r="G473" i="35"/>
  <c r="G474" i="35"/>
  <c r="G475" i="35"/>
  <c r="G476" i="35"/>
  <c r="G477" i="35"/>
  <c r="G478" i="35"/>
  <c r="G479" i="35"/>
  <c r="G480" i="35"/>
  <c r="G481" i="35"/>
  <c r="G482" i="35"/>
  <c r="G483" i="35"/>
  <c r="G484" i="35"/>
  <c r="G485" i="35"/>
  <c r="G486" i="35"/>
  <c r="G487" i="35"/>
  <c r="G488" i="35"/>
  <c r="G489" i="35"/>
  <c r="G490" i="35"/>
  <c r="G491" i="35"/>
  <c r="G492" i="35"/>
  <c r="G493" i="35"/>
  <c r="G494" i="35"/>
  <c r="G495" i="35"/>
  <c r="G496" i="35"/>
  <c r="G497" i="35"/>
  <c r="G498" i="35"/>
  <c r="G499" i="35"/>
  <c r="G500" i="35"/>
  <c r="G501" i="35"/>
  <c r="G502" i="35"/>
  <c r="G503" i="35"/>
  <c r="G504" i="35"/>
  <c r="G505" i="35"/>
  <c r="G506" i="35"/>
  <c r="G507" i="35"/>
  <c r="G508" i="35"/>
  <c r="G509" i="35"/>
  <c r="G510" i="35"/>
  <c r="G511" i="35"/>
  <c r="G512" i="35"/>
  <c r="G513" i="35"/>
  <c r="G514" i="35"/>
  <c r="G515" i="35"/>
  <c r="G516" i="35"/>
  <c r="G517" i="35"/>
  <c r="G518" i="35"/>
  <c r="G519" i="35"/>
  <c r="G520" i="35"/>
  <c r="G521" i="35"/>
  <c r="G522" i="35"/>
  <c r="G523" i="35"/>
  <c r="G524" i="35"/>
  <c r="G525" i="35"/>
  <c r="G526" i="35"/>
  <c r="G527" i="35"/>
  <c r="G528" i="35"/>
  <c r="G529" i="35"/>
  <c r="G530" i="35"/>
  <c r="G531" i="35"/>
  <c r="G532" i="35"/>
  <c r="G533" i="35"/>
  <c r="G534" i="35"/>
  <c r="G535" i="35"/>
  <c r="G536" i="35"/>
  <c r="G537" i="35"/>
  <c r="G538" i="35"/>
  <c r="G539" i="35"/>
  <c r="G540" i="35"/>
  <c r="G541" i="35"/>
  <c r="G542" i="35"/>
  <c r="G543" i="35"/>
  <c r="G544" i="35"/>
  <c r="G545" i="35"/>
  <c r="G546" i="35"/>
  <c r="G547" i="35"/>
  <c r="G548" i="35"/>
  <c r="G549" i="35"/>
  <c r="G550" i="35"/>
  <c r="G551" i="35"/>
  <c r="G552" i="35"/>
  <c r="G553" i="35"/>
  <c r="G554" i="35"/>
  <c r="G555" i="35"/>
  <c r="G556" i="35"/>
  <c r="G557" i="35"/>
  <c r="G558" i="35"/>
  <c r="G559" i="35"/>
  <c r="G560" i="35"/>
  <c r="G561" i="35"/>
  <c r="G562" i="35"/>
  <c r="G563" i="35"/>
  <c r="G564" i="35"/>
  <c r="G565" i="35"/>
  <c r="G566" i="35"/>
  <c r="G567" i="35"/>
  <c r="G568" i="35"/>
  <c r="G569" i="35"/>
  <c r="G570" i="35"/>
  <c r="G571" i="35"/>
  <c r="G572" i="35"/>
  <c r="G573" i="35"/>
  <c r="G574" i="35"/>
  <c r="G575" i="35"/>
  <c r="G576" i="35"/>
  <c r="G577" i="35"/>
  <c r="G578" i="35"/>
  <c r="G579" i="35"/>
  <c r="G580" i="35"/>
  <c r="G581" i="35"/>
  <c r="G582" i="35"/>
  <c r="G583" i="35"/>
  <c r="G584" i="35"/>
  <c r="G585" i="35"/>
  <c r="G586" i="35"/>
  <c r="G587" i="35"/>
  <c r="G588" i="35"/>
  <c r="G589" i="35"/>
  <c r="G590" i="35"/>
  <c r="G591" i="35"/>
  <c r="G592" i="35"/>
  <c r="G593" i="35"/>
  <c r="G594" i="35"/>
  <c r="G595" i="35"/>
  <c r="G596" i="35"/>
  <c r="G597" i="35"/>
  <c r="G598" i="35"/>
  <c r="G599" i="35"/>
  <c r="G600" i="35"/>
  <c r="G601" i="35"/>
  <c r="G602" i="35"/>
  <c r="G603" i="35"/>
  <c r="G604" i="35"/>
  <c r="G605" i="35"/>
  <c r="G606" i="35"/>
  <c r="G607" i="35"/>
  <c r="G608" i="35"/>
  <c r="G609" i="35"/>
  <c r="G610" i="35"/>
  <c r="G611" i="35"/>
  <c r="G612" i="35"/>
  <c r="G613" i="35"/>
  <c r="G614" i="35"/>
  <c r="G615" i="35"/>
  <c r="G616" i="35"/>
  <c r="G617" i="35"/>
  <c r="G618" i="35"/>
  <c r="G619" i="35"/>
  <c r="G620" i="35"/>
  <c r="G621" i="35"/>
  <c r="G622" i="35"/>
  <c r="G623" i="35"/>
  <c r="G624" i="35"/>
  <c r="G625" i="35"/>
  <c r="G626" i="35"/>
  <c r="G627" i="35"/>
  <c r="G628" i="35"/>
  <c r="G629" i="35"/>
  <c r="G630" i="35"/>
  <c r="G631" i="35"/>
  <c r="G632" i="35"/>
  <c r="G633" i="35"/>
  <c r="G634" i="35"/>
  <c r="G635" i="35"/>
  <c r="G636" i="35"/>
  <c r="G637" i="35"/>
  <c r="G638" i="35"/>
  <c r="G639" i="35"/>
  <c r="G640" i="35"/>
  <c r="G641" i="35"/>
  <c r="G642" i="35"/>
  <c r="G643" i="35"/>
  <c r="G644" i="35"/>
  <c r="G645" i="35"/>
  <c r="G646" i="35"/>
  <c r="G647" i="35"/>
  <c r="G648" i="35"/>
  <c r="G649" i="35"/>
  <c r="G650" i="35"/>
  <c r="G651" i="35"/>
  <c r="G652" i="35"/>
  <c r="G653" i="35"/>
  <c r="G654" i="35"/>
  <c r="G655" i="35"/>
  <c r="G656" i="35"/>
  <c r="G657" i="35"/>
  <c r="G658" i="35"/>
  <c r="G659" i="35"/>
  <c r="G660" i="35"/>
  <c r="G661" i="35"/>
  <c r="G662" i="35"/>
  <c r="G663" i="35"/>
  <c r="G664" i="35"/>
  <c r="G665" i="35"/>
  <c r="G666" i="35"/>
  <c r="G667" i="35"/>
  <c r="G668" i="35"/>
  <c r="G669" i="35"/>
  <c r="G670" i="35"/>
  <c r="G671" i="35"/>
  <c r="G672" i="35"/>
  <c r="G673" i="35"/>
  <c r="G674" i="35"/>
  <c r="G675" i="35"/>
  <c r="G676" i="35"/>
  <c r="G677" i="35"/>
  <c r="G678" i="35"/>
  <c r="G679" i="35"/>
  <c r="G680" i="35"/>
  <c r="G681" i="35"/>
  <c r="G682" i="35"/>
  <c r="G683" i="35"/>
  <c r="G684" i="35"/>
  <c r="G685" i="35"/>
  <c r="G686" i="35"/>
  <c r="G687" i="35"/>
  <c r="G688" i="35"/>
  <c r="G689" i="35"/>
  <c r="G690" i="35"/>
  <c r="G691" i="35"/>
  <c r="G692" i="35"/>
  <c r="G693" i="35"/>
  <c r="G694" i="35"/>
  <c r="G695" i="35"/>
  <c r="G696" i="35"/>
  <c r="G697" i="35"/>
  <c r="G698" i="35"/>
  <c r="G699" i="35"/>
  <c r="G700" i="35"/>
  <c r="G701" i="35"/>
  <c r="G702" i="35"/>
  <c r="G703" i="35"/>
  <c r="G704" i="35"/>
  <c r="G705" i="35"/>
  <c r="G706" i="35"/>
  <c r="G707" i="35"/>
  <c r="G708" i="35"/>
  <c r="G709" i="35"/>
  <c r="G710" i="35"/>
  <c r="G711" i="35"/>
  <c r="G712" i="35"/>
  <c r="G713" i="35"/>
  <c r="G714" i="35"/>
  <c r="G715" i="35"/>
  <c r="G716" i="35"/>
  <c r="G717" i="35"/>
  <c r="G718" i="35"/>
  <c r="G719" i="35"/>
  <c r="G720" i="35"/>
  <c r="G721" i="35"/>
  <c r="G722" i="35"/>
  <c r="G723" i="35"/>
  <c r="G724" i="35"/>
  <c r="G725" i="35"/>
  <c r="G726" i="35"/>
  <c r="G727" i="35"/>
  <c r="G728" i="35"/>
  <c r="G729" i="35"/>
  <c r="G730" i="35"/>
  <c r="G731" i="35"/>
  <c r="G732" i="35"/>
  <c r="G733" i="35"/>
  <c r="G734" i="35"/>
  <c r="G735" i="35"/>
  <c r="G736" i="35"/>
  <c r="G737" i="35"/>
  <c r="G738" i="35"/>
  <c r="G739" i="35"/>
  <c r="G740" i="35"/>
  <c r="G741" i="35"/>
  <c r="G742" i="35"/>
  <c r="G743" i="35"/>
  <c r="G744" i="35"/>
  <c r="G745" i="35"/>
  <c r="G746" i="35"/>
  <c r="G747" i="35"/>
  <c r="G748" i="35"/>
  <c r="G749" i="35"/>
  <c r="G750" i="35"/>
  <c r="G751" i="35"/>
  <c r="G752" i="35"/>
  <c r="G753" i="35"/>
  <c r="G754" i="35"/>
  <c r="G755" i="35"/>
  <c r="G756" i="35"/>
  <c r="G757" i="35"/>
  <c r="G758" i="35"/>
  <c r="G759" i="35"/>
  <c r="G760" i="35"/>
  <c r="G761" i="35"/>
  <c r="G762" i="35"/>
  <c r="G763" i="35"/>
  <c r="G764" i="35"/>
  <c r="G765" i="35"/>
  <c r="G766" i="35"/>
  <c r="G767" i="35"/>
  <c r="G768" i="35"/>
  <c r="G769" i="35"/>
  <c r="G770" i="35"/>
  <c r="G771" i="35"/>
  <c r="G772" i="35"/>
  <c r="G773" i="35"/>
  <c r="G774" i="35"/>
  <c r="G775" i="35"/>
  <c r="G776" i="35"/>
  <c r="G777" i="35"/>
  <c r="G778" i="35"/>
  <c r="G779" i="35"/>
  <c r="G780" i="35"/>
  <c r="G781" i="35"/>
  <c r="G782" i="35"/>
  <c r="G783" i="35"/>
  <c r="G784" i="35"/>
  <c r="G785" i="35"/>
  <c r="G786" i="35"/>
  <c r="G787" i="35"/>
  <c r="G788" i="35"/>
  <c r="G789" i="35"/>
  <c r="G790" i="35"/>
  <c r="G791" i="35"/>
  <c r="G792" i="35"/>
  <c r="G793" i="35"/>
  <c r="G794" i="35"/>
  <c r="G795" i="35"/>
  <c r="G796" i="35"/>
  <c r="G797" i="35"/>
  <c r="G798" i="35"/>
  <c r="G799" i="35"/>
  <c r="G800" i="35"/>
  <c r="G801" i="35"/>
  <c r="G802" i="35"/>
  <c r="G803" i="35"/>
  <c r="G804" i="35"/>
  <c r="G805" i="35"/>
  <c r="G806" i="35"/>
  <c r="G807" i="35"/>
  <c r="G808" i="35"/>
  <c r="G809" i="35"/>
  <c r="G810" i="35"/>
  <c r="G811" i="35"/>
  <c r="G812" i="35"/>
  <c r="G813" i="35"/>
  <c r="G814" i="35"/>
  <c r="G815" i="35"/>
  <c r="G816" i="35"/>
  <c r="G817" i="35"/>
  <c r="G818" i="35"/>
  <c r="G819" i="35"/>
  <c r="G820" i="35"/>
  <c r="G821" i="35"/>
  <c r="G822" i="35"/>
  <c r="G823" i="35"/>
  <c r="G824" i="35"/>
  <c r="G825" i="35"/>
  <c r="G826" i="35"/>
  <c r="G827" i="35"/>
  <c r="G828" i="35"/>
  <c r="G829" i="35"/>
  <c r="G830" i="35"/>
  <c r="G831" i="35"/>
  <c r="G832" i="35"/>
  <c r="G833" i="35"/>
  <c r="G834" i="35"/>
  <c r="G835" i="35"/>
  <c r="G836" i="35"/>
  <c r="G837" i="35"/>
  <c r="G838" i="35"/>
  <c r="G839" i="35"/>
  <c r="G840" i="35"/>
  <c r="G841" i="35"/>
  <c r="G842" i="35"/>
  <c r="G843" i="35"/>
  <c r="G844" i="35"/>
  <c r="G845" i="35"/>
  <c r="G846" i="35"/>
  <c r="G847" i="35"/>
  <c r="G848" i="35"/>
  <c r="G849" i="35"/>
  <c r="G850" i="35"/>
  <c r="G851" i="35"/>
  <c r="G852" i="35"/>
  <c r="G853" i="35"/>
  <c r="G854" i="35"/>
  <c r="G855" i="35"/>
  <c r="G856" i="35"/>
  <c r="G857" i="35"/>
  <c r="G858" i="35"/>
  <c r="G859" i="35"/>
  <c r="G860" i="35"/>
  <c r="G861" i="35"/>
  <c r="G862" i="35"/>
  <c r="G863" i="35"/>
  <c r="G864" i="35"/>
  <c r="G865" i="35"/>
  <c r="G866" i="35"/>
  <c r="G867" i="35"/>
  <c r="G868" i="35"/>
  <c r="G869" i="35"/>
  <c r="G870" i="35"/>
  <c r="G871" i="35"/>
  <c r="G872" i="35"/>
  <c r="G873" i="35"/>
  <c r="G874" i="35"/>
  <c r="G875" i="35"/>
  <c r="G876" i="35"/>
  <c r="G877" i="35"/>
  <c r="G878" i="35"/>
  <c r="G879" i="35"/>
  <c r="G880" i="35"/>
  <c r="G881" i="35"/>
  <c r="G882" i="35"/>
  <c r="G883" i="35"/>
  <c r="G884" i="35"/>
  <c r="G885" i="35"/>
  <c r="G886" i="35"/>
  <c r="G887" i="35"/>
  <c r="G888" i="35"/>
  <c r="G889" i="35"/>
  <c r="G890" i="35"/>
  <c r="G891" i="35"/>
  <c r="G892" i="35"/>
  <c r="G893" i="35"/>
  <c r="G894" i="35"/>
  <c r="G895" i="35"/>
  <c r="G896" i="35"/>
  <c r="G897" i="35"/>
  <c r="G898" i="35"/>
  <c r="G899" i="35"/>
  <c r="G900" i="35"/>
  <c r="G901" i="35"/>
  <c r="G902" i="35"/>
  <c r="G903" i="35"/>
  <c r="G904" i="35"/>
  <c r="G905" i="35"/>
  <c r="G906" i="35"/>
  <c r="G907" i="35"/>
  <c r="G908" i="35"/>
  <c r="G909" i="35"/>
  <c r="G910" i="35"/>
  <c r="G911" i="35"/>
  <c r="G912" i="35"/>
  <c r="G913" i="35"/>
  <c r="G914" i="35"/>
  <c r="G915" i="35"/>
  <c r="G916" i="35"/>
  <c r="G917" i="35"/>
  <c r="G918" i="35"/>
  <c r="G919" i="35"/>
  <c r="G920" i="35"/>
  <c r="G921" i="35"/>
  <c r="G922" i="35"/>
  <c r="G923" i="35"/>
  <c r="G924" i="35"/>
  <c r="G925" i="35"/>
  <c r="G926" i="35"/>
  <c r="G927" i="35"/>
  <c r="G928" i="35"/>
  <c r="G929" i="35"/>
  <c r="G930" i="35"/>
  <c r="G931" i="35"/>
  <c r="G932" i="35"/>
  <c r="G933" i="35"/>
  <c r="G934" i="35"/>
  <c r="G935" i="35"/>
  <c r="G936" i="35"/>
  <c r="G937" i="35"/>
  <c r="G938" i="35"/>
  <c r="G939" i="35"/>
  <c r="G940" i="35"/>
  <c r="G941" i="35"/>
  <c r="G942" i="35"/>
  <c r="G943" i="35"/>
  <c r="G944" i="35"/>
  <c r="G945" i="35"/>
  <c r="G946" i="35"/>
  <c r="G947" i="35"/>
  <c r="G948" i="35"/>
  <c r="G949" i="35"/>
  <c r="G950" i="35"/>
  <c r="G951" i="35"/>
  <c r="G952" i="35"/>
  <c r="G953" i="35"/>
  <c r="G954" i="35"/>
  <c r="G955" i="35"/>
  <c r="G956" i="35"/>
  <c r="G957" i="35"/>
  <c r="G958" i="35"/>
  <c r="G959" i="35"/>
  <c r="G960" i="35"/>
  <c r="G961" i="35"/>
  <c r="G962" i="35"/>
  <c r="G963" i="35"/>
  <c r="G964" i="35"/>
  <c r="G965" i="35"/>
  <c r="G966" i="35"/>
  <c r="G967" i="35"/>
  <c r="G968" i="35"/>
  <c r="G969" i="35"/>
  <c r="G970" i="35"/>
  <c r="G971" i="35"/>
  <c r="G972" i="35"/>
  <c r="G973" i="35"/>
  <c r="G974" i="35"/>
  <c r="G975" i="35"/>
  <c r="G976" i="35"/>
  <c r="G977" i="35"/>
  <c r="G978" i="35"/>
  <c r="G979" i="35"/>
  <c r="G980" i="35"/>
  <c r="G981" i="35"/>
  <c r="G982" i="35"/>
  <c r="G983" i="35"/>
  <c r="G984" i="35"/>
  <c r="G985" i="35"/>
  <c r="G986" i="35"/>
  <c r="G987" i="35"/>
  <c r="G988" i="35"/>
  <c r="G989" i="35"/>
  <c r="G990" i="35"/>
  <c r="G991" i="35"/>
  <c r="G992" i="35"/>
  <c r="G993" i="35"/>
  <c r="G994" i="35"/>
  <c r="G995" i="35"/>
  <c r="G996" i="35"/>
  <c r="G997" i="35"/>
  <c r="G998" i="35"/>
  <c r="G999" i="35"/>
  <c r="G1000" i="35"/>
  <c r="G1001" i="35"/>
  <c r="G1002" i="35"/>
  <c r="G1003" i="35"/>
  <c r="G1004" i="35"/>
  <c r="G1005" i="35"/>
  <c r="G1006" i="35"/>
  <c r="G1007" i="35"/>
  <c r="G1008" i="35"/>
  <c r="G1009" i="35"/>
  <c r="G1010" i="35"/>
  <c r="G1011" i="35"/>
  <c r="G1012" i="35"/>
  <c r="G1013" i="35"/>
  <c r="G1014" i="35"/>
  <c r="G1015" i="35"/>
  <c r="G1016" i="35"/>
  <c r="G1017" i="35"/>
  <c r="G1018" i="35"/>
  <c r="G1019" i="35"/>
  <c r="G1020" i="35"/>
  <c r="G1021" i="35"/>
  <c r="G1022" i="35"/>
  <c r="G1023" i="35"/>
  <c r="G1024" i="35"/>
  <c r="G1025" i="35"/>
  <c r="G1026" i="35"/>
  <c r="G1027" i="35"/>
  <c r="G1028" i="35"/>
  <c r="G1029" i="35"/>
  <c r="G1030" i="35"/>
  <c r="G1031" i="35"/>
  <c r="G1032" i="35"/>
  <c r="G1033" i="35"/>
  <c r="G1034" i="35"/>
  <c r="G1035" i="35"/>
  <c r="G1036" i="35"/>
  <c r="G1037" i="35"/>
  <c r="G1038" i="35"/>
  <c r="G1039" i="35"/>
  <c r="G1040" i="35"/>
  <c r="G1041" i="35"/>
  <c r="G1042" i="35"/>
  <c r="G1043" i="35"/>
  <c r="G1044" i="35"/>
  <c r="G1045" i="35"/>
  <c r="G1046" i="35"/>
  <c r="G1047" i="35"/>
  <c r="G1048" i="35"/>
  <c r="G1049" i="35"/>
  <c r="G1050" i="35"/>
  <c r="G1051" i="35"/>
  <c r="G1052" i="35"/>
  <c r="G1053" i="35"/>
  <c r="G1054" i="35"/>
  <c r="G1055" i="35"/>
  <c r="G1056" i="35"/>
  <c r="G1057" i="35"/>
  <c r="G1058" i="35"/>
  <c r="G1059" i="35"/>
  <c r="G1060" i="35"/>
  <c r="G1061" i="35"/>
  <c r="G1062" i="35"/>
  <c r="G1063" i="35"/>
  <c r="G1064" i="35"/>
  <c r="G1065" i="35"/>
  <c r="G1066" i="35"/>
  <c r="G1067" i="35"/>
  <c r="G1068" i="35"/>
  <c r="G1069" i="35"/>
  <c r="G1070" i="35"/>
  <c r="G1071" i="35"/>
  <c r="G1072" i="35"/>
  <c r="G1073" i="35"/>
  <c r="G1074" i="35"/>
  <c r="G1075" i="35"/>
  <c r="G1076" i="35"/>
  <c r="G1077" i="35"/>
  <c r="G1078" i="35"/>
  <c r="G1079" i="35"/>
  <c r="G1080" i="35"/>
  <c r="G1081" i="35"/>
  <c r="G1082" i="35"/>
  <c r="G1083" i="35"/>
  <c r="G1084" i="35"/>
  <c r="G1085" i="35"/>
  <c r="G1086" i="35"/>
  <c r="G1087" i="35"/>
  <c r="G1088" i="35"/>
  <c r="G1089" i="35"/>
  <c r="G1090" i="35"/>
  <c r="G1091" i="35"/>
  <c r="G1092" i="35"/>
  <c r="G1093" i="35"/>
  <c r="G1094" i="35"/>
  <c r="G1095" i="35"/>
  <c r="G1096" i="35"/>
  <c r="G1097" i="35"/>
  <c r="G1098" i="35"/>
  <c r="G1099" i="35"/>
  <c r="G1100" i="35"/>
  <c r="G1101" i="35"/>
  <c r="G1102" i="35"/>
  <c r="G1103" i="35"/>
  <c r="G1104" i="35"/>
  <c r="G1105" i="35"/>
  <c r="G1106" i="35"/>
  <c r="G1107" i="35"/>
  <c r="G1108" i="35"/>
  <c r="G1109" i="35"/>
  <c r="G1110" i="35"/>
  <c r="G1111" i="35"/>
  <c r="G1112" i="35"/>
  <c r="G1113" i="35"/>
  <c r="G1114" i="35"/>
  <c r="G1115" i="35"/>
  <c r="G1116" i="35"/>
  <c r="G1117" i="35"/>
  <c r="G1118" i="35"/>
  <c r="G1119" i="35"/>
  <c r="G1120" i="35"/>
  <c r="G1121" i="35"/>
  <c r="G1122" i="35"/>
  <c r="G1123" i="35"/>
  <c r="G1124" i="35"/>
  <c r="G1125" i="35"/>
  <c r="G1126" i="35"/>
  <c r="G1127" i="35"/>
  <c r="G1128" i="35"/>
  <c r="G1129" i="35"/>
  <c r="G1130" i="35"/>
  <c r="G1131" i="35"/>
  <c r="G1132" i="35"/>
  <c r="G1133" i="35"/>
  <c r="G1134" i="35"/>
  <c r="G1135" i="35"/>
  <c r="G1136" i="35"/>
  <c r="G1137" i="35"/>
  <c r="G1138" i="35"/>
  <c r="G1139" i="35"/>
  <c r="G1140" i="35"/>
  <c r="G1141" i="35"/>
  <c r="G1142" i="35"/>
  <c r="G1143" i="35"/>
  <c r="G1144" i="35"/>
  <c r="G1145" i="35"/>
  <c r="G1146" i="35"/>
  <c r="G1147" i="35"/>
  <c r="G1148" i="35"/>
  <c r="G1149" i="35"/>
  <c r="G1150" i="35"/>
  <c r="G1151" i="35"/>
  <c r="G1152" i="35"/>
  <c r="G1153" i="35"/>
  <c r="G1154" i="35"/>
  <c r="G1155" i="35"/>
  <c r="G1156" i="35"/>
  <c r="G1157" i="35"/>
  <c r="G1158" i="35"/>
  <c r="G1159" i="35"/>
  <c r="G1160" i="35"/>
  <c r="G1161" i="35"/>
  <c r="G1162" i="35"/>
  <c r="G1163" i="35"/>
  <c r="G1164" i="35"/>
  <c r="G1165" i="35"/>
  <c r="G1166" i="35"/>
  <c r="G1167" i="35"/>
  <c r="G1168" i="35"/>
  <c r="G1169" i="35"/>
  <c r="G1170" i="35"/>
  <c r="G1171" i="35"/>
  <c r="G1172" i="35"/>
  <c r="G1173" i="35"/>
  <c r="G1174" i="35"/>
  <c r="G1175" i="35"/>
  <c r="G1176" i="35"/>
  <c r="G1177" i="35"/>
  <c r="G1178" i="35"/>
  <c r="G1179" i="35"/>
  <c r="G1180" i="35"/>
  <c r="G1181" i="35"/>
  <c r="G1182" i="35"/>
  <c r="G1183" i="35"/>
  <c r="G1184" i="35"/>
  <c r="G1185" i="35"/>
  <c r="G1186" i="35"/>
  <c r="G1187" i="35"/>
  <c r="G1188" i="35"/>
  <c r="G1189" i="35"/>
  <c r="G1190" i="35"/>
  <c r="G1191" i="35"/>
  <c r="G1192" i="35"/>
  <c r="G1193" i="35"/>
  <c r="G1194" i="35"/>
  <c r="G1195" i="35"/>
  <c r="G1196" i="35"/>
  <c r="G1197" i="35"/>
  <c r="G1198" i="35"/>
  <c r="G1199" i="35"/>
  <c r="G1200" i="35"/>
  <c r="G1201" i="35"/>
  <c r="G1202" i="35"/>
  <c r="G1203" i="35"/>
  <c r="G1204" i="35"/>
  <c r="G1205" i="35"/>
  <c r="G1206" i="35"/>
  <c r="G1207" i="35"/>
  <c r="G1208" i="35"/>
  <c r="G1209" i="35"/>
  <c r="G1210" i="35"/>
  <c r="G1211" i="35"/>
  <c r="G1212" i="35"/>
  <c r="G1213" i="35"/>
  <c r="G1214" i="35"/>
  <c r="G1215" i="35"/>
  <c r="G1216" i="35"/>
  <c r="G1217" i="35"/>
  <c r="G1218" i="35"/>
  <c r="G1219" i="35"/>
  <c r="G1220" i="35"/>
  <c r="G1221" i="35"/>
  <c r="G1222" i="35"/>
  <c r="G1223" i="35"/>
  <c r="G1224" i="35"/>
  <c r="G1225" i="35"/>
  <c r="G1226" i="35"/>
  <c r="G1227" i="35"/>
  <c r="G1228" i="35"/>
  <c r="G1229" i="35"/>
  <c r="G1230" i="35"/>
  <c r="G1231" i="35"/>
  <c r="G1232" i="35"/>
  <c r="G1233" i="35"/>
  <c r="G1234" i="35"/>
  <c r="G1235" i="35"/>
  <c r="G1236" i="35"/>
  <c r="G1237" i="35"/>
  <c r="G1238" i="35"/>
  <c r="G1239" i="35"/>
  <c r="G1240" i="35"/>
  <c r="G1241" i="35"/>
  <c r="G1242" i="35"/>
  <c r="G1243" i="35"/>
  <c r="G1244" i="35"/>
  <c r="G1245" i="35"/>
  <c r="G1246" i="35"/>
  <c r="G1247" i="35"/>
  <c r="G1248" i="35"/>
  <c r="G1249" i="35"/>
  <c r="G1250" i="35"/>
  <c r="G1251" i="35"/>
  <c r="G1252" i="35"/>
  <c r="G1253" i="35"/>
  <c r="G1254" i="35"/>
  <c r="G1255" i="35"/>
  <c r="G1256" i="35"/>
  <c r="G1257" i="35"/>
  <c r="G1258" i="35"/>
  <c r="G1259" i="35"/>
  <c r="G1260" i="35"/>
  <c r="G1261" i="35"/>
  <c r="G1262" i="35"/>
  <c r="G1263" i="35"/>
  <c r="G1264" i="35"/>
  <c r="G1265" i="35"/>
  <c r="G1266" i="35"/>
  <c r="G1267" i="35"/>
  <c r="G1268" i="35"/>
  <c r="G1269" i="35"/>
  <c r="G1270" i="35"/>
  <c r="G1271" i="35"/>
  <c r="G1272" i="35"/>
  <c r="G1273" i="35"/>
  <c r="G1274" i="35"/>
  <c r="G1275" i="35"/>
  <c r="G1276" i="35"/>
  <c r="G1277" i="35"/>
  <c r="G1278" i="35"/>
  <c r="G1279" i="35"/>
  <c r="G1280" i="35"/>
  <c r="G1281" i="35"/>
  <c r="G1282" i="35"/>
  <c r="G1283" i="35"/>
  <c r="G1284" i="35"/>
  <c r="G1285" i="35"/>
  <c r="G1286" i="35"/>
  <c r="G1287" i="35"/>
  <c r="G1288" i="35"/>
  <c r="G1289" i="35"/>
  <c r="G1290" i="35"/>
  <c r="G1291" i="35"/>
  <c r="G1292" i="35"/>
  <c r="G1293" i="35"/>
  <c r="G1294" i="35"/>
  <c r="G1295" i="35"/>
  <c r="G1296" i="35"/>
  <c r="G1297" i="35"/>
  <c r="G1298" i="35"/>
  <c r="G1299" i="35"/>
  <c r="G1300" i="35"/>
  <c r="G1301" i="35"/>
  <c r="G1302" i="35"/>
  <c r="G1303" i="35"/>
  <c r="G1304" i="35"/>
  <c r="G1305" i="35"/>
  <c r="G1306" i="35"/>
  <c r="G1307" i="35"/>
  <c r="G1308" i="35"/>
  <c r="G1309" i="35"/>
  <c r="G1310" i="35"/>
  <c r="G1311" i="35"/>
  <c r="G1312" i="35"/>
  <c r="G1313" i="35"/>
  <c r="G1314" i="35"/>
  <c r="G1315" i="35"/>
  <c r="G1316" i="35"/>
  <c r="G1317" i="35"/>
  <c r="G1318" i="35"/>
  <c r="G1319" i="35"/>
  <c r="G1320" i="35"/>
  <c r="G1321" i="35"/>
  <c r="G1322" i="35"/>
  <c r="G1323" i="35"/>
  <c r="G1324" i="35"/>
  <c r="G1325" i="35"/>
  <c r="G1326" i="35"/>
  <c r="G1327" i="35"/>
  <c r="G1328" i="35"/>
  <c r="G1329" i="35"/>
  <c r="G1330" i="35"/>
  <c r="G1331" i="35"/>
  <c r="G1332" i="35"/>
  <c r="G1333" i="35"/>
  <c r="G1334" i="35"/>
  <c r="G1335" i="35"/>
  <c r="G1336" i="35"/>
  <c r="G1337" i="35"/>
  <c r="G1338" i="35"/>
  <c r="G1339" i="35"/>
  <c r="G1340" i="35"/>
  <c r="G1341" i="35"/>
  <c r="G1342" i="35"/>
  <c r="G1343" i="35"/>
  <c r="G1344" i="35"/>
  <c r="G1345" i="35"/>
  <c r="G1346" i="35"/>
  <c r="G1347" i="35"/>
  <c r="G1348" i="35"/>
  <c r="G1349" i="35"/>
  <c r="G1350" i="35"/>
  <c r="G1351" i="35"/>
  <c r="G1352" i="35"/>
  <c r="G1353" i="35"/>
  <c r="G1354" i="35"/>
  <c r="G1355" i="35"/>
  <c r="G1356" i="35"/>
  <c r="G1357" i="35"/>
  <c r="G1358" i="35"/>
  <c r="G1359" i="35"/>
  <c r="G1360" i="35"/>
  <c r="G1361" i="35"/>
  <c r="G1362" i="35"/>
  <c r="G1363" i="35"/>
  <c r="G1364" i="35"/>
  <c r="G1365" i="35"/>
  <c r="G1366" i="35"/>
  <c r="G1367" i="35"/>
  <c r="G1368" i="35"/>
  <c r="G1369" i="35"/>
  <c r="G1370" i="35"/>
  <c r="G1371" i="35"/>
  <c r="G1372" i="35"/>
  <c r="G1373" i="35"/>
  <c r="G1374" i="35"/>
  <c r="G1375" i="35"/>
  <c r="G1376" i="35"/>
  <c r="G1377" i="35"/>
  <c r="G1378" i="35"/>
  <c r="G1379" i="35"/>
  <c r="G1380" i="35"/>
  <c r="G1381" i="35"/>
  <c r="G1382" i="35"/>
  <c r="G1383" i="35"/>
  <c r="G1384" i="35"/>
  <c r="G1385" i="35"/>
  <c r="G1386" i="35"/>
  <c r="G1387" i="35"/>
  <c r="G1388" i="35"/>
  <c r="G1389" i="35"/>
  <c r="G1390" i="35"/>
  <c r="G1391" i="35"/>
  <c r="G1392" i="35"/>
  <c r="G1393" i="35"/>
  <c r="G1394" i="35"/>
  <c r="G1395" i="35"/>
  <c r="G1396" i="35"/>
  <c r="G1397" i="35"/>
  <c r="G1398" i="35"/>
  <c r="G1399" i="35"/>
  <c r="G1400" i="35"/>
  <c r="G1401" i="35"/>
  <c r="G1402" i="35"/>
  <c r="G1403" i="35"/>
  <c r="G1404" i="35"/>
  <c r="G1405" i="35"/>
  <c r="G1406" i="35"/>
  <c r="G1407" i="35"/>
  <c r="G1408" i="35"/>
  <c r="G1409" i="35"/>
  <c r="G1410" i="35"/>
  <c r="G1411" i="35"/>
  <c r="G1412" i="35"/>
  <c r="G1413" i="35"/>
  <c r="G1414" i="35"/>
  <c r="G1415" i="35"/>
  <c r="G1416" i="35"/>
  <c r="G1417" i="35"/>
  <c r="G1418" i="35"/>
  <c r="G1419" i="35"/>
  <c r="G1420" i="35"/>
  <c r="G1421" i="35"/>
  <c r="G1422" i="35"/>
  <c r="G1423" i="35"/>
  <c r="G1424" i="35"/>
  <c r="G1425" i="35"/>
  <c r="G1426" i="35"/>
  <c r="G1427" i="35"/>
  <c r="G1428" i="35"/>
  <c r="G1429" i="35"/>
  <c r="G1430" i="35"/>
  <c r="G1431" i="35"/>
  <c r="G1432" i="35"/>
  <c r="G1433" i="35"/>
  <c r="G1434" i="35"/>
  <c r="G1435" i="35"/>
  <c r="G1436" i="35"/>
  <c r="G1437" i="35"/>
  <c r="G1438" i="35"/>
  <c r="G1439" i="35"/>
  <c r="G1440" i="35"/>
  <c r="G1441" i="35"/>
  <c r="G1442" i="35"/>
  <c r="G1443" i="35"/>
  <c r="G1444" i="35"/>
  <c r="G1445" i="35"/>
  <c r="G1446" i="35"/>
  <c r="G1447" i="35"/>
  <c r="G1448" i="35"/>
  <c r="G1449" i="35"/>
  <c r="G1450" i="35"/>
  <c r="G1451" i="35"/>
  <c r="G1452" i="35"/>
  <c r="G1453" i="35"/>
  <c r="G1454" i="35"/>
  <c r="G1455" i="35"/>
  <c r="G1456" i="35"/>
  <c r="G1457" i="35"/>
  <c r="G1458" i="35"/>
  <c r="G1459" i="35"/>
  <c r="G1460" i="35"/>
  <c r="G1461" i="35"/>
  <c r="G1462" i="35"/>
  <c r="G1463" i="35"/>
  <c r="G1464" i="35"/>
  <c r="G1465" i="35"/>
  <c r="G1466" i="35"/>
  <c r="G1467" i="35"/>
  <c r="G1468" i="35"/>
  <c r="G1469" i="35"/>
  <c r="G1470" i="35"/>
  <c r="G1471" i="35"/>
  <c r="G1472" i="35"/>
  <c r="G1473" i="35"/>
  <c r="G1474" i="35"/>
  <c r="G1475" i="35"/>
  <c r="G1476" i="35"/>
  <c r="G1477" i="35"/>
  <c r="G1478" i="35"/>
  <c r="G1479" i="35"/>
  <c r="G1480" i="35"/>
  <c r="G1481" i="35"/>
  <c r="G1482" i="35"/>
  <c r="G1483" i="35"/>
  <c r="G1484" i="35"/>
  <c r="G1485" i="35"/>
  <c r="G1486" i="35"/>
  <c r="G1487" i="35"/>
  <c r="G1488" i="35"/>
  <c r="G1489" i="35"/>
  <c r="G1490" i="35"/>
  <c r="G1491" i="35"/>
  <c r="G1492" i="35"/>
  <c r="G1493" i="35"/>
  <c r="G1494" i="35"/>
  <c r="G1495" i="35"/>
  <c r="G1496" i="35"/>
  <c r="G1497" i="35"/>
  <c r="G1498" i="35"/>
  <c r="G1499" i="35"/>
  <c r="G1500" i="35"/>
  <c r="G1501" i="35"/>
  <c r="G1502" i="35"/>
  <c r="G1503" i="35"/>
  <c r="G1504" i="35"/>
  <c r="G1505" i="35"/>
  <c r="G1506" i="35"/>
  <c r="G1507" i="35"/>
  <c r="G1508" i="35"/>
  <c r="G1509" i="35"/>
  <c r="G1510" i="35"/>
  <c r="G1511" i="35"/>
  <c r="G1512" i="35"/>
  <c r="G1513" i="35"/>
  <c r="G1514" i="35"/>
  <c r="G1515" i="35"/>
  <c r="G1516" i="35"/>
  <c r="G1517" i="35"/>
  <c r="G1518" i="35"/>
  <c r="G1519" i="35"/>
  <c r="G1520" i="35"/>
  <c r="G1521" i="35"/>
  <c r="G1522" i="35"/>
  <c r="G1523" i="35"/>
  <c r="G1524" i="35"/>
  <c r="G1525" i="35"/>
  <c r="G1526" i="35"/>
  <c r="G1527" i="35"/>
  <c r="G1528" i="35"/>
  <c r="G1529" i="35"/>
  <c r="G1530" i="35"/>
  <c r="G1531" i="35"/>
  <c r="G1532" i="35"/>
  <c r="G1533" i="35"/>
  <c r="G1534" i="35"/>
  <c r="G1535" i="35"/>
  <c r="G1536" i="35"/>
  <c r="G1537" i="35"/>
  <c r="G1538" i="35"/>
  <c r="G1539" i="35"/>
  <c r="G1540" i="35"/>
  <c r="G1541" i="35"/>
  <c r="G1542" i="35"/>
  <c r="G1543" i="35"/>
  <c r="G1544" i="35"/>
  <c r="G1545" i="35"/>
  <c r="G1546" i="35"/>
  <c r="G1547" i="35"/>
  <c r="G1548" i="35"/>
  <c r="G1549" i="35"/>
  <c r="G1550" i="35"/>
  <c r="G1551" i="35"/>
  <c r="G1552" i="35"/>
  <c r="G1553" i="35"/>
  <c r="G1554" i="35"/>
  <c r="G1555" i="35"/>
  <c r="G1556" i="35"/>
  <c r="G1557" i="35"/>
  <c r="G1558" i="35"/>
  <c r="G1559" i="35"/>
  <c r="G1560" i="35"/>
  <c r="G1561" i="35"/>
  <c r="G1562" i="35"/>
  <c r="G1563" i="35"/>
  <c r="G1564" i="35"/>
  <c r="G1565" i="35"/>
  <c r="G1566" i="35"/>
  <c r="G1567" i="35"/>
  <c r="G1568" i="35"/>
  <c r="G1569" i="35"/>
  <c r="G1570" i="35"/>
  <c r="G1571" i="35"/>
  <c r="G1572" i="35"/>
  <c r="G1573" i="35"/>
  <c r="G1574" i="35"/>
  <c r="G1575" i="35"/>
  <c r="G1576" i="35"/>
  <c r="G1577" i="35"/>
  <c r="G1578" i="35"/>
  <c r="G1579" i="35"/>
  <c r="G1580" i="35"/>
  <c r="G1581" i="35"/>
  <c r="G1582" i="35"/>
  <c r="G1583" i="35"/>
  <c r="G1584" i="35"/>
  <c r="G1585" i="35"/>
  <c r="G1586" i="35"/>
  <c r="G1587" i="35"/>
  <c r="G1588" i="35"/>
  <c r="G1589" i="35"/>
  <c r="G1590" i="35"/>
  <c r="G1591" i="35"/>
  <c r="G1592" i="35"/>
  <c r="G1593" i="35"/>
  <c r="G1594" i="35"/>
  <c r="G1595" i="35"/>
  <c r="G1596" i="35"/>
  <c r="G1597" i="35"/>
  <c r="G1598" i="35"/>
  <c r="G1599" i="35"/>
  <c r="G1600" i="35"/>
  <c r="G1601" i="35"/>
  <c r="G1602" i="35"/>
  <c r="G1603" i="35"/>
  <c r="G1604" i="35"/>
  <c r="G1605" i="35"/>
  <c r="G1606" i="35"/>
  <c r="G1607" i="35"/>
  <c r="G1608" i="35"/>
  <c r="G1609" i="35"/>
  <c r="G1610" i="35"/>
  <c r="G1611" i="35"/>
  <c r="G1612" i="35"/>
  <c r="G1613" i="35"/>
  <c r="G1614" i="35"/>
  <c r="G1615" i="35"/>
  <c r="G1616" i="35"/>
  <c r="G1617" i="35"/>
  <c r="G1618" i="35"/>
  <c r="G1619" i="35"/>
  <c r="G1620" i="35"/>
  <c r="G1621" i="35"/>
  <c r="G1622" i="35"/>
  <c r="G1623" i="35"/>
  <c r="G1624" i="35"/>
  <c r="G1625" i="35"/>
  <c r="G1626" i="35"/>
  <c r="G1627" i="35"/>
  <c r="G1628" i="35"/>
  <c r="G1629" i="35"/>
  <c r="G1630" i="35"/>
  <c r="G1631" i="35"/>
  <c r="G1632" i="35"/>
  <c r="G1633" i="35"/>
  <c r="G1634" i="35"/>
  <c r="G1635" i="35"/>
  <c r="G1636" i="35"/>
  <c r="G1637" i="35"/>
  <c r="G1638" i="35"/>
  <c r="G1639" i="35"/>
  <c r="G1640" i="35"/>
  <c r="G1641" i="35"/>
  <c r="G1642" i="35"/>
  <c r="G1643" i="35"/>
  <c r="G1644" i="35"/>
  <c r="G1645" i="35"/>
  <c r="G1646" i="35"/>
  <c r="G1647" i="35"/>
  <c r="G1648" i="35"/>
  <c r="G1649" i="35"/>
  <c r="G1650" i="35"/>
  <c r="G1651" i="35"/>
  <c r="G1652" i="35"/>
  <c r="G1653" i="35"/>
  <c r="G1654" i="35"/>
  <c r="G1655" i="35"/>
  <c r="G1656" i="35"/>
  <c r="G1657" i="35"/>
  <c r="G1658" i="35"/>
  <c r="G1659" i="35"/>
  <c r="G1660" i="35"/>
  <c r="G1661" i="35"/>
  <c r="G1662" i="35"/>
  <c r="G1663" i="35"/>
  <c r="G1664" i="35"/>
  <c r="G1665" i="35"/>
  <c r="G1666" i="35"/>
  <c r="G1667" i="35"/>
  <c r="G1668" i="35"/>
  <c r="G1669" i="35"/>
  <c r="G1670" i="35"/>
  <c r="G1671" i="35"/>
  <c r="G1672" i="35"/>
  <c r="G1673" i="35"/>
  <c r="G1674" i="35"/>
  <c r="G1675" i="35"/>
  <c r="G1676" i="35"/>
  <c r="G1677" i="35"/>
  <c r="G1678" i="35"/>
  <c r="G1679" i="35"/>
  <c r="G1680" i="35"/>
  <c r="G1681" i="35"/>
  <c r="G1682" i="35"/>
  <c r="G1683" i="35"/>
  <c r="G1684" i="35"/>
  <c r="G1685" i="35"/>
  <c r="G1686" i="35"/>
  <c r="G1687" i="35"/>
  <c r="G1688" i="35"/>
  <c r="G1689" i="35"/>
  <c r="G1690" i="35"/>
  <c r="G1691" i="35"/>
  <c r="G1692" i="35"/>
  <c r="G1693" i="35"/>
  <c r="G1694" i="35"/>
  <c r="G1695" i="35"/>
  <c r="G1696" i="35"/>
  <c r="G1697" i="35"/>
  <c r="G1698" i="35"/>
  <c r="G1699" i="35"/>
  <c r="G1700" i="35"/>
  <c r="G1701" i="35"/>
  <c r="G1702" i="35"/>
  <c r="G1703" i="35"/>
  <c r="G1704" i="35"/>
  <c r="G1705" i="35"/>
  <c r="G1706" i="35"/>
  <c r="G1707" i="35"/>
  <c r="G1708" i="35"/>
  <c r="G1709" i="35"/>
  <c r="G1710" i="35"/>
  <c r="G1711" i="35"/>
  <c r="G1712" i="35"/>
  <c r="G1713" i="35"/>
  <c r="G1714" i="35"/>
  <c r="G1715" i="35"/>
  <c r="G1716" i="35"/>
  <c r="G1717" i="35"/>
  <c r="G1718" i="35"/>
  <c r="G1719" i="35"/>
  <c r="G1720" i="35"/>
  <c r="G1721" i="35"/>
  <c r="G1722" i="35"/>
  <c r="G1723" i="35"/>
  <c r="G1724" i="35"/>
  <c r="G1725" i="35"/>
  <c r="G1726" i="35"/>
  <c r="G1727" i="35"/>
  <c r="G1728" i="35"/>
  <c r="G1729" i="35"/>
  <c r="G1730" i="35"/>
  <c r="G1731" i="35"/>
  <c r="G1732" i="35"/>
  <c r="G1733" i="35"/>
  <c r="G1734" i="35"/>
  <c r="G1735" i="35"/>
  <c r="G1736" i="35"/>
  <c r="G1737" i="35"/>
  <c r="G1738" i="35"/>
  <c r="G1739" i="35"/>
  <c r="G1740" i="35"/>
  <c r="G1741" i="35"/>
  <c r="G1742" i="35"/>
  <c r="G1743" i="35"/>
  <c r="G1744" i="35"/>
  <c r="G1745" i="35"/>
  <c r="G1746" i="35"/>
  <c r="G1747" i="35"/>
  <c r="G1748" i="35"/>
  <c r="G1749" i="35"/>
  <c r="G1750" i="35"/>
  <c r="G1751" i="35"/>
  <c r="G1752" i="35"/>
  <c r="G1753" i="35"/>
  <c r="G1754" i="35"/>
  <c r="G1755" i="35"/>
  <c r="G1756" i="35"/>
  <c r="G1757" i="35"/>
  <c r="G1758" i="35"/>
  <c r="G1759" i="35"/>
  <c r="G1760" i="35"/>
  <c r="G1761" i="35"/>
  <c r="G1762" i="35"/>
  <c r="G1763" i="35"/>
  <c r="G1764" i="35"/>
  <c r="G1765" i="35"/>
  <c r="G1766" i="35"/>
  <c r="G1767" i="35"/>
  <c r="G1768" i="35"/>
  <c r="G1769" i="35"/>
  <c r="G1770" i="35"/>
  <c r="G1771" i="35"/>
  <c r="G1772" i="35"/>
  <c r="G1773" i="35"/>
  <c r="G1774" i="35"/>
  <c r="G1775" i="35"/>
  <c r="G1776" i="35"/>
  <c r="G1777" i="35"/>
  <c r="G1778" i="35"/>
  <c r="G1779" i="35"/>
  <c r="G1780" i="35"/>
  <c r="G1781" i="35"/>
  <c r="G1782" i="35"/>
  <c r="G1783" i="35"/>
  <c r="G1784" i="35"/>
  <c r="G1785" i="35"/>
  <c r="G1786" i="35"/>
  <c r="G1787" i="35"/>
  <c r="G1788" i="35"/>
  <c r="G1789" i="35"/>
  <c r="G1790" i="35"/>
  <c r="G1791" i="35"/>
  <c r="G1792" i="35"/>
  <c r="G1793" i="35"/>
  <c r="G1794" i="35"/>
  <c r="G1795" i="35"/>
  <c r="G1796" i="35"/>
  <c r="G1797" i="35"/>
  <c r="G1798" i="35"/>
  <c r="G1799" i="35"/>
  <c r="G1800" i="35"/>
  <c r="G1801" i="35"/>
  <c r="G1802" i="35"/>
  <c r="G1803" i="35"/>
  <c r="G1804" i="35"/>
  <c r="G1805" i="35"/>
  <c r="G1806" i="35"/>
  <c r="G1807" i="35"/>
  <c r="G1808" i="35"/>
  <c r="G1809" i="35"/>
  <c r="G1810" i="35"/>
  <c r="G1811" i="35"/>
  <c r="G1812" i="35"/>
  <c r="G1813" i="35"/>
  <c r="G1814" i="35"/>
  <c r="G1815" i="35"/>
  <c r="G1816" i="35"/>
  <c r="G1817" i="35"/>
  <c r="G1818" i="35"/>
  <c r="G1819" i="35"/>
  <c r="G1820" i="35"/>
  <c r="G1821" i="35"/>
  <c r="G1822" i="35"/>
  <c r="G1823" i="35"/>
  <c r="G1824" i="35"/>
  <c r="G1825" i="35"/>
  <c r="G1826" i="35"/>
  <c r="G1827" i="35"/>
  <c r="G1828" i="35"/>
  <c r="G1829" i="35"/>
  <c r="G1830" i="35"/>
  <c r="G1831" i="35"/>
  <c r="G1832" i="35"/>
  <c r="G1833" i="35"/>
  <c r="G1834" i="35"/>
  <c r="G1835" i="35"/>
  <c r="G1836" i="35"/>
  <c r="G1837" i="35"/>
  <c r="G1838" i="35"/>
  <c r="G1839" i="35"/>
  <c r="G1840" i="35"/>
  <c r="G1841" i="35"/>
  <c r="G1842" i="35"/>
  <c r="G1843" i="35"/>
  <c r="G1844" i="35"/>
  <c r="G1845" i="35"/>
  <c r="G1846" i="35"/>
  <c r="G1847" i="35"/>
  <c r="G1848" i="35"/>
  <c r="G1849" i="35"/>
  <c r="G1850" i="35"/>
  <c r="G1851" i="35"/>
  <c r="G1852" i="35"/>
  <c r="G1853" i="35"/>
  <c r="G1854" i="35"/>
  <c r="G1855" i="35"/>
  <c r="G1856" i="35"/>
  <c r="G1857" i="35"/>
  <c r="G1858" i="35"/>
  <c r="G1859" i="35"/>
  <c r="G1860" i="35"/>
  <c r="G1861" i="35"/>
  <c r="G1862" i="35"/>
  <c r="G1863" i="35"/>
  <c r="G1864" i="35"/>
  <c r="G1865" i="35"/>
  <c r="G1866" i="35"/>
  <c r="G1867" i="35"/>
  <c r="G1868" i="35"/>
  <c r="G1869" i="35"/>
  <c r="G1870" i="35"/>
  <c r="G1871" i="35"/>
  <c r="G1872" i="35"/>
  <c r="G1873" i="35"/>
  <c r="G1874" i="35"/>
  <c r="G1875" i="35"/>
  <c r="G1876" i="35"/>
  <c r="G1877" i="35"/>
  <c r="G1878" i="35"/>
  <c r="G1879" i="35"/>
  <c r="G1880" i="35"/>
  <c r="G1881" i="35"/>
  <c r="G1882" i="35"/>
  <c r="G1883" i="35"/>
  <c r="G1884" i="35"/>
  <c r="G1885" i="35"/>
  <c r="G1886" i="35"/>
  <c r="G1887" i="35"/>
  <c r="G1888" i="35"/>
  <c r="G1889" i="35"/>
  <c r="G1890" i="35"/>
  <c r="G1891" i="35"/>
  <c r="G1892" i="35"/>
  <c r="G1893" i="35"/>
  <c r="G1894" i="35"/>
  <c r="G1895" i="35"/>
  <c r="G1896" i="35"/>
  <c r="G1897" i="35"/>
  <c r="G1898" i="35"/>
  <c r="G1899" i="35"/>
  <c r="G1900" i="35"/>
  <c r="G1901" i="35"/>
  <c r="G1902" i="35"/>
  <c r="G1903" i="35"/>
  <c r="G1904" i="35"/>
  <c r="G1905" i="35"/>
  <c r="G1906" i="35"/>
  <c r="G1907" i="35"/>
  <c r="G1908" i="35"/>
  <c r="G1909" i="35"/>
  <c r="G1910" i="35"/>
  <c r="G1911" i="35"/>
  <c r="G1912" i="35"/>
  <c r="G1913" i="35"/>
  <c r="G1914" i="35"/>
  <c r="G1915" i="35"/>
  <c r="G1916" i="35"/>
  <c r="G1917" i="35"/>
  <c r="G1918" i="35"/>
  <c r="G1919" i="35"/>
  <c r="G1920" i="35"/>
  <c r="G1921" i="35"/>
  <c r="G1922" i="35"/>
  <c r="G1923" i="35"/>
  <c r="G1924" i="35"/>
  <c r="G1925" i="35"/>
  <c r="G1926" i="35"/>
  <c r="G1927" i="35"/>
  <c r="G1928" i="35"/>
  <c r="G1929" i="35"/>
  <c r="G1930" i="35"/>
  <c r="G1931" i="35"/>
  <c r="G1932" i="35"/>
  <c r="G1933" i="35"/>
  <c r="G1934" i="35"/>
  <c r="G1935" i="35"/>
  <c r="G1936" i="35"/>
  <c r="G1937" i="35"/>
  <c r="G1938" i="35"/>
  <c r="G1939" i="35"/>
  <c r="G1940" i="35"/>
  <c r="G1941" i="35"/>
  <c r="G1942" i="35"/>
  <c r="G1943" i="35"/>
  <c r="G1944" i="35"/>
  <c r="G1945" i="35"/>
  <c r="G1946" i="35"/>
  <c r="G1947" i="35"/>
  <c r="G1948" i="35"/>
  <c r="G1949" i="35"/>
  <c r="G1950" i="35"/>
  <c r="G1951" i="35"/>
  <c r="G1952" i="35"/>
  <c r="G1953" i="35"/>
  <c r="G1954" i="35"/>
  <c r="G1955" i="35"/>
  <c r="G1956" i="35"/>
  <c r="G1957" i="35"/>
  <c r="G1958" i="35"/>
  <c r="G1959" i="35"/>
  <c r="G1960" i="35"/>
  <c r="G1961" i="35"/>
  <c r="G1962" i="35"/>
  <c r="G1963" i="35"/>
  <c r="G1964" i="35"/>
  <c r="G1965" i="35"/>
  <c r="G1966" i="35"/>
  <c r="G1967" i="35"/>
  <c r="G1968" i="35"/>
  <c r="G1969" i="35"/>
  <c r="G1970" i="35"/>
  <c r="G1971" i="35"/>
  <c r="G1972" i="35"/>
  <c r="G1973" i="35"/>
  <c r="G1974" i="35"/>
  <c r="G1975" i="35"/>
  <c r="G1976" i="35"/>
  <c r="G1977" i="35"/>
  <c r="G1978" i="35"/>
  <c r="G1979" i="35"/>
  <c r="G1980" i="35"/>
  <c r="G1981" i="35"/>
  <c r="G1982" i="35"/>
  <c r="G1983" i="35"/>
  <c r="G1984" i="35"/>
  <c r="G1985" i="35"/>
  <c r="G1986" i="35"/>
  <c r="G1987" i="35"/>
  <c r="G1988" i="35"/>
  <c r="G1989" i="35"/>
  <c r="G1990" i="35"/>
  <c r="G1991" i="35"/>
  <c r="G1992" i="35"/>
  <c r="G1993" i="35"/>
  <c r="G1994" i="35"/>
  <c r="G1995" i="35"/>
  <c r="G1996" i="35"/>
  <c r="G1997" i="35"/>
  <c r="G1998" i="35"/>
  <c r="G1999" i="35"/>
  <c r="G2000" i="35"/>
  <c r="G2001" i="35"/>
  <c r="G2002" i="35"/>
  <c r="G2003" i="35"/>
  <c r="G2004" i="35"/>
  <c r="G2005" i="35"/>
  <c r="G2006" i="35"/>
  <c r="G2007" i="35"/>
  <c r="G2008" i="35"/>
  <c r="G2009" i="35"/>
  <c r="G2010" i="35"/>
  <c r="G2011" i="35"/>
  <c r="G2012" i="35"/>
  <c r="G2013" i="35"/>
  <c r="G2014" i="35"/>
  <c r="G2015" i="35"/>
  <c r="G2016" i="35"/>
  <c r="G2017" i="35"/>
  <c r="G2018" i="35"/>
  <c r="G2019" i="35"/>
  <c r="G2020" i="35"/>
  <c r="G2021" i="35"/>
  <c r="G2022" i="35"/>
  <c r="G2023" i="35"/>
  <c r="G2024" i="35"/>
  <c r="G2025" i="35"/>
  <c r="G2026" i="35"/>
  <c r="G2027" i="35"/>
  <c r="G2028" i="35"/>
  <c r="G2029" i="35"/>
  <c r="G2030" i="35"/>
  <c r="G2031" i="35"/>
  <c r="G2032" i="35"/>
  <c r="G2033" i="35"/>
  <c r="G2034" i="35"/>
  <c r="G2035" i="35"/>
  <c r="G2036" i="35"/>
  <c r="G2037" i="35"/>
  <c r="G2038" i="35"/>
  <c r="G2039" i="35"/>
  <c r="G2040" i="35"/>
  <c r="G2041" i="35"/>
  <c r="G2042" i="35"/>
  <c r="G2043" i="35"/>
  <c r="G2044" i="35"/>
  <c r="G2045" i="35"/>
  <c r="G2046" i="35"/>
  <c r="G2047" i="35"/>
  <c r="G2048" i="35"/>
  <c r="G2049" i="35"/>
  <c r="G2050" i="35"/>
  <c r="G2051" i="35"/>
  <c r="G2052" i="35"/>
  <c r="G2053" i="35"/>
  <c r="G2054" i="35"/>
  <c r="G2055" i="35"/>
  <c r="G2056" i="35"/>
  <c r="G2057" i="35"/>
  <c r="G2058" i="35"/>
  <c r="G2059" i="35"/>
  <c r="G2060" i="35"/>
  <c r="G2061" i="35"/>
  <c r="G2062" i="35"/>
  <c r="G2063" i="35"/>
  <c r="G2064" i="35"/>
  <c r="G2065" i="35"/>
  <c r="G2066" i="35"/>
  <c r="G2067" i="35"/>
  <c r="G2068" i="35"/>
  <c r="G2069" i="35"/>
  <c r="G2070" i="35"/>
  <c r="G2071" i="35"/>
  <c r="G2072" i="35"/>
  <c r="G2073" i="35"/>
  <c r="G2074" i="35"/>
  <c r="G2075" i="35"/>
  <c r="G2076" i="35"/>
  <c r="G2077" i="35"/>
  <c r="G2078" i="35"/>
  <c r="G2079" i="35"/>
  <c r="G2080" i="35"/>
  <c r="G2081" i="35"/>
  <c r="G2082" i="35"/>
  <c r="G2083" i="35"/>
  <c r="G2084" i="35"/>
  <c r="G2085" i="35"/>
  <c r="G2086" i="35"/>
  <c r="G2087" i="35"/>
  <c r="G2088" i="35"/>
  <c r="G2089" i="35"/>
  <c r="G2090" i="35"/>
  <c r="G2091" i="35"/>
  <c r="G2092" i="35"/>
  <c r="G2093" i="35"/>
  <c r="G2094" i="35"/>
  <c r="G2095" i="35"/>
  <c r="G2096" i="35"/>
  <c r="G2097" i="35"/>
  <c r="G2098" i="35"/>
  <c r="G2099" i="35"/>
  <c r="G2100" i="35"/>
  <c r="G2101" i="35"/>
  <c r="G2102" i="35"/>
  <c r="G2103" i="35"/>
  <c r="G2104" i="35"/>
  <c r="G2105" i="35"/>
  <c r="G2106" i="35"/>
  <c r="G2107" i="35"/>
  <c r="G2108" i="35"/>
  <c r="G2109" i="35"/>
  <c r="G2110" i="35"/>
  <c r="G2111" i="35"/>
  <c r="G2112" i="35"/>
  <c r="G2113" i="35"/>
  <c r="G2114" i="35"/>
  <c r="G2115" i="35"/>
  <c r="G2116" i="35"/>
  <c r="G2117" i="35"/>
  <c r="G2118" i="35"/>
  <c r="G2119" i="35"/>
  <c r="G2120" i="35"/>
  <c r="G2121" i="35"/>
  <c r="G2122" i="35"/>
  <c r="G2123" i="35"/>
  <c r="G2124" i="35"/>
  <c r="G2125" i="35"/>
  <c r="G2126" i="35"/>
  <c r="G2127" i="35"/>
  <c r="G2128" i="35"/>
  <c r="G2129" i="35"/>
  <c r="G2130" i="35"/>
  <c r="G2131" i="35"/>
  <c r="G2132" i="35"/>
  <c r="G2133" i="35"/>
  <c r="G2134" i="35"/>
  <c r="G2135" i="35"/>
  <c r="G2136" i="35"/>
  <c r="G2137" i="35"/>
  <c r="G2138" i="35"/>
  <c r="G2139" i="35"/>
  <c r="G2140" i="35"/>
  <c r="G2141" i="35"/>
  <c r="G2142" i="35"/>
  <c r="G2143" i="35"/>
  <c r="G2144" i="35"/>
  <c r="G2145" i="35"/>
  <c r="G2146" i="35"/>
  <c r="G2147" i="35"/>
  <c r="G2148" i="35"/>
  <c r="G2149" i="35"/>
  <c r="G2150" i="35"/>
  <c r="G2151" i="35"/>
  <c r="G2152" i="35"/>
  <c r="G2153" i="35"/>
  <c r="G2154" i="35"/>
  <c r="G2155" i="35"/>
  <c r="G2156" i="35"/>
  <c r="G2157" i="35"/>
  <c r="G2158" i="35"/>
  <c r="G2159" i="35"/>
  <c r="G2160" i="35"/>
  <c r="G2161" i="35"/>
  <c r="G2162" i="35"/>
  <c r="G2163" i="35"/>
  <c r="G2164" i="35"/>
  <c r="G2165" i="35"/>
  <c r="G2166" i="35"/>
  <c r="G2167" i="35"/>
  <c r="G2168" i="35"/>
  <c r="G2169" i="35"/>
  <c r="G2170" i="35"/>
  <c r="G2171" i="35"/>
  <c r="G2172" i="35"/>
  <c r="G2173" i="35"/>
  <c r="G2174" i="35"/>
  <c r="G2175" i="35"/>
  <c r="G2176" i="35"/>
  <c r="G2177" i="35"/>
  <c r="G2178" i="35"/>
  <c r="G2179" i="35"/>
  <c r="G2180" i="35"/>
  <c r="G2181" i="35"/>
  <c r="G2182" i="35"/>
  <c r="G2183" i="35"/>
  <c r="G2184" i="35"/>
  <c r="G2185" i="35"/>
  <c r="G2186" i="35"/>
  <c r="G2187" i="35"/>
  <c r="G2188" i="35"/>
  <c r="G2189" i="35"/>
  <c r="G2190" i="35"/>
  <c r="G2191" i="35"/>
  <c r="G2192" i="35"/>
  <c r="G2193" i="35"/>
  <c r="G2194" i="35"/>
  <c r="G2195" i="35"/>
  <c r="G2196" i="35"/>
  <c r="G2197" i="35"/>
  <c r="G2198" i="35"/>
  <c r="G2199" i="35"/>
  <c r="G2200" i="35"/>
  <c r="G2201" i="35"/>
  <c r="G2202" i="35"/>
  <c r="G2203" i="35"/>
  <c r="G2204" i="35"/>
  <c r="G2205" i="35"/>
  <c r="G2206" i="35"/>
  <c r="G2207" i="35"/>
  <c r="G2208" i="35"/>
  <c r="G2209" i="35"/>
  <c r="G2210" i="35"/>
  <c r="G2211" i="35"/>
  <c r="G2212" i="35"/>
  <c r="G2213" i="35"/>
  <c r="G2214" i="35"/>
  <c r="G2215" i="35"/>
  <c r="G2216" i="35"/>
  <c r="G2217" i="35"/>
  <c r="G2218" i="35"/>
  <c r="G2219" i="35"/>
  <c r="G2220" i="35"/>
  <c r="G2221" i="35"/>
  <c r="G2222" i="35"/>
  <c r="G2223" i="35"/>
  <c r="G2224" i="35"/>
  <c r="G2225" i="35"/>
  <c r="G2226" i="35"/>
  <c r="G2227" i="35"/>
  <c r="G2228" i="35"/>
  <c r="G2229" i="35"/>
  <c r="G2230" i="35"/>
  <c r="G2231" i="35"/>
  <c r="G2232" i="35"/>
  <c r="G2233" i="35"/>
  <c r="G2234" i="35"/>
  <c r="G2235" i="35"/>
  <c r="G2236" i="35"/>
  <c r="G2237" i="35"/>
  <c r="G2238" i="35"/>
  <c r="G2239" i="35"/>
  <c r="G2240" i="35"/>
  <c r="G2241" i="35"/>
  <c r="G2242" i="35"/>
  <c r="G2243" i="35"/>
  <c r="G2244" i="35"/>
  <c r="G2245" i="35"/>
  <c r="G2246" i="35"/>
  <c r="G2247" i="35"/>
  <c r="G2248" i="35"/>
  <c r="G2249" i="35"/>
  <c r="G2250" i="35"/>
  <c r="G2251" i="35"/>
  <c r="G2252" i="35"/>
  <c r="G2253" i="35"/>
  <c r="G2254" i="35"/>
  <c r="G2255" i="35"/>
  <c r="G2256" i="35"/>
  <c r="G2257" i="35"/>
  <c r="G2258" i="35"/>
  <c r="G2259" i="35"/>
  <c r="G2260" i="35"/>
  <c r="G2261" i="35"/>
  <c r="G2262" i="35"/>
  <c r="G2263" i="35"/>
  <c r="G2264" i="35"/>
  <c r="G2265" i="35"/>
  <c r="G2266" i="35"/>
  <c r="G2267" i="35"/>
  <c r="G2268" i="35"/>
  <c r="G2269" i="35"/>
  <c r="G2270" i="35"/>
  <c r="G2271" i="35"/>
  <c r="G2272" i="35"/>
  <c r="G2273" i="35"/>
  <c r="G2274" i="35"/>
  <c r="G2275" i="35"/>
  <c r="G2276" i="35"/>
  <c r="G2277" i="35"/>
  <c r="G2278" i="35"/>
  <c r="G2279" i="35"/>
  <c r="G2280" i="35"/>
  <c r="G2281" i="35"/>
  <c r="G2282" i="35"/>
  <c r="G2283" i="35"/>
  <c r="G2284" i="35"/>
  <c r="G2285" i="35"/>
  <c r="G2286" i="35"/>
  <c r="G2287" i="35"/>
  <c r="G2288" i="35"/>
  <c r="G2289" i="35"/>
  <c r="G2290" i="35"/>
  <c r="G2291" i="35"/>
  <c r="G2292" i="35"/>
  <c r="G2293" i="35"/>
  <c r="G2294" i="35"/>
  <c r="G2295" i="35"/>
  <c r="G2296" i="35"/>
  <c r="G2297" i="35"/>
  <c r="G2298" i="35"/>
  <c r="G2299" i="35"/>
  <c r="G2300" i="35"/>
  <c r="G2301" i="35"/>
  <c r="G2302" i="35"/>
  <c r="G2303" i="35"/>
  <c r="G2304" i="35"/>
  <c r="G2305" i="35"/>
  <c r="G2306" i="35"/>
  <c r="G2307" i="35"/>
  <c r="G2308" i="35"/>
  <c r="G2309" i="35"/>
  <c r="G2310" i="35"/>
  <c r="G2311" i="35"/>
  <c r="G2312" i="35"/>
  <c r="G2313" i="35"/>
  <c r="G2314" i="35"/>
  <c r="G2315" i="35"/>
  <c r="G2316" i="35"/>
  <c r="G2317" i="35"/>
  <c r="G2318" i="35"/>
  <c r="G2319" i="35"/>
  <c r="G2320" i="35"/>
  <c r="G2321" i="35"/>
  <c r="G2322" i="35"/>
  <c r="G2323" i="35"/>
  <c r="G2324" i="35"/>
  <c r="G2325" i="35"/>
  <c r="G2326" i="35"/>
  <c r="G2327" i="35"/>
  <c r="G2328" i="35"/>
  <c r="G2329" i="35"/>
  <c r="G2330" i="35"/>
  <c r="G2331" i="35"/>
  <c r="G2332" i="35"/>
  <c r="G2333" i="35"/>
  <c r="G2334" i="35"/>
  <c r="G2335" i="35"/>
  <c r="G2336" i="35"/>
  <c r="G2337" i="35"/>
  <c r="G2338" i="35"/>
  <c r="G2681" i="35"/>
  <c r="G2682" i="35"/>
  <c r="G2683" i="35"/>
  <c r="G2684" i="35"/>
  <c r="G2685" i="35"/>
  <c r="G2686" i="35"/>
  <c r="G2687" i="35"/>
  <c r="G2688" i="35"/>
  <c r="G2689" i="35"/>
  <c r="G2690" i="35"/>
  <c r="G2691" i="35"/>
  <c r="G2692" i="35"/>
  <c r="G2693" i="35"/>
  <c r="G2694" i="35"/>
  <c r="G2695" i="35"/>
  <c r="G2696" i="35"/>
  <c r="G2697" i="35"/>
  <c r="G2698" i="35"/>
  <c r="G2699" i="35"/>
  <c r="G2700" i="35"/>
  <c r="G2701" i="35"/>
  <c r="G2702" i="35"/>
  <c r="G2703" i="35"/>
  <c r="G2704" i="35"/>
  <c r="G2705" i="35"/>
  <c r="G2706" i="35"/>
  <c r="G2707" i="35"/>
  <c r="G2708" i="35"/>
  <c r="G2709" i="35"/>
  <c r="G2710" i="35"/>
  <c r="G2711" i="35"/>
  <c r="G2712" i="35"/>
  <c r="G2713" i="35"/>
  <c r="G2714" i="35"/>
  <c r="G2715" i="35"/>
  <c r="G2716" i="35"/>
  <c r="G2717" i="35"/>
  <c r="G2718" i="35"/>
  <c r="G2719" i="35"/>
  <c r="G2720" i="35"/>
  <c r="G2721" i="35"/>
  <c r="G2722" i="35"/>
  <c r="G2723" i="35"/>
  <c r="G2724" i="35"/>
  <c r="G2725" i="35"/>
  <c r="G2726" i="35"/>
  <c r="G2727" i="35"/>
  <c r="G2728" i="35"/>
  <c r="G2729" i="35"/>
  <c r="G2730" i="35"/>
  <c r="G2731" i="35"/>
  <c r="G2732" i="35"/>
  <c r="G2733" i="35"/>
  <c r="G2734" i="35"/>
  <c r="G2735" i="35"/>
  <c r="G2736" i="35"/>
  <c r="G2737" i="35"/>
  <c r="G2738" i="35"/>
  <c r="G2739" i="35"/>
  <c r="G2740" i="35"/>
  <c r="G2741" i="35"/>
  <c r="G2742" i="35"/>
  <c r="G2743" i="35"/>
  <c r="G2744" i="35"/>
  <c r="G2745" i="35"/>
  <c r="G2746" i="35"/>
  <c r="G2747" i="35"/>
  <c r="G2748" i="35"/>
  <c r="G2749" i="35"/>
  <c r="G2750" i="35"/>
  <c r="G2751" i="35"/>
  <c r="G2752" i="35"/>
  <c r="G2753" i="35"/>
  <c r="G2754" i="35"/>
  <c r="G2755" i="35"/>
  <c r="G2756" i="35"/>
  <c r="G2757" i="35"/>
  <c r="G2758" i="35"/>
  <c r="G2759" i="35"/>
  <c r="G2760" i="35"/>
  <c r="G2761" i="35"/>
  <c r="G2762" i="35"/>
  <c r="G2763" i="35"/>
  <c r="G2764" i="35"/>
  <c r="G2765" i="35"/>
  <c r="G2766" i="35"/>
  <c r="G2767" i="35"/>
  <c r="G2768" i="35"/>
  <c r="G2769" i="35"/>
  <c r="G2770" i="35"/>
  <c r="G2771" i="35"/>
  <c r="G2772" i="35"/>
  <c r="G2773" i="35"/>
  <c r="G2774" i="35"/>
  <c r="G2775" i="35"/>
  <c r="G2776" i="35"/>
  <c r="G2777" i="35"/>
  <c r="G2778" i="35"/>
  <c r="G2779" i="35"/>
  <c r="G2780" i="35"/>
  <c r="G2781" i="35"/>
  <c r="G2782" i="35"/>
  <c r="G2783" i="35"/>
  <c r="G2784" i="35"/>
  <c r="G2785" i="35"/>
  <c r="G2786" i="35"/>
  <c r="G2787" i="35"/>
  <c r="G2788" i="35"/>
  <c r="G2789" i="35"/>
  <c r="G2790" i="35"/>
  <c r="G2791" i="35"/>
  <c r="G2792" i="35"/>
  <c r="G2793" i="35"/>
  <c r="G2794" i="35"/>
  <c r="G2795" i="35"/>
  <c r="G2796" i="35"/>
  <c r="G2797" i="35"/>
  <c r="G2798" i="35"/>
  <c r="G2799" i="35"/>
  <c r="G2800" i="35"/>
  <c r="G2801" i="35"/>
  <c r="G2802" i="35"/>
  <c r="G2803" i="35"/>
  <c r="G2804" i="35"/>
  <c r="G2805" i="35"/>
  <c r="G2806" i="35"/>
  <c r="G2807" i="35"/>
  <c r="G2808" i="35"/>
  <c r="G2809" i="35"/>
  <c r="G2810" i="35"/>
  <c r="G2811" i="35"/>
  <c r="G2812" i="35"/>
  <c r="G2813" i="35"/>
  <c r="G2814" i="35"/>
  <c r="G2815" i="35"/>
  <c r="G2816" i="35"/>
  <c r="G2817" i="35"/>
  <c r="G2818" i="35"/>
  <c r="G2819" i="35"/>
  <c r="G2820" i="35"/>
  <c r="G2821" i="35"/>
  <c r="G2822" i="35"/>
  <c r="G2823" i="35"/>
  <c r="G2824" i="35"/>
  <c r="G2825" i="35"/>
  <c r="G2826" i="35"/>
  <c r="G2827" i="35"/>
  <c r="G2828" i="35"/>
  <c r="G2829" i="35"/>
  <c r="G2830" i="35"/>
  <c r="G2831" i="35"/>
  <c r="G2832" i="35"/>
  <c r="G2833" i="35"/>
  <c r="G2834" i="35"/>
  <c r="G2835" i="35"/>
  <c r="G2836" i="35"/>
  <c r="G2837" i="35"/>
  <c r="G2838" i="35"/>
  <c r="G2839" i="35"/>
  <c r="G2840" i="35"/>
  <c r="G2841" i="35"/>
  <c r="G2842" i="35"/>
  <c r="G2843" i="35"/>
  <c r="G2844" i="35"/>
  <c r="G2845" i="35"/>
  <c r="G2846" i="35"/>
  <c r="G2847" i="35"/>
  <c r="G2848" i="35"/>
  <c r="G2849" i="35"/>
  <c r="G2850" i="35"/>
  <c r="G2851" i="35"/>
  <c r="G2852" i="35"/>
  <c r="G2853" i="35"/>
  <c r="G2854" i="35"/>
  <c r="G2855" i="35"/>
  <c r="G2856" i="35"/>
  <c r="G2857" i="35"/>
  <c r="G2858" i="35"/>
  <c r="G2859" i="35"/>
  <c r="G2860" i="35"/>
  <c r="G2861" i="35"/>
  <c r="G2862" i="35"/>
  <c r="G2863" i="35"/>
  <c r="G2864" i="35"/>
  <c r="G2865" i="35"/>
  <c r="G2866" i="35"/>
  <c r="G2867" i="35"/>
  <c r="G2868" i="35"/>
  <c r="G2869" i="35"/>
  <c r="G2870" i="35"/>
  <c r="G2871" i="35"/>
  <c r="G2872" i="35"/>
  <c r="G2873" i="35"/>
  <c r="G2874" i="35"/>
  <c r="G2875" i="35"/>
  <c r="G2876" i="35"/>
  <c r="G2877" i="35"/>
  <c r="G2878" i="35"/>
  <c r="G2879" i="35"/>
  <c r="G2880" i="35"/>
  <c r="G2881" i="35"/>
  <c r="G2882" i="35"/>
  <c r="G2883" i="35"/>
  <c r="G2884" i="35"/>
  <c r="G2885" i="35"/>
  <c r="G2886" i="35"/>
  <c r="G2887" i="35"/>
  <c r="G2888" i="35"/>
  <c r="G2889" i="35"/>
  <c r="G2890" i="35"/>
  <c r="G2891" i="35"/>
  <c r="G2892" i="35"/>
  <c r="G2893" i="35"/>
  <c r="G2894" i="35"/>
  <c r="G2895" i="35"/>
  <c r="G2896" i="35"/>
  <c r="G2897" i="35"/>
  <c r="G2898" i="35"/>
  <c r="G2899" i="35"/>
  <c r="G2900" i="35"/>
  <c r="G2901" i="35"/>
  <c r="G2902" i="35"/>
  <c r="G2903" i="35"/>
  <c r="G2904" i="35"/>
  <c r="G2905" i="35"/>
  <c r="G2906" i="35"/>
  <c r="G2907" i="35"/>
  <c r="G2908" i="35"/>
  <c r="G2909" i="35"/>
  <c r="G2910" i="35"/>
  <c r="G2911" i="35"/>
  <c r="G2912" i="35"/>
  <c r="G2913" i="35"/>
  <c r="G2914" i="35"/>
  <c r="G2915" i="35"/>
  <c r="G2916" i="35"/>
  <c r="G2917" i="35"/>
  <c r="G2918" i="35"/>
  <c r="G2919" i="35"/>
  <c r="G2920" i="35"/>
  <c r="G2921" i="35"/>
  <c r="G2922" i="35"/>
  <c r="G2923" i="35"/>
  <c r="G2924" i="35"/>
  <c r="G2925" i="35"/>
  <c r="G2926" i="35"/>
  <c r="G2927" i="35"/>
  <c r="G2928" i="35"/>
  <c r="G2929" i="35"/>
  <c r="G2930" i="35"/>
  <c r="G2931" i="35"/>
  <c r="G2932" i="35"/>
  <c r="G2933" i="35"/>
  <c r="G2934" i="35"/>
  <c r="G2935" i="35"/>
  <c r="G2936" i="35"/>
  <c r="G2937" i="35"/>
  <c r="G2938" i="35"/>
  <c r="G2939" i="35"/>
  <c r="G2940" i="35"/>
  <c r="G2941" i="35"/>
  <c r="G2942" i="35"/>
  <c r="G2943" i="35"/>
  <c r="G2944" i="35"/>
  <c r="G2945" i="35"/>
  <c r="G2946" i="35"/>
  <c r="G2947" i="35"/>
  <c r="G2948" i="35"/>
  <c r="G2949" i="35"/>
  <c r="G2950" i="35"/>
  <c r="G2951" i="35"/>
  <c r="G2952" i="35"/>
  <c r="G2953" i="35"/>
  <c r="G2954" i="35"/>
  <c r="G2955" i="35"/>
  <c r="G2956" i="35"/>
  <c r="G2957" i="35"/>
  <c r="G2958" i="35"/>
  <c r="G2959" i="35"/>
  <c r="G2960" i="35"/>
  <c r="G2961" i="35"/>
  <c r="G2962" i="35"/>
  <c r="G2963" i="35"/>
  <c r="G2964" i="35"/>
  <c r="G2965" i="35"/>
  <c r="G2966" i="35"/>
  <c r="G2967" i="35"/>
  <c r="G2968" i="35"/>
  <c r="G2969" i="35"/>
  <c r="G2970" i="35"/>
  <c r="G2971" i="35"/>
  <c r="G2972" i="35"/>
  <c r="G2973" i="35"/>
  <c r="G2974" i="35"/>
  <c r="G2975" i="35"/>
  <c r="G2976" i="35"/>
  <c r="G2977" i="35"/>
  <c r="G2978" i="35"/>
  <c r="G2979" i="35"/>
  <c r="G2980" i="35"/>
  <c r="G2981" i="35"/>
  <c r="G2982" i="35"/>
  <c r="G2983" i="35"/>
  <c r="G2984" i="35"/>
  <c r="G2985" i="35"/>
  <c r="G2986" i="35"/>
  <c r="G2987" i="35"/>
  <c r="G2988" i="35"/>
  <c r="G2989" i="35"/>
  <c r="G2990" i="35"/>
  <c r="G2991" i="35"/>
  <c r="G2992" i="35"/>
  <c r="G2993" i="35"/>
  <c r="G2994" i="35"/>
  <c r="G2995" i="35"/>
  <c r="G2996" i="35"/>
  <c r="G2997" i="35"/>
  <c r="G2998" i="35"/>
  <c r="G2999" i="35"/>
  <c r="G3000" i="35"/>
  <c r="G3001" i="35"/>
  <c r="G3002" i="35"/>
  <c r="G3003" i="35"/>
  <c r="G3004" i="35"/>
  <c r="G3005" i="35"/>
  <c r="G3006" i="35"/>
  <c r="G3007" i="35"/>
  <c r="G3008" i="35"/>
  <c r="G3009" i="35"/>
  <c r="G3010" i="35"/>
  <c r="G3011" i="35"/>
  <c r="G3012" i="35"/>
  <c r="G3013" i="35"/>
  <c r="G3014" i="35"/>
  <c r="G3015" i="35"/>
  <c r="G3016" i="35"/>
  <c r="G3017" i="35"/>
  <c r="G3018" i="35"/>
  <c r="G3019" i="35"/>
  <c r="G3020" i="35"/>
  <c r="G3021" i="35"/>
  <c r="G3022" i="35"/>
  <c r="G3023" i="35"/>
  <c r="G3024" i="35"/>
  <c r="G3025" i="35"/>
  <c r="G3026" i="35"/>
  <c r="G3027" i="35"/>
  <c r="G3028" i="35"/>
  <c r="G3029" i="35"/>
  <c r="G3030" i="35"/>
  <c r="G3031" i="35"/>
  <c r="G3032" i="35"/>
  <c r="G3033" i="35"/>
  <c r="G3034" i="35"/>
  <c r="G3035" i="35"/>
  <c r="G3036" i="35"/>
  <c r="G3037" i="35"/>
  <c r="G3038" i="35"/>
  <c r="G3039" i="35"/>
  <c r="G3040" i="35"/>
  <c r="G3041" i="35"/>
  <c r="G3042" i="35"/>
  <c r="G3043" i="35"/>
  <c r="G3044" i="35"/>
  <c r="G3045" i="35"/>
  <c r="G3046" i="35"/>
  <c r="G3047" i="35"/>
  <c r="G3048" i="35"/>
  <c r="G3049" i="35"/>
  <c r="G3050" i="35"/>
  <c r="G3051" i="35"/>
  <c r="G3052" i="35"/>
  <c r="G3053" i="35"/>
  <c r="G3054" i="35"/>
  <c r="G3055" i="35"/>
  <c r="G3056" i="35"/>
  <c r="G3057" i="35"/>
  <c r="G3058" i="35"/>
  <c r="G3059" i="35"/>
  <c r="G3060" i="35"/>
  <c r="G3061" i="35"/>
  <c r="G3062" i="35"/>
  <c r="G3063" i="35"/>
  <c r="G3064" i="35"/>
  <c r="G3065" i="35"/>
  <c r="G3066" i="35"/>
  <c r="G3067" i="35"/>
  <c r="G3068" i="35"/>
  <c r="G3069" i="35"/>
  <c r="G3070" i="35"/>
  <c r="G3071" i="35"/>
  <c r="G3072" i="35"/>
  <c r="G3073" i="35"/>
  <c r="G3074" i="35"/>
  <c r="G3075" i="35"/>
  <c r="G3076" i="35"/>
  <c r="G3077" i="35"/>
  <c r="G3078" i="35"/>
  <c r="G3079" i="35"/>
  <c r="G3080" i="35"/>
  <c r="G3081" i="35"/>
  <c r="G3082" i="35"/>
  <c r="G3083" i="35"/>
  <c r="G3084" i="35"/>
  <c r="G3085" i="35"/>
  <c r="G3086" i="35"/>
  <c r="G3087" i="35"/>
  <c r="G3088" i="35"/>
  <c r="G3089" i="35"/>
  <c r="G3090" i="35"/>
  <c r="G3091" i="35"/>
  <c r="G3092" i="35"/>
  <c r="G3093" i="35"/>
  <c r="G3094" i="35"/>
  <c r="G3095" i="35"/>
  <c r="G3096" i="35"/>
  <c r="G3097" i="35"/>
  <c r="G3098" i="35"/>
  <c r="G3099" i="35"/>
  <c r="G3100" i="35"/>
  <c r="G3101" i="35"/>
  <c r="G3102" i="35"/>
  <c r="G3103" i="35"/>
  <c r="G3104" i="35"/>
  <c r="G3105" i="35"/>
  <c r="G3106" i="35"/>
  <c r="G3107" i="35"/>
  <c r="G3108" i="35"/>
  <c r="G3109" i="35"/>
  <c r="G3110" i="35"/>
  <c r="G3111" i="35"/>
  <c r="G3112" i="35"/>
  <c r="G3113" i="35"/>
  <c r="G3114" i="35"/>
  <c r="G3115" i="35"/>
  <c r="G3116" i="35"/>
  <c r="G3117" i="35"/>
  <c r="G3118" i="35"/>
  <c r="G3119" i="35"/>
  <c r="G3120" i="35"/>
  <c r="G3121" i="35"/>
  <c r="G3122" i="35"/>
  <c r="G3123" i="35"/>
  <c r="G3124" i="35"/>
  <c r="G3125" i="35"/>
  <c r="G3126" i="35"/>
  <c r="G3127" i="35"/>
  <c r="G3128" i="35"/>
  <c r="G3129" i="35"/>
  <c r="G3130" i="35"/>
  <c r="G3131" i="35"/>
  <c r="G3132" i="35"/>
  <c r="G3133" i="35"/>
  <c r="G3134" i="35"/>
  <c r="G3135" i="35"/>
  <c r="G3136" i="35"/>
  <c r="G3137" i="35"/>
  <c r="G3138" i="35"/>
  <c r="G3139" i="35"/>
  <c r="G3140" i="35"/>
  <c r="G3141" i="35"/>
  <c r="G3142" i="35"/>
  <c r="G3143" i="35"/>
  <c r="G3144" i="35"/>
  <c r="G3145" i="35"/>
  <c r="G3146" i="35"/>
  <c r="G3147" i="35"/>
  <c r="G3148" i="35"/>
  <c r="G3149" i="35"/>
  <c r="G3150" i="35"/>
  <c r="G3151" i="35"/>
  <c r="G3152" i="35"/>
  <c r="G3153" i="35"/>
  <c r="G3154" i="35"/>
  <c r="G3155" i="35"/>
  <c r="G3156" i="35"/>
  <c r="G3157" i="35"/>
  <c r="G3158" i="35"/>
  <c r="G3159" i="35"/>
  <c r="G3160" i="35"/>
  <c r="G3161" i="35"/>
  <c r="G3162" i="35"/>
  <c r="G3163" i="35"/>
  <c r="G3164" i="35"/>
  <c r="G3165" i="35"/>
  <c r="G3166" i="35"/>
  <c r="G3167" i="35"/>
  <c r="G3168" i="35"/>
  <c r="G3169" i="35"/>
  <c r="G3170" i="35"/>
  <c r="G3171" i="35"/>
  <c r="G3172" i="35"/>
  <c r="G3173" i="35"/>
  <c r="G3174" i="35"/>
  <c r="G3175" i="35"/>
  <c r="G3176" i="35"/>
  <c r="G3177" i="35"/>
  <c r="G3178" i="35"/>
  <c r="G3179" i="35"/>
  <c r="G3180" i="35"/>
  <c r="G3181" i="35"/>
  <c r="G3182" i="35"/>
  <c r="G3183" i="35"/>
  <c r="G3184" i="35"/>
  <c r="G3185" i="35"/>
  <c r="G3186" i="35"/>
  <c r="G3187" i="35"/>
  <c r="G3188" i="35"/>
  <c r="G3189" i="35"/>
  <c r="G3190" i="35"/>
  <c r="G3191" i="35"/>
  <c r="G3192" i="35"/>
  <c r="G3193" i="35"/>
  <c r="G3194" i="35"/>
  <c r="G3195" i="35"/>
  <c r="G3196" i="35"/>
  <c r="G3197" i="35"/>
  <c r="G3198" i="35"/>
  <c r="G3199" i="35"/>
  <c r="G3200" i="35"/>
  <c r="G3201" i="35"/>
  <c r="G3202" i="35"/>
  <c r="G3203" i="35"/>
  <c r="G3204" i="35"/>
  <c r="G3205" i="35"/>
  <c r="G3206" i="35"/>
  <c r="G3207" i="35"/>
  <c r="G3208" i="35"/>
  <c r="G3209" i="35"/>
  <c r="G3210" i="35"/>
  <c r="G3211" i="35"/>
  <c r="G3212" i="35"/>
  <c r="G3213" i="35"/>
  <c r="G3214" i="35"/>
  <c r="G3215" i="35"/>
  <c r="G3216" i="35"/>
  <c r="G3217" i="35"/>
  <c r="G3218" i="35"/>
  <c r="G3219" i="35"/>
  <c r="G3220" i="35"/>
  <c r="G3221" i="35"/>
  <c r="G3222" i="35"/>
  <c r="G3223" i="35"/>
  <c r="G3224" i="35"/>
  <c r="G3225" i="35"/>
  <c r="G3226" i="35"/>
  <c r="G3227" i="35"/>
  <c r="G3228" i="35"/>
  <c r="G3229" i="35"/>
  <c r="G3230" i="35"/>
  <c r="G3231" i="35"/>
  <c r="G3232" i="35"/>
  <c r="G3233" i="35"/>
  <c r="G3234" i="35"/>
  <c r="G3235" i="35"/>
  <c r="G3236" i="35"/>
  <c r="G3237" i="35"/>
  <c r="G3238" i="35"/>
  <c r="G3239" i="35"/>
  <c r="G3240" i="35"/>
  <c r="G3241" i="35"/>
  <c r="G3242" i="35"/>
  <c r="G3243" i="35"/>
  <c r="G3244" i="35"/>
  <c r="G3245" i="35"/>
  <c r="G3246" i="35"/>
  <c r="G3247" i="35"/>
  <c r="G3248" i="35"/>
  <c r="G3249" i="35"/>
  <c r="G3250" i="35"/>
  <c r="G3251" i="35"/>
  <c r="G3252" i="35"/>
  <c r="G3253" i="35"/>
  <c r="G3254" i="35"/>
  <c r="G3255" i="35"/>
  <c r="G3256" i="35"/>
  <c r="G3257" i="35"/>
  <c r="G3258" i="35"/>
  <c r="G3259" i="35"/>
  <c r="G3260" i="35"/>
  <c r="G3261" i="35"/>
  <c r="G3262" i="35"/>
  <c r="G3263" i="35"/>
  <c r="G3264" i="35"/>
  <c r="G3265" i="35"/>
  <c r="G3266" i="35"/>
  <c r="G3267" i="35"/>
  <c r="G3268" i="35"/>
  <c r="G3269" i="35"/>
  <c r="G3270" i="35"/>
  <c r="G3271" i="35"/>
  <c r="G3272" i="35"/>
  <c r="G3273" i="35"/>
  <c r="G3274" i="35"/>
  <c r="G3275" i="35"/>
  <c r="G3276" i="35"/>
  <c r="G3277" i="35"/>
  <c r="G3278" i="35"/>
  <c r="G3279" i="35"/>
  <c r="G3280" i="35"/>
  <c r="G3281" i="35"/>
  <c r="G3282" i="35"/>
  <c r="G3283" i="35"/>
  <c r="G3284" i="35"/>
  <c r="G3285" i="35"/>
  <c r="G3286" i="35"/>
  <c r="G3287" i="35"/>
  <c r="G3288" i="35"/>
  <c r="G3289" i="35"/>
  <c r="G3290" i="35"/>
  <c r="G3291" i="35"/>
  <c r="G3292" i="35"/>
  <c r="G3293" i="35"/>
  <c r="G3294" i="35"/>
  <c r="G3295" i="35"/>
  <c r="G3296" i="35"/>
  <c r="G3297" i="35"/>
  <c r="G3298" i="35"/>
  <c r="G3299" i="35"/>
  <c r="G3300" i="35"/>
  <c r="G3301" i="35"/>
  <c r="G3302" i="35"/>
  <c r="G3303" i="35"/>
  <c r="G3304" i="35"/>
  <c r="G3305" i="35"/>
  <c r="G3306" i="35"/>
  <c r="G3307" i="35"/>
  <c r="G3308" i="35"/>
  <c r="G3309" i="35"/>
  <c r="G3310" i="35"/>
  <c r="G3311" i="35"/>
  <c r="G3312" i="35"/>
  <c r="G3313" i="35"/>
  <c r="G3314" i="35"/>
  <c r="G3315" i="35"/>
  <c r="G3316" i="35"/>
  <c r="G3317" i="35"/>
  <c r="G3318" i="35"/>
  <c r="G3319" i="35"/>
  <c r="G3320" i="35"/>
  <c r="G3321" i="35"/>
  <c r="G3322" i="35"/>
  <c r="G3323" i="35"/>
  <c r="G3324" i="35"/>
  <c r="G3325" i="35"/>
  <c r="G3326" i="35"/>
  <c r="G3327" i="35"/>
  <c r="G3328" i="35"/>
  <c r="G3329" i="35"/>
  <c r="G3330" i="35"/>
  <c r="G3331" i="35"/>
  <c r="G3332" i="35"/>
  <c r="G3333" i="35"/>
  <c r="G3334" i="35"/>
  <c r="G3335" i="35"/>
  <c r="G3336" i="35"/>
  <c r="G3337" i="35"/>
  <c r="G3338" i="35"/>
  <c r="G3339" i="35"/>
  <c r="G3340" i="35"/>
  <c r="G3341" i="35"/>
  <c r="G3342" i="35"/>
  <c r="G3343" i="35"/>
  <c r="G3344" i="35"/>
  <c r="G3345" i="35"/>
  <c r="G3346" i="35"/>
  <c r="G3347" i="35"/>
  <c r="G3348" i="35"/>
  <c r="G3349" i="35"/>
  <c r="G3350" i="35"/>
  <c r="G3351" i="35"/>
  <c r="G3352" i="35"/>
  <c r="G3353" i="35"/>
  <c r="G3354" i="35"/>
  <c r="G3355" i="35"/>
  <c r="G3356" i="35"/>
  <c r="G3357" i="35"/>
  <c r="G3358" i="35"/>
  <c r="G3359" i="35"/>
  <c r="G3360" i="35"/>
  <c r="G3361" i="35"/>
  <c r="G3362" i="35"/>
  <c r="G3363" i="35"/>
  <c r="G3364" i="35"/>
  <c r="G3365" i="35"/>
  <c r="G3366" i="35"/>
  <c r="G3367" i="35"/>
  <c r="G3368" i="35"/>
  <c r="G3369" i="35"/>
  <c r="G3370" i="35"/>
  <c r="G3371" i="35"/>
  <c r="G3372" i="35"/>
  <c r="G3373" i="35"/>
  <c r="G3374" i="35"/>
  <c r="G3375" i="35"/>
  <c r="G3376" i="35"/>
  <c r="G3377" i="35"/>
  <c r="G3378" i="35"/>
  <c r="G3379" i="35"/>
  <c r="G3380" i="35"/>
  <c r="G3381" i="35"/>
  <c r="G3382" i="35"/>
  <c r="G3383" i="35"/>
  <c r="G3384" i="35"/>
  <c r="G3385" i="35"/>
  <c r="G3386" i="35"/>
  <c r="G3387" i="35"/>
  <c r="G3388" i="35"/>
  <c r="G3389" i="35"/>
  <c r="G3390" i="35"/>
  <c r="G3391" i="35"/>
  <c r="G3392" i="35"/>
  <c r="G3393" i="35"/>
  <c r="G3394" i="35"/>
  <c r="G3395" i="35"/>
  <c r="G3396" i="35"/>
  <c r="G3397" i="35"/>
  <c r="G3398" i="35"/>
  <c r="G3399" i="35"/>
  <c r="G3400" i="35"/>
  <c r="G3401" i="35"/>
  <c r="G3402" i="35"/>
  <c r="G3403" i="35"/>
  <c r="G3404" i="35"/>
  <c r="G3405" i="35"/>
  <c r="G3406" i="35"/>
  <c r="G3407" i="35"/>
  <c r="G3408" i="35"/>
  <c r="G3409" i="35"/>
  <c r="G3410" i="35"/>
  <c r="G3411" i="35"/>
  <c r="G3412" i="35"/>
  <c r="G3413" i="35"/>
  <c r="G3414" i="35"/>
  <c r="G3415" i="35"/>
  <c r="G3416" i="35"/>
  <c r="G3417" i="35"/>
  <c r="G3418" i="35"/>
  <c r="G3419" i="35"/>
  <c r="G3420" i="35"/>
  <c r="G3421" i="35"/>
  <c r="G3422" i="35"/>
  <c r="G3423" i="35"/>
  <c r="G3424" i="35"/>
  <c r="G3425" i="35"/>
  <c r="G3426" i="35"/>
  <c r="G3427" i="35"/>
  <c r="G3428" i="35"/>
  <c r="G3429" i="35"/>
  <c r="G3430" i="35"/>
  <c r="G3431" i="35"/>
  <c r="G3432" i="35"/>
  <c r="G3433" i="35"/>
  <c r="G3434" i="35"/>
  <c r="G3435" i="35"/>
  <c r="G3436" i="35"/>
  <c r="G3437" i="35"/>
  <c r="G3438" i="35"/>
  <c r="G3439" i="35"/>
  <c r="G3440" i="35"/>
  <c r="G3441" i="35"/>
  <c r="G3442" i="35"/>
  <c r="G3443" i="35"/>
  <c r="G3444" i="35"/>
  <c r="G3445" i="35"/>
  <c r="G3446" i="35"/>
  <c r="G3447" i="35"/>
  <c r="G3448" i="35"/>
  <c r="G3449" i="35"/>
  <c r="G3450" i="35"/>
  <c r="G3451" i="35"/>
  <c r="G3452" i="35"/>
  <c r="G3453" i="35"/>
  <c r="G3454" i="35"/>
  <c r="G3455" i="35"/>
  <c r="G3456" i="35"/>
  <c r="G3457" i="35"/>
  <c r="G3458" i="35"/>
  <c r="G3459" i="35"/>
  <c r="G3460" i="35"/>
  <c r="G3461" i="35"/>
  <c r="G3462" i="35"/>
  <c r="G3463" i="35"/>
  <c r="G3464" i="35"/>
  <c r="G3465" i="35"/>
  <c r="G3466" i="35"/>
  <c r="G3467" i="35"/>
  <c r="G3468" i="35"/>
  <c r="G3469" i="35"/>
  <c r="G3470" i="35"/>
  <c r="G3471" i="35"/>
  <c r="G3472" i="35"/>
  <c r="G3473" i="35"/>
  <c r="G3474" i="35"/>
  <c r="G3475" i="35"/>
  <c r="G3476" i="35"/>
  <c r="G3477" i="35"/>
  <c r="G3478" i="35"/>
  <c r="G3479" i="35"/>
  <c r="G3480" i="35"/>
  <c r="G3481" i="35"/>
  <c r="G3482" i="35"/>
  <c r="G3483" i="35"/>
  <c r="G3484" i="35"/>
  <c r="G3485" i="35"/>
  <c r="G3486" i="35"/>
  <c r="G3487" i="35"/>
  <c r="G3488" i="35"/>
  <c r="G3489" i="35"/>
  <c r="G3490" i="35"/>
  <c r="G3491" i="35"/>
  <c r="G3492" i="35"/>
  <c r="G3493" i="35"/>
  <c r="G3494" i="35"/>
  <c r="G3495" i="35"/>
  <c r="G3496" i="35"/>
  <c r="G3497" i="35"/>
  <c r="G3498" i="35"/>
  <c r="G3499" i="35"/>
  <c r="G3500" i="35"/>
  <c r="G3501" i="35"/>
  <c r="G3502" i="35"/>
  <c r="G3503" i="35"/>
  <c r="G3504" i="35"/>
  <c r="G3505" i="35"/>
  <c r="G3506" i="35"/>
  <c r="G3507" i="35"/>
  <c r="G3508" i="35"/>
  <c r="G3509" i="35"/>
  <c r="G3510" i="35"/>
  <c r="G3511" i="35"/>
  <c r="G3512" i="35"/>
  <c r="G3513" i="35"/>
  <c r="G3514" i="35"/>
  <c r="G3515" i="35"/>
  <c r="G3516" i="35"/>
  <c r="G3517" i="35"/>
  <c r="G3518" i="35"/>
  <c r="G3519" i="35"/>
  <c r="G3520" i="35"/>
  <c r="G3521" i="35"/>
  <c r="G3522" i="35"/>
  <c r="G3523" i="35"/>
  <c r="G3524" i="35"/>
  <c r="G3525" i="35"/>
  <c r="G3526" i="35"/>
  <c r="G3527" i="35"/>
  <c r="G3528" i="35"/>
  <c r="G3529" i="35"/>
  <c r="G3530" i="35"/>
  <c r="G3531" i="35"/>
  <c r="G3532" i="35"/>
  <c r="G3533" i="35"/>
  <c r="G3534" i="35"/>
  <c r="G3535" i="35"/>
  <c r="G3536" i="35"/>
  <c r="G3537" i="35"/>
  <c r="G3538" i="35"/>
  <c r="G3539" i="35"/>
  <c r="G3540" i="35"/>
  <c r="G3541" i="35"/>
  <c r="G3542" i="35"/>
  <c r="G3543" i="35"/>
  <c r="G3544" i="35"/>
  <c r="G3545" i="35"/>
  <c r="G3546" i="35"/>
  <c r="G3547" i="35"/>
  <c r="G3548" i="35"/>
  <c r="G3549" i="35"/>
  <c r="G3550" i="35"/>
  <c r="G3551" i="35"/>
  <c r="G3552" i="35"/>
  <c r="G3553" i="35"/>
  <c r="G3554" i="35"/>
  <c r="G3555" i="35"/>
  <c r="G3556" i="35"/>
  <c r="G3557" i="35"/>
  <c r="G3558" i="35"/>
  <c r="G3559" i="35"/>
  <c r="G3560" i="35"/>
  <c r="G3561" i="35"/>
  <c r="G3562" i="35"/>
  <c r="G3563" i="35"/>
  <c r="G3564" i="35"/>
  <c r="G3565" i="35"/>
  <c r="G3566" i="35"/>
  <c r="G3567" i="35"/>
  <c r="G3568" i="35"/>
  <c r="G3569" i="35"/>
  <c r="G3570" i="35"/>
  <c r="G3571" i="35"/>
  <c r="G3572" i="35"/>
  <c r="G3573" i="35"/>
  <c r="G3574" i="35"/>
  <c r="G3575" i="35"/>
  <c r="G3576" i="35"/>
  <c r="G3577" i="35"/>
  <c r="G3578" i="35"/>
  <c r="G3579" i="35"/>
  <c r="G3580" i="35"/>
  <c r="G3581" i="35"/>
  <c r="G3582" i="35"/>
  <c r="G3583" i="35"/>
  <c r="G3584" i="35"/>
  <c r="G3585" i="35"/>
  <c r="G3586" i="35"/>
  <c r="G3587" i="35"/>
  <c r="G3588" i="35"/>
  <c r="G3589" i="35"/>
  <c r="G3590" i="35"/>
  <c r="G3591" i="35"/>
  <c r="G3592" i="35"/>
  <c r="G3593" i="35"/>
  <c r="G3594" i="35"/>
  <c r="G3595" i="35"/>
  <c r="G3596" i="35"/>
  <c r="G3597" i="35"/>
  <c r="G3598" i="35"/>
  <c r="G3599" i="35"/>
  <c r="G3600" i="35"/>
  <c r="G3601" i="35"/>
  <c r="G3602" i="35"/>
  <c r="G3603" i="35"/>
  <c r="G3604" i="35"/>
  <c r="G3605" i="35"/>
  <c r="G3606" i="35"/>
  <c r="G3607" i="35"/>
  <c r="G3608" i="35"/>
  <c r="G3609" i="35"/>
  <c r="G3610" i="35"/>
  <c r="G3611" i="35"/>
  <c r="G3612" i="35"/>
  <c r="G3613" i="35"/>
  <c r="G3614" i="35"/>
  <c r="G3615" i="35"/>
  <c r="G3616" i="35"/>
  <c r="G3617" i="35"/>
  <c r="G3618" i="35"/>
  <c r="G3619" i="35"/>
  <c r="G3620" i="35"/>
  <c r="G3621" i="35"/>
  <c r="G3622" i="35"/>
  <c r="G3623" i="35"/>
  <c r="G3624" i="35"/>
  <c r="G3625" i="35"/>
  <c r="G3626" i="35"/>
  <c r="G3627" i="35"/>
  <c r="G3628" i="35"/>
  <c r="G3629" i="35"/>
  <c r="G3630" i="35"/>
  <c r="G3631" i="35"/>
  <c r="G3632" i="35"/>
  <c r="G3633" i="35"/>
  <c r="G3634" i="35"/>
  <c r="G3635" i="35"/>
  <c r="G3636" i="35"/>
  <c r="G3637" i="35"/>
  <c r="G3638" i="35"/>
  <c r="G3639" i="35"/>
  <c r="G3640" i="35"/>
  <c r="G3641" i="35"/>
  <c r="G3642" i="35"/>
  <c r="G3643" i="35"/>
  <c r="G3644" i="35"/>
  <c r="G3645" i="35"/>
  <c r="G3646" i="35"/>
  <c r="G3647" i="35"/>
  <c r="G3648" i="35"/>
  <c r="G3649" i="35"/>
  <c r="G3650" i="35"/>
  <c r="G3651" i="35"/>
  <c r="G3652" i="35"/>
  <c r="G3653" i="35"/>
  <c r="G3654" i="35"/>
  <c r="G3655" i="35"/>
  <c r="G3656" i="35"/>
  <c r="G3657" i="35"/>
  <c r="G3658" i="35"/>
  <c r="G3659" i="35"/>
  <c r="G3660" i="35"/>
  <c r="G3661" i="35"/>
  <c r="G3662" i="35"/>
  <c r="G3663" i="35"/>
  <c r="G3664" i="35"/>
  <c r="G3665" i="35"/>
  <c r="G3666" i="35"/>
  <c r="G3667" i="35"/>
  <c r="G3668" i="35"/>
  <c r="G3669" i="35"/>
  <c r="G3670" i="35"/>
  <c r="G3671" i="35"/>
  <c r="G3672" i="35"/>
  <c r="G3673" i="35"/>
  <c r="G3674" i="35"/>
  <c r="G3675" i="35"/>
  <c r="G3676" i="35"/>
  <c r="G3677" i="35"/>
  <c r="G3678" i="35"/>
  <c r="G3679" i="35"/>
  <c r="G3680" i="35"/>
  <c r="G3681" i="35"/>
  <c r="G3682" i="35"/>
  <c r="G3683" i="35"/>
  <c r="G3684" i="35"/>
  <c r="G3685" i="35"/>
  <c r="G3686" i="35"/>
  <c r="G3687" i="35"/>
  <c r="G3688" i="35"/>
  <c r="G3689" i="35"/>
  <c r="G3690" i="35"/>
  <c r="G3691" i="35"/>
  <c r="G3692" i="35"/>
  <c r="G3693" i="35"/>
  <c r="G3694" i="35"/>
  <c r="G3695" i="35"/>
  <c r="G3696" i="35"/>
  <c r="G3697" i="35"/>
  <c r="G3698" i="35"/>
  <c r="G3699" i="35"/>
  <c r="G3700" i="35"/>
  <c r="G3701" i="35"/>
  <c r="G3702" i="35"/>
  <c r="G3703" i="35"/>
  <c r="G3704" i="35"/>
  <c r="G3705" i="35"/>
  <c r="G3706" i="35"/>
  <c r="G3707" i="35"/>
  <c r="G3708" i="35"/>
  <c r="G3709" i="35"/>
  <c r="G3710" i="35"/>
  <c r="G3711" i="35"/>
  <c r="G3712" i="35"/>
  <c r="G3713" i="35"/>
  <c r="G3714" i="35"/>
  <c r="G3715" i="35"/>
  <c r="G3716" i="35"/>
  <c r="G3717" i="35"/>
  <c r="G3718" i="35"/>
  <c r="G3719" i="35"/>
  <c r="G3720" i="35"/>
  <c r="G3721" i="35"/>
  <c r="G3722" i="35"/>
  <c r="G3723" i="35"/>
  <c r="G3724" i="35"/>
  <c r="G3725" i="35"/>
  <c r="G3726" i="35"/>
  <c r="G3727" i="35"/>
  <c r="G3728" i="35"/>
  <c r="G3729" i="35"/>
  <c r="G3730" i="35"/>
  <c r="G3731" i="35"/>
  <c r="G3732" i="35"/>
  <c r="G3733" i="35"/>
  <c r="G3734" i="35"/>
  <c r="G3735" i="35"/>
  <c r="G3736" i="35"/>
  <c r="G3737" i="35"/>
  <c r="G3738" i="35"/>
  <c r="G3739" i="35"/>
  <c r="G3740" i="35"/>
  <c r="G3741" i="35"/>
  <c r="G3742" i="35"/>
  <c r="G3743" i="35"/>
  <c r="G3744" i="35"/>
  <c r="G3745" i="35"/>
  <c r="G3746" i="35"/>
  <c r="G3747" i="35"/>
  <c r="G3748" i="35"/>
  <c r="G3749" i="35"/>
  <c r="G3750" i="35"/>
  <c r="G3751" i="35"/>
  <c r="G3752" i="35"/>
  <c r="G3753" i="35"/>
  <c r="G3754" i="35"/>
  <c r="G3755" i="35"/>
  <c r="G3756" i="35"/>
  <c r="G3757" i="35"/>
  <c r="G3758" i="35"/>
  <c r="G3759" i="35"/>
  <c r="G3760" i="35"/>
  <c r="G3761" i="35"/>
  <c r="G3762" i="35"/>
  <c r="G3763" i="35"/>
  <c r="G3764" i="35"/>
  <c r="G3765" i="35"/>
  <c r="G3766" i="35"/>
  <c r="G3767" i="35"/>
  <c r="G3768" i="35"/>
  <c r="G3769" i="35"/>
  <c r="G3770" i="35"/>
  <c r="G3771" i="35"/>
  <c r="G3772" i="35"/>
  <c r="G3773" i="35"/>
  <c r="G3774" i="35"/>
  <c r="G3775" i="35"/>
  <c r="G3776" i="35"/>
  <c r="G3777" i="35"/>
  <c r="G3778" i="35"/>
  <c r="G3779" i="35"/>
  <c r="G3780" i="35"/>
  <c r="G3781" i="35"/>
  <c r="G3782" i="35"/>
  <c r="G3783" i="35"/>
  <c r="G3784" i="35"/>
  <c r="G3785" i="35"/>
  <c r="G3786" i="35"/>
  <c r="G3787" i="35"/>
  <c r="G3788" i="35"/>
  <c r="G3789" i="35"/>
  <c r="G3790" i="35"/>
  <c r="G3791" i="35"/>
  <c r="G3792" i="35"/>
  <c r="G3793" i="35"/>
  <c r="G3794" i="35"/>
  <c r="G3795" i="35"/>
  <c r="G3796" i="35"/>
  <c r="G3797" i="35"/>
  <c r="G3798" i="35"/>
  <c r="G3799" i="35"/>
  <c r="G3800" i="35"/>
  <c r="G3801" i="35"/>
  <c r="G3802" i="35"/>
  <c r="G3803" i="35"/>
  <c r="G3804" i="35"/>
  <c r="G3805" i="35"/>
  <c r="G3806" i="35"/>
  <c r="G3807" i="35"/>
  <c r="G3808" i="35"/>
  <c r="G3809" i="35"/>
  <c r="G3810" i="35"/>
  <c r="G3811" i="35"/>
  <c r="G3812" i="35"/>
  <c r="G3813" i="35"/>
  <c r="G3814" i="35"/>
  <c r="G3815" i="35"/>
  <c r="G3816" i="35"/>
  <c r="G3817" i="35"/>
  <c r="G3818" i="35"/>
  <c r="G3819" i="35"/>
  <c r="G3820" i="35"/>
  <c r="G3821" i="35"/>
  <c r="G3822" i="35"/>
  <c r="G3823" i="35"/>
  <c r="G3824" i="35"/>
  <c r="G3825" i="35"/>
  <c r="G3826" i="35"/>
  <c r="G3827" i="35"/>
  <c r="G3828" i="35"/>
  <c r="G3829" i="35"/>
  <c r="G3830" i="35"/>
  <c r="G3831" i="35"/>
  <c r="G3832" i="35"/>
  <c r="G3833" i="35"/>
  <c r="G3834" i="35"/>
  <c r="G3835" i="35"/>
  <c r="G3836" i="35"/>
  <c r="G3837" i="35"/>
  <c r="G3838" i="35"/>
  <c r="G3839" i="35"/>
  <c r="G3840" i="35"/>
  <c r="G3841" i="35"/>
  <c r="G3842" i="35"/>
  <c r="G3843" i="35"/>
  <c r="G3844" i="35"/>
  <c r="G3845" i="35"/>
  <c r="G3846" i="35"/>
  <c r="G3847" i="35"/>
  <c r="G3848" i="35"/>
  <c r="G3849" i="35"/>
  <c r="G3850" i="35"/>
  <c r="G3851" i="35"/>
  <c r="G3852" i="35"/>
  <c r="G3853" i="35"/>
  <c r="G3854" i="35"/>
  <c r="G3855" i="35"/>
  <c r="G3856" i="35"/>
  <c r="G3857" i="35"/>
  <c r="G3858" i="35"/>
  <c r="G3859" i="35"/>
  <c r="G3860" i="35"/>
  <c r="G3861" i="35"/>
  <c r="G3862" i="35"/>
  <c r="G3863" i="35"/>
  <c r="G3864" i="35"/>
  <c r="G3865" i="35"/>
  <c r="G3866" i="35"/>
  <c r="G3867" i="35"/>
  <c r="G3868" i="35"/>
  <c r="G3869" i="35"/>
  <c r="G3870" i="35"/>
  <c r="G3871" i="35"/>
  <c r="G3872" i="35"/>
  <c r="G3873" i="35"/>
  <c r="G3874" i="35"/>
  <c r="G3875" i="35"/>
  <c r="G3876" i="35"/>
  <c r="G3877" i="35"/>
  <c r="G3878" i="35"/>
  <c r="G3879" i="35"/>
  <c r="G3880" i="35"/>
  <c r="G3881" i="35"/>
  <c r="G3882" i="35"/>
  <c r="G3883" i="35"/>
  <c r="G3884" i="35"/>
  <c r="G3885" i="35"/>
  <c r="G3886" i="35"/>
  <c r="G3887" i="35"/>
  <c r="G3888" i="35"/>
  <c r="G3889" i="35"/>
  <c r="G3890" i="35"/>
  <c r="G3891" i="35"/>
  <c r="G3892" i="35"/>
  <c r="G3893" i="35"/>
  <c r="G3894" i="35"/>
  <c r="G3895" i="35"/>
  <c r="G3896" i="35"/>
  <c r="G3897" i="35"/>
  <c r="G3898" i="35"/>
  <c r="G3899" i="35"/>
  <c r="G3900" i="35"/>
  <c r="G3901" i="35"/>
  <c r="G3902" i="35"/>
  <c r="G3903" i="35"/>
  <c r="G3904" i="35"/>
  <c r="G3905" i="35"/>
  <c r="G3906" i="35"/>
  <c r="G3907" i="35"/>
  <c r="G3908" i="35"/>
  <c r="G3909" i="35"/>
  <c r="G3910" i="35"/>
  <c r="G3911" i="35"/>
  <c r="G3912" i="35"/>
  <c r="G3913" i="35"/>
  <c r="G3914" i="35"/>
  <c r="G3915" i="35"/>
  <c r="G3916" i="35"/>
  <c r="G3917" i="35"/>
  <c r="G3918" i="35"/>
  <c r="G3919" i="35"/>
  <c r="G3920" i="35"/>
  <c r="G3921" i="35"/>
  <c r="G3922" i="35"/>
  <c r="G3923" i="35"/>
  <c r="G3924" i="35"/>
  <c r="G3925" i="35"/>
  <c r="G3926" i="35"/>
  <c r="G3927" i="35"/>
  <c r="G3928" i="35"/>
  <c r="G3929" i="35"/>
  <c r="G3930" i="35"/>
  <c r="G3931" i="35"/>
  <c r="G3932" i="35"/>
  <c r="G3933" i="35"/>
  <c r="G3934" i="35"/>
  <c r="G3935" i="35"/>
  <c r="G3936" i="35"/>
  <c r="G3937" i="35"/>
  <c r="G3938" i="35"/>
  <c r="G3939" i="35"/>
  <c r="G3940" i="35"/>
  <c r="G3941" i="35"/>
  <c r="G3942" i="35"/>
  <c r="G3943" i="35"/>
  <c r="G3944" i="35"/>
  <c r="G3945" i="35"/>
  <c r="G3946" i="35"/>
  <c r="G3947" i="35"/>
  <c r="G3948" i="35"/>
  <c r="G3949" i="35"/>
  <c r="G3950" i="35"/>
  <c r="G3951" i="35"/>
  <c r="G3952" i="35"/>
  <c r="G3953" i="35"/>
  <c r="G3954" i="35"/>
  <c r="G3955" i="35"/>
  <c r="G3956" i="35"/>
  <c r="G3957" i="35"/>
  <c r="G3958" i="35"/>
  <c r="G3959" i="35"/>
  <c r="G3960" i="35"/>
  <c r="G3961" i="35"/>
  <c r="G3962" i="35"/>
  <c r="G3963" i="35"/>
  <c r="G3964" i="35"/>
  <c r="G3965" i="35"/>
  <c r="G3966" i="35"/>
  <c r="G3967" i="35"/>
  <c r="G3968" i="35"/>
  <c r="G3969" i="35"/>
  <c r="G3970" i="35"/>
  <c r="G3971" i="35"/>
  <c r="G3972" i="35"/>
  <c r="G3973" i="35"/>
  <c r="G3974" i="35"/>
  <c r="G3975" i="35"/>
  <c r="G3976" i="35"/>
  <c r="G3977" i="35"/>
  <c r="G3978" i="35"/>
  <c r="G3979" i="35"/>
  <c r="G3980" i="35"/>
  <c r="G3981" i="35"/>
  <c r="G3982" i="35"/>
  <c r="G3983" i="35"/>
  <c r="G3984" i="35"/>
  <c r="G3985" i="35"/>
  <c r="G3986" i="35"/>
  <c r="G3987" i="35"/>
  <c r="G3988" i="35"/>
  <c r="G3989" i="35"/>
  <c r="G3990" i="35"/>
  <c r="G3991" i="35"/>
  <c r="G3992" i="35"/>
  <c r="G3993" i="35"/>
  <c r="G3994" i="35"/>
  <c r="G3995" i="35"/>
  <c r="G3996" i="35"/>
  <c r="G3997" i="35"/>
  <c r="G3998" i="35"/>
  <c r="G3999" i="35"/>
  <c r="G4000" i="35"/>
  <c r="G4001" i="35"/>
  <c r="G4002" i="35"/>
  <c r="G4003" i="35"/>
  <c r="G4004" i="35"/>
  <c r="G4005" i="35"/>
  <c r="G4006" i="35"/>
  <c r="G4007" i="35"/>
  <c r="G4008" i="35"/>
  <c r="G4009" i="35"/>
  <c r="G4010" i="35"/>
  <c r="G4011" i="35"/>
  <c r="G4012" i="35"/>
  <c r="G4013" i="35"/>
  <c r="G4014" i="35"/>
  <c r="G4015" i="35"/>
  <c r="G4016" i="35"/>
  <c r="G4017" i="35"/>
  <c r="G4018" i="35"/>
  <c r="G4019" i="35"/>
  <c r="G4020" i="35"/>
  <c r="G4021" i="35"/>
  <c r="G4022" i="35"/>
  <c r="G4023" i="35"/>
  <c r="G4024" i="35"/>
  <c r="G4025" i="35"/>
  <c r="G4026" i="35"/>
  <c r="G4027" i="35"/>
  <c r="G4028" i="35"/>
  <c r="G4029" i="35"/>
  <c r="G4030" i="35"/>
  <c r="G4031" i="35"/>
  <c r="G4032" i="35"/>
  <c r="G4033" i="35"/>
  <c r="G4034" i="35"/>
  <c r="G4035" i="35"/>
  <c r="G4036" i="35"/>
  <c r="G4037" i="35"/>
  <c r="G4038" i="35"/>
  <c r="G4039" i="35"/>
  <c r="G4040" i="35"/>
  <c r="G4041" i="35"/>
  <c r="G4042" i="35"/>
  <c r="G4043" i="35"/>
  <c r="G4044" i="35"/>
  <c r="G4045" i="35"/>
  <c r="G4046" i="35"/>
  <c r="G4047" i="35"/>
  <c r="G4048" i="35"/>
  <c r="G4049" i="35"/>
  <c r="G4050" i="35"/>
  <c r="G4051" i="35"/>
  <c r="G4052" i="35"/>
  <c r="G4053" i="35"/>
  <c r="G4054" i="35"/>
  <c r="G4055" i="35"/>
  <c r="G4056" i="35"/>
  <c r="G4057" i="35"/>
  <c r="G4058" i="35"/>
  <c r="G4059" i="35"/>
  <c r="G4060" i="35"/>
  <c r="G4061" i="35"/>
  <c r="G4062" i="35"/>
  <c r="G4063" i="35"/>
  <c r="G4064" i="35"/>
  <c r="G4065" i="35"/>
  <c r="G4066" i="35"/>
  <c r="G4067" i="35"/>
  <c r="G4068" i="35"/>
  <c r="G4069" i="35"/>
  <c r="G4070" i="35"/>
  <c r="G4071" i="35"/>
  <c r="G4072" i="35"/>
  <c r="G4073" i="35"/>
  <c r="G4074" i="35"/>
  <c r="G4075" i="35"/>
  <c r="G4076" i="35"/>
  <c r="G4077" i="35"/>
  <c r="G4078" i="35"/>
  <c r="G4079" i="35"/>
  <c r="G4080" i="35"/>
  <c r="G4081" i="35"/>
  <c r="G4082" i="35"/>
  <c r="G4083" i="35"/>
  <c r="G4084" i="35"/>
  <c r="G4085" i="35"/>
  <c r="G4086" i="35"/>
  <c r="G4087" i="35"/>
  <c r="G4088" i="35"/>
  <c r="G4089" i="35"/>
  <c r="G4090" i="35"/>
  <c r="G4091" i="35"/>
  <c r="G4092" i="35"/>
  <c r="G4093" i="35"/>
  <c r="G4094" i="35"/>
  <c r="G4095" i="35"/>
  <c r="G4096" i="35"/>
  <c r="G4097" i="35"/>
  <c r="G4098" i="35"/>
  <c r="G4099" i="35"/>
  <c r="G4100" i="35"/>
  <c r="G4101" i="35"/>
  <c r="G4102" i="35"/>
  <c r="G4103" i="35"/>
  <c r="G4104" i="35"/>
  <c r="G4105" i="35"/>
  <c r="G4106" i="35"/>
  <c r="G4107" i="35"/>
  <c r="G4108" i="35"/>
  <c r="G4109" i="35"/>
  <c r="G4110" i="35"/>
  <c r="G4111" i="35"/>
  <c r="G4112" i="35"/>
  <c r="G4113" i="35"/>
  <c r="G4114" i="35"/>
  <c r="G4115" i="35"/>
  <c r="G4116" i="35"/>
  <c r="G4117" i="35"/>
  <c r="G4118" i="35"/>
  <c r="G4119" i="35"/>
  <c r="G4120" i="35"/>
  <c r="G4121" i="35"/>
  <c r="G4122" i="35"/>
  <c r="G4123" i="35"/>
  <c r="G4124" i="35"/>
  <c r="G4125" i="35"/>
  <c r="G4126" i="35"/>
  <c r="G4127" i="35"/>
  <c r="G4128" i="35"/>
  <c r="G4129" i="35"/>
  <c r="G4130" i="35"/>
  <c r="G4131" i="35"/>
  <c r="G4132" i="35"/>
  <c r="G4133" i="35"/>
  <c r="G4134" i="35"/>
  <c r="G4135" i="35"/>
  <c r="G4136" i="35"/>
  <c r="G4137" i="35"/>
  <c r="G4138" i="35"/>
  <c r="G4139" i="35"/>
  <c r="G4140" i="35"/>
  <c r="G4141" i="35"/>
  <c r="G4142" i="35"/>
  <c r="G4143" i="35"/>
  <c r="G4144" i="35"/>
  <c r="G4145" i="35"/>
  <c r="G4146" i="35"/>
  <c r="G4147" i="35"/>
  <c r="G4148" i="35"/>
  <c r="G4149" i="35"/>
  <c r="G4150" i="35"/>
  <c r="G4151" i="35"/>
  <c r="G4152" i="35"/>
  <c r="G4153" i="35"/>
  <c r="G4154" i="35"/>
  <c r="G4155" i="35"/>
  <c r="G4156" i="35"/>
  <c r="G4157" i="35"/>
  <c r="G4158" i="35"/>
  <c r="G4159" i="35"/>
  <c r="G4160" i="35"/>
  <c r="G4161" i="35"/>
  <c r="G4162" i="35"/>
  <c r="G4163" i="35"/>
  <c r="G4164" i="35"/>
  <c r="G4165" i="35"/>
  <c r="G4166" i="35"/>
  <c r="G4167" i="35"/>
  <c r="G4168" i="35"/>
  <c r="G4169" i="35"/>
  <c r="G4170" i="35"/>
  <c r="G4171" i="35"/>
  <c r="G4172" i="35"/>
  <c r="G4173" i="35"/>
  <c r="G4174" i="35"/>
  <c r="G4175" i="35"/>
  <c r="G4176" i="35"/>
  <c r="G4177" i="35"/>
  <c r="G4178" i="35"/>
  <c r="G4179" i="35"/>
  <c r="G4180" i="35"/>
  <c r="G4181" i="35"/>
  <c r="G4182" i="35"/>
  <c r="G4183" i="35"/>
  <c r="G4184" i="35"/>
  <c r="G4185" i="35"/>
  <c r="G4186" i="35"/>
  <c r="G4187" i="35"/>
  <c r="G4188" i="35"/>
  <c r="G4189" i="35"/>
  <c r="G4190" i="35"/>
  <c r="G4191" i="35"/>
  <c r="G4192" i="35"/>
  <c r="G4193" i="35"/>
  <c r="G4194" i="35"/>
  <c r="G4195" i="35"/>
  <c r="G4196" i="35"/>
  <c r="G4197" i="35"/>
  <c r="G4198" i="35"/>
  <c r="G4199" i="35"/>
  <c r="G4200" i="35"/>
  <c r="G4201" i="35"/>
  <c r="G4202" i="35"/>
  <c r="G4203" i="35"/>
  <c r="G4204" i="35"/>
  <c r="G4205" i="35"/>
  <c r="G4206" i="35"/>
  <c r="G4207" i="35"/>
  <c r="G4208" i="35"/>
  <c r="G4209" i="35"/>
  <c r="G4210" i="35"/>
  <c r="G4211" i="35"/>
  <c r="G4212" i="35"/>
  <c r="G4213" i="35"/>
  <c r="G4214" i="35"/>
  <c r="G4215" i="35"/>
  <c r="G4216" i="35"/>
  <c r="G4217" i="35"/>
  <c r="G4218" i="35"/>
  <c r="G4219" i="35"/>
  <c r="G4220" i="35"/>
  <c r="G4221" i="35"/>
  <c r="G4222" i="35"/>
  <c r="G4223" i="35"/>
  <c r="G4224" i="35"/>
  <c r="G4225" i="35"/>
  <c r="G4226" i="35"/>
  <c r="G4227" i="35"/>
  <c r="G4228" i="35"/>
  <c r="G4229" i="35"/>
  <c r="G4230" i="35"/>
  <c r="G4231" i="35"/>
  <c r="G4232" i="35"/>
  <c r="G4233" i="35"/>
  <c r="G4234" i="35"/>
  <c r="G4235" i="35"/>
  <c r="G4236" i="35"/>
  <c r="G4237" i="35"/>
  <c r="G4238" i="35"/>
  <c r="G4239" i="35"/>
  <c r="G4240" i="35"/>
  <c r="G4241" i="35"/>
  <c r="G4242" i="35"/>
  <c r="G4243" i="35"/>
  <c r="G4244" i="35"/>
  <c r="G4245" i="35"/>
  <c r="G4246" i="35"/>
  <c r="G4247" i="35"/>
  <c r="G4248" i="35"/>
  <c r="G4249" i="35"/>
  <c r="G4250" i="35"/>
  <c r="G4251" i="35"/>
  <c r="G4252" i="35"/>
  <c r="G4253" i="35"/>
  <c r="G4254" i="35"/>
  <c r="G4255" i="35"/>
  <c r="G4256" i="35"/>
  <c r="G4257" i="35"/>
  <c r="G4258" i="35"/>
  <c r="G4259" i="35"/>
  <c r="G4260" i="35"/>
  <c r="G4261" i="35"/>
  <c r="G4262" i="35"/>
  <c r="G4263" i="35"/>
  <c r="G4264" i="35"/>
  <c r="G4265" i="35"/>
  <c r="G4266" i="35"/>
  <c r="G4267" i="35"/>
  <c r="G4268" i="35"/>
  <c r="G4269" i="35"/>
  <c r="G4270" i="35"/>
  <c r="G4271" i="35"/>
  <c r="G4272" i="35"/>
  <c r="G4273" i="35"/>
  <c r="G4274" i="35"/>
  <c r="G4275" i="35"/>
  <c r="G4276" i="35"/>
  <c r="G4277" i="35"/>
  <c r="G4278" i="35"/>
  <c r="G4279" i="35"/>
  <c r="G4280" i="35"/>
  <c r="G4281" i="35"/>
  <c r="G4282" i="35"/>
  <c r="G4283" i="35"/>
  <c r="G4284" i="35"/>
  <c r="G4285" i="35"/>
  <c r="G4286" i="35"/>
  <c r="G4287" i="35"/>
  <c r="G4288" i="35"/>
  <c r="G4289" i="35"/>
  <c r="G4290" i="35"/>
  <c r="G4291" i="35"/>
  <c r="G4292" i="35"/>
  <c r="G4293" i="35"/>
  <c r="G4294" i="35"/>
  <c r="G4295" i="35"/>
  <c r="G4296" i="35"/>
  <c r="G4297" i="35"/>
  <c r="G4298" i="35"/>
  <c r="G4299" i="35"/>
  <c r="G4300" i="35"/>
  <c r="G4301" i="35"/>
  <c r="G4302" i="35"/>
  <c r="G4303" i="35"/>
  <c r="G4304" i="35"/>
  <c r="G4305" i="35"/>
  <c r="G4306" i="35"/>
  <c r="G4307" i="35"/>
  <c r="G4308" i="35"/>
  <c r="G4309" i="35"/>
  <c r="G4310" i="35"/>
  <c r="G4311" i="35"/>
  <c r="G4312" i="35"/>
  <c r="G4313" i="35"/>
  <c r="G4314" i="35"/>
  <c r="G4315" i="35"/>
  <c r="G4316" i="35"/>
  <c r="G4317" i="35"/>
  <c r="G4318" i="35"/>
  <c r="G4319" i="35"/>
  <c r="G4320" i="35"/>
  <c r="G4321" i="35"/>
  <c r="G4322" i="35"/>
  <c r="G4323" i="35"/>
  <c r="G4324" i="35"/>
  <c r="G4325" i="35"/>
  <c r="G4326" i="35"/>
  <c r="G4327" i="35"/>
  <c r="G4328" i="35"/>
  <c r="G4329" i="35"/>
  <c r="G4330" i="35"/>
  <c r="G4331" i="35"/>
  <c r="G4332" i="35"/>
  <c r="G4333" i="35"/>
  <c r="G4334" i="35"/>
  <c r="G4335" i="35"/>
  <c r="G4336" i="35"/>
  <c r="G4337" i="35"/>
  <c r="G4338" i="35"/>
  <c r="G4339" i="35"/>
  <c r="G4340" i="35"/>
  <c r="G4341" i="35"/>
  <c r="G4342" i="35"/>
  <c r="G4343" i="35"/>
  <c r="G4344" i="35"/>
  <c r="G4345" i="35"/>
  <c r="G4346" i="35"/>
  <c r="G4347" i="35"/>
  <c r="G4348" i="35"/>
  <c r="G4349" i="35"/>
  <c r="G4350" i="35"/>
  <c r="G4351" i="35"/>
  <c r="G4352" i="35"/>
  <c r="G4353" i="35"/>
  <c r="G4354" i="35"/>
  <c r="G4355" i="35"/>
  <c r="G4356" i="35"/>
  <c r="G4357" i="35"/>
  <c r="G4358" i="35"/>
  <c r="G4359" i="35"/>
  <c r="G4360" i="35"/>
  <c r="G4361" i="35"/>
  <c r="G4362" i="35"/>
  <c r="G4363" i="35"/>
  <c r="G4364" i="35"/>
  <c r="G4365" i="35"/>
  <c r="G4366" i="35"/>
  <c r="G4367" i="35"/>
  <c r="G4368" i="35"/>
  <c r="G4369" i="35"/>
  <c r="G4370" i="35"/>
  <c r="G4371" i="35"/>
  <c r="G4372" i="35"/>
  <c r="G4373" i="35"/>
  <c r="G4374" i="35"/>
  <c r="G4375" i="35"/>
  <c r="G4376" i="35"/>
  <c r="G4377" i="35"/>
  <c r="G4378" i="35"/>
  <c r="G4379" i="35"/>
  <c r="G4380" i="35"/>
  <c r="G4381" i="35"/>
  <c r="G4382" i="35"/>
  <c r="G4383" i="35"/>
  <c r="G4384" i="35"/>
  <c r="G4385" i="35"/>
  <c r="G4386" i="35"/>
  <c r="G4387" i="35"/>
  <c r="G4388" i="35"/>
  <c r="G4389" i="35"/>
  <c r="G4390" i="35"/>
  <c r="G4391" i="35"/>
  <c r="G4392" i="35"/>
  <c r="G4393" i="35"/>
  <c r="G4394" i="35"/>
  <c r="G4395" i="35"/>
  <c r="G4396" i="35"/>
  <c r="G4397" i="35"/>
  <c r="G4398" i="35"/>
  <c r="G4399" i="35"/>
  <c r="G4400" i="35"/>
  <c r="G4401" i="35"/>
  <c r="G4402" i="35"/>
  <c r="G4403" i="35"/>
  <c r="G4404" i="35"/>
  <c r="G4405" i="35"/>
  <c r="G4406" i="35"/>
  <c r="G4407" i="35"/>
  <c r="G4408" i="35"/>
  <c r="G4409" i="35"/>
  <c r="G4410" i="35"/>
  <c r="G4411" i="35"/>
  <c r="G4412" i="35"/>
  <c r="G4413" i="35"/>
  <c r="G4414" i="35"/>
  <c r="G4415" i="35"/>
  <c r="G4416" i="35"/>
  <c r="G4417" i="35"/>
  <c r="G4418" i="35"/>
  <c r="G4419" i="35"/>
  <c r="G4420" i="35"/>
  <c r="G4421" i="35"/>
  <c r="G4422" i="35"/>
  <c r="G4423" i="35"/>
  <c r="G4424" i="35"/>
  <c r="G4425" i="35"/>
  <c r="G4426" i="35"/>
  <c r="G4427" i="35"/>
  <c r="G4428" i="35"/>
  <c r="G4429" i="35"/>
  <c r="G4430" i="35"/>
  <c r="G4431" i="35"/>
  <c r="G4432" i="35"/>
  <c r="G4433" i="35"/>
  <c r="G4434" i="35"/>
  <c r="G4435" i="35"/>
  <c r="G4436" i="35"/>
  <c r="G4437" i="35"/>
  <c r="G4438" i="35"/>
  <c r="G4439" i="35"/>
  <c r="G4440" i="35"/>
  <c r="G4441" i="35"/>
  <c r="G4442" i="35"/>
  <c r="G4443" i="35"/>
  <c r="G4444" i="35"/>
  <c r="G4445" i="35"/>
  <c r="G4446" i="35"/>
  <c r="G4447" i="35"/>
  <c r="G4448" i="35"/>
  <c r="G4449" i="35"/>
  <c r="G4450" i="35"/>
  <c r="G4451" i="35"/>
  <c r="G4452" i="35"/>
  <c r="G4453" i="35"/>
  <c r="G4454" i="35"/>
  <c r="G4455" i="35"/>
  <c r="G4456" i="35"/>
  <c r="G4457" i="35"/>
  <c r="G4458" i="35"/>
  <c r="G4459" i="35"/>
  <c r="G4460" i="35"/>
  <c r="G4461" i="35"/>
  <c r="G4462" i="35"/>
  <c r="G4463" i="35"/>
  <c r="G4464" i="35"/>
  <c r="G4465" i="35"/>
  <c r="G4466" i="35"/>
  <c r="G4467" i="35"/>
  <c r="G4468" i="35"/>
  <c r="G4469" i="35"/>
  <c r="G4470" i="35"/>
  <c r="G4471" i="35"/>
  <c r="G4472" i="35"/>
  <c r="G4473" i="35"/>
  <c r="G4474" i="35"/>
  <c r="G4475" i="35"/>
  <c r="G4476" i="35"/>
  <c r="G4477" i="35"/>
  <c r="G4478" i="35"/>
  <c r="G4479" i="35"/>
  <c r="G4480" i="35"/>
  <c r="G4481" i="35"/>
  <c r="G4482" i="35"/>
  <c r="G4483" i="35"/>
  <c r="G4484" i="35"/>
  <c r="G4485" i="35"/>
  <c r="G4486" i="35"/>
  <c r="G4487" i="35"/>
  <c r="G4488" i="35"/>
  <c r="G4489" i="35"/>
  <c r="G4490" i="35"/>
  <c r="G4491" i="35"/>
  <c r="G4492" i="35"/>
  <c r="G4493" i="35"/>
  <c r="G4494" i="35"/>
  <c r="G4495" i="35"/>
  <c r="G4496" i="35"/>
  <c r="G4497" i="35"/>
  <c r="G4498" i="35"/>
  <c r="G4499" i="35"/>
  <c r="G4500" i="35"/>
  <c r="G4501" i="35"/>
  <c r="G4502" i="35"/>
  <c r="G4503" i="35"/>
  <c r="G4504" i="35"/>
  <c r="G4505" i="35"/>
  <c r="G4506" i="35"/>
  <c r="G4507" i="35"/>
  <c r="G4508" i="35"/>
  <c r="G4509" i="35"/>
  <c r="G4510" i="35"/>
  <c r="G4511" i="35"/>
  <c r="G4512" i="35"/>
  <c r="G4513" i="35"/>
  <c r="G4514" i="35"/>
  <c r="G4515" i="35"/>
  <c r="G4516" i="35"/>
  <c r="G4517" i="35"/>
  <c r="G4518" i="35"/>
  <c r="G4519" i="35"/>
  <c r="G4520" i="35"/>
  <c r="G4521" i="35"/>
  <c r="G4522" i="35"/>
  <c r="G4523" i="35"/>
  <c r="G4524" i="35"/>
  <c r="G4525" i="35"/>
  <c r="G4526" i="35"/>
  <c r="G4527" i="35"/>
  <c r="G4528" i="35"/>
  <c r="G4529" i="35"/>
  <c r="G4530" i="35"/>
  <c r="G4531" i="35"/>
  <c r="G4532" i="35"/>
  <c r="G4533" i="35"/>
  <c r="G4534" i="35"/>
  <c r="G4535" i="35"/>
  <c r="G4536" i="35"/>
  <c r="G4537" i="35"/>
  <c r="G4538" i="35"/>
  <c r="G4539" i="35"/>
  <c r="G4540" i="35"/>
  <c r="G4541" i="35"/>
  <c r="G4542" i="35"/>
  <c r="G4543" i="35"/>
  <c r="G4544" i="35"/>
  <c r="G4545" i="35"/>
  <c r="G4546" i="35"/>
  <c r="G4547" i="35"/>
  <c r="G4548" i="35"/>
  <c r="G4549" i="35"/>
  <c r="G4550" i="35"/>
  <c r="G4551" i="35"/>
  <c r="G4552" i="35"/>
  <c r="G4553" i="35"/>
  <c r="G4554" i="35"/>
  <c r="G4555" i="35"/>
  <c r="G4556" i="35"/>
  <c r="G4557" i="35"/>
  <c r="G4558" i="35"/>
  <c r="G4559" i="35"/>
  <c r="G4560" i="35"/>
  <c r="G4561" i="35"/>
  <c r="G4562" i="35"/>
  <c r="G4563" i="35"/>
  <c r="G4564" i="35"/>
  <c r="G4565" i="35"/>
  <c r="G4566" i="35"/>
  <c r="G4567" i="35"/>
  <c r="G4568" i="35"/>
  <c r="G4569" i="35"/>
  <c r="G4570" i="35"/>
  <c r="G4571" i="35"/>
  <c r="G4572" i="35"/>
  <c r="G4573" i="35"/>
  <c r="G4574" i="35"/>
  <c r="G4575" i="35"/>
  <c r="G4576" i="35"/>
  <c r="G4577" i="35"/>
  <c r="G4578" i="35"/>
  <c r="G4579" i="35"/>
  <c r="G4580" i="35"/>
  <c r="G4581" i="35"/>
  <c r="G4582" i="35"/>
  <c r="G4583" i="35"/>
  <c r="G4584" i="35"/>
  <c r="G4585" i="35"/>
  <c r="G4586" i="35"/>
  <c r="G4587" i="35"/>
  <c r="G4588" i="35"/>
  <c r="G4589" i="35"/>
  <c r="G4590" i="35"/>
  <c r="G4591" i="35"/>
  <c r="G4592" i="35"/>
  <c r="G4593" i="35"/>
  <c r="G4594" i="35"/>
  <c r="G4595" i="35"/>
  <c r="G4596" i="35"/>
  <c r="G4597" i="35"/>
  <c r="G4598" i="35"/>
  <c r="G4599" i="35"/>
  <c r="G4600" i="35"/>
  <c r="G4601" i="35"/>
  <c r="G4602" i="35"/>
  <c r="G4603" i="35"/>
  <c r="G4604" i="35"/>
  <c r="G4605" i="35"/>
  <c r="G4606" i="35"/>
  <c r="G4607" i="35"/>
  <c r="G4608" i="35"/>
  <c r="G4609" i="35"/>
  <c r="G4610" i="35"/>
  <c r="G4611" i="35"/>
  <c r="G4612" i="35"/>
  <c r="G4613" i="35"/>
  <c r="G4614" i="35"/>
  <c r="G4615" i="35"/>
  <c r="G4616" i="35"/>
  <c r="G4617" i="35"/>
  <c r="G4618" i="35"/>
  <c r="G4619" i="35"/>
  <c r="G4620" i="35"/>
  <c r="G4621" i="35"/>
  <c r="G4622" i="35"/>
  <c r="G4623" i="35"/>
  <c r="G4624" i="35"/>
  <c r="G4625" i="35"/>
  <c r="G4626" i="35"/>
  <c r="G4627" i="35"/>
  <c r="G4628" i="35"/>
  <c r="G4629" i="35"/>
  <c r="G4630" i="35"/>
  <c r="G4631" i="35"/>
  <c r="G4632" i="35"/>
  <c r="G4633" i="35"/>
  <c r="G4634" i="35"/>
  <c r="G4635" i="35"/>
  <c r="G4636" i="35"/>
  <c r="G4637" i="35"/>
  <c r="G4638" i="35"/>
  <c r="G4639" i="35"/>
  <c r="G4640" i="35"/>
  <c r="G4641" i="35"/>
  <c r="G4642" i="35"/>
  <c r="G4643" i="35"/>
  <c r="G4644" i="35"/>
  <c r="G4645" i="35"/>
  <c r="G4646" i="35"/>
  <c r="G4647" i="35"/>
  <c r="G4648" i="35"/>
  <c r="G4649" i="35"/>
  <c r="G4650" i="35"/>
  <c r="G4651" i="35"/>
  <c r="G4652" i="35"/>
  <c r="G4653" i="35"/>
  <c r="G4654" i="35"/>
  <c r="G4655" i="35"/>
  <c r="G4656" i="35"/>
  <c r="G4657" i="35"/>
  <c r="G4658" i="35"/>
  <c r="G4659" i="35"/>
  <c r="G4660" i="35"/>
  <c r="G4661" i="35"/>
  <c r="G4662" i="35"/>
  <c r="G4663" i="35"/>
  <c r="G4664" i="35"/>
  <c r="G4665" i="35"/>
  <c r="G4666" i="35"/>
  <c r="G4667" i="35"/>
  <c r="G4668" i="35"/>
  <c r="G4669" i="35"/>
  <c r="G4670" i="35"/>
  <c r="G4671" i="35"/>
  <c r="G4672" i="35"/>
  <c r="G4673" i="35"/>
  <c r="G4674" i="35"/>
  <c r="G8861" i="35"/>
  <c r="G8863" i="35"/>
  <c r="G8865" i="35"/>
  <c r="G8867" i="35"/>
  <c r="G8869" i="35"/>
  <c r="G8871" i="35"/>
  <c r="G8873" i="35"/>
  <c r="G8875" i="35"/>
  <c r="G8877" i="35"/>
  <c r="G8879" i="35"/>
  <c r="G8881" i="35"/>
  <c r="G8883" i="35"/>
  <c r="G8885" i="35"/>
  <c r="G8887" i="35"/>
  <c r="G8889" i="35"/>
  <c r="G8891" i="35"/>
  <c r="G8893" i="35"/>
  <c r="G8895" i="35"/>
  <c r="G8897" i="35"/>
  <c r="G8899" i="35"/>
  <c r="G8901" i="35"/>
  <c r="G8903" i="35"/>
  <c r="G8905" i="35"/>
  <c r="G8907" i="35"/>
  <c r="G8909" i="35"/>
  <c r="G8911" i="35"/>
  <c r="G8913" i="35"/>
  <c r="G8915" i="35"/>
  <c r="G8917" i="35"/>
  <c r="G8919" i="35"/>
  <c r="G8921" i="35"/>
  <c r="G8923" i="35"/>
  <c r="G8925" i="35"/>
  <c r="G8927" i="35"/>
  <c r="G8929" i="35"/>
  <c r="G8931" i="35"/>
  <c r="G8933" i="35"/>
  <c r="G8935" i="35"/>
  <c r="G8937" i="35"/>
  <c r="G8939" i="35"/>
  <c r="G8941" i="35"/>
  <c r="G8943" i="35"/>
  <c r="G8945" i="35"/>
  <c r="G8947" i="35"/>
  <c r="G8949" i="35"/>
  <c r="G8951" i="35"/>
  <c r="G8953" i="35"/>
  <c r="G8955" i="35"/>
  <c r="G8957" i="35"/>
  <c r="G8959" i="35"/>
  <c r="G8961" i="35"/>
  <c r="G8963" i="35"/>
  <c r="G8965" i="35"/>
  <c r="G8967" i="35"/>
  <c r="G8969" i="35"/>
  <c r="G8971" i="35"/>
  <c r="G8973" i="35"/>
  <c r="G8975" i="35"/>
  <c r="G8977" i="35"/>
  <c r="G8979" i="35"/>
  <c r="G8981" i="35"/>
  <c r="G8982" i="35"/>
  <c r="G8983" i="35"/>
  <c r="G8984" i="35"/>
  <c r="G8985" i="35"/>
  <c r="G8986" i="35"/>
  <c r="G8987" i="35"/>
  <c r="G8988" i="35"/>
  <c r="G8989" i="35"/>
  <c r="G8991" i="35"/>
  <c r="G8993" i="35"/>
  <c r="G8995" i="35"/>
  <c r="G8997" i="35"/>
  <c r="G8999" i="35"/>
  <c r="G9001" i="35"/>
  <c r="G9003" i="35"/>
  <c r="G9004" i="35"/>
  <c r="G9005" i="35"/>
  <c r="G9006" i="35"/>
  <c r="G9007" i="35"/>
  <c r="G9008" i="35"/>
  <c r="G9009" i="35"/>
  <c r="G9010" i="35"/>
  <c r="G9011" i="35"/>
  <c r="G9012" i="35"/>
  <c r="G9013" i="35"/>
  <c r="G9014" i="35"/>
  <c r="G9015" i="35"/>
  <c r="G9016" i="35"/>
  <c r="G9017" i="35"/>
  <c r="G9018" i="35"/>
  <c r="G9019" i="35"/>
  <c r="G9020" i="35"/>
  <c r="G9021" i="35"/>
  <c r="G9022" i="35"/>
  <c r="G9023" i="35"/>
  <c r="G9024" i="35"/>
  <c r="G9025" i="35"/>
  <c r="G9026" i="35"/>
  <c r="G9027" i="35"/>
  <c r="G9028" i="35"/>
  <c r="G9029" i="35"/>
  <c r="G9030" i="35"/>
  <c r="G9031" i="35"/>
  <c r="G9032" i="35"/>
  <c r="G9033" i="35"/>
  <c r="G9034" i="35"/>
  <c r="G9035" i="35"/>
  <c r="G9036" i="35"/>
  <c r="G9037" i="35"/>
  <c r="G9038" i="35"/>
  <c r="G9039" i="35"/>
  <c r="G9040" i="35"/>
  <c r="G9041" i="35"/>
  <c r="G9042" i="35"/>
  <c r="G9043" i="35"/>
  <c r="G9044" i="35"/>
  <c r="G9045" i="35"/>
  <c r="G9046" i="35"/>
  <c r="G9047" i="35"/>
  <c r="G9048" i="35"/>
  <c r="G9049" i="35"/>
  <c r="G9050" i="35"/>
  <c r="G9051" i="35"/>
  <c r="G9052" i="35"/>
  <c r="G9053" i="35"/>
  <c r="G9054" i="35"/>
  <c r="G9055" i="35"/>
  <c r="G9056" i="35"/>
  <c r="G9057" i="35"/>
  <c r="G9058" i="35"/>
  <c r="G9059" i="35"/>
  <c r="G9060" i="35"/>
  <c r="G9061" i="35"/>
  <c r="G9062" i="35"/>
  <c r="G9063" i="35"/>
  <c r="G9064" i="35"/>
  <c r="G9065" i="35"/>
  <c r="G9066" i="35"/>
  <c r="G9067" i="35"/>
  <c r="G9068" i="35"/>
  <c r="G9069" i="35"/>
  <c r="G9070" i="35"/>
  <c r="G9071" i="35"/>
  <c r="G9072" i="35"/>
  <c r="G9073" i="35"/>
  <c r="G9074" i="35"/>
  <c r="G9075" i="35"/>
  <c r="G9076" i="35"/>
  <c r="G9078" i="35"/>
  <c r="G9079" i="35"/>
  <c r="G9081" i="35"/>
  <c r="G9083" i="35"/>
  <c r="G9085" i="35"/>
  <c r="G9087" i="35"/>
  <c r="G9089" i="35"/>
  <c r="G9091" i="35"/>
  <c r="G9093" i="35"/>
  <c r="G9095" i="35"/>
  <c r="G9097" i="35"/>
  <c r="G9099" i="35"/>
  <c r="G9101" i="35"/>
  <c r="G9103" i="35"/>
  <c r="G9105" i="35"/>
  <c r="G9107" i="35"/>
  <c r="G9109" i="35"/>
  <c r="G9110" i="35"/>
  <c r="G9112" i="35"/>
  <c r="G9114" i="35"/>
  <c r="G9116" i="35"/>
  <c r="G9118" i="35"/>
  <c r="G9120" i="35"/>
  <c r="G9122" i="35"/>
  <c r="G9124" i="35"/>
  <c r="G9126" i="35"/>
  <c r="G9128" i="35"/>
  <c r="G9130" i="35"/>
  <c r="G9132" i="35"/>
  <c r="G9134" i="35"/>
  <c r="G9136" i="35"/>
  <c r="G9138" i="35"/>
  <c r="G9140" i="35"/>
  <c r="G9142" i="35"/>
  <c r="G9144" i="35"/>
  <c r="G9146" i="35"/>
  <c r="G9148" i="35"/>
  <c r="G9150" i="35"/>
  <c r="G9152" i="35"/>
  <c r="G9154" i="35"/>
  <c r="G9156" i="35"/>
  <c r="G9158" i="35"/>
  <c r="G9160" i="35"/>
  <c r="G9162" i="35"/>
  <c r="G9164" i="35"/>
  <c r="G9166" i="35"/>
  <c r="G9168" i="35"/>
  <c r="G9170" i="35"/>
  <c r="G9172" i="35"/>
  <c r="G9174" i="35"/>
  <c r="G9176" i="35"/>
  <c r="G9178" i="35"/>
  <c r="G9180" i="35"/>
  <c r="G9182" i="35"/>
  <c r="G9184" i="35"/>
  <c r="G9186" i="35"/>
  <c r="G9188" i="35"/>
  <c r="G9190" i="35"/>
  <c r="G9192" i="35"/>
  <c r="G9194" i="35"/>
  <c r="G9196" i="35"/>
  <c r="G9198" i="35"/>
  <c r="G9200" i="35"/>
  <c r="G9202" i="35"/>
  <c r="G9204" i="35"/>
  <c r="G9206" i="35"/>
  <c r="G9208" i="35"/>
  <c r="G9210" i="35"/>
  <c r="G9212" i="35"/>
  <c r="G9214" i="35"/>
  <c r="G9216" i="35"/>
  <c r="G9218" i="35"/>
  <c r="G9220" i="35"/>
  <c r="G9222" i="35"/>
  <c r="G9224" i="35"/>
  <c r="G9225" i="35"/>
  <c r="G9228" i="35"/>
  <c r="G9230" i="35"/>
  <c r="G9232" i="35"/>
  <c r="G9234" i="35"/>
  <c r="G9236" i="35"/>
  <c r="G9238" i="35"/>
  <c r="G9240" i="35"/>
  <c r="G9242" i="35"/>
  <c r="G9244" i="35"/>
  <c r="G9246" i="35"/>
  <c r="G9247" i="35"/>
  <c r="G9249" i="35"/>
  <c r="G9251" i="35"/>
  <c r="G9253" i="35"/>
  <c r="G9255" i="35"/>
  <c r="G9257" i="35"/>
  <c r="G9259" i="35"/>
  <c r="G9261" i="35"/>
  <c r="G9263" i="35"/>
  <c r="G9265" i="35"/>
  <c r="G9267" i="35"/>
  <c r="G9269" i="35"/>
  <c r="G9271" i="35"/>
  <c r="G9273" i="35"/>
  <c r="G9275" i="35"/>
  <c r="G9277" i="35"/>
  <c r="G9279" i="35"/>
  <c r="G9281" i="35"/>
  <c r="G9283" i="35"/>
  <c r="G9285" i="35"/>
  <c r="G9287" i="35"/>
  <c r="G9297" i="35"/>
  <c r="G9299" i="35"/>
  <c r="G9301" i="35"/>
  <c r="G9303" i="35"/>
  <c r="G9305" i="35"/>
  <c r="G9307" i="35"/>
  <c r="G9309" i="35"/>
  <c r="G9311" i="35"/>
  <c r="G9313" i="35"/>
  <c r="G9315" i="35"/>
  <c r="G9317" i="35"/>
  <c r="G9319" i="35"/>
  <c r="G9331" i="35"/>
  <c r="G9333" i="35"/>
  <c r="G9335" i="35"/>
  <c r="G9337" i="35"/>
  <c r="G9339" i="35"/>
  <c r="G9341" i="35"/>
  <c r="G9343" i="35"/>
  <c r="G9345" i="35"/>
  <c r="G9347" i="35"/>
  <c r="G9349" i="35"/>
  <c r="G9352" i="35"/>
  <c r="G9354" i="35"/>
  <c r="G9356" i="35"/>
  <c r="G9358" i="35"/>
  <c r="G9360" i="35"/>
  <c r="G9362" i="35"/>
  <c r="G9364" i="35"/>
  <c r="G9366" i="35"/>
  <c r="G9368" i="35"/>
  <c r="G9370" i="35"/>
  <c r="G9372" i="35"/>
  <c r="G9374" i="35"/>
  <c r="G9376" i="35"/>
  <c r="G9378" i="35"/>
  <c r="G9380" i="35"/>
  <c r="G9382" i="35"/>
  <c r="G9384" i="35"/>
  <c r="G9386" i="35"/>
  <c r="G9388" i="35"/>
  <c r="G9390" i="35"/>
  <c r="G9391" i="35"/>
  <c r="G9393" i="35"/>
  <c r="G9395" i="35"/>
  <c r="G9397" i="35"/>
  <c r="G9399" i="35"/>
  <c r="G9401" i="35"/>
  <c r="G9402" i="35"/>
  <c r="G9403" i="35"/>
  <c r="G9404" i="35"/>
  <c r="G9405" i="35"/>
  <c r="G9406" i="35"/>
  <c r="G9407" i="35"/>
  <c r="G9408" i="35"/>
  <c r="G9409" i="35"/>
  <c r="G9410" i="35"/>
  <c r="G9412" i="35"/>
  <c r="G9414" i="35"/>
  <c r="G9416" i="35"/>
  <c r="G9418" i="35"/>
  <c r="G9420" i="35"/>
  <c r="G9421" i="35"/>
  <c r="G9423" i="35"/>
  <c r="G9425" i="35"/>
  <c r="G9427" i="35"/>
  <c r="G9429" i="35"/>
  <c r="G9431" i="35"/>
  <c r="G9433" i="35"/>
  <c r="G9435" i="35"/>
  <c r="G9437" i="35"/>
  <c r="G9439" i="35"/>
  <c r="G9441" i="35"/>
  <c r="G9443" i="35"/>
  <c r="G9445" i="35"/>
  <c r="G9447" i="35"/>
  <c r="G9449" i="35"/>
  <c r="G9451" i="35"/>
  <c r="G9453" i="35"/>
  <c r="G9455" i="35"/>
  <c r="G9457" i="35"/>
  <c r="G9460" i="35"/>
  <c r="G9462" i="35"/>
  <c r="G9464" i="35"/>
  <c r="G9466" i="35"/>
  <c r="G9468" i="35"/>
  <c r="G9470" i="35"/>
  <c r="G9472" i="35"/>
  <c r="G9474" i="35"/>
  <c r="G9476" i="35"/>
  <c r="G9477" i="35"/>
  <c r="G9479" i="35"/>
  <c r="G9481" i="35"/>
  <c r="G9482" i="35"/>
  <c r="G9485" i="35"/>
  <c r="G9487" i="35"/>
  <c r="G9489" i="35"/>
  <c r="G9491" i="35"/>
  <c r="G9493" i="35"/>
  <c r="G9495" i="35"/>
  <c r="G9497" i="35"/>
  <c r="G9499" i="35"/>
  <c r="G9501" i="35"/>
  <c r="G9503" i="35"/>
  <c r="G9504" i="35"/>
  <c r="G9506" i="35"/>
  <c r="G9508" i="35"/>
  <c r="G9510" i="35"/>
  <c r="G9512" i="35"/>
  <c r="G9514" i="35"/>
  <c r="G9516" i="35"/>
  <c r="G9518" i="35"/>
  <c r="G9520" i="35"/>
  <c r="G9522" i="35"/>
  <c r="G9524" i="35"/>
  <c r="G9526" i="35"/>
  <c r="G9528" i="35"/>
  <c r="G9530" i="35"/>
  <c r="G9532" i="35"/>
  <c r="G9534" i="35"/>
  <c r="G9536" i="35"/>
  <c r="G9538" i="35"/>
  <c r="G9540" i="35"/>
  <c r="G9542" i="35"/>
  <c r="G9544" i="35"/>
  <c r="G9546" i="35"/>
  <c r="G9548" i="35"/>
  <c r="G9550" i="35"/>
  <c r="G9552" i="35"/>
  <c r="G9554" i="35"/>
  <c r="G9556" i="35"/>
  <c r="G9558" i="35"/>
  <c r="G9560" i="35"/>
  <c r="G9562" i="35"/>
  <c r="G9564" i="35"/>
  <c r="G9566" i="35"/>
  <c r="G9568" i="35"/>
  <c r="G9570" i="35"/>
  <c r="G9572" i="35"/>
  <c r="G9574" i="35"/>
  <c r="G9576" i="35"/>
  <c r="G9578" i="35"/>
  <c r="G9580" i="35"/>
  <c r="G9582" i="35"/>
  <c r="G9584" i="35"/>
  <c r="G9586" i="35"/>
  <c r="G9588" i="35"/>
  <c r="G9590" i="35"/>
  <c r="G9592" i="35"/>
  <c r="G9594" i="35"/>
  <c r="G9596" i="35"/>
  <c r="G9598" i="35"/>
  <c r="G9600" i="35"/>
  <c r="G9602" i="35"/>
  <c r="G9604" i="35"/>
  <c r="G9606" i="35"/>
  <c r="G9608" i="35"/>
  <c r="G9610" i="35"/>
  <c r="G9612" i="35"/>
  <c r="G9614" i="35"/>
  <c r="G9616" i="35"/>
  <c r="G9618" i="35"/>
  <c r="G9620" i="35"/>
  <c r="G9622" i="35"/>
  <c r="G9624" i="35"/>
  <c r="G9626" i="35"/>
  <c r="G9628" i="35"/>
  <c r="G9630" i="35"/>
  <c r="G9632" i="35"/>
  <c r="G9634" i="35"/>
  <c r="G9636" i="35"/>
  <c r="G9638" i="35"/>
  <c r="G9640" i="35"/>
  <c r="G9642" i="35"/>
  <c r="G9644" i="35"/>
  <c r="G9646" i="35"/>
  <c r="G9648" i="35"/>
  <c r="G9650" i="35"/>
  <c r="G9652" i="35"/>
  <c r="G9654" i="35"/>
  <c r="G9656" i="35"/>
  <c r="G9658" i="35"/>
  <c r="G9670" i="35"/>
  <c r="G9672" i="35"/>
  <c r="G9673" i="35"/>
  <c r="G9674" i="35"/>
  <c r="G9675" i="35"/>
  <c r="G9676" i="35"/>
  <c r="G9677" i="35"/>
  <c r="G9678" i="35"/>
  <c r="G9679" i="35"/>
  <c r="G9680" i="35"/>
  <c r="G9682" i="35"/>
  <c r="G9684" i="35"/>
  <c r="G9686" i="35"/>
  <c r="G9688" i="35"/>
  <c r="G9690" i="35"/>
  <c r="G9692" i="35"/>
  <c r="G9694" i="35"/>
  <c r="G9696" i="35"/>
  <c r="G9698" i="35"/>
  <c r="G9700" i="35"/>
  <c r="G9702" i="35"/>
  <c r="G9704" i="35"/>
  <c r="G9706" i="35"/>
  <c r="G9708" i="35"/>
  <c r="G9710" i="35"/>
  <c r="G9712" i="35"/>
  <c r="G9714" i="35"/>
  <c r="G9716" i="35"/>
  <c r="G9718" i="35"/>
  <c r="G9719" i="35"/>
  <c r="G9721" i="35"/>
  <c r="G9723" i="35"/>
  <c r="G9726" i="35"/>
  <c r="G9727" i="35"/>
  <c r="G9729" i="35"/>
  <c r="G9731" i="35"/>
  <c r="G9733" i="35"/>
  <c r="G9735" i="35"/>
  <c r="G9737" i="35"/>
  <c r="G9739" i="35"/>
  <c r="G9741" i="35"/>
  <c r="G9743" i="35"/>
  <c r="G9745" i="35"/>
  <c r="G9747" i="35"/>
  <c r="G9749" i="35"/>
  <c r="G9751" i="35"/>
  <c r="G9753" i="35"/>
  <c r="G9754" i="35"/>
  <c r="G9755" i="35"/>
  <c r="G9756" i="35"/>
  <c r="G9757" i="35"/>
  <c r="G9758" i="35"/>
  <c r="G9759" i="35"/>
  <c r="G9760" i="35"/>
  <c r="G9761" i="35"/>
  <c r="G9762" i="35"/>
  <c r="G9764" i="35"/>
  <c r="G9766" i="35"/>
  <c r="G9768" i="35"/>
  <c r="G9770" i="35"/>
  <c r="G9772" i="35"/>
  <c r="G9774" i="35"/>
  <c r="G9776" i="35"/>
  <c r="G9778" i="35"/>
  <c r="G9780" i="35"/>
  <c r="G9782" i="35"/>
  <c r="G9784" i="35"/>
  <c r="G9786" i="35"/>
  <c r="G9788" i="35"/>
  <c r="G9790" i="35"/>
  <c r="G9792" i="35"/>
  <c r="G9794" i="35"/>
  <c r="G9796" i="35"/>
  <c r="G9798" i="35"/>
  <c r="G9800" i="35"/>
  <c r="G9802" i="35"/>
  <c r="G9804" i="35"/>
  <c r="G9806" i="35"/>
  <c r="G9808" i="35"/>
  <c r="G9810" i="35"/>
  <c r="G9812" i="35"/>
  <c r="G9815" i="35"/>
  <c r="G9817" i="35"/>
  <c r="G9819" i="35"/>
  <c r="G9821" i="35"/>
  <c r="G9823" i="35"/>
  <c r="G9825" i="35"/>
  <c r="G9827" i="35"/>
  <c r="G9829" i="35"/>
  <c r="G9831" i="35"/>
  <c r="G9833" i="35"/>
  <c r="G9835" i="35"/>
  <c r="G9837" i="35"/>
  <c r="G9839" i="35"/>
  <c r="G9841" i="35"/>
  <c r="G9843" i="35"/>
  <c r="G9845" i="35"/>
  <c r="G9847" i="35"/>
  <c r="G9849" i="35"/>
  <c r="G9851" i="35"/>
  <c r="G9853" i="35"/>
  <c r="G9855" i="35"/>
  <c r="G9857" i="35"/>
  <c r="G9859" i="35"/>
  <c r="G9861" i="35"/>
  <c r="G9863" i="35"/>
  <c r="G9865" i="35"/>
  <c r="G9867" i="35"/>
  <c r="G9869" i="35"/>
  <c r="G9871" i="35"/>
  <c r="G9873" i="35"/>
  <c r="G9876" i="35"/>
  <c r="G9878" i="35"/>
  <c r="G9880" i="35"/>
  <c r="G9882" i="35"/>
  <c r="G9884" i="35"/>
  <c r="G9886" i="35"/>
  <c r="G9887" i="35"/>
  <c r="G9889" i="35"/>
  <c r="G9892" i="35"/>
  <c r="G9894" i="35"/>
  <c r="G9896" i="35"/>
  <c r="G9898" i="35"/>
  <c r="G9900" i="35"/>
  <c r="G9902" i="35"/>
  <c r="G9904" i="35"/>
  <c r="G9906" i="35"/>
  <c r="G9908" i="35"/>
  <c r="G9910" i="35"/>
  <c r="G9912" i="35"/>
  <c r="G9922" i="35"/>
  <c r="G9924" i="35"/>
  <c r="G9926" i="35"/>
  <c r="G9928" i="35"/>
  <c r="G9930" i="35"/>
  <c r="G9932" i="35"/>
  <c r="G9934" i="35"/>
  <c r="G9936" i="35"/>
  <c r="G9938" i="35"/>
  <c r="G9941" i="35"/>
  <c r="G9943" i="35"/>
  <c r="G9945" i="35"/>
  <c r="G9947" i="35"/>
  <c r="G9949" i="35"/>
  <c r="G9951" i="35"/>
  <c r="G9953" i="35"/>
  <c r="G9955" i="35"/>
  <c r="G9957" i="35"/>
  <c r="G9959" i="35"/>
  <c r="G9961" i="35"/>
  <c r="G9963" i="35"/>
  <c r="G9965" i="35"/>
  <c r="G9968" i="35"/>
  <c r="G9969" i="35"/>
  <c r="G9972" i="35"/>
  <c r="G9974" i="35"/>
  <c r="G9976" i="35"/>
  <c r="G9978" i="35"/>
  <c r="G9980" i="35"/>
  <c r="G9982" i="35"/>
  <c r="G9984" i="35"/>
  <c r="G9986" i="35"/>
  <c r="G9988" i="35"/>
  <c r="G9990" i="35"/>
  <c r="G9992" i="35"/>
  <c r="G9994" i="35"/>
  <c r="G9996" i="35"/>
  <c r="G9998" i="35"/>
  <c r="G10000" i="35"/>
  <c r="G10002" i="35"/>
  <c r="G2339" i="35"/>
  <c r="G2340" i="35"/>
  <c r="G2341" i="35"/>
  <c r="G2342" i="35"/>
  <c r="G2343" i="35"/>
  <c r="G2344" i="35"/>
  <c r="G2345" i="35"/>
  <c r="G2346" i="35"/>
  <c r="G2347" i="35"/>
  <c r="G2348" i="35"/>
  <c r="G2349" i="35"/>
  <c r="G2350" i="35"/>
  <c r="G2351" i="35"/>
  <c r="G2352" i="35"/>
  <c r="G2353" i="35"/>
  <c r="G2354" i="35"/>
  <c r="G2355" i="35"/>
  <c r="G2356" i="35"/>
  <c r="G2357" i="35"/>
  <c r="G2358" i="35"/>
  <c r="G2359" i="35"/>
  <c r="G2360" i="35"/>
  <c r="G2361" i="35"/>
  <c r="G2362" i="35"/>
  <c r="G2363" i="35"/>
  <c r="G2364" i="35"/>
  <c r="G2365" i="35"/>
  <c r="G2366" i="35"/>
  <c r="G2367" i="35"/>
  <c r="G2368" i="35"/>
  <c r="G2369" i="35"/>
  <c r="G2370" i="35"/>
  <c r="G2371" i="35"/>
  <c r="G2372" i="35"/>
  <c r="G2373" i="35"/>
  <c r="G2374" i="35"/>
  <c r="G2375" i="35"/>
  <c r="G2376" i="35"/>
  <c r="G2377" i="35"/>
  <c r="G2378" i="35"/>
  <c r="G2379" i="35"/>
  <c r="G2380" i="35"/>
  <c r="G2381" i="35"/>
  <c r="G2382" i="35"/>
  <c r="G2383" i="35"/>
  <c r="G2384" i="35"/>
  <c r="G2385" i="35"/>
  <c r="G2386" i="35"/>
  <c r="G2387" i="35"/>
  <c r="G2388" i="35"/>
  <c r="G2389" i="35"/>
  <c r="G2390" i="35"/>
  <c r="G2391" i="35"/>
  <c r="G2392" i="35"/>
  <c r="G2393" i="35"/>
  <c r="G2394" i="35"/>
  <c r="G2395" i="35"/>
  <c r="G2396" i="35"/>
  <c r="G2397" i="35"/>
  <c r="G2398" i="35"/>
  <c r="G2399" i="35"/>
  <c r="G2400" i="35"/>
  <c r="G2401" i="35"/>
  <c r="G2402" i="35"/>
  <c r="G2403" i="35"/>
  <c r="G2404" i="35"/>
  <c r="G2405" i="35"/>
  <c r="G2406" i="35"/>
  <c r="G2407" i="35"/>
  <c r="G2408" i="35"/>
  <c r="G2409" i="35"/>
  <c r="G2410" i="35"/>
  <c r="G2411" i="35"/>
  <c r="G2412" i="35"/>
  <c r="G2413" i="35"/>
  <c r="G2414" i="35"/>
  <c r="G2415" i="35"/>
  <c r="G2416" i="35"/>
  <c r="G2417" i="35"/>
  <c r="G2418" i="35"/>
  <c r="G2419" i="35"/>
  <c r="G2420" i="35"/>
  <c r="G2421" i="35"/>
  <c r="G2422" i="35"/>
  <c r="G2423" i="35"/>
  <c r="G2424" i="35"/>
  <c r="G2425" i="35"/>
  <c r="G2426" i="35"/>
  <c r="G2427" i="35"/>
  <c r="G2428" i="35"/>
  <c r="G2429" i="35"/>
  <c r="G2430" i="35"/>
  <c r="G2431" i="35"/>
  <c r="G2432" i="35"/>
  <c r="G2433" i="35"/>
  <c r="G2434" i="35"/>
  <c r="G2435" i="35"/>
  <c r="G2436" i="35"/>
  <c r="G2437" i="35"/>
  <c r="G2438" i="35"/>
  <c r="G2439" i="35"/>
  <c r="G2440" i="35"/>
  <c r="G2441" i="35"/>
  <c r="G2442" i="35"/>
  <c r="G2443" i="35"/>
  <c r="G2444" i="35"/>
  <c r="G2445" i="35"/>
  <c r="G2446" i="35"/>
  <c r="G2447" i="35"/>
  <c r="G2448" i="35"/>
  <c r="G2449" i="35"/>
  <c r="G2450" i="35"/>
  <c r="G2451" i="35"/>
  <c r="G2452" i="35"/>
  <c r="G2453" i="35"/>
  <c r="G2454" i="35"/>
  <c r="G2455" i="35"/>
  <c r="G2456" i="35"/>
  <c r="G2457" i="35"/>
  <c r="G2458" i="35"/>
  <c r="G2459" i="35"/>
  <c r="G2460" i="35"/>
  <c r="G2461" i="35"/>
  <c r="G2462" i="35"/>
  <c r="G2463" i="35"/>
  <c r="G2464" i="35"/>
  <c r="G2465" i="35"/>
  <c r="G2466" i="35"/>
  <c r="G2467" i="35"/>
  <c r="G2468" i="35"/>
  <c r="G2469" i="35"/>
  <c r="G2470" i="35"/>
  <c r="G2471" i="35"/>
  <c r="G2472" i="35"/>
  <c r="G2473" i="35"/>
  <c r="G2474" i="35"/>
  <c r="G2475" i="35"/>
  <c r="G2476" i="35"/>
  <c r="G2477" i="35"/>
  <c r="G2478" i="35"/>
  <c r="G2479" i="35"/>
  <c r="G2480" i="35"/>
  <c r="G2481" i="35"/>
  <c r="G2482" i="35"/>
  <c r="G2483" i="35"/>
  <c r="G2484" i="35"/>
  <c r="G2485" i="35"/>
  <c r="G2486" i="35"/>
  <c r="G2487" i="35"/>
  <c r="G2488" i="35"/>
  <c r="G2489" i="35"/>
  <c r="G2490" i="35"/>
  <c r="G2491" i="35"/>
  <c r="G2492" i="35"/>
  <c r="G2493" i="35"/>
  <c r="G2494" i="35"/>
  <c r="G2495" i="35"/>
  <c r="G2496" i="35"/>
  <c r="G2497" i="35"/>
  <c r="G2498" i="35"/>
  <c r="G2499" i="35"/>
  <c r="G2500" i="35"/>
  <c r="G2501" i="35"/>
  <c r="G2502" i="35"/>
  <c r="G2503" i="35"/>
  <c r="G2504" i="35"/>
  <c r="G2505" i="35"/>
  <c r="G2506" i="35"/>
  <c r="G2507" i="35"/>
  <c r="G2508" i="35"/>
  <c r="G2509" i="35"/>
  <c r="G2510" i="35"/>
  <c r="G2511" i="35"/>
  <c r="G2512" i="35"/>
  <c r="G2513" i="35"/>
  <c r="G2514" i="35"/>
  <c r="G2515" i="35"/>
  <c r="G2516" i="35"/>
  <c r="G2517" i="35"/>
  <c r="G2518" i="35"/>
  <c r="G2519" i="35"/>
  <c r="G2520" i="35"/>
  <c r="G2521" i="35"/>
  <c r="G2522" i="35"/>
  <c r="G2523" i="35"/>
  <c r="G2524" i="35"/>
  <c r="G2525" i="35"/>
  <c r="G2526" i="35"/>
  <c r="G2527" i="35"/>
  <c r="G2528" i="35"/>
  <c r="G2529" i="35"/>
  <c r="G2530" i="35"/>
  <c r="G2531" i="35"/>
  <c r="G2532" i="35"/>
  <c r="G2533" i="35"/>
  <c r="G2534" i="35"/>
  <c r="G2535" i="35"/>
  <c r="G2536" i="35"/>
  <c r="G2537" i="35"/>
  <c r="G2538" i="35"/>
  <c r="G2539" i="35"/>
  <c r="G2540" i="35"/>
  <c r="G2541" i="35"/>
  <c r="G2542" i="35"/>
  <c r="G2543" i="35"/>
  <c r="G2544" i="35"/>
  <c r="G2545" i="35"/>
  <c r="G2546" i="35"/>
  <c r="G2547" i="35"/>
  <c r="G2548" i="35"/>
  <c r="G2549" i="35"/>
  <c r="G2550" i="35"/>
  <c r="G2551" i="35"/>
  <c r="G2552" i="35"/>
  <c r="G2553" i="35"/>
  <c r="G2554" i="35"/>
  <c r="G2555" i="35"/>
  <c r="G2556" i="35"/>
  <c r="G2557" i="35"/>
  <c r="G2558" i="35"/>
  <c r="G2559" i="35"/>
  <c r="G2560" i="35"/>
  <c r="G2561" i="35"/>
  <c r="G2562" i="35"/>
  <c r="G2563" i="35"/>
  <c r="G2564" i="35"/>
  <c r="G2565" i="35"/>
  <c r="G2566" i="35"/>
  <c r="G2567" i="35"/>
  <c r="G2568" i="35"/>
  <c r="G2569" i="35"/>
  <c r="G2570" i="35"/>
  <c r="G2571" i="35"/>
  <c r="G2572" i="35"/>
  <c r="G2573" i="35"/>
  <c r="G2574" i="35"/>
  <c r="G2575" i="35"/>
  <c r="G2576" i="35"/>
  <c r="G2577" i="35"/>
  <c r="G2578" i="35"/>
  <c r="G2579" i="35"/>
  <c r="G2580" i="35"/>
  <c r="G2581" i="35"/>
  <c r="G2582" i="35"/>
  <c r="G2583" i="35"/>
  <c r="G2584" i="35"/>
  <c r="G2585" i="35"/>
  <c r="G2586" i="35"/>
  <c r="G2587" i="35"/>
  <c r="G2588" i="35"/>
  <c r="G2589" i="35"/>
  <c r="G2590" i="35"/>
  <c r="G2591" i="35"/>
  <c r="G2592" i="35"/>
  <c r="G2593" i="35"/>
  <c r="G2594" i="35"/>
  <c r="G2595" i="35"/>
  <c r="G2596" i="35"/>
  <c r="G2597" i="35"/>
  <c r="G2598" i="35"/>
  <c r="G2599" i="35"/>
  <c r="G2600" i="35"/>
  <c r="G2601" i="35"/>
  <c r="G2602" i="35"/>
  <c r="G2603" i="35"/>
  <c r="G2604" i="35"/>
  <c r="G2605" i="35"/>
  <c r="G2606" i="35"/>
  <c r="G2607" i="35"/>
  <c r="G2608" i="35"/>
  <c r="G2609" i="35"/>
  <c r="G2610" i="35"/>
  <c r="G2611" i="35"/>
  <c r="G2612" i="35"/>
  <c r="G2613" i="35"/>
  <c r="G2614" i="35"/>
  <c r="G2615" i="35"/>
  <c r="G2616" i="35"/>
  <c r="G2617" i="35"/>
  <c r="G2618" i="35"/>
  <c r="G2619" i="35"/>
  <c r="G2620" i="35"/>
  <c r="G2621" i="35"/>
  <c r="G2622" i="35"/>
  <c r="G2623" i="35"/>
  <c r="G2624" i="35"/>
  <c r="G2625" i="35"/>
  <c r="G2626" i="35"/>
  <c r="G2627" i="35"/>
  <c r="G2628" i="35"/>
  <c r="G2629" i="35"/>
  <c r="G2630" i="35"/>
  <c r="G2631" i="35"/>
  <c r="G2632" i="35"/>
  <c r="G2633" i="35"/>
  <c r="G2634" i="35"/>
  <c r="G2635" i="35"/>
  <c r="G2636" i="35"/>
  <c r="G2637" i="35"/>
  <c r="G2638" i="35"/>
  <c r="G2639" i="35"/>
  <c r="G2640" i="35"/>
  <c r="G2641" i="35"/>
  <c r="G2642" i="35"/>
  <c r="G2643" i="35"/>
  <c r="G2644" i="35"/>
  <c r="G2645" i="35"/>
  <c r="G2646" i="35"/>
  <c r="G2647" i="35"/>
  <c r="G2648" i="35"/>
  <c r="G2649" i="35"/>
  <c r="G2650" i="35"/>
  <c r="G2651" i="35"/>
  <c r="G2652" i="35"/>
  <c r="G2653" i="35"/>
  <c r="G2654" i="35"/>
  <c r="G2655" i="35"/>
  <c r="G2656" i="35"/>
  <c r="G2657" i="35"/>
  <c r="G2658" i="35"/>
  <c r="G2659" i="35"/>
  <c r="G2660" i="35"/>
  <c r="G2661" i="35"/>
  <c r="G2662" i="35"/>
  <c r="G2663" i="35"/>
  <c r="G2664" i="35"/>
  <c r="G2665" i="35"/>
  <c r="G2666" i="35"/>
  <c r="G2667" i="35"/>
  <c r="G2668" i="35"/>
  <c r="G2669" i="35"/>
  <c r="G2670" i="35"/>
  <c r="G2671" i="35"/>
  <c r="G2672" i="35"/>
  <c r="G2673" i="35"/>
  <c r="G2674" i="35"/>
  <c r="G2675" i="35"/>
  <c r="G2676" i="35"/>
  <c r="G2677" i="35"/>
  <c r="G2678" i="35"/>
  <c r="G2679" i="35"/>
  <c r="G4675" i="35"/>
  <c r="G4676" i="35"/>
  <c r="G4677" i="35"/>
  <c r="G4678" i="35"/>
  <c r="G4679" i="35"/>
  <c r="G4680" i="35"/>
  <c r="G4681" i="35"/>
  <c r="G4682" i="35"/>
  <c r="G4683" i="35"/>
  <c r="G4684" i="35"/>
  <c r="G4685" i="35"/>
  <c r="G4686" i="35"/>
  <c r="G4687" i="35"/>
  <c r="G4688" i="35"/>
  <c r="G4689" i="35"/>
  <c r="G4690" i="35"/>
  <c r="G4691" i="35"/>
  <c r="G4692" i="35"/>
  <c r="G4693" i="35"/>
  <c r="G4694" i="35"/>
  <c r="G4695" i="35"/>
  <c r="G4696" i="35"/>
  <c r="G4697" i="35"/>
  <c r="G4698" i="35"/>
  <c r="G4699" i="35"/>
  <c r="G4700" i="35"/>
  <c r="G4701" i="35"/>
  <c r="G4702" i="35"/>
  <c r="G4703" i="35"/>
  <c r="G4704" i="35"/>
  <c r="G4705" i="35"/>
  <c r="G4706" i="35"/>
  <c r="G4707" i="35"/>
  <c r="G4708" i="35"/>
  <c r="G4709" i="35"/>
  <c r="G4710" i="35"/>
  <c r="G4711" i="35"/>
  <c r="G4712" i="35"/>
  <c r="G4713" i="35"/>
  <c r="G4714" i="35"/>
  <c r="G4715" i="35"/>
  <c r="G4716" i="35"/>
  <c r="G4717" i="35"/>
  <c r="G4718" i="35"/>
  <c r="G4719" i="35"/>
  <c r="G4720" i="35"/>
  <c r="G4721" i="35"/>
  <c r="G4722" i="35"/>
  <c r="G4723" i="35"/>
  <c r="G4724" i="35"/>
  <c r="G4725" i="35"/>
  <c r="G4726" i="35"/>
  <c r="G4727" i="35"/>
  <c r="G4728" i="35"/>
  <c r="G4729" i="35"/>
  <c r="G4730" i="35"/>
  <c r="G4731" i="35"/>
  <c r="G4732" i="35"/>
  <c r="G4733" i="35"/>
  <c r="G4734" i="35"/>
  <c r="G4735" i="35"/>
  <c r="G4736" i="35"/>
  <c r="G4737" i="35"/>
  <c r="G4738" i="35"/>
  <c r="G4739" i="35"/>
  <c r="G4740" i="35"/>
  <c r="G4741" i="35"/>
  <c r="G4742" i="35"/>
  <c r="G4743" i="35"/>
  <c r="G4744" i="35"/>
  <c r="G4745" i="35"/>
  <c r="G4746" i="35"/>
  <c r="G4747" i="35"/>
  <c r="G4748" i="35"/>
  <c r="G4749" i="35"/>
  <c r="G4750" i="35"/>
  <c r="G4751" i="35"/>
  <c r="G4752" i="35"/>
  <c r="G4753" i="35"/>
  <c r="G4754" i="35"/>
  <c r="G4755" i="35"/>
  <c r="G4756" i="35"/>
  <c r="G4757" i="35"/>
  <c r="G4758" i="35"/>
  <c r="G4759" i="35"/>
  <c r="G4760" i="35"/>
  <c r="G4761" i="35"/>
  <c r="G4762" i="35"/>
  <c r="G4763" i="35"/>
  <c r="G4764" i="35"/>
  <c r="G4765" i="35"/>
  <c r="G4766" i="35"/>
  <c r="G4767" i="35"/>
  <c r="G4768" i="35"/>
  <c r="G4769" i="35"/>
  <c r="G4770" i="35"/>
  <c r="G4771" i="35"/>
  <c r="G4772" i="35"/>
  <c r="G4773" i="35"/>
  <c r="G4774" i="35"/>
  <c r="G4775" i="35"/>
  <c r="G4776" i="35"/>
  <c r="G4777" i="35"/>
  <c r="G4778" i="35"/>
  <c r="G4779" i="35"/>
  <c r="G4780" i="35"/>
  <c r="G4781" i="35"/>
  <c r="G4782" i="35"/>
  <c r="G4783" i="35"/>
  <c r="G4784" i="35"/>
  <c r="G4785" i="35"/>
  <c r="G4786" i="35"/>
  <c r="G4787" i="35"/>
  <c r="G4788" i="35"/>
  <c r="G4789" i="35"/>
  <c r="G4790" i="35"/>
  <c r="G4791" i="35"/>
  <c r="G4792" i="35"/>
  <c r="G4793" i="35"/>
  <c r="G4794" i="35"/>
  <c r="G4795" i="35"/>
  <c r="G4796" i="35"/>
  <c r="G4797" i="35"/>
  <c r="G4798" i="35"/>
  <c r="G4799" i="35"/>
  <c r="G4800" i="35"/>
  <c r="G4801" i="35"/>
  <c r="G4802" i="35"/>
  <c r="G4803" i="35"/>
  <c r="G4804" i="35"/>
  <c r="G4805" i="35"/>
  <c r="G4806" i="35"/>
  <c r="G4807" i="35"/>
  <c r="G4808" i="35"/>
  <c r="G4809" i="35"/>
  <c r="G4810" i="35"/>
  <c r="G4811" i="35"/>
  <c r="G4812" i="35"/>
  <c r="G4813" i="35"/>
  <c r="G4814" i="35"/>
  <c r="G4815" i="35"/>
  <c r="G4816" i="35"/>
  <c r="G4817" i="35"/>
  <c r="G4818" i="35"/>
  <c r="G4819" i="35"/>
  <c r="G4820" i="35"/>
  <c r="G4821" i="35"/>
  <c r="G4822" i="35"/>
  <c r="G4823" i="35"/>
  <c r="G4824" i="35"/>
  <c r="G4825" i="35"/>
  <c r="G4826" i="35"/>
  <c r="G4827" i="35"/>
  <c r="G4828" i="35"/>
  <c r="G4829" i="35"/>
  <c r="G4830" i="35"/>
  <c r="G4831" i="35"/>
  <c r="G4832" i="35"/>
  <c r="G4833" i="35"/>
  <c r="G4834" i="35"/>
  <c r="G4835" i="35"/>
  <c r="G4836" i="35"/>
  <c r="G4837" i="35"/>
  <c r="G4838" i="35"/>
  <c r="G4839" i="35"/>
  <c r="G4840" i="35"/>
  <c r="G4841" i="35"/>
  <c r="G4842" i="35"/>
  <c r="G4843" i="35"/>
  <c r="G4844" i="35"/>
  <c r="G4845" i="35"/>
  <c r="G4846" i="35"/>
  <c r="G4847" i="35"/>
  <c r="G4848" i="35"/>
  <c r="G4849" i="35"/>
  <c r="G4850" i="35"/>
  <c r="G4851" i="35"/>
  <c r="G4852" i="35"/>
  <c r="G4853" i="35"/>
  <c r="G4854" i="35"/>
  <c r="G4855" i="35"/>
  <c r="G4856" i="35"/>
  <c r="G4857" i="35"/>
  <c r="G4858" i="35"/>
  <c r="G4859" i="35"/>
  <c r="G4860" i="35"/>
  <c r="G4861" i="35"/>
  <c r="G4862" i="35"/>
  <c r="G4863" i="35"/>
  <c r="G4864" i="35"/>
  <c r="G4865" i="35"/>
  <c r="G4866" i="35"/>
  <c r="G4867" i="35"/>
  <c r="G4868" i="35"/>
  <c r="G4869" i="35"/>
  <c r="G4870" i="35"/>
  <c r="G4871" i="35"/>
  <c r="G4872" i="35"/>
  <c r="G4873" i="35"/>
  <c r="G4874" i="35"/>
  <c r="G4875" i="35"/>
  <c r="G4876" i="35"/>
  <c r="G4877" i="35"/>
  <c r="G4878" i="35"/>
  <c r="G4879" i="35"/>
  <c r="G4880" i="35"/>
  <c r="G4881" i="35"/>
  <c r="G4882" i="35"/>
  <c r="G4883" i="35"/>
  <c r="G4884" i="35"/>
  <c r="G4885" i="35"/>
  <c r="G4886" i="35"/>
  <c r="G4887" i="35"/>
  <c r="G4888" i="35"/>
  <c r="G4889" i="35"/>
  <c r="G4890" i="35"/>
  <c r="G4891" i="35"/>
  <c r="G4892" i="35"/>
  <c r="G4893" i="35"/>
  <c r="G4894" i="35"/>
  <c r="G4895" i="35"/>
  <c r="G4896" i="35"/>
  <c r="G4897" i="35"/>
  <c r="G4898" i="35"/>
  <c r="G4899" i="35"/>
  <c r="G4900" i="35"/>
  <c r="G4901" i="35"/>
  <c r="G4902" i="35"/>
  <c r="G4903" i="35"/>
  <c r="G4904" i="35"/>
  <c r="G4905" i="35"/>
  <c r="G4906" i="35"/>
  <c r="G4907" i="35"/>
  <c r="G4908" i="35"/>
  <c r="G4909" i="35"/>
  <c r="G4910" i="35"/>
  <c r="G4911" i="35"/>
  <c r="G4912" i="35"/>
  <c r="G4913" i="35"/>
  <c r="G4914" i="35"/>
  <c r="G4915" i="35"/>
  <c r="G4916" i="35"/>
  <c r="G4917" i="35"/>
  <c r="G4918" i="35"/>
  <c r="G4919" i="35"/>
  <c r="G4920" i="35"/>
  <c r="G4921" i="35"/>
  <c r="G4922" i="35"/>
  <c r="G4923" i="35"/>
  <c r="G4924" i="35"/>
  <c r="G4925" i="35"/>
  <c r="G4926" i="35"/>
  <c r="G4927" i="35"/>
  <c r="G4928" i="35"/>
  <c r="G4929" i="35"/>
  <c r="G4930" i="35"/>
  <c r="G4931" i="35"/>
  <c r="G4932" i="35"/>
  <c r="G4933" i="35"/>
  <c r="G4934" i="35"/>
  <c r="G4935" i="35"/>
  <c r="G4936" i="35"/>
  <c r="G4937" i="35"/>
  <c r="G4938" i="35"/>
  <c r="G4939" i="35"/>
  <c r="G4940" i="35"/>
  <c r="G4941" i="35"/>
  <c r="G4942" i="35"/>
  <c r="G4943" i="35"/>
  <c r="G4944" i="35"/>
  <c r="G4945" i="35"/>
  <c r="G4946" i="35"/>
  <c r="G4947" i="35"/>
  <c r="G4948" i="35"/>
  <c r="G4949" i="35"/>
  <c r="G4950" i="35"/>
  <c r="G4951" i="35"/>
  <c r="G4952" i="35"/>
  <c r="G4953" i="35"/>
  <c r="G4954" i="35"/>
  <c r="G4955" i="35"/>
  <c r="G4956" i="35"/>
  <c r="G4957" i="35"/>
  <c r="G4958" i="35"/>
  <c r="G4959" i="35"/>
  <c r="G4960" i="35"/>
  <c r="G4961" i="35"/>
  <c r="G4962" i="35"/>
  <c r="G4963" i="35"/>
  <c r="G4964" i="35"/>
  <c r="G4965" i="35"/>
  <c r="G4966" i="35"/>
  <c r="G4967" i="35"/>
  <c r="G4968" i="35"/>
  <c r="G4969" i="35"/>
  <c r="G4970" i="35"/>
  <c r="G4971" i="35"/>
  <c r="G4972" i="35"/>
  <c r="G4973" i="35"/>
  <c r="G4974" i="35"/>
  <c r="G4975" i="35"/>
  <c r="G4976" i="35"/>
  <c r="G4977" i="35"/>
  <c r="G4978" i="35"/>
  <c r="G4979" i="35"/>
  <c r="G4980" i="35"/>
  <c r="G4981" i="35"/>
  <c r="G4982" i="35"/>
  <c r="G4983" i="35"/>
  <c r="G4984" i="35"/>
  <c r="G4985" i="35"/>
  <c r="G4986" i="35"/>
  <c r="G4987" i="35"/>
  <c r="G4988" i="35"/>
  <c r="G4989" i="35"/>
  <c r="G4990" i="35"/>
  <c r="G4991" i="35"/>
  <c r="G4992" i="35"/>
  <c r="G4993" i="35"/>
  <c r="G4994" i="35"/>
  <c r="G4995" i="35"/>
  <c r="G4996" i="35"/>
  <c r="G4997" i="35"/>
  <c r="G4998" i="35"/>
  <c r="G4999" i="35"/>
  <c r="G5000" i="35"/>
  <c r="G5001" i="35"/>
  <c r="G5002" i="35"/>
  <c r="G5003" i="35"/>
  <c r="G5004" i="35"/>
  <c r="G5005" i="35"/>
  <c r="G5006" i="35"/>
  <c r="G5007" i="35"/>
  <c r="G5008" i="35"/>
  <c r="G5009" i="35"/>
  <c r="G5010" i="35"/>
  <c r="G5011" i="35"/>
  <c r="G5012" i="35"/>
  <c r="G5013" i="35"/>
  <c r="G5014" i="35"/>
  <c r="G5015" i="35"/>
  <c r="G5016" i="35"/>
  <c r="G5017" i="35"/>
  <c r="G5018" i="35"/>
  <c r="G5019" i="35"/>
  <c r="G5020" i="35"/>
  <c r="G5021" i="35"/>
  <c r="G5022" i="35"/>
  <c r="G5023" i="35"/>
  <c r="G5024" i="35"/>
  <c r="G5025" i="35"/>
  <c r="G5026" i="35"/>
  <c r="G5027" i="35"/>
  <c r="G5028" i="35"/>
  <c r="G5029" i="35"/>
  <c r="G5030" i="35"/>
  <c r="G5031" i="35"/>
  <c r="G5032" i="35"/>
  <c r="G5033" i="35"/>
  <c r="G5034" i="35"/>
  <c r="G5035" i="35"/>
  <c r="G5036" i="35"/>
  <c r="G5037" i="35"/>
  <c r="G5038" i="35"/>
  <c r="G5039" i="35"/>
  <c r="G5040" i="35"/>
  <c r="G5041" i="35"/>
  <c r="G5042" i="35"/>
  <c r="G5043" i="35"/>
  <c r="G5044" i="35"/>
  <c r="G5045" i="35"/>
  <c r="G5046" i="35"/>
  <c r="G5047" i="35"/>
  <c r="G5048" i="35"/>
  <c r="G5049" i="35"/>
  <c r="G5050" i="35"/>
  <c r="G5051" i="35"/>
  <c r="G5052" i="35"/>
  <c r="G5053" i="35"/>
  <c r="G5054" i="35"/>
  <c r="G5055" i="35"/>
  <c r="G5056" i="35"/>
  <c r="G5057" i="35"/>
  <c r="G5058" i="35"/>
  <c r="G5059" i="35"/>
  <c r="G5060" i="35"/>
  <c r="G5061" i="35"/>
  <c r="G5062" i="35"/>
  <c r="G5063" i="35"/>
  <c r="G5064" i="35"/>
  <c r="G5065" i="35"/>
  <c r="G5066" i="35"/>
  <c r="G5067" i="35"/>
  <c r="G5068" i="35"/>
  <c r="G5069" i="35"/>
  <c r="G5070" i="35"/>
  <c r="G5071" i="35"/>
  <c r="G5072" i="35"/>
  <c r="G5073" i="35"/>
  <c r="G5074" i="35"/>
  <c r="G5075" i="35"/>
  <c r="G5076" i="35"/>
  <c r="G5077" i="35"/>
  <c r="G5078" i="35"/>
  <c r="G5079" i="35"/>
  <c r="G5080" i="35"/>
  <c r="G5081" i="35"/>
  <c r="G5082" i="35"/>
  <c r="G5083" i="35"/>
  <c r="G5084" i="35"/>
  <c r="G5085" i="35"/>
  <c r="G5086" i="35"/>
  <c r="G5087" i="35"/>
  <c r="G5088" i="35"/>
  <c r="G5089" i="35"/>
  <c r="G5090" i="35"/>
  <c r="G5091" i="35"/>
  <c r="G5092" i="35"/>
  <c r="G5093" i="35"/>
  <c r="G5094" i="35"/>
  <c r="G5095" i="35"/>
  <c r="G5096" i="35"/>
  <c r="G5097" i="35"/>
  <c r="G5098" i="35"/>
  <c r="G5099" i="35"/>
  <c r="G5100" i="35"/>
  <c r="G5101" i="35"/>
  <c r="G5102" i="35"/>
  <c r="G5103" i="35"/>
  <c r="G5104" i="35"/>
  <c r="G5105" i="35"/>
  <c r="G5106" i="35"/>
  <c r="G5107" i="35"/>
  <c r="G5108" i="35"/>
  <c r="G5109" i="35"/>
  <c r="G5110" i="35"/>
  <c r="G5111" i="35"/>
  <c r="G5112" i="35"/>
  <c r="G5113" i="35"/>
  <c r="G5114" i="35"/>
  <c r="G5115" i="35"/>
  <c r="G5116" i="35"/>
  <c r="G5117" i="35"/>
  <c r="G5118" i="35"/>
  <c r="G5119" i="35"/>
  <c r="G5120" i="35"/>
  <c r="G5121" i="35"/>
  <c r="G5122" i="35"/>
  <c r="G5123" i="35"/>
  <c r="G5124" i="35"/>
  <c r="G5125" i="35"/>
  <c r="G5126" i="35"/>
  <c r="G5127" i="35"/>
  <c r="G5128" i="35"/>
  <c r="G5129" i="35"/>
  <c r="G5130" i="35"/>
  <c r="G5131" i="35"/>
  <c r="G5132" i="35"/>
  <c r="G5133" i="35"/>
  <c r="G5134" i="35"/>
  <c r="G5135" i="35"/>
  <c r="G5136" i="35"/>
  <c r="G5137" i="35"/>
  <c r="G5138" i="35"/>
  <c r="G5139" i="35"/>
  <c r="G5140" i="35"/>
  <c r="G5141" i="35"/>
  <c r="G5142" i="35"/>
  <c r="G5143" i="35"/>
  <c r="G5144" i="35"/>
  <c r="G5145" i="35"/>
  <c r="G5146" i="35"/>
  <c r="G5147" i="35"/>
  <c r="G5148" i="35"/>
  <c r="G5149" i="35"/>
  <c r="G5150" i="35"/>
  <c r="G5151" i="35"/>
  <c r="G5152" i="35"/>
  <c r="G5153" i="35"/>
  <c r="G5154" i="35"/>
  <c r="G5155" i="35"/>
  <c r="G5156" i="35"/>
  <c r="G5157" i="35"/>
  <c r="G5158" i="35"/>
  <c r="G5159" i="35"/>
  <c r="G5160" i="35"/>
  <c r="G5161" i="35"/>
  <c r="G5162" i="35"/>
  <c r="G5163" i="35"/>
  <c r="G5164" i="35"/>
  <c r="G5165" i="35"/>
  <c r="G5166" i="35"/>
  <c r="G5167" i="35"/>
  <c r="G5168" i="35"/>
  <c r="G5169" i="35"/>
  <c r="G5170" i="35"/>
  <c r="G5171" i="35"/>
  <c r="G5172" i="35"/>
  <c r="G5173" i="35"/>
  <c r="G5174" i="35"/>
  <c r="G5175" i="35"/>
  <c r="G5176" i="35"/>
  <c r="G5177" i="35"/>
  <c r="G5178" i="35"/>
  <c r="G5179" i="35"/>
  <c r="G5180" i="35"/>
  <c r="G5181" i="35"/>
  <c r="G5182" i="35"/>
  <c r="G5183" i="35"/>
  <c r="G5184" i="35"/>
  <c r="G5185" i="35"/>
  <c r="G5186" i="35"/>
  <c r="G5187" i="35"/>
  <c r="G5188" i="35"/>
  <c r="G5189" i="35"/>
  <c r="G5190" i="35"/>
  <c r="G5191" i="35"/>
  <c r="G5192" i="35"/>
  <c r="G5193" i="35"/>
  <c r="G5194" i="35"/>
  <c r="G5195" i="35"/>
  <c r="G5196" i="35"/>
  <c r="G5197" i="35"/>
  <c r="G5198" i="35"/>
  <c r="G5199" i="35"/>
  <c r="G5200" i="35"/>
  <c r="G5201" i="35"/>
  <c r="G5202" i="35"/>
  <c r="G5203" i="35"/>
  <c r="G5204" i="35"/>
  <c r="G5205" i="35"/>
  <c r="G5206" i="35"/>
  <c r="G5207" i="35"/>
  <c r="G5208" i="35"/>
  <c r="G5209" i="35"/>
  <c r="G5210" i="35"/>
  <c r="G5211" i="35"/>
  <c r="G5212" i="35"/>
  <c r="G5213" i="35"/>
  <c r="G5214" i="35"/>
  <c r="G5215" i="35"/>
  <c r="G5216" i="35"/>
  <c r="G5217" i="35"/>
  <c r="G5218" i="35"/>
  <c r="G5219" i="35"/>
  <c r="G5220" i="35"/>
  <c r="G5221" i="35"/>
  <c r="G5222" i="35"/>
  <c r="G5223" i="35"/>
  <c r="G5224" i="35"/>
  <c r="G5225" i="35"/>
  <c r="G5226" i="35"/>
  <c r="G5227" i="35"/>
  <c r="G5228" i="35"/>
  <c r="G5229" i="35"/>
  <c r="G5230" i="35"/>
  <c r="G5231" i="35"/>
  <c r="G5232" i="35"/>
  <c r="G5233" i="35"/>
  <c r="G5234" i="35"/>
  <c r="G5235" i="35"/>
  <c r="G5236" i="35"/>
  <c r="G5237" i="35"/>
  <c r="G5238" i="35"/>
  <c r="G5239" i="35"/>
  <c r="G5240" i="35"/>
  <c r="G5241" i="35"/>
  <c r="G5242" i="35"/>
  <c r="G5243" i="35"/>
  <c r="G5244" i="35"/>
  <c r="G5245" i="35"/>
  <c r="G5246" i="35"/>
  <c r="G5247" i="35"/>
  <c r="G5248" i="35"/>
  <c r="G5249" i="35"/>
  <c r="G5250" i="35"/>
  <c r="G5251" i="35"/>
  <c r="G5252" i="35"/>
  <c r="G5253" i="35"/>
  <c r="G5254" i="35"/>
  <c r="G5255" i="35"/>
  <c r="G5256" i="35"/>
  <c r="G5257" i="35"/>
  <c r="G5258" i="35"/>
  <c r="G5259" i="35"/>
  <c r="G5260" i="35"/>
  <c r="G5261" i="35"/>
  <c r="G5262" i="35"/>
  <c r="G5263" i="35"/>
  <c r="G5264" i="35"/>
  <c r="G5265" i="35"/>
  <c r="G5266" i="35"/>
  <c r="G5267" i="35"/>
  <c r="G5268" i="35"/>
  <c r="G5269" i="35"/>
  <c r="G5270" i="35"/>
  <c r="G5271" i="35"/>
  <c r="G5272" i="35"/>
  <c r="G5273" i="35"/>
  <c r="G5274" i="35"/>
  <c r="G5275" i="35"/>
  <c r="G5276" i="35"/>
  <c r="G5277" i="35"/>
  <c r="G5278" i="35"/>
  <c r="G5279" i="35"/>
  <c r="G5280" i="35"/>
  <c r="G5281" i="35"/>
  <c r="G5282" i="35"/>
  <c r="G5283" i="35"/>
  <c r="G5284" i="35"/>
  <c r="G5285" i="35"/>
  <c r="G5286" i="35"/>
  <c r="G5287" i="35"/>
  <c r="G5288" i="35"/>
  <c r="G5289" i="35"/>
  <c r="G5290" i="35"/>
  <c r="G5291" i="35"/>
  <c r="G5292" i="35"/>
  <c r="G5293" i="35"/>
  <c r="G5294" i="35"/>
  <c r="G5295" i="35"/>
  <c r="G5296" i="35"/>
  <c r="G5297" i="35"/>
  <c r="G5298" i="35"/>
  <c r="G5299" i="35"/>
  <c r="G5300" i="35"/>
  <c r="G5301" i="35"/>
  <c r="G5302" i="35"/>
  <c r="G5303" i="35"/>
  <c r="G5304" i="35"/>
  <c r="G5305" i="35"/>
  <c r="G5306" i="35"/>
  <c r="G5307" i="35"/>
  <c r="G5308" i="35"/>
  <c r="G5309" i="35"/>
  <c r="G5310" i="35"/>
  <c r="G5311" i="35"/>
  <c r="G5312" i="35"/>
  <c r="G5313" i="35"/>
  <c r="G5314" i="35"/>
  <c r="G5315" i="35"/>
  <c r="G5316" i="35"/>
  <c r="G5317" i="35"/>
  <c r="G5318" i="35"/>
  <c r="G5319" i="35"/>
  <c r="G5320" i="35"/>
  <c r="G5321" i="35"/>
  <c r="G5322" i="35"/>
  <c r="G5323" i="35"/>
  <c r="G5324" i="35"/>
  <c r="G5325" i="35"/>
  <c r="G5326" i="35"/>
  <c r="G5327" i="35"/>
  <c r="G5328" i="35"/>
  <c r="G5329" i="35"/>
  <c r="G5330" i="35"/>
  <c r="G5331" i="35"/>
  <c r="G5332" i="35"/>
  <c r="G5333" i="35"/>
  <c r="G5334" i="35"/>
  <c r="G5335" i="35"/>
  <c r="G5336" i="35"/>
  <c r="G5337" i="35"/>
  <c r="G5338" i="35"/>
  <c r="G5339" i="35"/>
  <c r="G5340" i="35"/>
  <c r="G5341" i="35"/>
  <c r="G5342" i="35"/>
  <c r="G5343" i="35"/>
  <c r="G5344" i="35"/>
  <c r="G5345" i="35"/>
  <c r="G5346" i="35"/>
  <c r="G5347" i="35"/>
  <c r="G5348" i="35"/>
  <c r="G5349" i="35"/>
  <c r="G5350" i="35"/>
  <c r="G5351" i="35"/>
  <c r="G5352" i="35"/>
  <c r="G5353" i="35"/>
  <c r="G5354" i="35"/>
  <c r="G5355" i="35"/>
  <c r="G5356" i="35"/>
  <c r="G5357" i="35"/>
  <c r="G5358" i="35"/>
  <c r="G5359" i="35"/>
  <c r="G5360" i="35"/>
  <c r="G5361" i="35"/>
  <c r="G5362" i="35"/>
  <c r="G5363" i="35"/>
  <c r="G5364" i="35"/>
  <c r="G5365" i="35"/>
  <c r="G5366" i="35"/>
  <c r="G5367" i="35"/>
  <c r="G5368" i="35"/>
  <c r="G5369" i="35"/>
  <c r="G5370" i="35"/>
  <c r="G5371" i="35"/>
  <c r="G5372" i="35"/>
  <c r="G5373" i="35"/>
  <c r="G5374" i="35"/>
  <c r="G5375" i="35"/>
  <c r="G5376" i="35"/>
  <c r="G5377" i="35"/>
  <c r="G5378" i="35"/>
  <c r="G5379" i="35"/>
  <c r="G5380" i="35"/>
  <c r="G5381" i="35"/>
  <c r="G5382" i="35"/>
  <c r="G5383" i="35"/>
  <c r="G5384" i="35"/>
  <c r="G5385" i="35"/>
  <c r="G5386" i="35"/>
  <c r="G5387" i="35"/>
  <c r="G5388" i="35"/>
  <c r="G5389" i="35"/>
  <c r="G5390" i="35"/>
  <c r="G5391" i="35"/>
  <c r="G5392" i="35"/>
  <c r="G5393" i="35"/>
  <c r="G5394" i="35"/>
  <c r="G5395" i="35"/>
  <c r="G5396" i="35"/>
  <c r="G5397" i="35"/>
  <c r="G5398" i="35"/>
  <c r="G5399" i="35"/>
  <c r="G5400" i="35"/>
  <c r="G5401" i="35"/>
  <c r="G5402" i="35"/>
  <c r="G5403" i="35"/>
  <c r="G5404" i="35"/>
  <c r="G5405" i="35"/>
  <c r="G5406" i="35"/>
  <c r="G5407" i="35"/>
  <c r="G5408" i="35"/>
  <c r="G5409" i="35"/>
  <c r="G5410" i="35"/>
  <c r="G5411" i="35"/>
  <c r="G5412" i="35"/>
  <c r="G5413" i="35"/>
  <c r="G5414" i="35"/>
  <c r="G5415" i="35"/>
  <c r="G5416" i="35"/>
  <c r="G5417" i="35"/>
  <c r="G5418" i="35"/>
  <c r="G5419" i="35"/>
  <c r="G5420" i="35"/>
  <c r="G5421" i="35"/>
  <c r="G5422" i="35"/>
  <c r="G5423" i="35"/>
  <c r="G5424" i="35"/>
  <c r="G5425" i="35"/>
  <c r="G5426" i="35"/>
  <c r="G5427" i="35"/>
  <c r="G5428" i="35"/>
  <c r="G5429" i="35"/>
  <c r="G5430" i="35"/>
  <c r="G5431" i="35"/>
  <c r="G5432" i="35"/>
  <c r="G5433" i="35"/>
  <c r="G5434" i="35"/>
  <c r="G5435" i="35"/>
  <c r="G5436" i="35"/>
  <c r="G5437" i="35"/>
  <c r="G5438" i="35"/>
  <c r="G5439" i="35"/>
  <c r="G5440" i="35"/>
  <c r="G5441" i="35"/>
  <c r="G5442" i="35"/>
  <c r="G5443" i="35"/>
  <c r="G5444" i="35"/>
  <c r="G5445" i="35"/>
  <c r="G5446" i="35"/>
  <c r="G5447" i="35"/>
  <c r="G5448" i="35"/>
  <c r="G5449" i="35"/>
  <c r="G5450" i="35"/>
  <c r="G5451" i="35"/>
  <c r="G5452" i="35"/>
  <c r="G5453" i="35"/>
  <c r="G5454" i="35"/>
  <c r="G5455" i="35"/>
  <c r="G5456" i="35"/>
  <c r="G5457" i="35"/>
  <c r="G5458" i="35"/>
  <c r="G5459" i="35"/>
  <c r="G5460" i="35"/>
  <c r="G5461" i="35"/>
  <c r="G5462" i="35"/>
  <c r="G5463" i="35"/>
  <c r="G5464" i="35"/>
  <c r="G5465" i="35"/>
  <c r="G5466" i="35"/>
  <c r="G5467" i="35"/>
  <c r="G5468" i="35"/>
  <c r="G5469" i="35"/>
  <c r="G5470" i="35"/>
  <c r="G5471" i="35"/>
  <c r="G5472" i="35"/>
  <c r="G5473" i="35"/>
  <c r="G5474" i="35"/>
  <c r="G5475" i="35"/>
  <c r="G5476" i="35"/>
  <c r="G5477" i="35"/>
  <c r="G5478" i="35"/>
  <c r="G5479" i="35"/>
  <c r="G5480" i="35"/>
  <c r="G5481" i="35"/>
  <c r="G5482" i="35"/>
  <c r="G5483" i="35"/>
  <c r="G5484" i="35"/>
  <c r="G5485" i="35"/>
  <c r="G5486" i="35"/>
  <c r="G5487" i="35"/>
  <c r="G5488" i="35"/>
  <c r="G5489" i="35"/>
  <c r="G5490" i="35"/>
  <c r="G5491" i="35"/>
  <c r="G5492" i="35"/>
  <c r="G5493" i="35"/>
  <c r="G5494" i="35"/>
  <c r="G5495" i="35"/>
  <c r="G5496" i="35"/>
  <c r="G5497" i="35"/>
  <c r="G5498" i="35"/>
  <c r="G5499" i="35"/>
  <c r="G5500" i="35"/>
  <c r="G5501" i="35"/>
  <c r="G5502" i="35"/>
  <c r="G5503" i="35"/>
  <c r="G5504" i="35"/>
  <c r="G5505" i="35"/>
  <c r="G5506" i="35"/>
  <c r="G5507" i="35"/>
  <c r="G5508" i="35"/>
  <c r="G5509" i="35"/>
  <c r="G5510" i="35"/>
  <c r="G5511" i="35"/>
  <c r="G5512" i="35"/>
  <c r="G5513" i="35"/>
  <c r="G5514" i="35"/>
  <c r="G5515" i="35"/>
  <c r="G5516" i="35"/>
  <c r="G5517" i="35"/>
  <c r="G5518" i="35"/>
  <c r="G5519" i="35"/>
  <c r="G5520" i="35"/>
  <c r="G5521" i="35"/>
  <c r="G5522" i="35"/>
  <c r="G5523" i="35"/>
  <c r="G5524" i="35"/>
  <c r="G5525" i="35"/>
  <c r="G5526" i="35"/>
  <c r="G5527" i="35"/>
  <c r="G5528" i="35"/>
  <c r="G5529" i="35"/>
  <c r="G5530" i="35"/>
  <c r="G5531" i="35"/>
  <c r="G5532" i="35"/>
  <c r="G5533" i="35"/>
  <c r="G5534" i="35"/>
  <c r="G5535" i="35"/>
  <c r="G5536" i="35"/>
  <c r="G5537" i="35"/>
  <c r="G5538" i="35"/>
  <c r="G5539" i="35"/>
  <c r="G5540" i="35"/>
  <c r="G5541" i="35"/>
  <c r="G5542" i="35"/>
  <c r="G5543" i="35"/>
  <c r="G5544" i="35"/>
  <c r="G5545" i="35"/>
  <c r="G5546" i="35"/>
  <c r="G5547" i="35"/>
  <c r="G5548" i="35"/>
  <c r="G5549" i="35"/>
  <c r="G5550" i="35"/>
  <c r="G5551" i="35"/>
  <c r="G5552" i="35"/>
  <c r="G5553" i="35"/>
  <c r="G5554" i="35"/>
  <c r="G5555" i="35"/>
  <c r="G5556" i="35"/>
  <c r="G5557" i="35"/>
  <c r="G5558" i="35"/>
  <c r="G5559" i="35"/>
  <c r="G5560" i="35"/>
  <c r="G5561" i="35"/>
  <c r="G5562" i="35"/>
  <c r="G5563" i="35"/>
  <c r="G5564" i="35"/>
  <c r="G5565" i="35"/>
  <c r="G5566" i="35"/>
  <c r="G5567" i="35"/>
  <c r="G5568" i="35"/>
  <c r="G5569" i="35"/>
  <c r="G5570" i="35"/>
  <c r="G5571" i="35"/>
  <c r="G5572" i="35"/>
  <c r="G5573" i="35"/>
  <c r="G5574" i="35"/>
  <c r="G5575" i="35"/>
  <c r="G5576" i="35"/>
  <c r="G5577" i="35"/>
  <c r="G5578" i="35"/>
  <c r="G5579" i="35"/>
  <c r="G5580" i="35"/>
  <c r="G5581" i="35"/>
  <c r="G5582" i="35"/>
  <c r="G5583" i="35"/>
  <c r="G5584" i="35"/>
  <c r="G5585" i="35"/>
  <c r="G5586" i="35"/>
  <c r="G5587" i="35"/>
  <c r="G5588" i="35"/>
  <c r="G5589" i="35"/>
  <c r="G5590" i="35"/>
  <c r="G5591" i="35"/>
  <c r="G5592" i="35"/>
  <c r="G5593" i="35"/>
  <c r="G5594" i="35"/>
  <c r="G5595" i="35"/>
  <c r="G5596" i="35"/>
  <c r="G5597" i="35"/>
  <c r="G5598" i="35"/>
  <c r="G5599" i="35"/>
  <c r="G5600" i="35"/>
  <c r="G5601" i="35"/>
  <c r="G5602" i="35"/>
  <c r="G5603" i="35"/>
  <c r="G5604" i="35"/>
  <c r="G5605" i="35"/>
  <c r="G5606" i="35"/>
  <c r="G5607" i="35"/>
  <c r="G5608" i="35"/>
  <c r="G5609" i="35"/>
  <c r="G5610" i="35"/>
  <c r="G5611" i="35"/>
  <c r="G5612" i="35"/>
  <c r="G5613" i="35"/>
  <c r="G5614" i="35"/>
  <c r="G5615" i="35"/>
  <c r="G5616" i="35"/>
  <c r="G5617" i="35"/>
  <c r="G5618" i="35"/>
  <c r="G5619" i="35"/>
  <c r="G5620" i="35"/>
  <c r="G5621" i="35"/>
  <c r="G5622" i="35"/>
  <c r="G5623" i="35"/>
  <c r="G5624" i="35"/>
  <c r="G5625" i="35"/>
  <c r="G5626" i="35"/>
  <c r="G5627" i="35"/>
  <c r="G5628" i="35"/>
  <c r="G5629" i="35"/>
  <c r="G5630" i="35"/>
  <c r="G5631" i="35"/>
  <c r="G5632" i="35"/>
  <c r="G5633" i="35"/>
  <c r="G5634" i="35"/>
  <c r="G5635" i="35"/>
  <c r="G5636" i="35"/>
  <c r="G5637" i="35"/>
  <c r="G5638" i="35"/>
  <c r="G5639" i="35"/>
  <c r="G5640" i="35"/>
  <c r="G5641" i="35"/>
  <c r="G5642" i="35"/>
  <c r="G5643" i="35"/>
  <c r="G5644" i="35"/>
  <c r="G5645" i="35"/>
  <c r="G5646" i="35"/>
  <c r="G5647" i="35"/>
  <c r="G5648" i="35"/>
  <c r="G5649" i="35"/>
  <c r="G5650" i="35"/>
  <c r="G5651" i="35"/>
  <c r="G5652" i="35"/>
  <c r="G5653" i="35"/>
  <c r="G5654" i="35"/>
  <c r="G5655" i="35"/>
  <c r="G5656" i="35"/>
  <c r="G5657" i="35"/>
  <c r="G5658" i="35"/>
  <c r="G5659" i="35"/>
  <c r="G5660" i="35"/>
  <c r="G5661" i="35"/>
  <c r="G5662" i="35"/>
  <c r="G5663" i="35"/>
  <c r="G5664" i="35"/>
  <c r="G5665" i="35"/>
  <c r="G5666" i="35"/>
  <c r="G5667" i="35"/>
  <c r="G5668" i="35"/>
  <c r="G5669" i="35"/>
  <c r="G5670" i="35"/>
  <c r="G5671" i="35"/>
  <c r="G5672" i="35"/>
  <c r="G5673" i="35"/>
  <c r="G5674" i="35"/>
  <c r="G5675" i="35"/>
  <c r="G5676" i="35"/>
  <c r="G5677" i="35"/>
  <c r="G5678" i="35"/>
  <c r="G5679" i="35"/>
  <c r="G5680" i="35"/>
  <c r="G5681" i="35"/>
  <c r="G5682" i="35"/>
  <c r="G5683" i="35"/>
  <c r="G5684" i="35"/>
  <c r="G5685" i="35"/>
  <c r="G5686" i="35"/>
  <c r="G5687" i="35"/>
  <c r="G5688" i="35"/>
  <c r="G5689" i="35"/>
  <c r="G5690" i="35"/>
  <c r="G5691" i="35"/>
  <c r="G5692" i="35"/>
  <c r="G5693" i="35"/>
  <c r="G5694" i="35"/>
  <c r="G5695" i="35"/>
  <c r="G5696" i="35"/>
  <c r="G5697" i="35"/>
  <c r="G5698" i="35"/>
  <c r="G5699" i="35"/>
  <c r="G5700" i="35"/>
  <c r="G5701" i="35"/>
  <c r="G5702" i="35"/>
  <c r="G5703" i="35"/>
  <c r="G5704" i="35"/>
  <c r="G5705" i="35"/>
  <c r="G5706" i="35"/>
  <c r="G5707" i="35"/>
  <c r="G5708" i="35"/>
  <c r="G5709" i="35"/>
  <c r="G5710" i="35"/>
  <c r="G5711" i="35"/>
  <c r="G5712" i="35"/>
  <c r="G5713" i="35"/>
  <c r="G5714" i="35"/>
  <c r="G5715" i="35"/>
  <c r="G5716" i="35"/>
  <c r="G5717" i="35"/>
  <c r="G5718" i="35"/>
  <c r="G5719" i="35"/>
  <c r="G5720" i="35"/>
  <c r="G5721" i="35"/>
  <c r="G5722" i="35"/>
  <c r="G5723" i="35"/>
  <c r="G5724" i="35"/>
  <c r="G5725" i="35"/>
  <c r="G5726" i="35"/>
  <c r="G5727" i="35"/>
  <c r="G5728" i="35"/>
  <c r="G5729" i="35"/>
  <c r="G5730" i="35"/>
  <c r="G5731" i="35"/>
  <c r="G5732" i="35"/>
  <c r="G5733" i="35"/>
  <c r="G5734" i="35"/>
  <c r="G5735" i="35"/>
  <c r="G5736" i="35"/>
  <c r="G5737" i="35"/>
  <c r="G5738" i="35"/>
  <c r="G5739" i="35"/>
  <c r="G5740" i="35"/>
  <c r="G5741" i="35"/>
  <c r="G5742" i="35"/>
  <c r="G5743" i="35"/>
  <c r="G5744" i="35"/>
  <c r="G5745" i="35"/>
  <c r="G5746" i="35"/>
  <c r="G5747" i="35"/>
  <c r="G5748" i="35"/>
  <c r="G5749" i="35"/>
  <c r="G5750" i="35"/>
  <c r="G5751" i="35"/>
  <c r="G5752" i="35"/>
  <c r="G5753" i="35"/>
  <c r="G5754" i="35"/>
  <c r="G5755" i="35"/>
  <c r="G5756" i="35"/>
  <c r="G5757" i="35"/>
  <c r="G5758" i="35"/>
  <c r="G5759" i="35"/>
  <c r="G5760" i="35"/>
  <c r="G5761" i="35"/>
  <c r="G5762" i="35"/>
  <c r="G5763" i="35"/>
  <c r="G5764" i="35"/>
  <c r="G5765" i="35"/>
  <c r="G5766" i="35"/>
  <c r="G5767" i="35"/>
  <c r="G5768" i="35"/>
  <c r="G5769" i="35"/>
  <c r="G5770" i="35"/>
  <c r="G5771" i="35"/>
  <c r="G5772" i="35"/>
  <c r="G5773" i="35"/>
  <c r="G5774" i="35"/>
  <c r="G5775" i="35"/>
  <c r="G5776" i="35"/>
  <c r="G5777" i="35"/>
  <c r="G5778" i="35"/>
  <c r="G5779" i="35"/>
  <c r="G5780" i="35"/>
  <c r="G5781" i="35"/>
  <c r="G5782" i="35"/>
  <c r="G5783" i="35"/>
  <c r="G5784" i="35"/>
  <c r="G5785" i="35"/>
  <c r="G5786" i="35"/>
  <c r="G5787" i="35"/>
  <c r="G5788" i="35"/>
  <c r="G5789" i="35"/>
  <c r="G5790" i="35"/>
  <c r="G5791" i="35"/>
  <c r="G5792" i="35"/>
  <c r="G5793" i="35"/>
  <c r="G5794" i="35"/>
  <c r="G5795" i="35"/>
  <c r="G5796" i="35"/>
  <c r="G5797" i="35"/>
  <c r="G5798" i="35"/>
  <c r="G5799" i="35"/>
  <c r="G5800" i="35"/>
  <c r="G5801" i="35"/>
  <c r="G5802" i="35"/>
  <c r="G5803" i="35"/>
  <c r="G5804" i="35"/>
  <c r="G5805" i="35"/>
  <c r="G5806" i="35"/>
  <c r="G5807" i="35"/>
  <c r="G5808" i="35"/>
  <c r="G5809" i="35"/>
  <c r="G5810" i="35"/>
  <c r="G5811" i="35"/>
  <c r="G5812" i="35"/>
  <c r="G5813" i="35"/>
  <c r="G5814" i="35"/>
  <c r="G5815" i="35"/>
  <c r="G5816" i="35"/>
  <c r="G5817" i="35"/>
  <c r="G5818" i="35"/>
  <c r="G5819" i="35"/>
  <c r="G5820" i="35"/>
  <c r="G5821" i="35"/>
  <c r="G5822" i="35"/>
  <c r="G5823" i="35"/>
  <c r="G5824" i="35"/>
  <c r="G5825" i="35"/>
  <c r="G5826" i="35"/>
  <c r="G5827" i="35"/>
  <c r="G5828" i="35"/>
  <c r="G5829" i="35"/>
  <c r="G5830" i="35"/>
  <c r="G5831" i="35"/>
  <c r="G5832" i="35"/>
  <c r="G5833" i="35"/>
  <c r="G5834" i="35"/>
  <c r="G5835" i="35"/>
  <c r="G5836" i="35"/>
  <c r="G5837" i="35"/>
  <c r="G5838" i="35"/>
  <c r="G5839" i="35"/>
  <c r="G5840" i="35"/>
  <c r="G5841" i="35"/>
  <c r="G5842" i="35"/>
  <c r="G5843" i="35"/>
  <c r="G5844" i="35"/>
  <c r="G5845" i="35"/>
  <c r="G5846" i="35"/>
  <c r="G5847" i="35"/>
  <c r="G5848" i="35"/>
  <c r="G5849" i="35"/>
  <c r="G5850" i="35"/>
  <c r="G5851" i="35"/>
  <c r="G5852" i="35"/>
  <c r="G5853" i="35"/>
  <c r="G5854" i="35"/>
  <c r="G5855" i="35"/>
  <c r="G5856" i="35"/>
  <c r="G5857" i="35"/>
  <c r="G5858" i="35"/>
  <c r="G5859" i="35"/>
  <c r="G5860" i="35"/>
  <c r="G5861" i="35"/>
  <c r="G5862" i="35"/>
  <c r="G5863" i="35"/>
  <c r="G5864" i="35"/>
  <c r="G5865" i="35"/>
  <c r="G5866" i="35"/>
  <c r="G5867" i="35"/>
  <c r="G5868" i="35"/>
  <c r="G5869" i="35"/>
  <c r="G5870" i="35"/>
  <c r="G5871" i="35"/>
  <c r="G5872" i="35"/>
  <c r="G5873" i="35"/>
  <c r="G5874" i="35"/>
  <c r="G5875" i="35"/>
  <c r="G5876" i="35"/>
  <c r="G5877" i="35"/>
  <c r="G5878" i="35"/>
  <c r="G5879" i="35"/>
  <c r="G5880" i="35"/>
  <c r="G5881" i="35"/>
  <c r="G5882" i="35"/>
  <c r="G5883" i="35"/>
  <c r="G5884" i="35"/>
  <c r="G5885" i="35"/>
  <c r="G5886" i="35"/>
  <c r="G5887" i="35"/>
  <c r="G5888" i="35"/>
  <c r="G5889" i="35"/>
  <c r="G5890" i="35"/>
  <c r="G5891" i="35"/>
  <c r="G5892" i="35"/>
  <c r="G5893" i="35"/>
  <c r="G5894" i="35"/>
  <c r="G5895" i="35"/>
  <c r="G5896" i="35"/>
  <c r="G5897" i="35"/>
  <c r="G5898" i="35"/>
  <c r="G5899" i="35"/>
  <c r="G5900" i="35"/>
  <c r="G5901" i="35"/>
  <c r="G5902" i="35"/>
  <c r="G5903" i="35"/>
  <c r="G5904" i="35"/>
  <c r="G5905" i="35"/>
  <c r="G5906" i="35"/>
  <c r="G5907" i="35"/>
  <c r="G5908" i="35"/>
  <c r="G5909" i="35"/>
  <c r="G5910" i="35"/>
  <c r="G5911" i="35"/>
  <c r="G5912" i="35"/>
  <c r="G5913" i="35"/>
  <c r="G5914" i="35"/>
  <c r="G5915" i="35"/>
  <c r="G5916" i="35"/>
  <c r="G5917" i="35"/>
  <c r="G5918" i="35"/>
  <c r="G5919" i="35"/>
  <c r="G5920" i="35"/>
  <c r="G5921" i="35"/>
  <c r="G5922" i="35"/>
  <c r="G5923" i="35"/>
  <c r="G5924" i="35"/>
  <c r="G5925" i="35"/>
  <c r="G5926" i="35"/>
  <c r="G5927" i="35"/>
  <c r="G5928" i="35"/>
  <c r="G5929" i="35"/>
  <c r="G5930" i="35"/>
  <c r="G5931" i="35"/>
  <c r="G5932" i="35"/>
  <c r="G5933" i="35"/>
  <c r="G5934" i="35"/>
  <c r="G5935" i="35"/>
  <c r="G5936" i="35"/>
  <c r="G5937" i="35"/>
  <c r="G5938" i="35"/>
  <c r="G5939" i="35"/>
  <c r="G5940" i="35"/>
  <c r="G5941" i="35"/>
  <c r="G5942" i="35"/>
  <c r="G5943" i="35"/>
  <c r="G5944" i="35"/>
  <c r="G5945" i="35"/>
  <c r="G5946" i="35"/>
  <c r="G5947" i="35"/>
  <c r="G5948" i="35"/>
  <c r="G5949" i="35"/>
  <c r="G5950" i="35"/>
  <c r="G5951" i="35"/>
  <c r="G5952" i="35"/>
  <c r="G5953" i="35"/>
  <c r="G5954" i="35"/>
  <c r="G5955" i="35"/>
  <c r="G5956" i="35"/>
  <c r="G5957" i="35"/>
  <c r="G5958" i="35"/>
  <c r="G5959" i="35"/>
  <c r="G5960" i="35"/>
  <c r="G5961" i="35"/>
  <c r="G5962" i="35"/>
  <c r="G5963" i="35"/>
  <c r="G5964" i="35"/>
  <c r="G5965" i="35"/>
  <c r="G5966" i="35"/>
  <c r="G5967" i="35"/>
  <c r="G5968" i="35"/>
  <c r="G5969" i="35"/>
  <c r="G5970" i="35"/>
  <c r="G5971" i="35"/>
  <c r="G5972" i="35"/>
  <c r="G5973" i="35"/>
  <c r="G5974" i="35"/>
  <c r="G5975" i="35"/>
  <c r="G5976" i="35"/>
  <c r="G5977" i="35"/>
  <c r="G5978" i="35"/>
  <c r="G5979" i="35"/>
  <c r="G5980" i="35"/>
  <c r="G5981" i="35"/>
  <c r="G5982" i="35"/>
  <c r="G5983" i="35"/>
  <c r="G5984" i="35"/>
  <c r="G5985" i="35"/>
  <c r="G5986" i="35"/>
  <c r="G5987" i="35"/>
  <c r="G5988" i="35"/>
  <c r="G5989" i="35"/>
  <c r="G5990" i="35"/>
  <c r="G5991" i="35"/>
  <c r="G5992" i="35"/>
  <c r="G5993" i="35"/>
  <c r="G5994" i="35"/>
  <c r="G5995" i="35"/>
  <c r="G5996" i="35"/>
  <c r="G5997" i="35"/>
  <c r="G5998" i="35"/>
  <c r="G5999" i="35"/>
  <c r="G6000" i="35"/>
  <c r="G6001" i="35"/>
  <c r="G6002" i="35"/>
  <c r="G6003" i="35"/>
  <c r="G6004" i="35"/>
  <c r="G6005" i="35"/>
  <c r="G6006" i="35"/>
  <c r="G6007" i="35"/>
  <c r="G6008" i="35"/>
  <c r="G6009" i="35"/>
  <c r="G6010" i="35"/>
  <c r="G6011" i="35"/>
  <c r="G6012" i="35"/>
  <c r="G6013" i="35"/>
  <c r="G6014" i="35"/>
  <c r="G6015" i="35"/>
  <c r="G6016" i="35"/>
  <c r="G6017" i="35"/>
  <c r="G6018" i="35"/>
  <c r="G6019" i="35"/>
  <c r="G6020" i="35"/>
  <c r="G6021" i="35"/>
  <c r="G6022" i="35"/>
  <c r="G6023" i="35"/>
  <c r="G6024" i="35"/>
  <c r="G6025" i="35"/>
  <c r="G6026" i="35"/>
  <c r="G6027" i="35"/>
  <c r="G6028" i="35"/>
  <c r="G6029" i="35"/>
  <c r="G6030" i="35"/>
  <c r="G6031" i="35"/>
  <c r="G6032" i="35"/>
  <c r="G6033" i="35"/>
  <c r="G6034" i="35"/>
  <c r="G6035" i="35"/>
  <c r="G6036" i="35"/>
  <c r="G6037" i="35"/>
  <c r="G6038" i="35"/>
  <c r="G6039" i="35"/>
  <c r="G6040" i="35"/>
  <c r="G6041" i="35"/>
  <c r="G6042" i="35"/>
  <c r="G6043" i="35"/>
  <c r="G6044" i="35"/>
  <c r="G6045" i="35"/>
  <c r="G6046" i="35"/>
  <c r="G6047" i="35"/>
  <c r="G6048" i="35"/>
  <c r="G6049" i="35"/>
  <c r="G6050" i="35"/>
  <c r="G6051" i="35"/>
  <c r="G6052" i="35"/>
  <c r="G6053" i="35"/>
  <c r="G6054" i="35"/>
  <c r="G6055" i="35"/>
  <c r="G6056" i="35"/>
  <c r="G6057" i="35"/>
  <c r="G6058" i="35"/>
  <c r="G6059" i="35"/>
  <c r="G6060" i="35"/>
  <c r="G6061" i="35"/>
  <c r="G6062" i="35"/>
  <c r="G6063" i="35"/>
  <c r="G6064" i="35"/>
  <c r="G6065" i="35"/>
  <c r="G6066" i="35"/>
  <c r="G6067" i="35"/>
  <c r="G6068" i="35"/>
  <c r="G6069" i="35"/>
  <c r="G6070" i="35"/>
  <c r="G6071" i="35"/>
  <c r="G6072" i="35"/>
  <c r="G6073" i="35"/>
  <c r="G6074" i="35"/>
  <c r="G6075" i="35"/>
  <c r="G6076" i="35"/>
  <c r="G6077" i="35"/>
  <c r="G6078" i="35"/>
  <c r="G6079" i="35"/>
  <c r="G6080" i="35"/>
  <c r="G6081" i="35"/>
  <c r="G6082" i="35"/>
  <c r="G6083" i="35"/>
  <c r="G6084" i="35"/>
  <c r="G6085" i="35"/>
  <c r="G6086" i="35"/>
  <c r="G6087" i="35"/>
  <c r="G6088" i="35"/>
  <c r="G6089" i="35"/>
  <c r="G6090" i="35"/>
  <c r="G6091" i="35"/>
  <c r="G6092" i="35"/>
  <c r="G6093" i="35"/>
  <c r="G6094" i="35"/>
  <c r="G6095" i="35"/>
  <c r="G6096" i="35"/>
  <c r="G6097" i="35"/>
  <c r="G6098" i="35"/>
  <c r="G6099" i="35"/>
  <c r="G6100" i="35"/>
  <c r="G6101" i="35"/>
  <c r="G6102" i="35"/>
  <c r="G6103" i="35"/>
  <c r="G6104" i="35"/>
  <c r="G6105" i="35"/>
  <c r="G6106" i="35"/>
  <c r="G6107" i="35"/>
  <c r="G6108" i="35"/>
  <c r="G6109" i="35"/>
  <c r="G6110" i="35"/>
  <c r="G6111" i="35"/>
  <c r="G6112" i="35"/>
  <c r="G6113" i="35"/>
  <c r="G6114" i="35"/>
  <c r="G6115" i="35"/>
  <c r="G6116" i="35"/>
  <c r="G6117" i="35"/>
  <c r="G6118" i="35"/>
  <c r="G6119" i="35"/>
  <c r="G6120" i="35"/>
  <c r="G6121" i="35"/>
  <c r="G6122" i="35"/>
  <c r="G6123" i="35"/>
  <c r="G6124" i="35"/>
  <c r="G6125" i="35"/>
  <c r="G6126" i="35"/>
  <c r="G6127" i="35"/>
  <c r="G6128" i="35"/>
  <c r="G6129" i="35"/>
  <c r="G6130" i="35"/>
  <c r="G6131" i="35"/>
  <c r="G6132" i="35"/>
  <c r="G6133" i="35"/>
  <c r="G6134" i="35"/>
  <c r="G6135" i="35"/>
  <c r="G6136" i="35"/>
  <c r="G6137" i="35"/>
  <c r="G6138" i="35"/>
  <c r="G6139" i="35"/>
  <c r="G6140" i="35"/>
  <c r="G6141" i="35"/>
  <c r="G6142" i="35"/>
  <c r="G6143" i="35"/>
  <c r="G6144" i="35"/>
  <c r="G6145" i="35"/>
  <c r="G6146" i="35"/>
  <c r="G6147" i="35"/>
  <c r="G6148" i="35"/>
  <c r="G6149" i="35"/>
  <c r="G6150" i="35"/>
  <c r="G6151" i="35"/>
  <c r="G6152" i="35"/>
  <c r="G6153" i="35"/>
  <c r="G6154" i="35"/>
  <c r="G6155" i="35"/>
  <c r="G6156" i="35"/>
  <c r="G6157" i="35"/>
  <c r="G6158" i="35"/>
  <c r="G6159" i="35"/>
  <c r="G6160" i="35"/>
  <c r="G6161" i="35"/>
  <c r="G6162" i="35"/>
  <c r="G6163" i="35"/>
  <c r="G6164" i="35"/>
  <c r="G6165" i="35"/>
  <c r="G6166" i="35"/>
  <c r="G6167" i="35"/>
  <c r="G6168" i="35"/>
  <c r="G6169" i="35"/>
  <c r="G6170" i="35"/>
  <c r="G6171" i="35"/>
  <c r="G6172" i="35"/>
  <c r="G6173" i="35"/>
  <c r="G6174" i="35"/>
  <c r="G6175" i="35"/>
  <c r="G6176" i="35"/>
  <c r="G6177" i="35"/>
  <c r="G6178" i="35"/>
  <c r="G6179" i="35"/>
  <c r="G6180" i="35"/>
  <c r="G6181" i="35"/>
  <c r="G6182" i="35"/>
  <c r="G6183" i="35"/>
  <c r="G6184" i="35"/>
  <c r="G6185" i="35"/>
  <c r="G6186" i="35"/>
  <c r="G6187" i="35"/>
  <c r="G6188" i="35"/>
  <c r="G6189" i="35"/>
  <c r="G6190" i="35"/>
  <c r="G6191" i="35"/>
  <c r="G6192" i="35"/>
  <c r="G6193" i="35"/>
  <c r="G6194" i="35"/>
  <c r="G6195" i="35"/>
  <c r="G6196" i="35"/>
  <c r="G6197" i="35"/>
  <c r="G6198" i="35"/>
  <c r="G6199" i="35"/>
  <c r="G6200" i="35"/>
  <c r="G6201" i="35"/>
  <c r="G6202" i="35"/>
  <c r="G6203" i="35"/>
  <c r="G6204" i="35"/>
  <c r="G6205" i="35"/>
  <c r="G6206" i="35"/>
  <c r="G6207" i="35"/>
  <c r="G6208" i="35"/>
  <c r="G6209" i="35"/>
  <c r="G6210" i="35"/>
  <c r="G6211" i="35"/>
  <c r="G6212" i="35"/>
  <c r="G6213" i="35"/>
  <c r="G6214" i="35"/>
  <c r="G6215" i="35"/>
  <c r="G6216" i="35"/>
  <c r="G6217" i="35"/>
  <c r="G6218" i="35"/>
  <c r="G6219" i="35"/>
  <c r="G6220" i="35"/>
  <c r="G6221" i="35"/>
  <c r="G6222" i="35"/>
  <c r="G6223" i="35"/>
  <c r="G6224" i="35"/>
  <c r="G6225" i="35"/>
  <c r="G6226" i="35"/>
  <c r="G6227" i="35"/>
  <c r="G6228" i="35"/>
  <c r="G6229" i="35"/>
  <c r="G6230" i="35"/>
  <c r="G6231" i="35"/>
  <c r="G6232" i="35"/>
  <c r="G6233" i="35"/>
  <c r="G6234" i="35"/>
  <c r="G6235" i="35"/>
  <c r="G6236" i="35"/>
  <c r="G6237" i="35"/>
  <c r="G6238" i="35"/>
  <c r="G6239" i="35"/>
  <c r="G6240" i="35"/>
  <c r="G6241" i="35"/>
  <c r="G6242" i="35"/>
  <c r="G6243" i="35"/>
  <c r="G6244" i="35"/>
  <c r="G6245" i="35"/>
  <c r="G6246" i="35"/>
  <c r="G6247" i="35"/>
  <c r="G6248" i="35"/>
  <c r="G6249" i="35"/>
  <c r="G6250" i="35"/>
  <c r="G6251" i="35"/>
  <c r="G6252" i="35"/>
  <c r="G6253" i="35"/>
  <c r="G6254" i="35"/>
  <c r="G6255" i="35"/>
  <c r="G6256" i="35"/>
  <c r="G6257" i="35"/>
  <c r="G6258" i="35"/>
  <c r="G6259" i="35"/>
  <c r="G6260" i="35"/>
  <c r="G6261" i="35"/>
  <c r="G6262" i="35"/>
  <c r="G6263" i="35"/>
  <c r="G6264" i="35"/>
  <c r="G6265" i="35"/>
  <c r="G6266" i="35"/>
  <c r="G6267" i="35"/>
  <c r="G6268" i="35"/>
  <c r="G6269" i="35"/>
  <c r="G6270" i="35"/>
  <c r="G6271" i="35"/>
  <c r="G6272" i="35"/>
  <c r="G6273" i="35"/>
  <c r="G6274" i="35"/>
  <c r="G6275" i="35"/>
  <c r="G6276" i="35"/>
  <c r="G6277" i="35"/>
  <c r="G6278" i="35"/>
  <c r="G6279" i="35"/>
  <c r="G6280" i="35"/>
  <c r="G6281" i="35"/>
  <c r="G6282" i="35"/>
  <c r="G6283" i="35"/>
  <c r="G6284" i="35"/>
  <c r="G6285" i="35"/>
  <c r="G6286" i="35"/>
  <c r="G6287" i="35"/>
  <c r="G6288" i="35"/>
  <c r="G6289" i="35"/>
  <c r="G6290" i="35"/>
  <c r="G6291" i="35"/>
  <c r="G6292" i="35"/>
  <c r="G6293" i="35"/>
  <c r="G6294" i="35"/>
  <c r="G6295" i="35"/>
  <c r="G6296" i="35"/>
  <c r="G6297" i="35"/>
  <c r="G6298" i="35"/>
  <c r="G6299" i="35"/>
  <c r="G6300" i="35"/>
  <c r="G6301" i="35"/>
  <c r="G6302" i="35"/>
  <c r="G6303" i="35"/>
  <c r="G6304" i="35"/>
  <c r="G6305" i="35"/>
  <c r="G6306" i="35"/>
  <c r="G6307" i="35"/>
  <c r="G6308" i="35"/>
  <c r="G6309" i="35"/>
  <c r="G6310" i="35"/>
  <c r="G6311" i="35"/>
  <c r="G6312" i="35"/>
  <c r="G6313" i="35"/>
  <c r="G6314" i="35"/>
  <c r="G6315" i="35"/>
  <c r="G6316" i="35"/>
  <c r="G6317" i="35"/>
  <c r="G6318" i="35"/>
  <c r="G6319" i="35"/>
  <c r="G6320" i="35"/>
  <c r="G6321" i="35"/>
  <c r="G6322" i="35"/>
  <c r="G6323" i="35"/>
  <c r="G6324" i="35"/>
  <c r="G6325" i="35"/>
  <c r="G6326" i="35"/>
  <c r="G6327" i="35"/>
  <c r="G6328" i="35"/>
  <c r="G6329" i="35"/>
  <c r="G6330" i="35"/>
  <c r="G6331" i="35"/>
  <c r="G6332" i="35"/>
  <c r="G6333" i="35"/>
  <c r="G6334" i="35"/>
  <c r="G6335" i="35"/>
  <c r="G6336" i="35"/>
  <c r="G6337" i="35"/>
  <c r="G6338" i="35"/>
  <c r="G6339" i="35"/>
  <c r="G6340" i="35"/>
  <c r="G6341" i="35"/>
  <c r="G6342" i="35"/>
  <c r="G6343" i="35"/>
  <c r="G6344" i="35"/>
  <c r="G6345" i="35"/>
  <c r="G6346" i="35"/>
  <c r="G6347" i="35"/>
  <c r="G6348" i="35"/>
  <c r="G6349" i="35"/>
  <c r="G6350" i="35"/>
  <c r="G6351" i="35"/>
  <c r="G6352" i="35"/>
  <c r="G6353" i="35"/>
  <c r="G6354" i="35"/>
  <c r="G6355" i="35"/>
  <c r="G6356" i="35"/>
  <c r="G6357" i="35"/>
  <c r="G6358" i="35"/>
  <c r="G6359" i="35"/>
  <c r="G6360" i="35"/>
  <c r="G6361" i="35"/>
  <c r="G6362" i="35"/>
  <c r="G6363" i="35"/>
  <c r="G6364" i="35"/>
  <c r="G6365" i="35"/>
  <c r="G6366" i="35"/>
  <c r="G6367" i="35"/>
  <c r="G6368" i="35"/>
  <c r="G6369" i="35"/>
  <c r="G6370" i="35"/>
  <c r="G6371" i="35"/>
  <c r="G6372" i="35"/>
  <c r="G6373" i="35"/>
  <c r="G6374" i="35"/>
  <c r="G6375" i="35"/>
  <c r="G6376" i="35"/>
  <c r="G6377" i="35"/>
  <c r="G6378" i="35"/>
  <c r="G6379" i="35"/>
  <c r="G6380" i="35"/>
  <c r="G6381" i="35"/>
  <c r="G6382" i="35"/>
  <c r="G6383" i="35"/>
  <c r="G6384" i="35"/>
  <c r="G6385" i="35"/>
  <c r="G6386" i="35"/>
  <c r="G6387" i="35"/>
  <c r="G6388" i="35"/>
  <c r="G6389" i="35"/>
  <c r="G6390" i="35"/>
  <c r="G6391" i="35"/>
  <c r="G6392" i="35"/>
  <c r="G6393" i="35"/>
  <c r="G6394" i="35"/>
  <c r="G6395" i="35"/>
  <c r="G6396" i="35"/>
  <c r="G6397" i="35"/>
  <c r="G6398" i="35"/>
  <c r="G6399" i="35"/>
  <c r="G6400" i="35"/>
  <c r="G6401" i="35"/>
  <c r="G6402" i="35"/>
  <c r="G6403" i="35"/>
  <c r="G6404" i="35"/>
  <c r="G6405" i="35"/>
  <c r="G6406" i="35"/>
  <c r="G6407" i="35"/>
  <c r="G6408" i="35"/>
  <c r="G6409" i="35"/>
  <c r="G6410" i="35"/>
  <c r="G6411" i="35"/>
  <c r="G6412" i="35"/>
  <c r="G6413" i="35"/>
  <c r="G6414" i="35"/>
  <c r="G6415" i="35"/>
  <c r="G6416" i="35"/>
  <c r="G6417" i="35"/>
  <c r="G6418" i="35"/>
  <c r="G6419" i="35"/>
  <c r="G6420" i="35"/>
  <c r="G6421" i="35"/>
  <c r="G6422" i="35"/>
  <c r="G6423" i="35"/>
  <c r="G6424" i="35"/>
  <c r="G6425" i="35"/>
  <c r="G6426" i="35"/>
  <c r="G6427" i="35"/>
  <c r="G6428" i="35"/>
  <c r="G6429" i="35"/>
  <c r="G6430" i="35"/>
  <c r="G6431" i="35"/>
  <c r="G6432" i="35"/>
  <c r="G6433" i="35"/>
  <c r="G6434" i="35"/>
  <c r="G6435" i="35"/>
  <c r="G6436" i="35"/>
  <c r="G6437" i="35"/>
  <c r="G6438" i="35"/>
  <c r="G6439" i="35"/>
  <c r="G6440" i="35"/>
  <c r="G6441" i="35"/>
  <c r="G6442" i="35"/>
  <c r="G6443" i="35"/>
  <c r="G6444" i="35"/>
  <c r="G6445" i="35"/>
  <c r="G6446" i="35"/>
  <c r="G6447" i="35"/>
  <c r="G6448" i="35"/>
  <c r="G6449" i="35"/>
  <c r="G6450" i="35"/>
  <c r="G6451" i="35"/>
  <c r="G6452" i="35"/>
  <c r="G6453" i="35"/>
  <c r="G6454" i="35"/>
  <c r="G6455" i="35"/>
  <c r="G6456" i="35"/>
  <c r="G6457" i="35"/>
  <c r="G6458" i="35"/>
  <c r="G6459" i="35"/>
  <c r="G6460" i="35"/>
  <c r="G6461" i="35"/>
  <c r="G6462" i="35"/>
  <c r="G6463" i="35"/>
  <c r="G6464" i="35"/>
  <c r="G6465" i="35"/>
  <c r="G6466" i="35"/>
  <c r="G6467" i="35"/>
  <c r="G6468" i="35"/>
  <c r="G6469" i="35"/>
  <c r="G6470" i="35"/>
  <c r="G6471" i="35"/>
  <c r="G6472" i="35"/>
  <c r="G6473" i="35"/>
  <c r="G6474" i="35"/>
  <c r="G6475" i="35"/>
  <c r="G6476" i="35"/>
  <c r="G6477" i="35"/>
  <c r="G6478" i="35"/>
  <c r="G6479" i="35"/>
  <c r="G6480" i="35"/>
  <c r="G6481" i="35"/>
  <c r="G6482" i="35"/>
  <c r="G6483" i="35"/>
  <c r="G6484" i="35"/>
  <c r="G6485" i="35"/>
  <c r="G6486" i="35"/>
  <c r="G6487" i="35"/>
  <c r="G6488" i="35"/>
  <c r="G6489" i="35"/>
  <c r="G6490" i="35"/>
  <c r="G6491" i="35"/>
  <c r="G6492" i="35"/>
  <c r="G6493" i="35"/>
  <c r="G6494" i="35"/>
  <c r="G6495" i="35"/>
  <c r="G6496" i="35"/>
  <c r="G6497" i="35"/>
  <c r="G6498" i="35"/>
  <c r="G6499" i="35"/>
  <c r="G6500" i="35"/>
  <c r="G6501" i="35"/>
  <c r="G6502" i="35"/>
  <c r="G6503" i="35"/>
  <c r="G6504" i="35"/>
  <c r="G6505" i="35"/>
  <c r="G6506" i="35"/>
  <c r="G6507" i="35"/>
  <c r="G6508" i="35"/>
  <c r="G6509" i="35"/>
  <c r="G6510" i="35"/>
  <c r="G6511" i="35"/>
  <c r="G6512" i="35"/>
  <c r="G6513" i="35"/>
  <c r="G6514" i="35"/>
  <c r="G6515" i="35"/>
  <c r="G6516" i="35"/>
  <c r="G6517" i="35"/>
  <c r="G6518" i="35"/>
  <c r="G6519" i="35"/>
  <c r="G6520" i="35"/>
  <c r="G6521" i="35"/>
  <c r="G6522" i="35"/>
  <c r="G6523" i="35"/>
  <c r="G6524" i="35"/>
  <c r="G6525" i="35"/>
  <c r="G6526" i="35"/>
  <c r="G6527" i="35"/>
  <c r="G6528" i="35"/>
  <c r="G6529" i="35"/>
  <c r="G6530" i="35"/>
  <c r="G6531" i="35"/>
  <c r="G6532" i="35"/>
  <c r="G6533" i="35"/>
  <c r="G6534" i="35"/>
  <c r="G6535" i="35"/>
  <c r="G6536" i="35"/>
  <c r="G6537" i="35"/>
  <c r="G6538" i="35"/>
  <c r="G6539" i="35"/>
  <c r="G6540" i="35"/>
  <c r="G6541" i="35"/>
  <c r="G6542" i="35"/>
  <c r="G6543" i="35"/>
  <c r="G6544" i="35"/>
  <c r="G6545" i="35"/>
  <c r="G6546" i="35"/>
  <c r="G6547" i="35"/>
  <c r="G6548" i="35"/>
  <c r="G6549" i="35"/>
  <c r="G6550" i="35"/>
  <c r="G6551" i="35"/>
  <c r="G6552" i="35"/>
  <c r="G6553" i="35"/>
  <c r="G6554" i="35"/>
  <c r="G6555" i="35"/>
  <c r="G6556" i="35"/>
  <c r="G6557" i="35"/>
  <c r="G6558" i="35"/>
  <c r="G6559" i="35"/>
  <c r="G6560" i="35"/>
  <c r="G6561" i="35"/>
  <c r="G6562" i="35"/>
  <c r="G6563" i="35"/>
  <c r="G6564" i="35"/>
  <c r="G6565" i="35"/>
  <c r="G6566" i="35"/>
  <c r="G6567" i="35"/>
  <c r="G6568" i="35"/>
  <c r="G6569" i="35"/>
  <c r="G6570" i="35"/>
  <c r="G6571" i="35"/>
  <c r="G6572" i="35"/>
  <c r="G6573" i="35"/>
  <c r="G6574" i="35"/>
  <c r="G6575" i="35"/>
  <c r="G6576" i="35"/>
  <c r="G6577" i="35"/>
  <c r="G6578" i="35"/>
  <c r="G6579" i="35"/>
  <c r="G6580" i="35"/>
  <c r="G6581" i="35"/>
  <c r="G6582" i="35"/>
  <c r="G6583" i="35"/>
  <c r="G6584" i="35"/>
  <c r="G6585" i="35"/>
  <c r="G6586" i="35"/>
  <c r="G6587" i="35"/>
  <c r="G6588" i="35"/>
  <c r="G6589" i="35"/>
  <c r="G6590" i="35"/>
  <c r="G6591" i="35"/>
  <c r="G6592" i="35"/>
  <c r="G6593" i="35"/>
  <c r="G6594" i="35"/>
  <c r="G6595" i="35"/>
  <c r="G6596" i="35"/>
  <c r="G6597" i="35"/>
  <c r="G6598" i="35"/>
  <c r="G6599" i="35"/>
  <c r="G6600" i="35"/>
  <c r="G6601" i="35"/>
  <c r="G6602" i="35"/>
  <c r="G6603" i="35"/>
  <c r="G6604" i="35"/>
  <c r="G6605" i="35"/>
  <c r="G6606" i="35"/>
  <c r="G6607" i="35"/>
  <c r="G6608" i="35"/>
  <c r="G6609" i="35"/>
  <c r="G6610" i="35"/>
  <c r="G6611" i="35"/>
  <c r="G6612" i="35"/>
  <c r="G6613" i="35"/>
  <c r="G6614" i="35"/>
  <c r="G6615" i="35"/>
  <c r="G6616" i="35"/>
  <c r="G6617" i="35"/>
  <c r="G6618" i="35"/>
  <c r="G6619" i="35"/>
  <c r="G6620" i="35"/>
  <c r="G6621" i="35"/>
  <c r="G6622" i="35"/>
  <c r="G6623" i="35"/>
  <c r="G6624" i="35"/>
  <c r="G6625" i="35"/>
  <c r="G6626" i="35"/>
  <c r="G6627" i="35"/>
  <c r="G6628" i="35"/>
  <c r="G6629" i="35"/>
  <c r="G6630" i="35"/>
  <c r="G6631" i="35"/>
  <c r="G6632" i="35"/>
  <c r="G6633" i="35"/>
  <c r="G6634" i="35"/>
  <c r="G6635" i="35"/>
  <c r="G6636" i="35"/>
  <c r="G6637" i="35"/>
  <c r="G6638" i="35"/>
  <c r="G6639" i="35"/>
  <c r="G6640" i="35"/>
  <c r="G6641" i="35"/>
  <c r="G6642" i="35"/>
  <c r="G6643" i="35"/>
  <c r="G6644" i="35"/>
  <c r="G6645" i="35"/>
  <c r="G6646" i="35"/>
  <c r="G6647" i="35"/>
  <c r="G6648" i="35"/>
  <c r="G6649" i="35"/>
  <c r="G6650" i="35"/>
  <c r="G6651" i="35"/>
  <c r="G6652" i="35"/>
  <c r="G6653" i="35"/>
  <c r="G6654" i="35"/>
  <c r="G6655" i="35"/>
  <c r="G6656" i="35"/>
  <c r="G6657" i="35"/>
  <c r="G6658" i="35"/>
  <c r="G6659" i="35"/>
  <c r="G6660" i="35"/>
  <c r="G6661" i="35"/>
  <c r="G6662" i="35"/>
  <c r="G6663" i="35"/>
  <c r="G6664" i="35"/>
  <c r="G6665" i="35"/>
  <c r="G6666" i="35"/>
  <c r="G6667" i="35"/>
  <c r="G6668" i="35"/>
  <c r="G6669" i="35"/>
  <c r="G6670" i="35"/>
  <c r="G6671" i="35"/>
  <c r="G6672" i="35"/>
  <c r="G6673" i="35"/>
  <c r="G6674" i="35"/>
  <c r="G6675" i="35"/>
  <c r="G6676" i="35"/>
  <c r="G6677" i="35"/>
  <c r="G6678" i="35"/>
  <c r="G6679" i="35"/>
  <c r="G6680" i="35"/>
  <c r="G6681" i="35"/>
  <c r="G6682" i="35"/>
  <c r="G6683" i="35"/>
  <c r="G6684" i="35"/>
  <c r="G6685" i="35"/>
  <c r="G6686" i="35"/>
  <c r="G6687" i="35"/>
  <c r="G6688" i="35"/>
  <c r="G6689" i="35"/>
  <c r="G6690" i="35"/>
  <c r="G6691" i="35"/>
  <c r="G6692" i="35"/>
  <c r="G6693" i="35"/>
  <c r="G6694" i="35"/>
  <c r="G6695" i="35"/>
  <c r="G6696" i="35"/>
  <c r="G6697" i="35"/>
  <c r="G6698" i="35"/>
  <c r="G6699" i="35"/>
  <c r="G6700" i="35"/>
  <c r="G6701" i="35"/>
  <c r="G6702" i="35"/>
  <c r="G6703" i="35"/>
  <c r="G6704" i="35"/>
  <c r="G6705" i="35"/>
  <c r="G6706" i="35"/>
  <c r="G6707" i="35"/>
  <c r="G6708" i="35"/>
  <c r="G6709" i="35"/>
  <c r="G6710" i="35"/>
  <c r="G6711" i="35"/>
  <c r="G6712" i="35"/>
  <c r="G6713" i="35"/>
  <c r="G6714" i="35"/>
  <c r="G6715" i="35"/>
  <c r="G6716" i="35"/>
  <c r="G6717" i="35"/>
  <c r="G6718" i="35"/>
  <c r="G6719" i="35"/>
  <c r="G6720" i="35"/>
  <c r="G6721" i="35"/>
  <c r="G6722" i="35"/>
  <c r="G6723" i="35"/>
  <c r="G6724" i="35"/>
  <c r="G6725" i="35"/>
  <c r="G6726" i="35"/>
  <c r="G6727" i="35"/>
  <c r="G6728" i="35"/>
  <c r="G6729" i="35"/>
  <c r="G6730" i="35"/>
  <c r="G6731" i="35"/>
  <c r="G6732" i="35"/>
  <c r="G6733" i="35"/>
  <c r="G6734" i="35"/>
  <c r="G6735" i="35"/>
  <c r="G6736" i="35"/>
  <c r="G6737" i="35"/>
  <c r="G6738" i="35"/>
  <c r="G6739" i="35"/>
  <c r="G6740" i="35"/>
  <c r="G6741" i="35"/>
  <c r="G6742" i="35"/>
  <c r="G6743" i="35"/>
  <c r="G6744" i="35"/>
  <c r="G6745" i="35"/>
  <c r="G6746" i="35"/>
  <c r="G6747" i="35"/>
  <c r="G6748" i="35"/>
  <c r="G6749" i="35"/>
  <c r="G6750" i="35"/>
  <c r="G6751" i="35"/>
  <c r="G6752" i="35"/>
  <c r="G6753" i="35"/>
  <c r="G6754" i="35"/>
  <c r="G6755" i="35"/>
  <c r="G6756" i="35"/>
  <c r="G6757" i="35"/>
  <c r="G6758" i="35"/>
  <c r="G6759" i="35"/>
  <c r="G6760" i="35"/>
  <c r="G6761" i="35"/>
  <c r="G6762" i="35"/>
  <c r="G6763" i="35"/>
  <c r="G6764" i="35"/>
  <c r="G6765" i="35"/>
  <c r="G6766" i="35"/>
  <c r="G6767" i="35"/>
  <c r="G6768" i="35"/>
  <c r="G6769" i="35"/>
  <c r="G6770" i="35"/>
  <c r="G6771" i="35"/>
  <c r="G6772" i="35"/>
  <c r="G6773" i="35"/>
  <c r="G6774" i="35"/>
  <c r="G6775" i="35"/>
  <c r="G6776" i="35"/>
  <c r="G6777" i="35"/>
  <c r="G6778" i="35"/>
  <c r="G6779" i="35"/>
  <c r="G6780" i="35"/>
  <c r="G6781" i="35"/>
  <c r="G6782" i="35"/>
  <c r="G6783" i="35"/>
  <c r="G6784" i="35"/>
  <c r="G6785" i="35"/>
  <c r="G6786" i="35"/>
  <c r="G6787" i="35"/>
  <c r="G6788" i="35"/>
  <c r="G6789" i="35"/>
  <c r="G6790" i="35"/>
  <c r="G6791" i="35"/>
  <c r="G6792" i="35"/>
  <c r="G6793" i="35"/>
  <c r="G6794" i="35"/>
  <c r="G6795" i="35"/>
  <c r="G6796" i="35"/>
  <c r="G6797" i="35"/>
  <c r="G6798" i="35"/>
  <c r="G6799" i="35"/>
  <c r="G6800" i="35"/>
  <c r="G6801" i="35"/>
  <c r="G6802" i="35"/>
  <c r="G6803" i="35"/>
  <c r="G6804" i="35"/>
  <c r="G6805" i="35"/>
  <c r="G6806" i="35"/>
  <c r="G6807" i="35"/>
  <c r="G6808" i="35"/>
  <c r="G6809" i="35"/>
  <c r="G6810" i="35"/>
  <c r="G6811" i="35"/>
  <c r="G6812" i="35"/>
  <c r="G6813" i="35"/>
  <c r="G6814" i="35"/>
  <c r="G6815" i="35"/>
  <c r="G6816" i="35"/>
  <c r="G6817" i="35"/>
  <c r="G6818" i="35"/>
  <c r="G6819" i="35"/>
  <c r="G6820" i="35"/>
  <c r="G6821" i="35"/>
  <c r="G6822" i="35"/>
  <c r="G6823" i="35"/>
  <c r="G6824" i="35"/>
  <c r="G6825" i="35"/>
  <c r="G6826" i="35"/>
  <c r="G6827" i="35"/>
  <c r="G6828" i="35"/>
  <c r="G6829" i="35"/>
  <c r="G6830" i="35"/>
  <c r="G6831" i="35"/>
  <c r="G6832" i="35"/>
  <c r="G6833" i="35"/>
  <c r="G6834" i="35"/>
  <c r="G6835" i="35"/>
  <c r="G6836" i="35"/>
  <c r="G6837" i="35"/>
  <c r="G6838" i="35"/>
  <c r="G6839" i="35"/>
  <c r="G6840" i="35"/>
  <c r="G6841" i="35"/>
  <c r="G6842" i="35"/>
  <c r="G6843" i="35"/>
  <c r="G6844" i="35"/>
  <c r="G6845" i="35"/>
  <c r="G6846" i="35"/>
  <c r="G6847" i="35"/>
  <c r="G6848" i="35"/>
  <c r="G6849" i="35"/>
  <c r="G6850" i="35"/>
  <c r="G6851" i="35"/>
  <c r="G6852" i="35"/>
  <c r="G6853" i="35"/>
  <c r="G6854" i="35"/>
  <c r="G6855" i="35"/>
  <c r="G6856" i="35"/>
  <c r="G6857" i="35"/>
  <c r="G6858" i="35"/>
  <c r="G6859" i="35"/>
  <c r="G6860" i="35"/>
  <c r="G6861" i="35"/>
  <c r="G6862" i="35"/>
  <c r="G6863" i="35"/>
  <c r="G6864" i="35"/>
  <c r="G6865" i="35"/>
  <c r="G6866" i="35"/>
  <c r="G6867" i="35"/>
  <c r="G6868" i="35"/>
  <c r="G6869" i="35"/>
  <c r="G6870" i="35"/>
  <c r="G6871" i="35"/>
  <c r="G6872" i="35"/>
  <c r="G6873" i="35"/>
  <c r="G6874" i="35"/>
  <c r="G6875" i="35"/>
  <c r="G6876" i="35"/>
  <c r="G6877" i="35"/>
  <c r="G6878" i="35"/>
  <c r="G6879" i="35"/>
  <c r="G6880" i="35"/>
  <c r="G6881" i="35"/>
  <c r="G6882" i="35"/>
  <c r="G6883" i="35"/>
  <c r="G6884" i="35"/>
  <c r="G6885" i="35"/>
  <c r="G6886" i="35"/>
  <c r="G6887" i="35"/>
  <c r="G6888" i="35"/>
  <c r="G6889" i="35"/>
  <c r="G6890" i="35"/>
  <c r="G6891" i="35"/>
  <c r="G6892" i="35"/>
  <c r="G6893" i="35"/>
  <c r="G6894" i="35"/>
  <c r="G6895" i="35"/>
  <c r="G6896" i="35"/>
  <c r="G6897" i="35"/>
  <c r="G6898" i="35"/>
  <c r="G6899" i="35"/>
  <c r="G6900" i="35"/>
  <c r="G6901" i="35"/>
  <c r="G6902" i="35"/>
  <c r="G6903" i="35"/>
  <c r="G6904" i="35"/>
  <c r="G6905" i="35"/>
  <c r="G6906" i="35"/>
  <c r="G6907" i="35"/>
  <c r="G6908" i="35"/>
  <c r="G6909" i="35"/>
  <c r="G6910" i="35"/>
  <c r="G6911" i="35"/>
  <c r="G6912" i="35"/>
  <c r="G6913" i="35"/>
  <c r="G6914" i="35"/>
  <c r="G6915" i="35"/>
  <c r="G6916" i="35"/>
  <c r="G6917" i="35"/>
  <c r="G6918" i="35"/>
  <c r="G6919" i="35"/>
  <c r="G6920" i="35"/>
  <c r="G6921" i="35"/>
  <c r="G6922" i="35"/>
  <c r="G6923" i="35"/>
  <c r="G6924" i="35"/>
  <c r="G6925" i="35"/>
  <c r="G6926" i="35"/>
  <c r="G6927" i="35"/>
  <c r="G6928" i="35"/>
  <c r="G6929" i="35"/>
  <c r="G6930" i="35"/>
  <c r="G6931" i="35"/>
  <c r="G6932" i="35"/>
  <c r="G6933" i="35"/>
  <c r="G6934" i="35"/>
  <c r="G6935" i="35"/>
  <c r="G6936" i="35"/>
  <c r="G6937" i="35"/>
  <c r="G6938" i="35"/>
  <c r="G6939" i="35"/>
  <c r="G6940" i="35"/>
  <c r="G6941" i="35"/>
  <c r="G6942" i="35"/>
  <c r="G6943" i="35"/>
  <c r="G6944" i="35"/>
  <c r="G6945" i="35"/>
  <c r="G6946" i="35"/>
  <c r="G6947" i="35"/>
  <c r="G6948" i="35"/>
  <c r="G6949" i="35"/>
  <c r="G6950" i="35"/>
  <c r="G6951" i="35"/>
  <c r="G6952" i="35"/>
  <c r="G6953" i="35"/>
  <c r="G6954" i="35"/>
  <c r="G6955" i="35"/>
  <c r="G6956" i="35"/>
  <c r="G6957" i="35"/>
  <c r="G6958" i="35"/>
  <c r="G6959" i="35"/>
  <c r="G6960" i="35"/>
  <c r="G6961" i="35"/>
  <c r="G6962" i="35"/>
  <c r="G6963" i="35"/>
  <c r="G6964" i="35"/>
  <c r="G6965" i="35"/>
  <c r="G6966" i="35"/>
  <c r="G6967" i="35"/>
  <c r="G6968" i="35"/>
  <c r="G6969" i="35"/>
  <c r="G6970" i="35"/>
  <c r="G6971" i="35"/>
  <c r="G6972" i="35"/>
  <c r="G6973" i="35"/>
  <c r="G6974" i="35"/>
  <c r="G6975" i="35"/>
  <c r="G6976" i="35"/>
  <c r="G6977" i="35"/>
  <c r="G6978" i="35"/>
  <c r="G6979" i="35"/>
  <c r="G6980" i="35"/>
  <c r="G6981" i="35"/>
  <c r="G6982" i="35"/>
  <c r="G6983" i="35"/>
  <c r="G6984" i="35"/>
  <c r="G6985" i="35"/>
  <c r="G6986" i="35"/>
  <c r="G6987" i="35"/>
  <c r="G6988" i="35"/>
  <c r="G6989" i="35"/>
  <c r="G6990" i="35"/>
  <c r="G6991" i="35"/>
  <c r="G6992" i="35"/>
  <c r="G6993" i="35"/>
  <c r="G6994" i="35"/>
  <c r="G6995" i="35"/>
  <c r="G6996" i="35"/>
  <c r="G6997" i="35"/>
  <c r="G6998" i="35"/>
  <c r="G6999" i="35"/>
  <c r="G7000" i="35"/>
  <c r="G7001" i="35"/>
  <c r="G7002" i="35"/>
  <c r="G7003" i="35"/>
  <c r="G7004" i="35"/>
  <c r="G7005" i="35"/>
  <c r="G7006" i="35"/>
  <c r="G7007" i="35"/>
  <c r="G7008" i="35"/>
  <c r="G7009" i="35"/>
  <c r="G7010" i="35"/>
  <c r="G7011" i="35"/>
  <c r="G7012" i="35"/>
  <c r="G7013" i="35"/>
  <c r="G7014" i="35"/>
  <c r="G7015" i="35"/>
  <c r="G7016" i="35"/>
  <c r="G7017" i="35"/>
  <c r="G7018" i="35"/>
  <c r="G7019" i="35"/>
  <c r="G7020" i="35"/>
  <c r="G7021" i="35"/>
  <c r="G7022" i="35"/>
  <c r="G7023" i="35"/>
  <c r="G7024" i="35"/>
  <c r="G7025" i="35"/>
  <c r="G7026" i="35"/>
  <c r="G7027" i="35"/>
  <c r="G7028" i="35"/>
  <c r="G7029" i="35"/>
  <c r="G7030" i="35"/>
  <c r="G7031" i="35"/>
  <c r="G7032" i="35"/>
  <c r="G7033" i="35"/>
  <c r="G7034" i="35"/>
  <c r="G7035" i="35"/>
  <c r="G7036" i="35"/>
  <c r="G7037" i="35"/>
  <c r="G7038" i="35"/>
  <c r="G7039" i="35"/>
  <c r="G7040" i="35"/>
  <c r="G7041" i="35"/>
  <c r="G7042" i="35"/>
  <c r="G7043" i="35"/>
  <c r="G7044" i="35"/>
  <c r="G7045" i="35"/>
  <c r="G7046" i="35"/>
  <c r="G7047" i="35"/>
  <c r="G7048" i="35"/>
  <c r="G7049" i="35"/>
  <c r="G7050" i="35"/>
  <c r="G7051" i="35"/>
  <c r="G7052" i="35"/>
  <c r="G7053" i="35"/>
  <c r="G7054" i="35"/>
  <c r="G7055" i="35"/>
  <c r="G7056" i="35"/>
  <c r="G7057" i="35"/>
  <c r="G7058" i="35"/>
  <c r="G7059" i="35"/>
  <c r="G7060" i="35"/>
  <c r="G7061" i="35"/>
  <c r="G7062" i="35"/>
  <c r="G7063" i="35"/>
  <c r="G7064" i="35"/>
  <c r="G7065" i="35"/>
  <c r="G7066" i="35"/>
  <c r="G7067" i="35"/>
  <c r="G7068" i="35"/>
  <c r="G7069" i="35"/>
  <c r="G7070" i="35"/>
  <c r="G7071" i="35"/>
  <c r="G7072" i="35"/>
  <c r="G7073" i="35"/>
  <c r="G7074" i="35"/>
  <c r="G7075" i="35"/>
  <c r="G7076" i="35"/>
  <c r="G7077" i="35"/>
  <c r="G7078" i="35"/>
  <c r="G7079" i="35"/>
  <c r="G7080" i="35"/>
  <c r="G7081" i="35"/>
  <c r="G7082" i="35"/>
  <c r="G7083" i="35"/>
  <c r="G7084" i="35"/>
  <c r="G7085" i="35"/>
  <c r="G7086" i="35"/>
  <c r="G7087" i="35"/>
  <c r="G7088" i="35"/>
  <c r="G7089" i="35"/>
  <c r="G7090" i="35"/>
  <c r="G7091" i="35"/>
  <c r="G7092" i="35"/>
  <c r="G7093" i="35"/>
  <c r="G7094" i="35"/>
  <c r="G7095" i="35"/>
  <c r="G7096" i="35"/>
  <c r="G7097" i="35"/>
  <c r="G7098" i="35"/>
  <c r="G7099" i="35"/>
  <c r="G7100" i="35"/>
  <c r="G7101" i="35"/>
  <c r="G7102" i="35"/>
  <c r="G7103" i="35"/>
  <c r="G7104" i="35"/>
  <c r="G7105" i="35"/>
  <c r="G7106" i="35"/>
  <c r="G7107" i="35"/>
  <c r="G7108" i="35"/>
  <c r="G7109" i="35"/>
  <c r="G7110" i="35"/>
  <c r="G7111" i="35"/>
  <c r="G7112" i="35"/>
  <c r="G7113" i="35"/>
  <c r="G7114" i="35"/>
  <c r="G7115" i="35"/>
  <c r="G7116" i="35"/>
  <c r="G7117" i="35"/>
  <c r="G7118" i="35"/>
  <c r="G7119" i="35"/>
  <c r="G7120" i="35"/>
  <c r="G7121" i="35"/>
  <c r="G7122" i="35"/>
  <c r="G7123" i="35"/>
  <c r="G7124" i="35"/>
  <c r="G7125" i="35"/>
  <c r="G7126" i="35"/>
  <c r="G7127" i="35"/>
  <c r="G7128" i="35"/>
  <c r="G7129" i="35"/>
  <c r="G7130" i="35"/>
  <c r="G7131" i="35"/>
  <c r="G7132" i="35"/>
  <c r="G7133" i="35"/>
  <c r="G7134" i="35"/>
  <c r="G7135" i="35"/>
  <c r="G7136" i="35"/>
  <c r="G7137" i="35"/>
  <c r="G7138" i="35"/>
  <c r="G7139" i="35"/>
  <c r="G7140" i="35"/>
  <c r="G7141" i="35"/>
  <c r="G7142" i="35"/>
  <c r="G7143" i="35"/>
  <c r="G7144" i="35"/>
  <c r="G7145" i="35"/>
  <c r="G7146" i="35"/>
  <c r="G7147" i="35"/>
  <c r="G7148" i="35"/>
  <c r="G7149" i="35"/>
  <c r="G7150" i="35"/>
  <c r="G7151" i="35"/>
  <c r="G7152" i="35"/>
  <c r="G7153" i="35"/>
  <c r="G7154" i="35"/>
  <c r="G7155" i="35"/>
  <c r="G7156" i="35"/>
  <c r="G7157" i="35"/>
  <c r="G7158" i="35"/>
  <c r="G7159" i="35"/>
  <c r="G7160" i="35"/>
  <c r="G7161" i="35"/>
  <c r="G7162" i="35"/>
  <c r="G7163" i="35"/>
  <c r="G7164" i="35"/>
  <c r="G7165" i="35"/>
  <c r="G7166" i="35"/>
  <c r="G7167" i="35"/>
  <c r="G7168" i="35"/>
  <c r="G7169" i="35"/>
  <c r="G7170" i="35"/>
  <c r="G7171" i="35"/>
  <c r="G7172" i="35"/>
  <c r="G7173" i="35"/>
  <c r="G7174" i="35"/>
  <c r="G7175" i="35"/>
  <c r="G7176" i="35"/>
  <c r="G7177" i="35"/>
  <c r="G7178" i="35"/>
  <c r="G7179" i="35"/>
  <c r="G7180" i="35"/>
  <c r="G7181" i="35"/>
  <c r="G7182" i="35"/>
  <c r="G7183" i="35"/>
  <c r="G7184" i="35"/>
  <c r="G7185" i="35"/>
  <c r="G7186" i="35"/>
  <c r="G7187" i="35"/>
  <c r="G7188" i="35"/>
  <c r="G7189" i="35"/>
  <c r="G7190" i="35"/>
  <c r="G7191" i="35"/>
  <c r="G7192" i="35"/>
  <c r="G7193" i="35"/>
  <c r="G7194" i="35"/>
  <c r="G7195" i="35"/>
  <c r="G7196" i="35"/>
  <c r="G7197" i="35"/>
  <c r="G7198" i="35"/>
  <c r="G7199" i="35"/>
  <c r="G7200" i="35"/>
  <c r="G7201" i="35"/>
  <c r="G7202" i="35"/>
  <c r="G7203" i="35"/>
  <c r="G7204" i="35"/>
  <c r="G7205" i="35"/>
  <c r="G7206" i="35"/>
  <c r="G7207" i="35"/>
  <c r="G7208" i="35"/>
  <c r="G7209" i="35"/>
  <c r="G7210" i="35"/>
  <c r="G7211" i="35"/>
  <c r="G7212" i="35"/>
  <c r="G7213" i="35"/>
  <c r="G7214" i="35"/>
  <c r="G7215" i="35"/>
  <c r="G7216" i="35"/>
  <c r="G7217" i="35"/>
  <c r="G7218" i="35"/>
  <c r="G7219" i="35"/>
  <c r="G7220" i="35"/>
  <c r="G7221" i="35"/>
  <c r="G7222" i="35"/>
  <c r="G7223" i="35"/>
  <c r="G7224" i="35"/>
  <c r="G7225" i="35"/>
  <c r="G7226" i="35"/>
  <c r="G7227" i="35"/>
  <c r="G7228" i="35"/>
  <c r="G7229" i="35"/>
  <c r="G7230" i="35"/>
  <c r="G7231" i="35"/>
  <c r="G7232" i="35"/>
  <c r="G7233" i="35"/>
  <c r="G7234" i="35"/>
  <c r="G7235" i="35"/>
  <c r="G7236" i="35"/>
  <c r="G7237" i="35"/>
  <c r="G7238" i="35"/>
  <c r="G7239" i="35"/>
  <c r="G7240" i="35"/>
  <c r="G7241" i="35"/>
  <c r="G7242" i="35"/>
  <c r="G7243" i="35"/>
  <c r="G7244" i="35"/>
  <c r="G7245" i="35"/>
  <c r="G7246" i="35"/>
  <c r="G7247" i="35"/>
  <c r="G7248" i="35"/>
  <c r="G7249" i="35"/>
  <c r="G7250" i="35"/>
  <c r="G7251" i="35"/>
  <c r="G7252" i="35"/>
  <c r="G7253" i="35"/>
  <c r="G7254" i="35"/>
  <c r="G7255" i="35"/>
  <c r="G7256" i="35"/>
  <c r="G7257" i="35"/>
  <c r="G7258" i="35"/>
  <c r="G7259" i="35"/>
  <c r="G7260" i="35"/>
  <c r="G7261" i="35"/>
  <c r="G7262" i="35"/>
  <c r="G7263" i="35"/>
  <c r="G7264" i="35"/>
  <c r="G7265" i="35"/>
  <c r="G7266" i="35"/>
  <c r="G7267" i="35"/>
  <c r="G7268" i="35"/>
  <c r="G7269" i="35"/>
  <c r="G7270" i="35"/>
  <c r="G7271" i="35"/>
  <c r="G7272" i="35"/>
  <c r="G7273" i="35"/>
  <c r="G7274" i="35"/>
  <c r="G7275" i="35"/>
  <c r="G7276" i="35"/>
  <c r="G7277" i="35"/>
  <c r="G7278" i="35"/>
  <c r="G7279" i="35"/>
  <c r="G7280" i="35"/>
  <c r="G7281" i="35"/>
  <c r="G7282" i="35"/>
  <c r="G7283" i="35"/>
  <c r="G7284" i="35"/>
  <c r="G7285" i="35"/>
  <c r="G7286" i="35"/>
  <c r="G7287" i="35"/>
  <c r="G7288" i="35"/>
  <c r="G7289" i="35"/>
  <c r="G7290" i="35"/>
  <c r="G7291" i="35"/>
  <c r="G7292" i="35"/>
  <c r="G7293" i="35"/>
  <c r="G7294" i="35"/>
  <c r="G7295" i="35"/>
  <c r="G7296" i="35"/>
  <c r="G7297" i="35"/>
  <c r="G7298" i="35"/>
  <c r="G7299" i="35"/>
  <c r="G7300" i="35"/>
  <c r="G7301" i="35"/>
  <c r="G7302" i="35"/>
  <c r="G7303" i="35"/>
  <c r="G7304" i="35"/>
  <c r="G7305" i="35"/>
  <c r="G7306" i="35"/>
  <c r="G7307" i="35"/>
  <c r="G7308" i="35"/>
  <c r="G7309" i="35"/>
  <c r="G7310" i="35"/>
  <c r="G7311" i="35"/>
  <c r="G7312" i="35"/>
  <c r="G7313" i="35"/>
  <c r="G7314" i="35"/>
  <c r="G7315" i="35"/>
  <c r="G7316" i="35"/>
  <c r="G7317" i="35"/>
  <c r="G7318" i="35"/>
  <c r="G7319" i="35"/>
  <c r="G7320" i="35"/>
  <c r="G7321" i="35"/>
  <c r="G7322" i="35"/>
  <c r="G7323" i="35"/>
  <c r="G7324" i="35"/>
  <c r="G7325" i="35"/>
  <c r="G7326" i="35"/>
  <c r="G7327" i="35"/>
  <c r="G7328" i="35"/>
  <c r="G7329" i="35"/>
  <c r="G7330" i="35"/>
  <c r="G7331" i="35"/>
  <c r="G7332" i="35"/>
  <c r="G7333" i="35"/>
  <c r="G7334" i="35"/>
  <c r="G7335" i="35"/>
  <c r="G7336" i="35"/>
  <c r="G7337" i="35"/>
  <c r="G7338" i="35"/>
  <c r="G7339" i="35"/>
  <c r="G7340" i="35"/>
  <c r="G7341" i="35"/>
  <c r="G7342" i="35"/>
  <c r="G7343" i="35"/>
  <c r="G7344" i="35"/>
  <c r="G7345" i="35"/>
  <c r="G7346" i="35"/>
  <c r="G7347" i="35"/>
  <c r="G7348" i="35"/>
  <c r="G7349" i="35"/>
  <c r="G7350" i="35"/>
  <c r="G7351" i="35"/>
  <c r="G7352" i="35"/>
  <c r="G7353" i="35"/>
  <c r="G7354" i="35"/>
  <c r="G7355" i="35"/>
  <c r="G7356" i="35"/>
  <c r="G7357" i="35"/>
  <c r="G7358" i="35"/>
  <c r="G7359" i="35"/>
  <c r="G7360" i="35"/>
  <c r="G7361" i="35"/>
  <c r="G7362" i="35"/>
  <c r="G7363" i="35"/>
  <c r="G7364" i="35"/>
  <c r="G7365" i="35"/>
  <c r="G7366" i="35"/>
  <c r="G7367" i="35"/>
  <c r="G7368" i="35"/>
  <c r="G7369" i="35"/>
  <c r="G7370" i="35"/>
  <c r="G7371" i="35"/>
  <c r="G7372" i="35"/>
  <c r="G7373" i="35"/>
  <c r="G7374" i="35"/>
  <c r="G7375" i="35"/>
  <c r="G7376" i="35"/>
  <c r="G7377" i="35"/>
  <c r="G7378" i="35"/>
  <c r="G7379" i="35"/>
  <c r="G7380" i="35"/>
  <c r="G7381" i="35"/>
  <c r="G7382" i="35"/>
  <c r="G7383" i="35"/>
  <c r="G7384" i="35"/>
  <c r="G7385" i="35"/>
  <c r="G7386" i="35"/>
  <c r="G7387" i="35"/>
  <c r="G7388" i="35"/>
  <c r="G7389" i="35"/>
  <c r="G7390" i="35"/>
  <c r="G7391" i="35"/>
  <c r="G7392" i="35"/>
  <c r="G7393" i="35"/>
  <c r="G7394" i="35"/>
  <c r="G7395" i="35"/>
  <c r="G7396" i="35"/>
  <c r="G7397" i="35"/>
  <c r="G7398" i="35"/>
  <c r="G7399" i="35"/>
  <c r="G7400" i="35"/>
  <c r="G7401" i="35"/>
  <c r="G7402" i="35"/>
  <c r="G7403" i="35"/>
  <c r="G7404" i="35"/>
  <c r="G7405" i="35"/>
  <c r="G7406" i="35"/>
  <c r="G7407" i="35"/>
  <c r="G7408" i="35"/>
  <c r="G7409" i="35"/>
  <c r="G7410" i="35"/>
  <c r="G7411" i="35"/>
  <c r="G7412" i="35"/>
  <c r="G7413" i="35"/>
  <c r="G7414" i="35"/>
  <c r="G7415" i="35"/>
  <c r="G7416" i="35"/>
  <c r="G7417" i="35"/>
  <c r="G7418" i="35"/>
  <c r="G7419" i="35"/>
  <c r="G7420" i="35"/>
  <c r="G7421" i="35"/>
  <c r="G7422" i="35"/>
  <c r="G7423" i="35"/>
  <c r="G7424" i="35"/>
  <c r="G7425" i="35"/>
  <c r="G7426" i="35"/>
  <c r="G7427" i="35"/>
  <c r="G7428" i="35"/>
  <c r="G7429" i="35"/>
  <c r="G7430" i="35"/>
  <c r="G7431" i="35"/>
  <c r="G7432" i="35"/>
  <c r="G7433" i="35"/>
  <c r="G7434" i="35"/>
  <c r="G7435" i="35"/>
  <c r="G7436" i="35"/>
  <c r="G7437" i="35"/>
  <c r="G7438" i="35"/>
  <c r="G7439" i="35"/>
  <c r="G7440" i="35"/>
  <c r="G7441" i="35"/>
  <c r="G7442" i="35"/>
  <c r="G7443" i="35"/>
  <c r="G7444" i="35"/>
  <c r="G7445" i="35"/>
  <c r="G7446" i="35"/>
  <c r="G7447" i="35"/>
  <c r="G7448" i="35"/>
  <c r="G7449" i="35"/>
  <c r="G7450" i="35"/>
  <c r="G7451" i="35"/>
  <c r="G7452" i="35"/>
  <c r="G7453" i="35"/>
  <c r="G7454" i="35"/>
  <c r="G7455" i="35"/>
  <c r="G7456" i="35"/>
  <c r="G7457" i="35"/>
  <c r="G7458" i="35"/>
  <c r="G7459" i="35"/>
  <c r="G7460" i="35"/>
  <c r="G7461" i="35"/>
  <c r="G7462" i="35"/>
  <c r="G7463" i="35"/>
  <c r="G7464" i="35"/>
  <c r="G7465" i="35"/>
  <c r="G7466" i="35"/>
  <c r="G7467" i="35"/>
  <c r="G7468" i="35"/>
  <c r="G7469" i="35"/>
  <c r="G7470" i="35"/>
  <c r="G7471" i="35"/>
  <c r="G7472" i="35"/>
  <c r="G7473" i="35"/>
  <c r="G7474" i="35"/>
  <c r="G7475" i="35"/>
  <c r="G7476" i="35"/>
  <c r="G7477" i="35"/>
  <c r="G7478" i="35"/>
  <c r="G7479" i="35"/>
  <c r="G7480" i="35"/>
  <c r="G7481" i="35"/>
  <c r="G7482" i="35"/>
  <c r="G7483" i="35"/>
  <c r="G7484" i="35"/>
  <c r="G7485" i="35"/>
  <c r="G7486" i="35"/>
  <c r="G7487" i="35"/>
  <c r="G7488" i="35"/>
  <c r="G7489" i="35"/>
  <c r="G7490" i="35"/>
  <c r="G7491" i="35"/>
  <c r="G7492" i="35"/>
  <c r="G7493" i="35"/>
  <c r="G7494" i="35"/>
  <c r="G7495" i="35"/>
  <c r="G7496" i="35"/>
  <c r="G7497" i="35"/>
  <c r="G7498" i="35"/>
  <c r="G7499" i="35"/>
  <c r="G7500" i="35"/>
  <c r="G7501" i="35"/>
  <c r="G7502" i="35"/>
  <c r="G7503" i="35"/>
  <c r="G7504" i="35"/>
  <c r="G7505" i="35"/>
  <c r="G7506" i="35"/>
  <c r="G7507" i="35"/>
  <c r="G7508" i="35"/>
  <c r="G7509" i="35"/>
  <c r="G7510" i="35"/>
  <c r="G7511" i="35"/>
  <c r="G7512" i="35"/>
  <c r="G7513" i="35"/>
  <c r="G7514" i="35"/>
  <c r="G7515" i="35"/>
  <c r="G7516" i="35"/>
  <c r="G7517" i="35"/>
  <c r="G7518" i="35"/>
  <c r="G7519" i="35"/>
  <c r="G7520" i="35"/>
  <c r="G7521" i="35"/>
  <c r="G7522" i="35"/>
  <c r="G7523" i="35"/>
  <c r="G7524" i="35"/>
  <c r="G7525" i="35"/>
  <c r="G7526" i="35"/>
  <c r="G7527" i="35"/>
  <c r="G7528" i="35"/>
  <c r="G7529" i="35"/>
  <c r="G7530" i="35"/>
  <c r="G7531" i="35"/>
  <c r="G7532" i="35"/>
  <c r="G7533" i="35"/>
  <c r="G7534" i="35"/>
  <c r="G7535" i="35"/>
  <c r="G7536" i="35"/>
  <c r="G7537" i="35"/>
  <c r="G7538" i="35"/>
  <c r="G7539" i="35"/>
  <c r="G7540" i="35"/>
  <c r="G7541" i="35"/>
  <c r="G7542" i="35"/>
  <c r="G7543" i="35"/>
  <c r="G7544" i="35"/>
  <c r="G7545" i="35"/>
  <c r="G7546" i="35"/>
  <c r="G7547" i="35"/>
  <c r="G7548" i="35"/>
  <c r="G7549" i="35"/>
  <c r="G7550" i="35"/>
  <c r="G7551" i="35"/>
  <c r="G7552" i="35"/>
  <c r="G7553" i="35"/>
  <c r="G7554" i="35"/>
  <c r="G7555" i="35"/>
  <c r="G7556" i="35"/>
  <c r="G7557" i="35"/>
  <c r="G7558" i="35"/>
  <c r="G7559" i="35"/>
  <c r="G7560" i="35"/>
  <c r="G7561" i="35"/>
  <c r="G7562" i="35"/>
  <c r="G7563" i="35"/>
  <c r="G7564" i="35"/>
  <c r="G7565" i="35"/>
  <c r="G7566" i="35"/>
  <c r="G7567" i="35"/>
  <c r="G7568" i="35"/>
  <c r="G7569" i="35"/>
  <c r="G7570" i="35"/>
  <c r="G7571" i="35"/>
  <c r="G7572" i="35"/>
  <c r="G7573" i="35"/>
  <c r="G7574" i="35"/>
  <c r="G7575" i="35"/>
  <c r="G7576" i="35"/>
  <c r="G7577" i="35"/>
  <c r="G7578" i="35"/>
  <c r="G7579" i="35"/>
  <c r="G7580" i="35"/>
  <c r="G7581" i="35"/>
  <c r="G7582" i="35"/>
  <c r="G7583" i="35"/>
  <c r="G7584" i="35"/>
  <c r="G7585" i="35"/>
  <c r="G7586" i="35"/>
  <c r="G7587" i="35"/>
  <c r="G7588" i="35"/>
  <c r="G7589" i="35"/>
  <c r="G7590" i="35"/>
  <c r="G7591" i="35"/>
  <c r="G7592" i="35"/>
  <c r="G7593" i="35"/>
  <c r="G7594" i="35"/>
  <c r="G7595" i="35"/>
  <c r="G7596" i="35"/>
  <c r="G7597" i="35"/>
  <c r="G7598" i="35"/>
  <c r="G7599" i="35"/>
  <c r="G7600" i="35"/>
  <c r="G7601" i="35"/>
  <c r="G7602" i="35"/>
  <c r="G7603" i="35"/>
  <c r="G7604" i="35"/>
  <c r="G7605" i="35"/>
  <c r="G7606" i="35"/>
  <c r="G7607" i="35"/>
  <c r="G7608" i="35"/>
  <c r="G7609" i="35"/>
  <c r="G7610" i="35"/>
  <c r="G7611" i="35"/>
  <c r="G7612" i="35"/>
  <c r="G7613" i="35"/>
  <c r="G7614" i="35"/>
  <c r="G7615" i="35"/>
  <c r="G7616" i="35"/>
  <c r="G7617" i="35"/>
  <c r="G7618" i="35"/>
  <c r="G7619" i="35"/>
  <c r="G7620" i="35"/>
  <c r="G7621" i="35"/>
  <c r="G7622" i="35"/>
  <c r="G7623" i="35"/>
  <c r="G7624" i="35"/>
  <c r="G7625" i="35"/>
  <c r="G7626" i="35"/>
  <c r="G7627" i="35"/>
  <c r="G7628" i="35"/>
  <c r="G7629" i="35"/>
  <c r="G7630" i="35"/>
  <c r="G7631" i="35"/>
  <c r="G7632" i="35"/>
  <c r="G7633" i="35"/>
  <c r="G7634" i="35"/>
  <c r="G7635" i="35"/>
  <c r="G7636" i="35"/>
  <c r="G7637" i="35"/>
  <c r="G7638" i="35"/>
  <c r="G7639" i="35"/>
  <c r="G7640" i="35"/>
  <c r="G7641" i="35"/>
  <c r="G7642" i="35"/>
  <c r="G7643" i="35"/>
  <c r="G7644" i="35"/>
  <c r="G7645" i="35"/>
  <c r="G7646" i="35"/>
  <c r="G7647" i="35"/>
  <c r="G7648" i="35"/>
  <c r="G7649" i="35"/>
  <c r="G7650" i="35"/>
  <c r="G7651" i="35"/>
  <c r="G7652" i="35"/>
  <c r="G7653" i="35"/>
  <c r="G7654" i="35"/>
  <c r="G7655" i="35"/>
  <c r="G7656" i="35"/>
  <c r="G7657" i="35"/>
  <c r="G7658" i="35"/>
  <c r="G7659" i="35"/>
  <c r="G7660" i="35"/>
  <c r="G7661" i="35"/>
  <c r="G7662" i="35"/>
  <c r="G7663" i="35"/>
  <c r="G7664" i="35"/>
  <c r="G7665" i="35"/>
  <c r="G7666" i="35"/>
  <c r="G7667" i="35"/>
  <c r="G7668" i="35"/>
  <c r="G7669" i="35"/>
  <c r="G7670" i="35"/>
  <c r="G7671" i="35"/>
  <c r="G7672" i="35"/>
  <c r="G7673" i="35"/>
  <c r="G7674" i="35"/>
  <c r="G7675" i="35"/>
  <c r="G7676" i="35"/>
  <c r="G7677" i="35"/>
  <c r="G7678" i="35"/>
  <c r="G7679" i="35"/>
  <c r="G7680" i="35"/>
  <c r="G7681" i="35"/>
  <c r="G7682" i="35"/>
  <c r="G7683" i="35"/>
  <c r="G7684" i="35"/>
  <c r="G7685" i="35"/>
  <c r="G7686" i="35"/>
  <c r="G7687" i="35"/>
  <c r="G7688" i="35"/>
  <c r="G7689" i="35"/>
  <c r="G7690" i="35"/>
  <c r="G7691" i="35"/>
  <c r="G7692" i="35"/>
  <c r="G7693" i="35"/>
  <c r="G7694" i="35"/>
  <c r="G7695" i="35"/>
  <c r="G7696" i="35"/>
  <c r="G7697" i="35"/>
  <c r="G7698" i="35"/>
  <c r="G7699" i="35"/>
  <c r="G7700" i="35"/>
  <c r="G7701" i="35"/>
  <c r="G7702" i="35"/>
  <c r="G7703" i="35"/>
  <c r="G7704" i="35"/>
  <c r="G7705" i="35"/>
  <c r="G7706" i="35"/>
  <c r="G7707" i="35"/>
  <c r="G7708" i="35"/>
  <c r="G7709" i="35"/>
  <c r="G7710" i="35"/>
  <c r="G7711" i="35"/>
  <c r="G7712" i="35"/>
  <c r="G7713" i="35"/>
  <c r="G7714" i="35"/>
  <c r="G7715" i="35"/>
  <c r="G7716" i="35"/>
  <c r="G7717" i="35"/>
  <c r="G7718" i="35"/>
  <c r="G7719" i="35"/>
  <c r="G7720" i="35"/>
  <c r="G7721" i="35"/>
  <c r="G7722" i="35"/>
  <c r="G7723" i="35"/>
  <c r="G7724" i="35"/>
  <c r="G7725" i="35"/>
  <c r="G7726" i="35"/>
  <c r="G7727" i="35"/>
  <c r="G7728" i="35"/>
  <c r="G7729" i="35"/>
  <c r="G7730" i="35"/>
  <c r="G7731" i="35"/>
  <c r="G7732" i="35"/>
  <c r="G7733" i="35"/>
  <c r="G7734" i="35"/>
  <c r="G7735" i="35"/>
  <c r="G7736" i="35"/>
  <c r="G7737" i="35"/>
  <c r="G7738" i="35"/>
  <c r="G7739" i="35"/>
  <c r="G7740" i="35"/>
  <c r="G7741" i="35"/>
  <c r="G7742" i="35"/>
  <c r="G7743" i="35"/>
  <c r="G7744" i="35"/>
  <c r="G7745" i="35"/>
  <c r="G7746" i="35"/>
  <c r="G7747" i="35"/>
  <c r="G7748" i="35"/>
  <c r="G7749" i="35"/>
  <c r="G7750" i="35"/>
  <c r="G7751" i="35"/>
  <c r="G7752" i="35"/>
  <c r="G7753" i="35"/>
  <c r="G7754" i="35"/>
  <c r="G7755" i="35"/>
  <c r="G7756" i="35"/>
  <c r="G7757" i="35"/>
  <c r="G7758" i="35"/>
  <c r="G7759" i="35"/>
  <c r="G7760" i="35"/>
  <c r="G7761" i="35"/>
  <c r="G7762" i="35"/>
  <c r="G7763" i="35"/>
  <c r="G7764" i="35"/>
  <c r="G7765" i="35"/>
  <c r="G7766" i="35"/>
  <c r="G7767" i="35"/>
  <c r="G7768" i="35"/>
  <c r="G7769" i="35"/>
  <c r="G7770" i="35"/>
  <c r="G7771" i="35"/>
  <c r="G7772" i="35"/>
  <c r="G7773" i="35"/>
  <c r="G7774" i="35"/>
  <c r="G7775" i="35"/>
  <c r="G7776" i="35"/>
  <c r="G7777" i="35"/>
  <c r="G7778" i="35"/>
  <c r="G7779" i="35"/>
  <c r="G7780" i="35"/>
  <c r="G7781" i="35"/>
  <c r="G7782" i="35"/>
  <c r="G7783" i="35"/>
  <c r="G7784" i="35"/>
  <c r="G7785" i="35"/>
  <c r="G7786" i="35"/>
  <c r="G7787" i="35"/>
  <c r="G7788" i="35"/>
  <c r="G7789" i="35"/>
  <c r="G7790" i="35"/>
  <c r="G7791" i="35"/>
  <c r="G7792" i="35"/>
  <c r="G7793" i="35"/>
  <c r="G7794" i="35"/>
  <c r="G7795" i="35"/>
  <c r="G7796" i="35"/>
  <c r="G7797" i="35"/>
  <c r="G7798" i="35"/>
  <c r="G7799" i="35"/>
  <c r="G7800" i="35"/>
  <c r="G7801" i="35"/>
  <c r="G7802" i="35"/>
  <c r="G7803" i="35"/>
  <c r="G7804" i="35"/>
  <c r="G7805" i="35"/>
  <c r="G7806" i="35"/>
  <c r="G7807" i="35"/>
  <c r="G7808" i="35"/>
  <c r="G7809" i="35"/>
  <c r="G7810" i="35"/>
  <c r="G7811" i="35"/>
  <c r="G7812" i="35"/>
  <c r="G7813" i="35"/>
  <c r="G7814" i="35"/>
  <c r="G7815" i="35"/>
  <c r="G7816" i="35"/>
  <c r="G7817" i="35"/>
  <c r="G7818" i="35"/>
  <c r="G7819" i="35"/>
  <c r="G7820" i="35"/>
  <c r="G7821" i="35"/>
  <c r="G7822" i="35"/>
  <c r="G7823" i="35"/>
  <c r="G7824" i="35"/>
  <c r="G7825" i="35"/>
  <c r="G7826" i="35"/>
  <c r="G7827" i="35"/>
  <c r="G7828" i="35"/>
  <c r="G7829" i="35"/>
  <c r="G7830" i="35"/>
  <c r="G7831" i="35"/>
  <c r="G7832" i="35"/>
  <c r="G7833" i="35"/>
  <c r="G7834" i="35"/>
  <c r="G7835" i="35"/>
  <c r="G7836" i="35"/>
  <c r="G7837" i="35"/>
  <c r="G7838" i="35"/>
  <c r="G7839" i="35"/>
  <c r="G7840" i="35"/>
  <c r="G7841" i="35"/>
  <c r="G7842" i="35"/>
  <c r="G7843" i="35"/>
  <c r="G7844" i="35"/>
  <c r="G7845" i="35"/>
  <c r="G7846" i="35"/>
  <c r="G7847" i="35"/>
  <c r="G7848" i="35"/>
  <c r="G7849" i="35"/>
  <c r="G7850" i="35"/>
  <c r="G7851" i="35"/>
  <c r="G7852" i="35"/>
  <c r="G7853" i="35"/>
  <c r="G7854" i="35"/>
  <c r="G7855" i="35"/>
  <c r="G7856" i="35"/>
  <c r="G7857" i="35"/>
  <c r="G7858" i="35"/>
  <c r="G7859" i="35"/>
  <c r="G7860" i="35"/>
  <c r="G7861" i="35"/>
  <c r="G7862" i="35"/>
  <c r="G7863" i="35"/>
  <c r="G7864" i="35"/>
  <c r="G7865" i="35"/>
  <c r="G7866" i="35"/>
  <c r="G7867" i="35"/>
  <c r="G7868" i="35"/>
  <c r="G7869" i="35"/>
  <c r="G7870" i="35"/>
  <c r="G7871" i="35"/>
  <c r="G7872" i="35"/>
  <c r="G7873" i="35"/>
  <c r="G7874" i="35"/>
  <c r="G7875" i="35"/>
  <c r="G7876" i="35"/>
  <c r="G7877" i="35"/>
  <c r="G7878" i="35"/>
  <c r="G7879" i="35"/>
  <c r="G7880" i="35"/>
  <c r="G7881" i="35"/>
  <c r="G7882" i="35"/>
  <c r="G7883" i="35"/>
  <c r="G7884" i="35"/>
  <c r="G7885" i="35"/>
  <c r="G7886" i="35"/>
  <c r="G7887" i="35"/>
  <c r="G7888" i="35"/>
  <c r="G7889" i="35"/>
  <c r="G7890" i="35"/>
  <c r="G7891" i="35"/>
  <c r="G7892" i="35"/>
  <c r="G7893" i="35"/>
  <c r="G7894" i="35"/>
  <c r="G7895" i="35"/>
  <c r="G7896" i="35"/>
  <c r="G7897" i="35"/>
  <c r="G7898" i="35"/>
  <c r="G7899" i="35"/>
  <c r="G7900" i="35"/>
  <c r="G7901" i="35"/>
  <c r="G7902" i="35"/>
  <c r="G7903" i="35"/>
  <c r="G7904" i="35"/>
  <c r="G7905" i="35"/>
  <c r="G7906" i="35"/>
  <c r="G7907" i="35"/>
  <c r="G7908" i="35"/>
  <c r="G7909" i="35"/>
  <c r="G7910" i="35"/>
  <c r="G7911" i="35"/>
  <c r="G7912" i="35"/>
  <c r="G7913" i="35"/>
  <c r="G7914" i="35"/>
  <c r="G7915" i="35"/>
  <c r="G7916" i="35"/>
  <c r="G7917" i="35"/>
  <c r="G7918" i="35"/>
  <c r="G7919" i="35"/>
  <c r="G7920" i="35"/>
  <c r="G7921" i="35"/>
  <c r="G7922" i="35"/>
  <c r="G7923" i="35"/>
  <c r="G7924" i="35"/>
  <c r="G7925" i="35"/>
  <c r="G7926" i="35"/>
  <c r="G7927" i="35"/>
  <c r="G7928" i="35"/>
  <c r="G7929" i="35"/>
  <c r="G7930" i="35"/>
  <c r="G7931" i="35"/>
  <c r="G7932" i="35"/>
  <c r="G7933" i="35"/>
  <c r="G7934" i="35"/>
  <c r="G7935" i="35"/>
  <c r="G7936" i="35"/>
  <c r="G7937" i="35"/>
  <c r="G7938" i="35"/>
  <c r="G7939" i="35"/>
  <c r="G7940" i="35"/>
  <c r="G7941" i="35"/>
  <c r="G7942" i="35"/>
  <c r="G7943" i="35"/>
  <c r="G7944" i="35"/>
  <c r="G7945" i="35"/>
  <c r="G7946" i="35"/>
  <c r="G7947" i="35"/>
  <c r="G7948" i="35"/>
  <c r="G7949" i="35"/>
  <c r="G7950" i="35"/>
  <c r="G7951" i="35"/>
  <c r="G7952" i="35"/>
  <c r="G7953" i="35"/>
  <c r="G7954" i="35"/>
  <c r="G7955" i="35"/>
  <c r="G7956" i="35"/>
  <c r="G7957" i="35"/>
  <c r="G7958" i="35"/>
  <c r="G7959" i="35"/>
  <c r="G7960" i="35"/>
  <c r="G7961" i="35"/>
  <c r="G7962" i="35"/>
  <c r="G7963" i="35"/>
  <c r="G7964" i="35"/>
  <c r="G7965" i="35"/>
  <c r="G7966" i="35"/>
  <c r="G7967" i="35"/>
  <c r="G7968" i="35"/>
  <c r="G7969" i="35"/>
  <c r="G7970" i="35"/>
  <c r="G7971" i="35"/>
  <c r="G7972" i="35"/>
  <c r="G7973" i="35"/>
  <c r="G7974" i="35"/>
  <c r="G7975" i="35"/>
  <c r="G7976" i="35"/>
  <c r="G7977" i="35"/>
  <c r="G7978" i="35"/>
  <c r="G7979" i="35"/>
  <c r="G7980" i="35"/>
  <c r="G7981" i="35"/>
  <c r="G7982" i="35"/>
  <c r="G7983" i="35"/>
  <c r="G7984" i="35"/>
  <c r="G7985" i="35"/>
  <c r="G7986" i="35"/>
  <c r="G7987" i="35"/>
  <c r="G7988" i="35"/>
  <c r="G7989" i="35"/>
  <c r="G7990" i="35"/>
  <c r="G7991" i="35"/>
  <c r="G7992" i="35"/>
  <c r="G7993" i="35"/>
  <c r="G7994" i="35"/>
  <c r="G7995" i="35"/>
  <c r="G7996" i="35"/>
  <c r="G7997" i="35"/>
  <c r="G7998" i="35"/>
  <c r="G7999" i="35"/>
  <c r="G8000" i="35"/>
  <c r="G8001" i="35"/>
  <c r="G8002" i="35"/>
  <c r="G8003" i="35"/>
  <c r="G8004" i="35"/>
  <c r="G8005" i="35"/>
  <c r="G8006" i="35"/>
  <c r="G8007" i="35"/>
  <c r="G8008" i="35"/>
  <c r="G8009" i="35"/>
  <c r="G8010" i="35"/>
  <c r="G8011" i="35"/>
  <c r="G8012" i="35"/>
  <c r="G8013" i="35"/>
  <c r="G8014" i="35"/>
  <c r="G8015" i="35"/>
  <c r="G8016" i="35"/>
  <c r="G8017" i="35"/>
  <c r="G8018" i="35"/>
  <c r="G8019" i="35"/>
  <c r="G8020" i="35"/>
  <c r="G8021" i="35"/>
  <c r="G8022" i="35"/>
  <c r="G8023" i="35"/>
  <c r="G8024" i="35"/>
  <c r="G8025" i="35"/>
  <c r="G8026" i="35"/>
  <c r="G8027" i="35"/>
  <c r="G8028" i="35"/>
  <c r="G8029" i="35"/>
  <c r="G8030" i="35"/>
  <c r="G8031" i="35"/>
  <c r="G8032" i="35"/>
  <c r="G8033" i="35"/>
  <c r="G8034" i="35"/>
  <c r="G8035" i="35"/>
  <c r="G8036" i="35"/>
  <c r="G8037" i="35"/>
  <c r="G8038" i="35"/>
  <c r="G8039" i="35"/>
  <c r="G8040" i="35"/>
  <c r="G8041" i="35"/>
  <c r="G8042" i="35"/>
  <c r="G8043" i="35"/>
  <c r="G8044" i="35"/>
  <c r="G8045" i="35"/>
  <c r="G8046" i="35"/>
  <c r="G8047" i="35"/>
  <c r="G8048" i="35"/>
  <c r="G8049" i="35"/>
  <c r="G8050" i="35"/>
  <c r="G8051" i="35"/>
  <c r="G8052" i="35"/>
  <c r="G8053" i="35"/>
  <c r="G8054" i="35"/>
  <c r="G8055" i="35"/>
  <c r="G8056" i="35"/>
  <c r="G8057" i="35"/>
  <c r="G8058" i="35"/>
  <c r="G8059" i="35"/>
  <c r="G8060" i="35"/>
  <c r="G8061" i="35"/>
  <c r="G8062" i="35"/>
  <c r="G8063" i="35"/>
  <c r="G8064" i="35"/>
  <c r="G8065" i="35"/>
  <c r="G8066" i="35"/>
  <c r="G8067" i="35"/>
  <c r="G8068" i="35"/>
  <c r="G8069" i="35"/>
  <c r="G8070" i="35"/>
  <c r="G8071" i="35"/>
  <c r="G8072" i="35"/>
  <c r="G8073" i="35"/>
  <c r="G8074" i="35"/>
  <c r="G8075" i="35"/>
  <c r="G8076" i="35"/>
  <c r="G8077" i="35"/>
  <c r="G8078" i="35"/>
  <c r="G8079" i="35"/>
  <c r="G8080" i="35"/>
  <c r="G8081" i="35"/>
  <c r="G8082" i="35"/>
  <c r="G8083" i="35"/>
  <c r="G8084" i="35"/>
  <c r="G8085" i="35"/>
  <c r="G8086" i="35"/>
  <c r="G8087" i="35"/>
  <c r="G8088" i="35"/>
  <c r="G8089" i="35"/>
  <c r="G8090" i="35"/>
  <c r="G8091" i="35"/>
  <c r="G8092" i="35"/>
  <c r="G8093" i="35"/>
  <c r="G8094" i="35"/>
  <c r="G8095" i="35"/>
  <c r="G8096" i="35"/>
  <c r="G8097" i="35"/>
  <c r="G8098" i="35"/>
  <c r="G8099" i="35"/>
  <c r="G8100" i="35"/>
  <c r="G8101" i="35"/>
  <c r="G8102" i="35"/>
  <c r="G8103" i="35"/>
  <c r="G8104" i="35"/>
  <c r="G8105" i="35"/>
  <c r="G8106" i="35"/>
  <c r="G8107" i="35"/>
  <c r="G8108" i="35"/>
  <c r="G8109" i="35"/>
  <c r="G8110" i="35"/>
  <c r="G8111" i="35"/>
  <c r="G8112" i="35"/>
  <c r="G8113" i="35"/>
  <c r="G8114" i="35"/>
  <c r="G8115" i="35"/>
  <c r="G8116" i="35"/>
  <c r="G8117" i="35"/>
  <c r="G8118" i="35"/>
  <c r="G8119" i="35"/>
  <c r="G8120" i="35"/>
  <c r="G8121" i="35"/>
  <c r="G8122" i="35"/>
  <c r="G8123" i="35"/>
  <c r="G8124" i="35"/>
  <c r="G8125" i="35"/>
  <c r="G8126" i="35"/>
  <c r="G8127" i="35"/>
  <c r="G8128" i="35"/>
  <c r="G8129" i="35"/>
  <c r="G8130" i="35"/>
  <c r="G8131" i="35"/>
  <c r="G8132" i="35"/>
  <c r="G8133" i="35"/>
  <c r="G8134" i="35"/>
  <c r="G8135" i="35"/>
  <c r="G8136" i="35"/>
  <c r="G8137" i="35"/>
  <c r="G8138" i="35"/>
  <c r="G8139" i="35"/>
  <c r="G8140" i="35"/>
  <c r="G8141" i="35"/>
  <c r="G8142" i="35"/>
  <c r="G8143" i="35"/>
  <c r="G8144" i="35"/>
  <c r="G8145" i="35"/>
  <c r="G8146" i="35"/>
  <c r="G8147" i="35"/>
  <c r="G8148" i="35"/>
  <c r="G8149" i="35"/>
  <c r="G8150" i="35"/>
  <c r="G8151" i="35"/>
  <c r="G8152" i="35"/>
  <c r="G8153" i="35"/>
  <c r="G8154" i="35"/>
  <c r="G8155" i="35"/>
  <c r="G8156" i="35"/>
  <c r="G8157" i="35"/>
  <c r="G8158" i="35"/>
  <c r="G8159" i="35"/>
  <c r="G8160" i="35"/>
  <c r="G8161" i="35"/>
  <c r="G8162" i="35"/>
  <c r="G8163" i="35"/>
  <c r="G8164" i="35"/>
  <c r="G8165" i="35"/>
  <c r="G8166" i="35"/>
  <c r="G8167" i="35"/>
  <c r="G8168" i="35"/>
  <c r="G8169" i="35"/>
  <c r="G8170" i="35"/>
  <c r="G8171" i="35"/>
  <c r="G8172" i="35"/>
  <c r="G8173" i="35"/>
  <c r="G8174" i="35"/>
  <c r="G8175" i="35"/>
  <c r="G8176" i="35"/>
  <c r="G8177" i="35"/>
  <c r="G8178" i="35"/>
  <c r="G8179" i="35"/>
  <c r="G8180" i="35"/>
  <c r="G8181" i="35"/>
  <c r="G8182" i="35"/>
  <c r="G8183" i="35"/>
  <c r="G8184" i="35"/>
  <c r="G8185" i="35"/>
  <c r="G8186" i="35"/>
  <c r="G8187" i="35"/>
  <c r="G8188" i="35"/>
  <c r="G8189" i="35"/>
  <c r="G8190" i="35"/>
  <c r="G8191" i="35"/>
  <c r="G8192" i="35"/>
  <c r="G8193" i="35"/>
  <c r="G8194" i="35"/>
  <c r="G8195" i="35"/>
  <c r="G8196" i="35"/>
  <c r="G8197" i="35"/>
  <c r="G8198" i="35"/>
  <c r="G8199" i="35"/>
  <c r="G8200" i="35"/>
  <c r="G8201" i="35"/>
  <c r="G8202" i="35"/>
  <c r="G8203" i="35"/>
  <c r="G8204" i="35"/>
  <c r="G8205" i="35"/>
  <c r="G8206" i="35"/>
  <c r="G8207" i="35"/>
  <c r="G8208" i="35"/>
  <c r="G8209" i="35"/>
  <c r="G8210" i="35"/>
  <c r="G8211" i="35"/>
  <c r="G8212" i="35"/>
  <c r="G8213" i="35"/>
  <c r="G8214" i="35"/>
  <c r="G8215" i="35"/>
  <c r="G8216" i="35"/>
  <c r="G8217" i="35"/>
  <c r="G8218" i="35"/>
  <c r="G8219" i="35"/>
  <c r="G8220" i="35"/>
  <c r="G8221" i="35"/>
  <c r="G8222" i="35"/>
  <c r="G8223" i="35"/>
  <c r="G8224" i="35"/>
  <c r="G8225" i="35"/>
  <c r="G8226" i="35"/>
  <c r="G8227" i="35"/>
  <c r="G8228" i="35"/>
  <c r="G8229" i="35"/>
  <c r="G8230" i="35"/>
  <c r="G8231" i="35"/>
  <c r="G8232" i="35"/>
  <c r="G8233" i="35"/>
  <c r="G8234" i="35"/>
  <c r="G8235" i="35"/>
  <c r="G8236" i="35"/>
  <c r="G8237" i="35"/>
  <c r="G8238" i="35"/>
  <c r="G8239" i="35"/>
  <c r="G8240" i="35"/>
  <c r="G8241" i="35"/>
  <c r="G8242" i="35"/>
  <c r="G8243" i="35"/>
  <c r="G8244" i="35"/>
  <c r="G8245" i="35"/>
  <c r="G8246" i="35"/>
  <c r="G8247" i="35"/>
  <c r="G8248" i="35"/>
  <c r="G8249" i="35"/>
  <c r="G8250" i="35"/>
  <c r="G8251" i="35"/>
  <c r="G8252" i="35"/>
  <c r="G8253" i="35"/>
  <c r="G8254" i="35"/>
  <c r="G8255" i="35"/>
  <c r="G8256" i="35"/>
  <c r="G8257" i="35"/>
  <c r="G8258" i="35"/>
  <c r="G8259" i="35"/>
  <c r="G8260" i="35"/>
  <c r="G8261" i="35"/>
  <c r="G8262" i="35"/>
  <c r="G8263" i="35"/>
  <c r="G8264" i="35"/>
  <c r="G8265" i="35"/>
  <c r="G8266" i="35"/>
  <c r="G8267" i="35"/>
  <c r="G8268" i="35"/>
  <c r="G8269" i="35"/>
  <c r="G8270" i="35"/>
  <c r="G8271" i="35"/>
  <c r="G8272" i="35"/>
  <c r="G8273" i="35"/>
  <c r="G8274" i="35"/>
  <c r="G8275" i="35"/>
  <c r="G8276" i="35"/>
  <c r="G8277" i="35"/>
  <c r="G8278" i="35"/>
  <c r="G8279" i="35"/>
  <c r="G8280" i="35"/>
  <c r="G8281" i="35"/>
  <c r="G8282" i="35"/>
  <c r="G8283" i="35"/>
  <c r="G8284" i="35"/>
  <c r="G8285" i="35"/>
  <c r="G8286" i="35"/>
  <c r="G8287" i="35"/>
  <c r="G8288" i="35"/>
  <c r="G8289" i="35"/>
  <c r="G8290" i="35"/>
  <c r="G8291" i="35"/>
  <c r="G8292" i="35"/>
  <c r="G8293" i="35"/>
  <c r="G8294" i="35"/>
  <c r="G8295" i="35"/>
  <c r="G8296" i="35"/>
  <c r="G8297" i="35"/>
  <c r="G8298" i="35"/>
  <c r="G8299" i="35"/>
  <c r="G8300" i="35"/>
  <c r="G8301" i="35"/>
  <c r="G8302" i="35"/>
  <c r="G8303" i="35"/>
  <c r="G8304" i="35"/>
  <c r="G8305" i="35"/>
  <c r="G8306" i="35"/>
  <c r="G8307" i="35"/>
  <c r="G8308" i="35"/>
  <c r="G8309" i="35"/>
  <c r="G8310" i="35"/>
  <c r="G8311" i="35"/>
  <c r="G8312" i="35"/>
  <c r="G8313" i="35"/>
  <c r="G8314" i="35"/>
  <c r="G8315" i="35"/>
  <c r="G8316" i="35"/>
  <c r="G8317" i="35"/>
  <c r="G8318" i="35"/>
  <c r="G8319" i="35"/>
  <c r="G8320" i="35"/>
  <c r="G8321" i="35"/>
  <c r="G8322" i="35"/>
  <c r="G8323" i="35"/>
  <c r="G8324" i="35"/>
  <c r="G8325" i="35"/>
  <c r="G8326" i="35"/>
  <c r="G8327" i="35"/>
  <c r="G8328" i="35"/>
  <c r="G8329" i="35"/>
  <c r="G8330" i="35"/>
  <c r="G8331" i="35"/>
  <c r="G8332" i="35"/>
  <c r="G8333" i="35"/>
  <c r="G8334" i="35"/>
  <c r="G8335" i="35"/>
  <c r="G8336" i="35"/>
  <c r="G8337" i="35"/>
  <c r="G8338" i="35"/>
  <c r="G8339" i="35"/>
  <c r="G8340" i="35"/>
  <c r="G8341" i="35"/>
  <c r="G8342" i="35"/>
  <c r="G8343" i="35"/>
  <c r="G8344" i="35"/>
  <c r="G8345" i="35"/>
  <c r="G8346" i="35"/>
  <c r="G8347" i="35"/>
  <c r="G8348" i="35"/>
  <c r="G8349" i="35"/>
  <c r="G8350" i="35"/>
  <c r="G8351" i="35"/>
  <c r="G8352" i="35"/>
  <c r="G8353" i="35"/>
  <c r="G8354" i="35"/>
  <c r="G8355" i="35"/>
  <c r="G8356" i="35"/>
  <c r="G8357" i="35"/>
  <c r="G8358" i="35"/>
  <c r="G8359" i="35"/>
  <c r="G8360" i="35"/>
  <c r="G8361" i="35"/>
  <c r="G8362" i="35"/>
  <c r="G8363" i="35"/>
  <c r="G8364" i="35"/>
  <c r="G8365" i="35"/>
  <c r="G8366" i="35"/>
  <c r="G8367" i="35"/>
  <c r="G8368" i="35"/>
  <c r="G8369" i="35"/>
  <c r="G8370" i="35"/>
  <c r="G8371" i="35"/>
  <c r="G8372" i="35"/>
  <c r="G8373" i="35"/>
  <c r="G8374" i="35"/>
  <c r="G8375" i="35"/>
  <c r="G8376" i="35"/>
  <c r="G8377" i="35"/>
  <c r="G8378" i="35"/>
  <c r="G8379" i="35"/>
  <c r="G8380" i="35"/>
  <c r="G8381" i="35"/>
  <c r="G8382" i="35"/>
  <c r="G8383" i="35"/>
  <c r="G8384" i="35"/>
  <c r="G8385" i="35"/>
  <c r="G8386" i="35"/>
  <c r="G8387" i="35"/>
  <c r="G8388" i="35"/>
  <c r="G8389" i="35"/>
  <c r="G8390" i="35"/>
  <c r="G8391" i="35"/>
  <c r="G8392" i="35"/>
  <c r="G8393" i="35"/>
  <c r="G8394" i="35"/>
  <c r="G8395" i="35"/>
  <c r="G8396" i="35"/>
  <c r="G8397" i="35"/>
  <c r="G8398" i="35"/>
  <c r="G8399" i="35"/>
  <c r="G8400" i="35"/>
  <c r="G8401" i="35"/>
  <c r="G8402" i="35"/>
  <c r="G8403" i="35"/>
  <c r="G8404" i="35"/>
  <c r="G8405" i="35"/>
  <c r="G8406" i="35"/>
  <c r="G8407" i="35"/>
  <c r="G8408" i="35"/>
  <c r="G8409" i="35"/>
  <c r="G8410" i="35"/>
  <c r="G8411" i="35"/>
  <c r="G8412" i="35"/>
  <c r="G8413" i="35"/>
  <c r="G8414" i="35"/>
  <c r="G8415" i="35"/>
  <c r="G8416" i="35"/>
  <c r="G8417" i="35"/>
  <c r="G8418" i="35"/>
  <c r="G8419" i="35"/>
  <c r="G8420" i="35"/>
  <c r="G8421" i="35"/>
  <c r="G8422" i="35"/>
  <c r="G8423" i="35"/>
  <c r="G8424" i="35"/>
  <c r="G8425" i="35"/>
  <c r="G8426" i="35"/>
  <c r="G8427" i="35"/>
  <c r="G8428" i="35"/>
  <c r="G8429" i="35"/>
  <c r="G8430" i="35"/>
  <c r="G8431" i="35"/>
  <c r="G8432" i="35"/>
  <c r="G8433" i="35"/>
  <c r="G8434" i="35"/>
  <c r="G8435" i="35"/>
  <c r="G8436" i="35"/>
  <c r="G8437" i="35"/>
  <c r="G8438" i="35"/>
  <c r="G8439" i="35"/>
  <c r="G8440" i="35"/>
  <c r="G8441" i="35"/>
  <c r="G8442" i="35"/>
  <c r="G8443" i="35"/>
  <c r="G8444" i="35"/>
  <c r="G8445" i="35"/>
  <c r="G8446" i="35"/>
  <c r="G8447" i="35"/>
  <c r="G8448" i="35"/>
  <c r="G8449" i="35"/>
  <c r="G8450" i="35"/>
  <c r="G8451" i="35"/>
  <c r="G8452" i="35"/>
  <c r="G8453" i="35"/>
  <c r="G8454" i="35"/>
  <c r="G8455" i="35"/>
  <c r="G8456" i="35"/>
  <c r="G8457" i="35"/>
  <c r="G8458" i="35"/>
  <c r="G8459" i="35"/>
  <c r="G8460" i="35"/>
  <c r="G8461" i="35"/>
  <c r="G8462" i="35"/>
  <c r="G8463" i="35"/>
  <c r="G8464" i="35"/>
  <c r="G8465" i="35"/>
  <c r="G8466" i="35"/>
  <c r="G8467" i="35"/>
  <c r="G8468" i="35"/>
  <c r="G8469" i="35"/>
  <c r="G8470" i="35"/>
  <c r="G8471" i="35"/>
  <c r="G8472" i="35"/>
  <c r="G8473" i="35"/>
  <c r="G8474" i="35"/>
  <c r="G8475" i="35"/>
  <c r="G8476" i="35"/>
  <c r="G8477" i="35"/>
  <c r="G8478" i="35"/>
  <c r="G8479" i="35"/>
  <c r="G8480" i="35"/>
  <c r="G8481" i="35"/>
  <c r="G8482" i="35"/>
  <c r="G8483" i="35"/>
  <c r="G8484" i="35"/>
  <c r="G8485" i="35"/>
  <c r="G8486" i="35"/>
  <c r="G8487" i="35"/>
  <c r="G8488" i="35"/>
  <c r="G8489" i="35"/>
  <c r="G8490" i="35"/>
  <c r="G8491" i="35"/>
  <c r="G8492" i="35"/>
  <c r="G8493" i="35"/>
  <c r="G8494" i="35"/>
  <c r="G8495" i="35"/>
  <c r="G8496" i="35"/>
  <c r="G8497" i="35"/>
  <c r="G8498" i="35"/>
  <c r="G8499" i="35"/>
  <c r="G8500" i="35"/>
  <c r="G8501" i="35"/>
  <c r="G8502" i="35"/>
  <c r="G8503" i="35"/>
  <c r="G8504" i="35"/>
  <c r="G8505" i="35"/>
  <c r="G8506" i="35"/>
  <c r="G8507" i="35"/>
  <c r="G8508" i="35"/>
  <c r="G8509" i="35"/>
  <c r="G8510" i="35"/>
  <c r="G8511" i="35"/>
  <c r="G8512" i="35"/>
  <c r="G8513" i="35"/>
  <c r="G8514" i="35"/>
  <c r="G8515" i="35"/>
  <c r="G8516" i="35"/>
  <c r="G8517" i="35"/>
  <c r="G8518" i="35"/>
  <c r="G8519" i="35"/>
  <c r="G8520" i="35"/>
  <c r="G8521" i="35"/>
  <c r="G8522" i="35"/>
  <c r="G8523" i="35"/>
  <c r="G8524" i="35"/>
  <c r="G8525" i="35"/>
  <c r="G8526" i="35"/>
  <c r="G8527" i="35"/>
  <c r="G8528" i="35"/>
  <c r="G8529" i="35"/>
  <c r="G8530" i="35"/>
  <c r="G8531" i="35"/>
  <c r="G8532" i="35"/>
  <c r="G8533" i="35"/>
  <c r="G8534" i="35"/>
  <c r="G8535" i="35"/>
  <c r="G8536" i="35"/>
  <c r="G8537" i="35"/>
  <c r="G8538" i="35"/>
  <c r="G8539" i="35"/>
  <c r="G8540" i="35"/>
  <c r="G8541" i="35"/>
  <c r="G8542" i="35"/>
  <c r="G8543" i="35"/>
  <c r="G8544" i="35"/>
  <c r="G8545" i="35"/>
  <c r="G8546" i="35"/>
  <c r="G8547" i="35"/>
  <c r="G8548" i="35"/>
  <c r="G8549" i="35"/>
  <c r="G8550" i="35"/>
  <c r="G8551" i="35"/>
  <c r="G8552" i="35"/>
  <c r="G8553" i="35"/>
  <c r="G8554" i="35"/>
  <c r="G8555" i="35"/>
  <c r="G8556" i="35"/>
  <c r="G8557" i="35"/>
  <c r="G8558" i="35"/>
  <c r="G8559" i="35"/>
  <c r="G8560" i="35"/>
  <c r="G8561" i="35"/>
  <c r="G8562" i="35"/>
  <c r="G8563" i="35"/>
  <c r="G8564" i="35"/>
  <c r="G8565" i="35"/>
  <c r="G8566" i="35"/>
  <c r="G8567" i="35"/>
  <c r="G8568" i="35"/>
  <c r="G8569" i="35"/>
  <c r="G8570" i="35"/>
  <c r="G8571" i="35"/>
  <c r="G8572" i="35"/>
  <c r="G8573" i="35"/>
  <c r="G8574" i="35"/>
  <c r="G8575" i="35"/>
  <c r="G8576" i="35"/>
  <c r="G8577" i="35"/>
  <c r="G8578" i="35"/>
  <c r="G8579" i="35"/>
  <c r="G8580" i="35"/>
  <c r="G8581" i="35"/>
  <c r="G8582" i="35"/>
  <c r="G8583" i="35"/>
  <c r="G8584" i="35"/>
  <c r="G8585" i="35"/>
  <c r="G8586" i="35"/>
  <c r="G8587" i="35"/>
  <c r="G8588" i="35"/>
  <c r="G8589" i="35"/>
  <c r="G8590" i="35"/>
  <c r="G8591" i="35"/>
  <c r="G8592" i="35"/>
  <c r="G8593" i="35"/>
  <c r="G8594" i="35"/>
  <c r="G8595" i="35"/>
  <c r="G8596" i="35"/>
  <c r="G8597" i="35"/>
  <c r="G8598" i="35"/>
  <c r="G8599" i="35"/>
  <c r="G8600" i="35"/>
  <c r="G8601" i="35"/>
  <c r="G8602" i="35"/>
  <c r="G8603" i="35"/>
  <c r="G8604" i="35"/>
  <c r="G8605" i="35"/>
  <c r="G8606" i="35"/>
  <c r="G8607" i="35"/>
  <c r="G8608" i="35"/>
  <c r="G8609" i="35"/>
  <c r="G8610" i="35"/>
  <c r="G8611" i="35"/>
  <c r="G8612" i="35"/>
  <c r="G8613" i="35"/>
  <c r="G8614" i="35"/>
  <c r="G8615" i="35"/>
  <c r="G8616" i="35"/>
  <c r="G8617" i="35"/>
  <c r="G8618" i="35"/>
  <c r="G8619" i="35"/>
  <c r="G8620" i="35"/>
  <c r="G8621" i="35"/>
  <c r="G8622" i="35"/>
  <c r="G8623" i="35"/>
  <c r="G8624" i="35"/>
  <c r="G8625" i="35"/>
  <c r="G8626" i="35"/>
  <c r="G8627" i="35"/>
  <c r="G8628" i="35"/>
  <c r="G8629" i="35"/>
  <c r="G8630" i="35"/>
  <c r="G8631" i="35"/>
  <c r="G8632" i="35"/>
  <c r="G8633" i="35"/>
  <c r="G8634" i="35"/>
  <c r="G8635" i="35"/>
  <c r="G8636" i="35"/>
  <c r="G8637" i="35"/>
  <c r="G8638" i="35"/>
  <c r="G8639" i="35"/>
  <c r="G8640" i="35"/>
  <c r="G8641" i="35"/>
  <c r="G8642" i="35"/>
  <c r="G8643" i="35"/>
  <c r="G8644" i="35"/>
  <c r="G8645" i="35"/>
  <c r="G8646" i="35"/>
  <c r="G8647" i="35"/>
  <c r="G8648" i="35"/>
  <c r="G8649" i="35"/>
  <c r="G8650" i="35"/>
  <c r="G8651" i="35"/>
  <c r="G8652" i="35"/>
  <c r="G8653" i="35"/>
  <c r="G8654" i="35"/>
  <c r="G8655" i="35"/>
  <c r="G8656" i="35"/>
  <c r="G8657" i="35"/>
  <c r="G8658" i="35"/>
  <c r="G8659" i="35"/>
  <c r="G8660" i="35"/>
  <c r="G8661" i="35"/>
  <c r="G8662" i="35"/>
  <c r="G8663" i="35"/>
  <c r="G8664" i="35"/>
  <c r="G8665" i="35"/>
  <c r="G8666" i="35"/>
  <c r="G8667" i="35"/>
  <c r="G8668" i="35"/>
  <c r="G8669" i="35"/>
  <c r="G8670" i="35"/>
  <c r="G8671" i="35"/>
  <c r="G8672" i="35"/>
  <c r="G8673" i="35"/>
  <c r="G8674" i="35"/>
  <c r="G8675" i="35"/>
  <c r="G8676" i="35"/>
  <c r="G8677" i="35"/>
  <c r="G8678" i="35"/>
  <c r="G8679" i="35"/>
  <c r="G8680" i="35"/>
  <c r="G8681" i="35"/>
  <c r="G8682" i="35"/>
  <c r="G8683" i="35"/>
  <c r="G8684" i="35"/>
  <c r="G8685" i="35"/>
  <c r="G8686" i="35"/>
  <c r="G8687" i="35"/>
  <c r="G8688" i="35"/>
  <c r="G8689" i="35"/>
  <c r="G8690" i="35"/>
  <c r="G8691" i="35"/>
  <c r="G8692" i="35"/>
  <c r="G8693" i="35"/>
  <c r="G8694" i="35"/>
  <c r="G8695" i="35"/>
  <c r="G8696" i="35"/>
  <c r="G8697" i="35"/>
  <c r="G8698" i="35"/>
  <c r="G8699" i="35"/>
  <c r="G8700" i="35"/>
  <c r="G8701" i="35"/>
  <c r="G8702" i="35"/>
  <c r="G8703" i="35"/>
  <c r="G8704" i="35"/>
  <c r="G8705" i="35"/>
  <c r="G8706" i="35"/>
  <c r="G8707" i="35"/>
  <c r="G8708" i="35"/>
  <c r="G8709" i="35"/>
  <c r="G8710" i="35"/>
  <c r="G8711" i="35"/>
  <c r="G8712" i="35"/>
  <c r="G8713" i="35"/>
  <c r="G8714" i="35"/>
  <c r="G8715" i="35"/>
  <c r="G8716" i="35"/>
  <c r="G8717" i="35"/>
  <c r="G8718" i="35"/>
  <c r="G8719" i="35"/>
  <c r="G8720" i="35"/>
  <c r="G8721" i="35"/>
  <c r="G8722" i="35"/>
  <c r="G8723" i="35"/>
  <c r="G8724" i="35"/>
  <c r="G8725" i="35"/>
  <c r="G8726" i="35"/>
  <c r="G8727" i="35"/>
  <c r="G8728" i="35"/>
  <c r="G8729" i="35"/>
  <c r="G8730" i="35"/>
  <c r="G8731" i="35"/>
  <c r="G8732" i="35"/>
  <c r="G8733" i="35"/>
  <c r="G8734" i="35"/>
  <c r="G8735" i="35"/>
  <c r="G8736" i="35"/>
  <c r="G8737" i="35"/>
  <c r="G8738" i="35"/>
  <c r="G8739" i="35"/>
  <c r="G8740" i="35"/>
  <c r="G8741" i="35"/>
  <c r="G8742" i="35"/>
  <c r="G8743" i="35"/>
  <c r="G8744" i="35"/>
  <c r="G8745" i="35"/>
  <c r="G8746" i="35"/>
  <c r="G8747" i="35"/>
  <c r="G8748" i="35"/>
  <c r="G8749" i="35"/>
  <c r="G8750" i="35"/>
  <c r="G8751" i="35"/>
  <c r="G8752" i="35"/>
  <c r="G8753" i="35"/>
  <c r="G8754" i="35"/>
  <c r="G8755" i="35"/>
  <c r="G8756" i="35"/>
  <c r="G8757" i="35"/>
  <c r="G8758" i="35"/>
  <c r="G8759" i="35"/>
  <c r="G8760" i="35"/>
  <c r="G8761" i="35"/>
  <c r="G8762" i="35"/>
  <c r="G8763" i="35"/>
  <c r="G8764" i="35"/>
  <c r="G8765" i="35"/>
  <c r="G8766" i="35"/>
  <c r="G8767" i="35"/>
  <c r="G8768" i="35"/>
  <c r="G8769" i="35"/>
  <c r="G8770" i="35"/>
  <c r="G8771" i="35"/>
  <c r="G8772" i="35"/>
  <c r="G8773" i="35"/>
  <c r="G8774" i="35"/>
  <c r="G8775" i="35"/>
  <c r="G8776" i="35"/>
  <c r="G8777" i="35"/>
  <c r="G8778" i="35"/>
  <c r="G8779" i="35"/>
  <c r="G8780" i="35"/>
  <c r="G8781" i="35"/>
  <c r="G8782" i="35"/>
  <c r="G8783" i="35"/>
  <c r="G8784" i="35"/>
  <c r="G8785" i="35"/>
  <c r="G8786" i="35"/>
  <c r="G8787" i="35"/>
  <c r="G8788" i="35"/>
  <c r="G8789" i="35"/>
  <c r="G8790" i="35"/>
  <c r="G8791" i="35"/>
  <c r="G8792" i="35"/>
  <c r="G8793" i="35"/>
  <c r="G8794" i="35"/>
  <c r="G8795" i="35"/>
  <c r="G8796" i="35"/>
  <c r="G8797" i="35"/>
  <c r="G8798" i="35"/>
  <c r="G8799" i="35"/>
  <c r="G8800" i="35"/>
  <c r="G8801" i="35"/>
  <c r="G8802" i="35"/>
  <c r="G8803" i="35"/>
  <c r="G8804" i="35"/>
  <c r="G8805" i="35"/>
  <c r="G8806" i="35"/>
  <c r="G8807" i="35"/>
  <c r="G8808" i="35"/>
  <c r="G8809" i="35"/>
  <c r="G8810" i="35"/>
  <c r="G8811" i="35"/>
  <c r="G8812" i="35"/>
  <c r="G8813" i="35"/>
  <c r="G8814" i="35"/>
  <c r="G8815" i="35"/>
  <c r="G8816" i="35"/>
  <c r="G8817" i="35"/>
  <c r="G8818" i="35"/>
  <c r="G8819" i="35"/>
  <c r="G8820" i="35"/>
  <c r="G8821" i="35"/>
  <c r="G8822" i="35"/>
  <c r="G8823" i="35"/>
  <c r="G8824" i="35"/>
  <c r="G8825" i="35"/>
  <c r="G8826" i="35"/>
  <c r="G8827" i="35"/>
  <c r="G8828" i="35"/>
  <c r="G8829" i="35"/>
  <c r="G8830" i="35"/>
  <c r="G8831" i="35"/>
  <c r="G8832" i="35"/>
  <c r="G8833" i="35"/>
  <c r="G8834" i="35"/>
  <c r="G8835" i="35"/>
  <c r="G8836" i="35"/>
  <c r="G8837" i="35"/>
  <c r="G8838" i="35"/>
  <c r="G8839" i="35"/>
  <c r="G8840" i="35"/>
  <c r="G8841" i="35"/>
  <c r="G8842" i="35"/>
  <c r="G8843" i="35"/>
  <c r="G8844" i="35"/>
  <c r="G8845" i="35"/>
  <c r="G8846" i="35"/>
  <c r="G8847" i="35"/>
  <c r="G8848" i="35"/>
  <c r="G8849" i="35"/>
  <c r="G8850" i="35"/>
  <c r="G8851" i="35"/>
  <c r="G8852" i="35"/>
  <c r="G8853" i="35"/>
  <c r="G8854" i="35"/>
  <c r="G8855" i="35"/>
  <c r="G8856" i="35"/>
  <c r="G8857" i="35"/>
  <c r="G8858" i="35"/>
  <c r="G8859" i="35"/>
  <c r="G8860" i="35"/>
  <c r="G8862" i="35"/>
  <c r="G8864" i="35"/>
  <c r="G8866" i="35"/>
  <c r="G8868" i="35"/>
  <c r="G8870" i="35"/>
  <c r="G8872" i="35"/>
  <c r="G8874" i="35"/>
  <c r="G8876" i="35"/>
  <c r="G8878" i="35"/>
  <c r="G8880" i="35"/>
  <c r="G8882" i="35"/>
  <c r="G8884" i="35"/>
  <c r="G8886" i="35"/>
  <c r="G8888" i="35"/>
  <c r="G8890" i="35"/>
  <c r="G8892" i="35"/>
  <c r="G8894" i="35"/>
  <c r="G8896" i="35"/>
  <c r="G8898" i="35"/>
  <c r="G8900" i="35"/>
  <c r="G8902" i="35"/>
  <c r="G8904" i="35"/>
  <c r="G8906" i="35"/>
  <c r="G8908" i="35"/>
  <c r="G8910" i="35"/>
  <c r="G8912" i="35"/>
  <c r="G8914" i="35"/>
  <c r="G8916" i="35"/>
  <c r="G8918" i="35"/>
  <c r="G8920" i="35"/>
  <c r="G8922" i="35"/>
  <c r="G8924" i="35"/>
  <c r="G8926" i="35"/>
  <c r="G8928" i="35"/>
  <c r="G8930" i="35"/>
  <c r="G8932" i="35"/>
  <c r="G8934" i="35"/>
  <c r="G8936" i="35"/>
  <c r="G8938" i="35"/>
  <c r="G8940" i="35"/>
  <c r="G8942" i="35"/>
  <c r="G8944" i="35"/>
  <c r="G8946" i="35"/>
  <c r="G8948" i="35"/>
  <c r="G8950" i="35"/>
  <c r="G8952" i="35"/>
  <c r="G8954" i="35"/>
  <c r="G8956" i="35"/>
  <c r="G8958" i="35"/>
  <c r="G8960" i="35"/>
  <c r="G8962" i="35"/>
  <c r="G8964" i="35"/>
  <c r="G8966" i="35"/>
  <c r="G8968" i="35"/>
  <c r="G8970" i="35"/>
  <c r="G8972" i="35"/>
  <c r="G8974" i="35"/>
  <c r="G8976" i="35"/>
  <c r="G8978" i="35"/>
  <c r="G8980" i="35"/>
  <c r="G8990" i="35"/>
  <c r="G8992" i="35"/>
  <c r="G8994" i="35"/>
  <c r="G8996" i="35"/>
  <c r="G8998" i="35"/>
  <c r="G9000" i="35"/>
  <c r="G9002" i="35"/>
  <c r="G9077" i="35"/>
  <c r="G9080" i="35"/>
  <c r="G9082" i="35"/>
  <c r="G9084" i="35"/>
  <c r="G9086" i="35"/>
  <c r="G9088" i="35"/>
  <c r="G9090" i="35"/>
  <c r="G9092" i="35"/>
  <c r="G9094" i="35"/>
  <c r="G9096" i="35"/>
  <c r="G9098" i="35"/>
  <c r="G9100" i="35"/>
  <c r="G9102" i="35"/>
  <c r="G9104" i="35"/>
  <c r="G9106" i="35"/>
  <c r="G9108" i="35"/>
  <c r="G9111" i="35"/>
  <c r="G9113" i="35"/>
  <c r="G9115" i="35"/>
  <c r="G9117" i="35"/>
  <c r="G9119" i="35"/>
  <c r="G9121" i="35"/>
  <c r="G9123" i="35"/>
  <c r="G9125" i="35"/>
  <c r="G9127" i="35"/>
  <c r="G9129" i="35"/>
  <c r="G9131" i="35"/>
  <c r="G9133" i="35"/>
  <c r="G9135" i="35"/>
  <c r="G9137" i="35"/>
  <c r="G9139" i="35"/>
  <c r="G9141" i="35"/>
  <c r="G9143" i="35"/>
  <c r="G9145" i="35"/>
  <c r="G9147" i="35"/>
  <c r="G9149" i="35"/>
  <c r="G9151" i="35"/>
  <c r="G9153" i="35"/>
  <c r="G9155" i="35"/>
  <c r="G9157" i="35"/>
  <c r="G9159" i="35"/>
  <c r="G9161" i="35"/>
  <c r="G9163" i="35"/>
  <c r="G9165" i="35"/>
  <c r="G9167" i="35"/>
  <c r="G9169" i="35"/>
  <c r="G9171" i="35"/>
  <c r="G9173" i="35"/>
  <c r="G9175" i="35"/>
  <c r="G9177" i="35"/>
  <c r="G9179" i="35"/>
  <c r="G9181" i="35"/>
  <c r="G9183" i="35"/>
  <c r="G9185" i="35"/>
  <c r="G9187" i="35"/>
  <c r="G9189" i="35"/>
  <c r="G9191" i="35"/>
  <c r="G9193" i="35"/>
  <c r="G9195" i="35"/>
  <c r="G9197" i="35"/>
  <c r="G9199" i="35"/>
  <c r="G9201" i="35"/>
  <c r="G9203" i="35"/>
  <c r="G9205" i="35"/>
  <c r="G9207" i="35"/>
  <c r="G9209" i="35"/>
  <c r="G9211" i="35"/>
  <c r="G9213" i="35"/>
  <c r="G9215" i="35"/>
  <c r="G9217" i="35"/>
  <c r="G9219" i="35"/>
  <c r="G9221" i="35"/>
  <c r="G9223" i="35"/>
  <c r="G9226" i="35"/>
  <c r="G9227" i="35"/>
  <c r="G9229" i="35"/>
  <c r="G9231" i="35"/>
  <c r="G9233" i="35"/>
  <c r="G9235" i="35"/>
  <c r="G9237" i="35"/>
  <c r="G9239" i="35"/>
  <c r="G9241" i="35"/>
  <c r="G9243" i="35"/>
  <c r="G9245" i="35"/>
  <c r="G9248" i="35"/>
  <c r="G9250" i="35"/>
  <c r="G9252" i="35"/>
  <c r="G9254" i="35"/>
  <c r="G9256" i="35"/>
  <c r="G9258" i="35"/>
  <c r="G9260" i="35"/>
  <c r="G9262" i="35"/>
  <c r="G9264" i="35"/>
  <c r="G9266" i="35"/>
  <c r="G9268" i="35"/>
  <c r="G9270" i="35"/>
  <c r="G9272" i="35"/>
  <c r="G9274" i="35"/>
  <c r="G9276" i="35"/>
  <c r="G9278" i="35"/>
  <c r="G9280" i="35"/>
  <c r="G9282" i="35"/>
  <c r="G9284" i="35"/>
  <c r="G9286" i="35"/>
  <c r="G9288" i="35"/>
  <c r="G9289" i="35"/>
  <c r="G9290" i="35"/>
  <c r="G9291" i="35"/>
  <c r="G9292" i="35"/>
  <c r="G9293" i="35"/>
  <c r="G9294" i="35"/>
  <c r="G9295" i="35"/>
  <c r="G9296" i="35"/>
  <c r="G9298" i="35"/>
  <c r="G9300" i="35"/>
  <c r="G9302" i="35"/>
  <c r="G9304" i="35"/>
  <c r="G9306" i="35"/>
  <c r="G9308" i="35"/>
  <c r="G9310" i="35"/>
  <c r="G9312" i="35"/>
  <c r="G9314" i="35"/>
  <c r="G9316" i="35"/>
  <c r="G9318" i="35"/>
  <c r="G9320" i="35"/>
  <c r="G9321" i="35"/>
  <c r="G9322" i="35"/>
  <c r="G9323" i="35"/>
  <c r="G9324" i="35"/>
  <c r="G9325" i="35"/>
  <c r="G9326" i="35"/>
  <c r="G9327" i="35"/>
  <c r="G9328" i="35"/>
  <c r="G9329" i="35"/>
  <c r="G9330" i="35"/>
  <c r="G9332" i="35"/>
  <c r="G9334" i="35"/>
  <c r="G9336" i="35"/>
  <c r="G9338" i="35"/>
  <c r="G9340" i="35"/>
  <c r="G9342" i="35"/>
  <c r="G9344" i="35"/>
  <c r="G9346" i="35"/>
  <c r="G9348" i="35"/>
  <c r="G9350" i="35"/>
  <c r="G9351" i="35"/>
  <c r="G9353" i="35"/>
  <c r="G9355" i="35"/>
  <c r="G9357" i="35"/>
  <c r="G9359" i="35"/>
  <c r="G9361" i="35"/>
  <c r="G9363" i="35"/>
  <c r="G9365" i="35"/>
  <c r="G9367" i="35"/>
  <c r="G9369" i="35"/>
  <c r="G9371" i="35"/>
  <c r="G9373" i="35"/>
  <c r="G9375" i="35"/>
  <c r="G9377" i="35"/>
  <c r="G9379" i="35"/>
  <c r="G9381" i="35"/>
  <c r="G9383" i="35"/>
  <c r="G9385" i="35"/>
  <c r="G9387" i="35"/>
  <c r="G9389" i="35"/>
  <c r="G9392" i="35"/>
  <c r="G9394" i="35"/>
  <c r="G9396" i="35"/>
  <c r="G9398" i="35"/>
  <c r="G9400" i="35"/>
  <c r="G9411" i="35"/>
  <c r="G9413" i="35"/>
  <c r="G9415" i="35"/>
  <c r="G9417" i="35"/>
  <c r="G9419" i="35"/>
  <c r="G9422" i="35"/>
  <c r="G9424" i="35"/>
  <c r="G9426" i="35"/>
  <c r="G9428" i="35"/>
  <c r="G9430" i="35"/>
  <c r="G9432" i="35"/>
  <c r="G9434" i="35"/>
  <c r="G9436" i="35"/>
  <c r="G9438" i="35"/>
  <c r="G9440" i="35"/>
  <c r="G9442" i="35"/>
  <c r="G9444" i="35"/>
  <c r="G9446" i="35"/>
  <c r="G9448" i="35"/>
  <c r="G9450" i="35"/>
  <c r="G9452" i="35"/>
  <c r="G9454" i="35"/>
  <c r="G9456" i="35"/>
  <c r="G9458" i="35"/>
  <c r="G9459" i="35"/>
  <c r="G9461" i="35"/>
  <c r="G9463" i="35"/>
  <c r="G9465" i="35"/>
  <c r="G9467" i="35"/>
  <c r="G9469" i="35"/>
  <c r="G9471" i="35"/>
  <c r="G9473" i="35"/>
  <c r="G9475" i="35"/>
  <c r="G9478" i="35"/>
  <c r="G9480" i="35"/>
  <c r="G9483" i="35"/>
  <c r="G9484" i="35"/>
  <c r="G9486" i="35"/>
  <c r="G9488" i="35"/>
  <c r="G9490" i="35"/>
  <c r="G9492" i="35"/>
  <c r="G9494" i="35"/>
  <c r="G9496" i="35"/>
  <c r="G9498" i="35"/>
  <c r="G9500" i="35"/>
  <c r="G9502" i="35"/>
  <c r="G9505" i="35"/>
  <c r="G9507" i="35"/>
  <c r="G9509" i="35"/>
  <c r="G9511" i="35"/>
  <c r="G9513" i="35"/>
  <c r="G9515" i="35"/>
  <c r="G9517" i="35"/>
  <c r="G9519" i="35"/>
  <c r="G9521" i="35"/>
  <c r="G9523" i="35"/>
  <c r="G9525" i="35"/>
  <c r="G9527" i="35"/>
  <c r="G9529" i="35"/>
  <c r="G9531" i="35"/>
  <c r="G9533" i="35"/>
  <c r="G9535" i="35"/>
  <c r="G9537" i="35"/>
  <c r="G9539" i="35"/>
  <c r="G9541" i="35"/>
  <c r="G9543" i="35"/>
  <c r="G9545" i="35"/>
  <c r="G9547" i="35"/>
  <c r="G9549" i="35"/>
  <c r="G9551" i="35"/>
  <c r="G9553" i="35"/>
  <c r="G9555" i="35"/>
  <c r="G9557" i="35"/>
  <c r="G9559" i="35"/>
  <c r="G9561" i="35"/>
  <c r="G9563" i="35"/>
  <c r="G9565" i="35"/>
  <c r="G9567" i="35"/>
  <c r="G9569" i="35"/>
  <c r="G9571" i="35"/>
  <c r="G9573" i="35"/>
  <c r="G9575" i="35"/>
  <c r="G9577" i="35"/>
  <c r="G9579" i="35"/>
  <c r="G9581" i="35"/>
  <c r="G9583" i="35"/>
  <c r="G9585" i="35"/>
  <c r="G9587" i="35"/>
  <c r="G9589" i="35"/>
  <c r="G9591" i="35"/>
  <c r="G9593" i="35"/>
  <c r="G9595" i="35"/>
  <c r="G9597" i="35"/>
  <c r="G9599" i="35"/>
  <c r="G9601" i="35"/>
  <c r="G9603" i="35"/>
  <c r="G9605" i="35"/>
  <c r="G9607" i="35"/>
  <c r="G9609" i="35"/>
  <c r="G9611" i="35"/>
  <c r="G9613" i="35"/>
  <c r="G9615" i="35"/>
  <c r="G9617" i="35"/>
  <c r="G9619" i="35"/>
  <c r="G9621" i="35"/>
  <c r="G9623" i="35"/>
  <c r="G9625" i="35"/>
  <c r="G9627" i="35"/>
  <c r="G9629" i="35"/>
  <c r="G9631" i="35"/>
  <c r="G9633" i="35"/>
  <c r="G9635" i="35"/>
  <c r="G9637" i="35"/>
  <c r="G9639" i="35"/>
  <c r="G9641" i="35"/>
  <c r="G9643" i="35"/>
  <c r="G9645" i="35"/>
  <c r="G9647" i="35"/>
  <c r="G9649" i="35"/>
  <c r="G9651" i="35"/>
  <c r="G9653" i="35"/>
  <c r="G9655" i="35"/>
  <c r="G9657" i="35"/>
  <c r="G9659" i="35"/>
  <c r="G9660" i="35"/>
  <c r="G9661" i="35"/>
  <c r="G9662" i="35"/>
  <c r="G9663" i="35"/>
  <c r="G9664" i="35"/>
  <c r="G9665" i="35"/>
  <c r="G9666" i="35"/>
  <c r="G9667" i="35"/>
  <c r="G9668" i="35"/>
  <c r="G9669" i="35"/>
  <c r="G9671" i="35"/>
  <c r="G9681" i="35"/>
  <c r="G9683" i="35"/>
  <c r="G9685" i="35"/>
  <c r="G9687" i="35"/>
  <c r="G9689" i="35"/>
  <c r="G9691" i="35"/>
  <c r="G9693" i="35"/>
  <c r="G9695" i="35"/>
  <c r="G9697" i="35"/>
  <c r="G9699" i="35"/>
  <c r="G9701" i="35"/>
  <c r="G9703" i="35"/>
  <c r="G9705" i="35"/>
  <c r="G9707" i="35"/>
  <c r="G9709" i="35"/>
  <c r="G9711" i="35"/>
  <c r="G9713" i="35"/>
  <c r="G9715" i="35"/>
  <c r="G9717" i="35"/>
  <c r="G9720" i="35"/>
  <c r="G9722" i="35"/>
  <c r="G9724" i="35"/>
  <c r="G9725" i="35"/>
  <c r="G9728" i="35"/>
  <c r="G9730" i="35"/>
  <c r="G9732" i="35"/>
  <c r="G9734" i="35"/>
  <c r="G9736" i="35"/>
  <c r="G9738" i="35"/>
  <c r="G9740" i="35"/>
  <c r="G9742" i="35"/>
  <c r="G9744" i="35"/>
  <c r="G9746" i="35"/>
  <c r="G9748" i="35"/>
  <c r="G9750" i="35"/>
  <c r="G9752" i="35"/>
  <c r="G9763" i="35"/>
  <c r="G9765" i="35"/>
  <c r="G9767" i="35"/>
  <c r="G9769" i="35"/>
  <c r="G9771" i="35"/>
  <c r="G9773" i="35"/>
  <c r="G9775" i="35"/>
  <c r="G9777" i="35"/>
  <c r="G9779" i="35"/>
  <c r="G9781" i="35"/>
  <c r="G9783" i="35"/>
  <c r="G9785" i="35"/>
  <c r="G9787" i="35"/>
  <c r="G9789" i="35"/>
  <c r="G9791" i="35"/>
  <c r="G9793" i="35"/>
  <c r="G9795" i="35"/>
  <c r="G9797" i="35"/>
  <c r="G9799" i="35"/>
  <c r="G9801" i="35"/>
  <c r="G9803" i="35"/>
  <c r="G9805" i="35"/>
  <c r="G9807" i="35"/>
  <c r="G9809" i="35"/>
  <c r="G9811" i="35"/>
  <c r="G9813" i="35"/>
  <c r="G9814" i="35"/>
  <c r="G9816" i="35"/>
  <c r="G9818" i="35"/>
  <c r="G9820" i="35"/>
  <c r="G9822" i="35"/>
  <c r="G9824" i="35"/>
  <c r="G9826" i="35"/>
  <c r="G9828" i="35"/>
  <c r="G9830" i="35"/>
  <c r="G9832" i="35"/>
  <c r="G9834" i="35"/>
  <c r="G9836" i="35"/>
  <c r="G9838" i="35"/>
  <c r="G9840" i="35"/>
  <c r="G9842" i="35"/>
  <c r="G9844" i="35"/>
  <c r="G9846" i="35"/>
  <c r="G9848" i="35"/>
  <c r="G9850" i="35"/>
  <c r="G9852" i="35"/>
  <c r="G9854" i="35"/>
  <c r="G9856" i="35"/>
  <c r="G9858" i="35"/>
  <c r="G9860" i="35"/>
  <c r="G9862" i="35"/>
  <c r="G9864" i="35"/>
  <c r="G9866" i="35"/>
  <c r="G9868" i="35"/>
  <c r="G9870" i="35"/>
  <c r="G9872" i="35"/>
  <c r="G9874" i="35"/>
  <c r="G9875" i="35"/>
  <c r="G9877" i="35"/>
  <c r="G9879" i="35"/>
  <c r="G9881" i="35"/>
  <c r="G9883" i="35"/>
  <c r="G9885" i="35"/>
  <c r="G9888" i="35"/>
  <c r="G9890" i="35"/>
  <c r="G9891" i="35"/>
  <c r="G9893" i="35"/>
  <c r="G9895" i="35"/>
  <c r="G9897" i="35"/>
  <c r="G9899" i="35"/>
  <c r="G9901" i="35"/>
  <c r="G9903" i="35"/>
  <c r="G9905" i="35"/>
  <c r="G9907" i="35"/>
  <c r="G9909" i="35"/>
  <c r="G9911" i="35"/>
  <c r="G9913" i="35"/>
  <c r="G9914" i="35"/>
  <c r="G9915" i="35"/>
  <c r="G9916" i="35"/>
  <c r="G9917" i="35"/>
  <c r="G9918" i="35"/>
  <c r="G9919" i="35"/>
  <c r="G9920" i="35"/>
  <c r="G9921" i="35"/>
  <c r="G9923" i="35"/>
  <c r="G9925" i="35"/>
  <c r="G9927" i="35"/>
  <c r="G9929" i="35"/>
  <c r="G9931" i="35"/>
  <c r="G9933" i="35"/>
  <c r="G9935" i="35"/>
  <c r="G9937" i="35"/>
  <c r="G9939" i="35"/>
  <c r="G9940" i="35"/>
  <c r="G9942" i="35"/>
  <c r="G9944" i="35"/>
  <c r="G9946" i="35"/>
  <c r="G9948" i="35"/>
  <c r="G9950" i="35"/>
  <c r="G9952" i="35"/>
  <c r="G9954" i="35"/>
  <c r="G9956" i="35"/>
  <c r="G9958" i="35"/>
  <c r="G9960" i="35"/>
  <c r="G9962" i="35"/>
  <c r="G9964" i="35"/>
  <c r="G9966" i="35"/>
  <c r="G9967" i="35"/>
  <c r="G9970" i="35"/>
  <c r="G9971" i="35"/>
  <c r="G9973" i="35"/>
  <c r="G9975" i="35"/>
  <c r="G9977" i="35"/>
  <c r="G9979" i="35"/>
  <c r="G9981" i="35"/>
  <c r="G9983" i="35"/>
  <c r="G9985" i="35"/>
  <c r="G9987" i="35"/>
  <c r="G9989" i="35"/>
  <c r="G9991" i="35"/>
  <c r="G9993" i="35"/>
  <c r="G9995" i="35"/>
  <c r="G9997" i="35"/>
  <c r="G9999" i="35"/>
  <c r="G10001" i="35"/>
  <c r="G10003" i="35"/>
  <c r="J18" i="18"/>
  <c r="K8" i="33"/>
  <c r="H18" i="20"/>
  <c r="K18" i="18"/>
  <c r="H32" i="25"/>
  <c r="K6" i="21"/>
  <c r="J32" i="25"/>
  <c r="J24" i="22"/>
  <c r="G16" i="28"/>
  <c r="J27" i="22"/>
  <c r="F8" i="28"/>
  <c r="G14" i="28"/>
  <c r="J38" i="22"/>
  <c r="C8" i="31"/>
  <c r="F15" i="28"/>
  <c r="F10" i="28"/>
  <c r="F12" i="28"/>
  <c r="F13" i="28"/>
  <c r="F14" i="28"/>
  <c r="F16" i="28"/>
  <c r="F9" i="28"/>
  <c r="P28" i="28"/>
  <c r="Q28" i="28"/>
  <c r="O28" i="28"/>
  <c r="Q30" i="28"/>
  <c r="P30" i="28"/>
  <c r="O30" i="28"/>
  <c r="H8" i="28"/>
  <c r="Q8" i="28"/>
  <c r="F11" i="28"/>
  <c r="J5" i="22"/>
  <c r="J12" i="22"/>
  <c r="J13" i="22"/>
  <c r="J37" i="22"/>
  <c r="Q13" i="28"/>
  <c r="H13" i="28"/>
  <c r="Q14" i="28"/>
  <c r="H14" i="28"/>
  <c r="H10" i="17"/>
  <c r="H28" i="18"/>
  <c r="H29" i="18"/>
  <c r="C9" i="30"/>
  <c r="H23" i="1"/>
  <c r="L12" i="1"/>
  <c r="D13" i="1"/>
  <c r="E13" i="1"/>
  <c r="L10" i="1"/>
  <c r="L5" i="1"/>
  <c r="E1" i="3"/>
  <c r="J14" i="1"/>
  <c r="B14" i="1"/>
  <c r="I14" i="1"/>
  <c r="I23" i="1"/>
  <c r="L8" i="1"/>
  <c r="B16" i="2"/>
  <c r="A1" i="2"/>
  <c r="B21" i="2"/>
  <c r="L9" i="1"/>
  <c r="L4" i="1"/>
  <c r="L23" i="1"/>
  <c r="K23" i="1"/>
  <c r="E1" i="4"/>
  <c r="D14" i="1"/>
  <c r="J6" i="22"/>
  <c r="J22" i="22"/>
  <c r="J29" i="22"/>
  <c r="J40" i="22"/>
  <c r="J4" i="22"/>
  <c r="G326" i="21"/>
  <c r="G198" i="21"/>
  <c r="G70" i="21"/>
  <c r="M7" i="19"/>
  <c r="M8" i="19" s="1"/>
  <c r="A1" i="3"/>
  <c r="H13" i="1"/>
  <c r="H14" i="1" s="1"/>
  <c r="H1" i="1"/>
  <c r="I17" i="18"/>
  <c r="N7" i="29"/>
  <c r="P6" i="29"/>
  <c r="N6" i="29"/>
  <c r="P7" i="29"/>
  <c r="G9" i="28"/>
  <c r="J11" i="22"/>
  <c r="J23" i="22"/>
  <c r="J26" i="22"/>
  <c r="J31" i="22"/>
  <c r="J32" i="22"/>
  <c r="J33" i="22"/>
  <c r="J36" i="22"/>
  <c r="J41" i="22"/>
  <c r="H9" i="27"/>
  <c r="I9" i="27" s="1"/>
  <c r="F2" i="27"/>
  <c r="G2" i="27" s="1"/>
  <c r="J57" i="25"/>
  <c r="G390" i="21"/>
  <c r="G396" i="21" s="1"/>
  <c r="I16" i="20" s="1"/>
  <c r="J16" i="20" s="1"/>
  <c r="H6" i="19"/>
  <c r="H7" i="19" s="1"/>
  <c r="H8" i="19" s="1"/>
  <c r="D4" i="19"/>
  <c r="D12" i="19"/>
  <c r="D9" i="19"/>
  <c r="D5" i="19"/>
  <c r="E5" i="19" s="1"/>
  <c r="D7" i="19"/>
  <c r="C21" i="24"/>
  <c r="G19" i="20"/>
  <c r="C75" i="6"/>
  <c r="D75" i="6"/>
  <c r="E75" i="6"/>
  <c r="F75" i="6"/>
  <c r="G75" i="6"/>
  <c r="H75" i="6"/>
  <c r="I75" i="6"/>
  <c r="J75" i="6"/>
  <c r="B75" i="6"/>
  <c r="C35" i="20"/>
  <c r="E25" i="20"/>
  <c r="E26" i="20"/>
  <c r="J42" i="20" s="1"/>
  <c r="J34" i="20"/>
  <c r="J9" i="25"/>
  <c r="J17" i="25" s="1"/>
  <c r="I9" i="25"/>
  <c r="I17" i="25" s="1"/>
  <c r="G9" i="25"/>
  <c r="G17" i="25" s="1"/>
  <c r="H9" i="25"/>
  <c r="H17" i="25" s="1"/>
  <c r="K9" i="25"/>
  <c r="K17" i="25" s="1"/>
  <c r="H19" i="20"/>
  <c r="E33" i="20" s="1"/>
  <c r="J58" i="17"/>
  <c r="J65" i="17" s="1"/>
  <c r="I58" i="17"/>
  <c r="I65" i="17" s="1"/>
  <c r="H58" i="17"/>
  <c r="H65" i="17" s="1"/>
  <c r="F58" i="17"/>
  <c r="F65" i="17" s="1"/>
  <c r="E58" i="17"/>
  <c r="E65" i="17" s="1"/>
  <c r="I67" i="17"/>
  <c r="I39" i="18"/>
  <c r="K34" i="18"/>
  <c r="I34" i="18"/>
  <c r="I35" i="18"/>
  <c r="L35" i="24"/>
  <c r="L40" i="24"/>
  <c r="L33" i="24"/>
  <c r="L34" i="24"/>
  <c r="L38" i="24"/>
  <c r="L39" i="24"/>
  <c r="L36" i="24"/>
  <c r="C39" i="18"/>
  <c r="C67" i="17"/>
  <c r="E14" i="3"/>
  <c r="M25" i="17"/>
  <c r="M22" i="17"/>
  <c r="L22" i="17"/>
  <c r="K22" i="17"/>
  <c r="J22" i="17"/>
  <c r="I22" i="17"/>
  <c r="M10" i="17"/>
  <c r="L10" i="17"/>
  <c r="F21" i="2"/>
  <c r="I21" i="2"/>
  <c r="G22" i="17"/>
  <c r="K16" i="17"/>
  <c r="K17" i="18" s="1"/>
  <c r="F10" i="17"/>
  <c r="G34" i="18"/>
  <c r="G29" i="18"/>
  <c r="G35" i="18" s="1"/>
  <c r="F28" i="18"/>
  <c r="F34" i="18" s="1"/>
  <c r="F29" i="18"/>
  <c r="F35" i="18" s="1"/>
  <c r="E28" i="18"/>
  <c r="E34" i="18" s="1"/>
  <c r="E29" i="18"/>
  <c r="E35" i="18" s="1"/>
  <c r="D28" i="18"/>
  <c r="D29" i="18"/>
  <c r="C28" i="18"/>
  <c r="C34" i="18" s="1"/>
  <c r="C29" i="18"/>
  <c r="C35" i="18" s="1"/>
  <c r="M7" i="17"/>
  <c r="M16" i="17"/>
  <c r="M12" i="17"/>
  <c r="M13" i="17" s="1"/>
  <c r="L12" i="17"/>
  <c r="L7" i="17"/>
  <c r="K31" i="18"/>
  <c r="K30" i="18"/>
  <c r="K12" i="17"/>
  <c r="K27" i="18"/>
  <c r="K33" i="18" s="1"/>
  <c r="K38" i="18"/>
  <c r="K7" i="17"/>
  <c r="K5" i="18" s="1"/>
  <c r="J12" i="17"/>
  <c r="J7" i="17"/>
  <c r="J5" i="18" s="1"/>
  <c r="J31" i="18"/>
  <c r="J30" i="18"/>
  <c r="J27" i="18"/>
  <c r="J33" i="18" s="1"/>
  <c r="J38" i="18"/>
  <c r="I25" i="17"/>
  <c r="I18" i="18" s="1"/>
  <c r="I38" i="18"/>
  <c r="I31" i="18"/>
  <c r="I27" i="18"/>
  <c r="I33" i="18" s="1"/>
  <c r="I30" i="18"/>
  <c r="I7" i="17"/>
  <c r="I5" i="18" s="1"/>
  <c r="H38" i="18"/>
  <c r="H27" i="18"/>
  <c r="H33" i="18" s="1"/>
  <c r="H31" i="18"/>
  <c r="H7" i="17"/>
  <c r="H5" i="18" s="1"/>
  <c r="H30" i="18"/>
  <c r="G30" i="18"/>
  <c r="G38" i="18"/>
  <c r="G7" i="17"/>
  <c r="G5" i="18" s="1"/>
  <c r="G27" i="18"/>
  <c r="G33" i="18" s="1"/>
  <c r="G31" i="18"/>
  <c r="F25" i="17"/>
  <c r="F18" i="18" s="1"/>
  <c r="F30" i="18"/>
  <c r="F38" i="18"/>
  <c r="F31" i="18"/>
  <c r="F27" i="18"/>
  <c r="F33" i="18" s="1"/>
  <c r="F7" i="17"/>
  <c r="F5" i="18" s="1"/>
  <c r="E25" i="17"/>
  <c r="E18" i="18" s="1"/>
  <c r="E31" i="18"/>
  <c r="E27" i="18"/>
  <c r="E33" i="18" s="1"/>
  <c r="E30" i="18"/>
  <c r="E38" i="18"/>
  <c r="E7" i="17"/>
  <c r="E5" i="18" s="1"/>
  <c r="D31" i="18"/>
  <c r="D27" i="18"/>
  <c r="D30" i="18"/>
  <c r="D38" i="18"/>
  <c r="D7" i="17"/>
  <c r="D5" i="18" s="1"/>
  <c r="C31" i="18"/>
  <c r="C30" i="18"/>
  <c r="C27" i="18"/>
  <c r="C33" i="18" s="1"/>
  <c r="C38" i="18"/>
  <c r="G16" i="17"/>
  <c r="G17" i="18" s="1"/>
  <c r="H16" i="17"/>
  <c r="H17" i="18" s="1"/>
  <c r="I10" i="17"/>
  <c r="M27" i="17"/>
  <c r="M19" i="17"/>
  <c r="G25" i="17"/>
  <c r="G18" i="18" s="1"/>
  <c r="H25" i="17"/>
  <c r="H18" i="18" s="1"/>
  <c r="C25" i="17"/>
  <c r="C18" i="18" s="1"/>
  <c r="C10" i="17"/>
  <c r="C12" i="17"/>
  <c r="D10" i="17"/>
  <c r="D12" i="17"/>
  <c r="D16" i="17"/>
  <c r="D17" i="18" s="1"/>
  <c r="E12" i="17"/>
  <c r="E16" i="17"/>
  <c r="E17" i="18" s="1"/>
  <c r="C22" i="17"/>
  <c r="D25" i="17"/>
  <c r="D18" i="18" s="1"/>
  <c r="F12" i="17"/>
  <c r="F16" i="17"/>
  <c r="F17" i="18" s="1"/>
  <c r="C16" i="17"/>
  <c r="C17" i="18" s="1"/>
  <c r="D22" i="17"/>
  <c r="G12" i="17"/>
  <c r="E22" i="17"/>
  <c r="H12" i="17"/>
  <c r="L16" i="17"/>
  <c r="F22" i="17"/>
  <c r="D16" i="2"/>
  <c r="D23" i="2"/>
  <c r="E20" i="2"/>
  <c r="D20" i="2"/>
  <c r="C14" i="3"/>
  <c r="B6" i="1"/>
  <c r="B19" i="1" s="1"/>
  <c r="H16" i="2"/>
  <c r="K23" i="2"/>
  <c r="H21" i="2"/>
  <c r="H23" i="2"/>
  <c r="E21" i="2"/>
  <c r="J6" i="1"/>
  <c r="J19" i="1" s="1"/>
  <c r="H14" i="3"/>
  <c r="I14" i="3"/>
  <c r="G20" i="2"/>
  <c r="C23" i="2"/>
  <c r="J20" i="2"/>
  <c r="K20" i="2"/>
  <c r="J14" i="3"/>
  <c r="L6" i="1"/>
  <c r="I16" i="2"/>
  <c r="J21" i="2"/>
  <c r="F14" i="3"/>
  <c r="K21" i="2"/>
  <c r="G6" i="1"/>
  <c r="G19" i="1" s="1"/>
  <c r="G16" i="2"/>
  <c r="G21" i="2"/>
  <c r="D21" i="2"/>
  <c r="B14" i="3"/>
  <c r="D6" i="1"/>
  <c r="D19" i="1" s="1"/>
  <c r="E6" i="1"/>
  <c r="E19" i="1" s="1"/>
  <c r="C24" i="2"/>
  <c r="I23" i="2"/>
  <c r="B23" i="2"/>
  <c r="J16" i="2"/>
  <c r="C20" i="2"/>
  <c r="C6" i="1"/>
  <c r="C19" i="1" s="1"/>
  <c r="J24" i="2"/>
  <c r="G23" i="2"/>
  <c r="B20" i="2"/>
  <c r="K14" i="3"/>
  <c r="I24" i="2"/>
  <c r="H24" i="2"/>
  <c r="K6" i="1"/>
  <c r="K19" i="1" s="1"/>
  <c r="G24" i="2"/>
  <c r="E16" i="2"/>
  <c r="F23" i="2"/>
  <c r="I6" i="1"/>
  <c r="I19" i="1" s="1"/>
  <c r="F24" i="2"/>
  <c r="F20" i="2"/>
  <c r="E24" i="2"/>
  <c r="D24" i="2"/>
  <c r="I20" i="2"/>
  <c r="H20" i="2"/>
  <c r="H6" i="1"/>
  <c r="H19" i="1" s="1"/>
  <c r="F6" i="1"/>
  <c r="F19" i="1" s="1"/>
  <c r="I18" i="17"/>
  <c r="I13" i="17"/>
  <c r="I11" i="18" s="1"/>
  <c r="D35" i="27"/>
  <c r="J34" i="18"/>
  <c r="H41" i="25"/>
  <c r="H57" i="25" s="1"/>
  <c r="I41" i="25"/>
  <c r="I57" i="25" s="1"/>
  <c r="K41" i="25"/>
  <c r="K57" i="25" s="1"/>
  <c r="G41" i="25"/>
  <c r="G57" i="25" s="1"/>
  <c r="E6" i="27"/>
  <c r="G262" i="21"/>
  <c r="G268" i="21" s="1"/>
  <c r="I14" i="20" s="1"/>
  <c r="J14" i="20" s="1"/>
  <c r="G134" i="21"/>
  <c r="G140" i="21" s="1"/>
  <c r="I12" i="20" s="1"/>
  <c r="J12" i="20" s="1"/>
  <c r="D10" i="19"/>
  <c r="D6" i="19"/>
  <c r="D13" i="19"/>
  <c r="D11" i="19"/>
  <c r="E11" i="19" s="1"/>
  <c r="D8" i="19"/>
  <c r="N5" i="29"/>
  <c r="G10" i="28"/>
  <c r="G12" i="28"/>
  <c r="J10" i="22"/>
  <c r="J28" i="22"/>
  <c r="J35" i="22"/>
  <c r="H5" i="27"/>
  <c r="I5" i="27" s="1"/>
  <c r="J5" i="27" s="1"/>
  <c r="J25" i="20"/>
  <c r="L37" i="24"/>
  <c r="K58" i="17"/>
  <c r="K65" i="17" s="1"/>
  <c r="D58" i="17"/>
  <c r="D65" i="17" s="1"/>
  <c r="L58" i="17"/>
  <c r="L65" i="17" s="1"/>
  <c r="L67" i="17" s="1"/>
  <c r="P5" i="29"/>
  <c r="G11" i="28"/>
  <c r="J8" i="22"/>
  <c r="J25" i="22"/>
  <c r="J30" i="22"/>
  <c r="J34" i="22"/>
  <c r="J39" i="22"/>
  <c r="M40" i="18" l="1"/>
  <c r="N40" i="18"/>
  <c r="G65" i="17"/>
  <c r="F37" i="24"/>
  <c r="E37" i="24"/>
  <c r="F39" i="18"/>
  <c r="G34" i="25"/>
  <c r="C6" i="19"/>
  <c r="C7" i="19" s="1"/>
  <c r="C8" i="19" s="1"/>
  <c r="C9" i="19" s="1"/>
  <c r="C10" i="19" s="1"/>
  <c r="C11" i="19" s="1"/>
  <c r="K20" i="35"/>
  <c r="K21" i="35"/>
  <c r="K22" i="35"/>
  <c r="K19" i="35"/>
  <c r="M15" i="35"/>
  <c r="M14" i="35"/>
  <c r="M13" i="35"/>
  <c r="M12" i="35"/>
  <c r="J14" i="33"/>
  <c r="K14" i="33" s="1"/>
  <c r="Q16" i="28"/>
  <c r="H16" i="28"/>
  <c r="Q9" i="28"/>
  <c r="P8" i="28"/>
  <c r="O8" i="28"/>
  <c r="Q11" i="28"/>
  <c r="A1" i="4"/>
  <c r="J11" i="33"/>
  <c r="J13" i="33"/>
  <c r="J12" i="33"/>
  <c r="K13" i="33"/>
  <c r="K12" i="33"/>
  <c r="K24" i="1"/>
  <c r="H2" i="27"/>
  <c r="I2" i="27" s="1"/>
  <c r="F67" i="17"/>
  <c r="E14" i="1"/>
  <c r="G332" i="21"/>
  <c r="I15" i="20" s="1"/>
  <c r="J15" i="20" s="1"/>
  <c r="G204" i="21"/>
  <c r="I13" i="20" s="1"/>
  <c r="J13" i="20" s="1"/>
  <c r="G76" i="21"/>
  <c r="I11" i="20" s="1"/>
  <c r="J11" i="20" s="1"/>
  <c r="H34" i="18"/>
  <c r="H35" i="18"/>
  <c r="K12" i="21"/>
  <c r="I10" i="20" s="1"/>
  <c r="M31" i="17"/>
  <c r="H9" i="28"/>
  <c r="O9" i="28" s="1"/>
  <c r="Q15" i="28"/>
  <c r="H15" i="28"/>
  <c r="Q10" i="28"/>
  <c r="Q12" i="28"/>
  <c r="H11" i="28"/>
  <c r="N8" i="30"/>
  <c r="C78" i="31" s="1"/>
  <c r="O13" i="28"/>
  <c r="P13" i="28"/>
  <c r="P14" i="28"/>
  <c r="O14" i="28"/>
  <c r="M11" i="1"/>
  <c r="N11" i="1"/>
  <c r="N8" i="1"/>
  <c r="M8" i="1"/>
  <c r="N9" i="1"/>
  <c r="M9" i="1"/>
  <c r="I37" i="24"/>
  <c r="D34" i="20"/>
  <c r="D33" i="20"/>
  <c r="D35" i="20" s="1"/>
  <c r="E39" i="18"/>
  <c r="E67" i="17"/>
  <c r="L13" i="1"/>
  <c r="L14" i="1" s="1"/>
  <c r="L19" i="1"/>
  <c r="L24" i="1" s="1"/>
  <c r="K36" i="18"/>
  <c r="J37" i="24"/>
  <c r="K37" i="24"/>
  <c r="C12" i="19"/>
  <c r="C13" i="19" s="1"/>
  <c r="C14" i="19" s="1"/>
  <c r="C15" i="19" s="1"/>
  <c r="C16" i="19" s="1"/>
  <c r="C17" i="19" s="1"/>
  <c r="C18" i="19" s="1"/>
  <c r="M9" i="19"/>
  <c r="M10" i="19" s="1"/>
  <c r="M11" i="19" s="1"/>
  <c r="M12" i="19" s="1"/>
  <c r="M13" i="19" s="1"/>
  <c r="M14" i="19" s="1"/>
  <c r="M15" i="19" s="1"/>
  <c r="M16" i="19" s="1"/>
  <c r="M17" i="19" s="1"/>
  <c r="M18" i="19" s="1"/>
  <c r="N23" i="1"/>
  <c r="N4" i="1" s="1"/>
  <c r="M23" i="1"/>
  <c r="M4" i="1" s="1"/>
  <c r="H9" i="19"/>
  <c r="H10" i="19" s="1"/>
  <c r="H11" i="19" s="1"/>
  <c r="H12" i="19" s="1"/>
  <c r="G37" i="24"/>
  <c r="H37" i="24"/>
  <c r="C37" i="24"/>
  <c r="E12" i="19"/>
  <c r="E9" i="19"/>
  <c r="E7" i="19"/>
  <c r="D14" i="19"/>
  <c r="E14" i="19" s="1"/>
  <c r="D18" i="19"/>
  <c r="D15" i="19"/>
  <c r="D16" i="19"/>
  <c r="D17" i="19"/>
  <c r="D33" i="24"/>
  <c r="D34" i="24"/>
  <c r="D35" i="24"/>
  <c r="D36" i="24"/>
  <c r="D38" i="24"/>
  <c r="D39" i="24"/>
  <c r="D40" i="24"/>
  <c r="E33" i="24"/>
  <c r="E34" i="24"/>
  <c r="E35" i="24"/>
  <c r="E36" i="24"/>
  <c r="E38" i="24"/>
  <c r="E39" i="24"/>
  <c r="E40" i="24"/>
  <c r="F33" i="24"/>
  <c r="F34" i="24"/>
  <c r="F35" i="24"/>
  <c r="F36" i="24"/>
  <c r="F38" i="24"/>
  <c r="F39" i="24"/>
  <c r="F40" i="24"/>
  <c r="G33" i="24"/>
  <c r="G34" i="24"/>
  <c r="G35" i="24"/>
  <c r="G36" i="24"/>
  <c r="G38" i="24"/>
  <c r="G39" i="24"/>
  <c r="G40" i="24"/>
  <c r="H33" i="24"/>
  <c r="H34" i="24"/>
  <c r="H35" i="24"/>
  <c r="H36" i="24"/>
  <c r="H38" i="24"/>
  <c r="H39" i="24"/>
  <c r="H40" i="24"/>
  <c r="I33" i="24"/>
  <c r="I34" i="24"/>
  <c r="I35" i="24"/>
  <c r="I36" i="24"/>
  <c r="I38" i="24"/>
  <c r="I39" i="24"/>
  <c r="I40" i="24"/>
  <c r="J33" i="24"/>
  <c r="J34" i="24"/>
  <c r="J35" i="24"/>
  <c r="J36" i="24"/>
  <c r="J38" i="24"/>
  <c r="J39" i="24"/>
  <c r="J40" i="24"/>
  <c r="K33" i="24"/>
  <c r="K34" i="24"/>
  <c r="K35" i="24"/>
  <c r="K36" i="24"/>
  <c r="K38" i="24"/>
  <c r="K39" i="24"/>
  <c r="K40" i="24"/>
  <c r="C39" i="24"/>
  <c r="C40" i="24"/>
  <c r="C38" i="24"/>
  <c r="C36" i="24"/>
  <c r="C35" i="24"/>
  <c r="C34" i="24"/>
  <c r="C33" i="24"/>
  <c r="J44" i="25"/>
  <c r="J50" i="25" s="1"/>
  <c r="J34" i="25"/>
  <c r="I44" i="25"/>
  <c r="I50" i="25" s="1"/>
  <c r="I34" i="25"/>
  <c r="H44" i="25"/>
  <c r="H50" i="25" s="1"/>
  <c r="H34" i="25"/>
  <c r="K34" i="25"/>
  <c r="K44" i="25"/>
  <c r="K50" i="25" s="1"/>
  <c r="J43" i="20"/>
  <c r="J33" i="20"/>
  <c r="E34" i="20"/>
  <c r="J40" i="20" s="1"/>
  <c r="J39" i="18"/>
  <c r="J67" i="17"/>
  <c r="H39" i="18"/>
  <c r="H67" i="17"/>
  <c r="N28" i="18"/>
  <c r="M28" i="18"/>
  <c r="D34" i="18"/>
  <c r="N29" i="18"/>
  <c r="M29" i="18"/>
  <c r="D35" i="18"/>
  <c r="L18" i="17"/>
  <c r="L13" i="17"/>
  <c r="K18" i="17"/>
  <c r="K13" i="17"/>
  <c r="K11" i="18" s="1"/>
  <c r="J18" i="17"/>
  <c r="J13" i="17"/>
  <c r="J11" i="18" s="1"/>
  <c r="M31" i="18"/>
  <c r="N31" i="18"/>
  <c r="N27" i="18"/>
  <c r="M27" i="18"/>
  <c r="D33" i="18"/>
  <c r="N30" i="18"/>
  <c r="M30" i="18"/>
  <c r="M38" i="18"/>
  <c r="N38" i="18"/>
  <c r="N5" i="18"/>
  <c r="M5" i="18"/>
  <c r="M28" i="17"/>
  <c r="M33" i="17"/>
  <c r="C18" i="17"/>
  <c r="C13" i="17"/>
  <c r="C11" i="18" s="1"/>
  <c r="D18" i="17"/>
  <c r="D13" i="17"/>
  <c r="D11" i="18" s="1"/>
  <c r="N17" i="18"/>
  <c r="M17" i="18"/>
  <c r="E18" i="17"/>
  <c r="E13" i="17"/>
  <c r="E11" i="18" s="1"/>
  <c r="N18" i="18"/>
  <c r="M18" i="18"/>
  <c r="F18" i="17"/>
  <c r="F13" i="17"/>
  <c r="F11" i="18" s="1"/>
  <c r="G18" i="17"/>
  <c r="G13" i="17"/>
  <c r="G11" i="18" s="1"/>
  <c r="H13" i="17"/>
  <c r="H11" i="18" s="1"/>
  <c r="H18" i="17"/>
  <c r="I19" i="17"/>
  <c r="I12" i="18" s="1"/>
  <c r="I7" i="18"/>
  <c r="I27" i="17"/>
  <c r="I13" i="18"/>
  <c r="I19" i="18" s="1"/>
  <c r="I25" i="18"/>
  <c r="I21" i="18"/>
  <c r="K39" i="18"/>
  <c r="K67" i="17"/>
  <c r="D67" i="17"/>
  <c r="D39" i="18"/>
  <c r="D37" i="24"/>
  <c r="H10" i="28"/>
  <c r="H12" i="28"/>
  <c r="J36" i="18"/>
  <c r="I36" i="18"/>
  <c r="G36" i="18"/>
  <c r="F36" i="18"/>
  <c r="E36" i="18"/>
  <c r="C36" i="18"/>
  <c r="H24" i="1"/>
  <c r="J24" i="1"/>
  <c r="I24" i="1"/>
  <c r="E10" i="19"/>
  <c r="E6" i="19"/>
  <c r="E13" i="19"/>
  <c r="E8" i="19"/>
  <c r="J9" i="27"/>
  <c r="G67" i="17" l="1"/>
  <c r="G39" i="18"/>
  <c r="I6" i="18"/>
  <c r="O16" i="28"/>
  <c r="P16" i="28"/>
  <c r="L21" i="35"/>
  <c r="L20" i="35"/>
  <c r="L22" i="35"/>
  <c r="M22" i="35" s="1"/>
  <c r="L19" i="35"/>
  <c r="J10" i="20"/>
  <c r="I18" i="20"/>
  <c r="K11" i="33"/>
  <c r="M24" i="1"/>
  <c r="I19" i="20"/>
  <c r="J2" i="27"/>
  <c r="E15" i="19"/>
  <c r="H36" i="18"/>
  <c r="E17" i="19"/>
  <c r="Q21" i="28"/>
  <c r="Q29" i="28" s="1"/>
  <c r="Q19" i="28"/>
  <c r="O11" i="28"/>
  <c r="P11" i="28"/>
  <c r="Q23" i="28"/>
  <c r="Q20" i="28"/>
  <c r="Q22" i="28"/>
  <c r="P9" i="28"/>
  <c r="Q18" i="28"/>
  <c r="P15" i="28"/>
  <c r="O15" i="28"/>
  <c r="I25" i="1"/>
  <c r="H25" i="1"/>
  <c r="J25" i="1"/>
  <c r="K25" i="1"/>
  <c r="L25" i="1"/>
  <c r="H13" i="19"/>
  <c r="H14" i="19" s="1"/>
  <c r="H15" i="19" s="1"/>
  <c r="H16" i="19" s="1"/>
  <c r="H17" i="19" s="1"/>
  <c r="H18" i="19" s="1"/>
  <c r="E18" i="19"/>
  <c r="J19" i="20"/>
  <c r="J32" i="20" s="1"/>
  <c r="J35" i="20" s="1"/>
  <c r="J26" i="20" s="1"/>
  <c r="J27" i="20" s="1"/>
  <c r="J39" i="20" s="1"/>
  <c r="J45" i="20" s="1"/>
  <c r="E16" i="27" s="1"/>
  <c r="M34" i="18"/>
  <c r="N34" i="18"/>
  <c r="M35" i="18"/>
  <c r="N35" i="18"/>
  <c r="L27" i="17"/>
  <c r="L19" i="17"/>
  <c r="K6" i="18"/>
  <c r="K7" i="18"/>
  <c r="K27" i="17"/>
  <c r="K19" i="17"/>
  <c r="K12" i="18" s="1"/>
  <c r="K13" i="18"/>
  <c r="K19" i="18" s="1"/>
  <c r="K25" i="18"/>
  <c r="K21" i="18"/>
  <c r="J27" i="17"/>
  <c r="J19" i="17"/>
  <c r="J12" i="18" s="1"/>
  <c r="J25" i="18"/>
  <c r="J21" i="18"/>
  <c r="J7" i="18"/>
  <c r="J13" i="18"/>
  <c r="J19" i="18" s="1"/>
  <c r="J6" i="18"/>
  <c r="D36" i="18"/>
  <c r="M33" i="18"/>
  <c r="N33" i="18"/>
  <c r="M34" i="17"/>
  <c r="M38" i="17"/>
  <c r="C19" i="17"/>
  <c r="C12" i="18" s="1"/>
  <c r="C27" i="17"/>
  <c r="I4" i="19" a="1"/>
  <c r="C25" i="18"/>
  <c r="C21" i="18"/>
  <c r="C13" i="18"/>
  <c r="C19" i="18" s="1"/>
  <c r="D19" i="17"/>
  <c r="D12" i="18" s="1"/>
  <c r="D27" i="17"/>
  <c r="D25" i="18"/>
  <c r="D13" i="18"/>
  <c r="D21" i="18"/>
  <c r="D6" i="18"/>
  <c r="D7" i="18"/>
  <c r="N11" i="18"/>
  <c r="M11" i="18"/>
  <c r="E19" i="17"/>
  <c r="E12" i="18" s="1"/>
  <c r="E27" i="17"/>
  <c r="E21" i="18"/>
  <c r="E6" i="18"/>
  <c r="E25" i="18"/>
  <c r="E13" i="18"/>
  <c r="E19" i="18" s="1"/>
  <c r="E7" i="18"/>
  <c r="F27" i="17"/>
  <c r="F19" i="17"/>
  <c r="F12" i="18" s="1"/>
  <c r="F7" i="18"/>
  <c r="F21" i="18"/>
  <c r="F25" i="18"/>
  <c r="F6" i="18"/>
  <c r="F13" i="18"/>
  <c r="F19" i="18" s="1"/>
  <c r="G27" i="17"/>
  <c r="G19" i="17"/>
  <c r="G12" i="18" s="1"/>
  <c r="G6" i="18"/>
  <c r="G7" i="18"/>
  <c r="G25" i="18"/>
  <c r="G21" i="18"/>
  <c r="G13" i="18"/>
  <c r="G19" i="18" s="1"/>
  <c r="H27" i="17"/>
  <c r="H19" i="17"/>
  <c r="H12" i="18" s="1"/>
  <c r="H6" i="18"/>
  <c r="H13" i="18"/>
  <c r="H19" i="18" s="1"/>
  <c r="H7" i="18"/>
  <c r="H21" i="18"/>
  <c r="H25" i="18"/>
  <c r="I31" i="17"/>
  <c r="I28" i="17"/>
  <c r="I14" i="18" s="1"/>
  <c r="I33" i="17"/>
  <c r="H35" i="25"/>
  <c r="P10" i="28"/>
  <c r="O10" i="28"/>
  <c r="O12" i="28"/>
  <c r="P12" i="28"/>
  <c r="E16" i="19"/>
  <c r="N24" i="1"/>
  <c r="N6" i="1" s="1"/>
  <c r="M39" i="18" l="1"/>
  <c r="N39" i="18"/>
  <c r="M6" i="1"/>
  <c r="M20" i="35"/>
  <c r="M21" i="35"/>
  <c r="J18" i="20"/>
  <c r="M19" i="35"/>
  <c r="M5" i="1"/>
  <c r="M10" i="1"/>
  <c r="M12" i="1" s="1"/>
  <c r="M13" i="1" s="1"/>
  <c r="Q27" i="28"/>
  <c r="Q32" i="28"/>
  <c r="Q35" i="28" s="1"/>
  <c r="N25" i="1"/>
  <c r="N14" i="1" s="1"/>
  <c r="M25" i="1"/>
  <c r="M14" i="1" s="1"/>
  <c r="I10" i="27"/>
  <c r="F10" i="27"/>
  <c r="J10" i="27"/>
  <c r="H10" i="27"/>
  <c r="D21" i="27"/>
  <c r="G10" i="27"/>
  <c r="L31" i="17"/>
  <c r="K35" i="25"/>
  <c r="L28" i="17"/>
  <c r="L33" i="17"/>
  <c r="K31" i="17"/>
  <c r="K33" i="17"/>
  <c r="K28" i="17"/>
  <c r="K14" i="18" s="1"/>
  <c r="J35" i="25"/>
  <c r="J31" i="17"/>
  <c r="J28" i="17"/>
  <c r="J14" i="18" s="1"/>
  <c r="J33" i="17"/>
  <c r="I35" i="25"/>
  <c r="M36" i="18"/>
  <c r="N36" i="18"/>
  <c r="M44" i="17"/>
  <c r="M42" i="17"/>
  <c r="C31" i="17"/>
  <c r="C33" i="17"/>
  <c r="C28" i="17"/>
  <c r="C14" i="18" s="1"/>
  <c r="I4" i="19"/>
  <c r="I6" i="19"/>
  <c r="I13" i="19"/>
  <c r="I9" i="19"/>
  <c r="I8" i="19"/>
  <c r="I7" i="19"/>
  <c r="I5" i="19"/>
  <c r="I12" i="19"/>
  <c r="I11" i="19"/>
  <c r="I10" i="19"/>
  <c r="N12" i="18"/>
  <c r="M12" i="18"/>
  <c r="D31" i="17"/>
  <c r="D33" i="17"/>
  <c r="D28" i="17"/>
  <c r="D14" i="18" s="1"/>
  <c r="N25" i="18"/>
  <c r="M25" i="18"/>
  <c r="N13" i="18"/>
  <c r="M13" i="18"/>
  <c r="D19" i="18"/>
  <c r="N21" i="18"/>
  <c r="M21" i="18"/>
  <c r="N6" i="18"/>
  <c r="M6" i="18"/>
  <c r="N7" i="18"/>
  <c r="M7" i="18"/>
  <c r="E31" i="17"/>
  <c r="E33" i="17"/>
  <c r="E28" i="17"/>
  <c r="E14" i="18" s="1"/>
  <c r="F31" i="17"/>
  <c r="F33" i="17"/>
  <c r="F28" i="17"/>
  <c r="F14" i="18" s="1"/>
  <c r="G31" i="17"/>
  <c r="G28" i="17"/>
  <c r="G14" i="18" s="1"/>
  <c r="G33" i="17"/>
  <c r="H31" i="17"/>
  <c r="H28" i="17"/>
  <c r="H14" i="18" s="1"/>
  <c r="H33" i="17"/>
  <c r="G35" i="25"/>
  <c r="I8" i="18"/>
  <c r="I38" i="17"/>
  <c r="I34" i="17"/>
  <c r="I15" i="18" s="1"/>
  <c r="I23" i="18"/>
  <c r="H37" i="25"/>
  <c r="H46" i="25"/>
  <c r="P22" i="28"/>
  <c r="P20" i="28"/>
  <c r="P23" i="28"/>
  <c r="P21" i="28"/>
  <c r="P27" i="28" s="1"/>
  <c r="P29" i="28" s="1"/>
  <c r="P32" i="28" s="1"/>
  <c r="P35" i="28" s="1"/>
  <c r="P19" i="28"/>
  <c r="P18" i="28"/>
  <c r="O22" i="28"/>
  <c r="O21" i="28"/>
  <c r="O27" i="28" s="1"/>
  <c r="O29" i="28" s="1"/>
  <c r="O32" i="28" s="1"/>
  <c r="O19" i="28"/>
  <c r="O23" i="28"/>
  <c r="O18" i="28"/>
  <c r="O20" i="28"/>
  <c r="N5" i="1"/>
  <c r="N10" i="1"/>
  <c r="N12" i="1" s="1"/>
  <c r="N13" i="1" s="1"/>
  <c r="M15" i="1" l="1"/>
  <c r="N15" i="1"/>
  <c r="J7" i="19"/>
  <c r="J5" i="19"/>
  <c r="J10" i="19"/>
  <c r="K37" i="25"/>
  <c r="K46" i="25"/>
  <c r="L34" i="17"/>
  <c r="L38" i="17"/>
  <c r="K34" i="17"/>
  <c r="K15" i="18" s="1"/>
  <c r="K38" i="17"/>
  <c r="K8" i="18"/>
  <c r="K23" i="18"/>
  <c r="J37" i="25"/>
  <c r="J46" i="25"/>
  <c r="J38" i="17"/>
  <c r="J34" i="17"/>
  <c r="J15" i="18" s="1"/>
  <c r="J8" i="18"/>
  <c r="J23" i="18"/>
  <c r="I37" i="25"/>
  <c r="I46" i="25"/>
  <c r="C38" i="17"/>
  <c r="C34" i="17"/>
  <c r="C15" i="18" s="1"/>
  <c r="C23" i="18"/>
  <c r="I15" i="19"/>
  <c r="I16" i="19"/>
  <c r="I18" i="19"/>
  <c r="I17" i="19"/>
  <c r="I14" i="19"/>
  <c r="J14" i="19" s="1"/>
  <c r="D38" i="17"/>
  <c r="D34" i="17"/>
  <c r="D15" i="18" s="1"/>
  <c r="D8" i="18"/>
  <c r="D23" i="18"/>
  <c r="N14" i="18"/>
  <c r="M14" i="18"/>
  <c r="N19" i="18"/>
  <c r="M19" i="18"/>
  <c r="E38" i="17"/>
  <c r="E34" i="17"/>
  <c r="E15" i="18" s="1"/>
  <c r="E8" i="18"/>
  <c r="E23" i="18"/>
  <c r="F38" i="17"/>
  <c r="F34" i="17"/>
  <c r="F15" i="18" s="1"/>
  <c r="F8" i="18"/>
  <c r="F23" i="18"/>
  <c r="G38" i="17"/>
  <c r="G34" i="17"/>
  <c r="G15" i="18" s="1"/>
  <c r="G8" i="18"/>
  <c r="G23" i="18"/>
  <c r="H38" i="17"/>
  <c r="H34" i="17"/>
  <c r="H15" i="18" s="1"/>
  <c r="H8" i="18"/>
  <c r="H23" i="18"/>
  <c r="G37" i="25"/>
  <c r="G46" i="25"/>
  <c r="I42" i="17"/>
  <c r="H48" i="25"/>
  <c r="H52" i="25" s="1"/>
  <c r="H39" i="25"/>
  <c r="H60" i="25" s="1"/>
  <c r="O4" i="29"/>
  <c r="N4" i="29" s="1"/>
  <c r="O35" i="28"/>
  <c r="P4" i="29"/>
  <c r="Q4" i="29" s="1"/>
  <c r="C12" i="31"/>
  <c r="N12" i="30" s="1"/>
  <c r="C80" i="31" s="1"/>
  <c r="J6" i="19"/>
  <c r="J13" i="19"/>
  <c r="J9" i="19"/>
  <c r="J8" i="19"/>
  <c r="J12" i="19"/>
  <c r="J11" i="19"/>
  <c r="I39" i="17" l="1"/>
  <c r="J16" i="19"/>
  <c r="J17" i="19"/>
  <c r="K48" i="25"/>
  <c r="K52" i="25" s="1"/>
  <c r="K59" i="25" s="1"/>
  <c r="K39" i="25"/>
  <c r="K60" i="25" s="1"/>
  <c r="M39" i="17"/>
  <c r="L39" i="17"/>
  <c r="L42" i="17"/>
  <c r="K39" i="17"/>
  <c r="K42" i="17"/>
  <c r="J48" i="25"/>
  <c r="J52" i="25" s="1"/>
  <c r="J59" i="25" s="1"/>
  <c r="J39" i="25"/>
  <c r="J60" i="25" s="1"/>
  <c r="J42" i="17"/>
  <c r="J39" i="17"/>
  <c r="I48" i="25"/>
  <c r="I52" i="25" s="1"/>
  <c r="I59" i="25" s="1"/>
  <c r="I39" i="25"/>
  <c r="I60" i="25" s="1"/>
  <c r="C42" i="17"/>
  <c r="N4" i="19" a="1"/>
  <c r="D39" i="17"/>
  <c r="D42" i="17"/>
  <c r="N15" i="18"/>
  <c r="M15" i="18"/>
  <c r="N8" i="18"/>
  <c r="M8" i="18"/>
  <c r="N23" i="18"/>
  <c r="M23" i="18"/>
  <c r="E39" i="17"/>
  <c r="E42" i="17"/>
  <c r="F39" i="17"/>
  <c r="F42" i="17"/>
  <c r="G39" i="17"/>
  <c r="G42" i="17"/>
  <c r="H39" i="17"/>
  <c r="H42" i="17"/>
  <c r="G39" i="25"/>
  <c r="G48" i="25"/>
  <c r="H59" i="25"/>
  <c r="H62" i="25" s="1"/>
  <c r="I44" i="17"/>
  <c r="I22" i="18" s="1"/>
  <c r="I24" i="18" s="1"/>
  <c r="J15" i="19"/>
  <c r="J18" i="19"/>
  <c r="K44" i="17" l="1"/>
  <c r="K22" i="18" s="1"/>
  <c r="K24" i="18" s="1"/>
  <c r="H44" i="17"/>
  <c r="H22" i="18" s="1"/>
  <c r="H24" i="18" s="1"/>
  <c r="N5" i="19"/>
  <c r="N4" i="19"/>
  <c r="N6" i="19"/>
  <c r="N8" i="19"/>
  <c r="N9" i="19"/>
  <c r="N10" i="19"/>
  <c r="O10" i="19" s="1"/>
  <c r="N13" i="19"/>
  <c r="N7" i="19"/>
  <c r="N11" i="19"/>
  <c r="N12" i="19"/>
  <c r="O12" i="19" s="1"/>
  <c r="J62" i="25"/>
  <c r="J44" i="17"/>
  <c r="J22" i="18" s="1"/>
  <c r="J24" i="18" s="1"/>
  <c r="I62" i="25"/>
  <c r="C44" i="17"/>
  <c r="C22" i="18" s="1"/>
  <c r="C24" i="18" s="1"/>
  <c r="D44" i="17"/>
  <c r="D22" i="18" s="1"/>
  <c r="E44" i="17"/>
  <c r="E22" i="18" s="1"/>
  <c r="E24" i="18" s="1"/>
  <c r="F44" i="17"/>
  <c r="F22" i="18" s="1"/>
  <c r="F24" i="18" s="1"/>
  <c r="G44" i="17"/>
  <c r="G22" i="18" s="1"/>
  <c r="G24" i="18" s="1"/>
  <c r="K54" i="25"/>
  <c r="K55" i="25"/>
  <c r="E7" i="27" s="1"/>
  <c r="K62" i="25"/>
  <c r="L44" i="17"/>
  <c r="O6" i="19" l="1"/>
  <c r="O11" i="19"/>
  <c r="O8" i="19"/>
  <c r="N18" i="19"/>
  <c r="N16" i="19"/>
  <c r="N14" i="19"/>
  <c r="O14" i="19" s="1"/>
  <c r="N15" i="19"/>
  <c r="N17" i="19"/>
  <c r="M22" i="18"/>
  <c r="N22" i="18"/>
  <c r="D24" i="18"/>
  <c r="F7" i="27"/>
  <c r="G7" i="27" s="1"/>
  <c r="H7" i="27" s="1"/>
  <c r="I7" i="27" s="1"/>
  <c r="E8" i="27"/>
  <c r="O5" i="19"/>
  <c r="O9" i="19"/>
  <c r="O13" i="19"/>
  <c r="O7" i="19"/>
  <c r="K64" i="25"/>
  <c r="K65" i="25"/>
  <c r="E14" i="27" s="1"/>
  <c r="F4" i="27" s="1"/>
  <c r="O15" i="19" l="1"/>
  <c r="O17" i="19"/>
  <c r="N24" i="18"/>
  <c r="M24" i="18"/>
  <c r="G4" i="27"/>
  <c r="F6" i="27"/>
  <c r="F8" i="27" s="1"/>
  <c r="F12" i="27" s="1"/>
  <c r="O18" i="19"/>
  <c r="O16" i="19"/>
  <c r="H4" i="27" l="1"/>
  <c r="G6" i="27"/>
  <c r="G8" i="27" s="1"/>
  <c r="G12" i="27" s="1"/>
  <c r="I4" i="27" l="1"/>
  <c r="H6" i="27"/>
  <c r="H8" i="27" s="1"/>
  <c r="H12" i="27" s="1"/>
  <c r="J4" i="27" l="1"/>
  <c r="J6" i="27" s="1"/>
  <c r="J8" i="27" s="1"/>
  <c r="J12" i="27" s="1"/>
  <c r="D20" i="27" s="1"/>
  <c r="D24" i="27" s="1"/>
  <c r="D29" i="27" s="1"/>
  <c r="I6" i="27"/>
  <c r="I8" i="27" s="1"/>
  <c r="I12" i="27" s="1"/>
  <c r="D28" i="27" l="1"/>
  <c r="D30" i="27" l="1"/>
  <c r="D34" i="27" s="1"/>
  <c r="D37" i="27" s="1"/>
  <c r="G19" i="27" l="1"/>
  <c r="C10" i="31"/>
  <c r="N10" i="30" s="1"/>
  <c r="D40" i="27"/>
</calcChain>
</file>

<file path=xl/sharedStrings.xml><?xml version="1.0" encoding="utf-8"?>
<sst xmlns="http://schemas.openxmlformats.org/spreadsheetml/2006/main" count="1034" uniqueCount="542">
  <si>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</si>
  <si>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</si>
  <si>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</si>
  <si>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</si>
  <si>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</si>
  <si>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</si>
  <si>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</si>
  <si>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</si>
  <si>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</si>
  <si>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</si>
  <si>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</si>
  <si>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</si>
  <si>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</si>
  <si>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</si>
  <si>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</si>
  <si>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</si>
  <si>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</si>
  <si>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</si>
  <si>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</si>
  <si>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</si>
  <si>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</si>
  <si>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</si>
  <si>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</si>
  <si>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</si>
  <si>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</si>
  <si>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</si>
  <si>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</si>
  <si>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</si>
  <si>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</si>
  <si>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</si>
  <si>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</si>
  <si>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</si>
  <si>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</si>
  <si>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</si>
  <si>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</si>
  <si>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</si>
  <si>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</si>
  <si>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</si>
  <si>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</si>
  <si>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</si>
  <si>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</si>
  <si>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</si>
  <si>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</si>
  <si>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</si>
  <si>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</si>
  <si>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</si>
  <si>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</si>
  <si>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</si>
  <si>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</si>
  <si>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</si>
  <si>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</si>
  <si>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</si>
  <si>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</si>
  <si>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</si>
  <si>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</si>
  <si>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</si>
  <si>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</si>
  <si>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</si>
  <si>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</si>
  <si>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</si>
  <si>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</si>
  <si>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</si>
  <si>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</si>
  <si>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TATA CONSUMER PRODUCTS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</si>
  <si>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</si>
  <si>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</si>
  <si>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</si>
  <si>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</si>
  <si>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</si>
  <si>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</si>
  <si>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</si>
  <si>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</si>
  <si>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</si>
  <si>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</si>
  <si>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</si>
  <si>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</si>
  <si>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</si>
  <si>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</si>
  <si>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</si>
  <si>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</si>
  <si>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</si>
  <si>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</si>
  <si>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</si>
  <si>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</si>
  <si>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</si>
  <si>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</si>
  <si>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</si>
  <si>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</si>
  <si>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</si>
  <si>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</si>
  <si>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</si>
  <si>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</si>
  <si>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</si>
  <si>
    <t>LTM</t>
  </si>
  <si>
    <t>#</t>
  </si>
  <si>
    <t>Income Statement</t>
  </si>
  <si>
    <t>-</t>
  </si>
  <si>
    <t>COGS</t>
  </si>
  <si>
    <t>COGS % Sales</t>
  </si>
  <si>
    <t>Gross Profit</t>
  </si>
  <si>
    <t>Selling &amp; General Expenses</t>
  </si>
  <si>
    <t>EBITDA</t>
  </si>
  <si>
    <t>EBITDA Margins</t>
  </si>
  <si>
    <t>Interest % Sales</t>
  </si>
  <si>
    <t>Depreciation % Sales</t>
  </si>
  <si>
    <t>S&amp;G Exp % Sales</t>
  </si>
  <si>
    <t>Gross Margins</t>
  </si>
  <si>
    <t>Earnings Before Tax</t>
  </si>
  <si>
    <t>EBT % Sales</t>
  </si>
  <si>
    <t>Effective Tax Rate</t>
  </si>
  <si>
    <t>Net Profit</t>
  </si>
  <si>
    <t>Net Margins</t>
  </si>
  <si>
    <t>Earnings per Share</t>
  </si>
  <si>
    <t>Cash from Operating Activity -</t>
  </si>
  <si>
    <t>Profit from operations</t>
  </si>
  <si>
    <t>Payables</t>
  </si>
  <si>
    <t>Loans Advances</t>
  </si>
  <si>
    <t>Other WC items</t>
  </si>
  <si>
    <t>Working capital changes</t>
  </si>
  <si>
    <t>Direct taxes</t>
  </si>
  <si>
    <t>Cash from Investing Activity -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</si>
  <si>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</si>
  <si>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</si>
  <si>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</si>
  <si>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</si>
  <si>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</si>
  <si>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</si>
  <si>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Investment in group cos</t>
  </si>
  <si>
    <t>Acquisition of companies</t>
  </si>
  <si>
    <t>Other investing items</t>
  </si>
  <si>
    <t>Cash from Financing Activity -</t>
  </si>
  <si>
    <t>Proceeds from shares</t>
  </si>
  <si>
    <t>Proceeds from debentures</t>
  </si>
  <si>
    <t>Redemption of debentures</t>
  </si>
  <si>
    <t>Proceeds from borrowings</t>
  </si>
  <si>
    <t>Repayment of borrowings</t>
  </si>
  <si>
    <t>Interest paid fin</t>
  </si>
  <si>
    <t>Dividends paid</t>
  </si>
  <si>
    <t>Financial liabilities</t>
  </si>
  <si>
    <t>Share application money</t>
  </si>
  <si>
    <t>Application money refund</t>
  </si>
  <si>
    <t>Other financing items</t>
  </si>
  <si>
    <t>Cash from Operating Activities</t>
  </si>
  <si>
    <t>Operating Activities</t>
  </si>
  <si>
    <t>Investing Activities</t>
  </si>
  <si>
    <t>Cash from Investing Activities</t>
  </si>
  <si>
    <t>Financing Activities</t>
  </si>
  <si>
    <t>Cash from Financial Activities</t>
  </si>
  <si>
    <t>EPS Growth</t>
  </si>
  <si>
    <t xml:space="preserve">Years </t>
  </si>
  <si>
    <t>Dividend per Share</t>
  </si>
  <si>
    <t>Dividend Payout Ratio</t>
  </si>
  <si>
    <t>Retained Earnings</t>
  </si>
  <si>
    <t>Balance Sheet</t>
  </si>
  <si>
    <t>Total Liabilities</t>
  </si>
  <si>
    <t>Fixed Assets Net Block</t>
  </si>
  <si>
    <t>Total Non Current Assets</t>
  </si>
  <si>
    <t>Total Current Assets</t>
  </si>
  <si>
    <t>Total Assets</t>
  </si>
  <si>
    <t>Check</t>
  </si>
  <si>
    <t>Cash Flow Statement</t>
  </si>
  <si>
    <t>Cash Flow from Operating Activities</t>
  </si>
  <si>
    <t>Cash Flow from Investing Activities</t>
  </si>
  <si>
    <t>Cash Flow from Financing Activities</t>
  </si>
  <si>
    <t>Years</t>
  </si>
  <si>
    <t>EBITDA Growth</t>
  </si>
  <si>
    <t>EBIT Growth</t>
  </si>
  <si>
    <t>Net Profit Growth</t>
  </si>
  <si>
    <t>Dividend Growth</t>
  </si>
  <si>
    <t>Gross Margin</t>
  </si>
  <si>
    <t>EBITDA Margin</t>
  </si>
  <si>
    <t>EBIT Margin</t>
  </si>
  <si>
    <t>EBT Margin</t>
  </si>
  <si>
    <t>Net Profit Margin</t>
  </si>
  <si>
    <t>SalesExpense%Sales</t>
  </si>
  <si>
    <t>Depreciation%Sales</t>
  </si>
  <si>
    <t>OperatingIncome%Sales</t>
  </si>
  <si>
    <t>Return on Capital Employed</t>
  </si>
  <si>
    <t>Retained Earnings%</t>
  </si>
  <si>
    <t>Return on Equity%</t>
  </si>
  <si>
    <t>Self Sustained Growth</t>
  </si>
  <si>
    <t>Interest Coverage Ratio</t>
  </si>
  <si>
    <t>Debtor Turnover Ratio</t>
  </si>
  <si>
    <t>Creditor Turnover Ratio</t>
  </si>
  <si>
    <t>Fixed Asset Turnover</t>
  </si>
  <si>
    <t>Capital Turnover Ratio</t>
  </si>
  <si>
    <t>Payable Days</t>
  </si>
  <si>
    <t>CFO/Sale</t>
  </si>
  <si>
    <t>CFO/Total Assets</t>
  </si>
  <si>
    <t>CFO/Total Debt</t>
  </si>
  <si>
    <t>Inventory Days</t>
  </si>
  <si>
    <t>Cash Conversion Cycle (in Days)</t>
  </si>
  <si>
    <t>Trend</t>
  </si>
  <si>
    <t>Mean</t>
  </si>
  <si>
    <t>Median</t>
  </si>
  <si>
    <t xml:space="preserve">Year Weight </t>
  </si>
  <si>
    <t>Year</t>
  </si>
  <si>
    <t>Weighted Average Cost of Capital</t>
  </si>
  <si>
    <t>All figures are in INR unless stated otherwise.</t>
  </si>
  <si>
    <t>Peer Comps</t>
  </si>
  <si>
    <t>Name of the Comp</t>
  </si>
  <si>
    <t>Country</t>
  </si>
  <si>
    <t>Total Debt</t>
  </si>
  <si>
    <t>Total Equity</t>
  </si>
  <si>
    <r>
      <t xml:space="preserve">Tax Rate </t>
    </r>
    <r>
      <rPr>
        <vertAlign val="superscript"/>
        <sz val="11"/>
        <color theme="1"/>
        <rFont val="Calibri"/>
        <family val="2"/>
        <scheme val="minor"/>
      </rPr>
      <t>1</t>
    </r>
  </si>
  <si>
    <t>Debt/</t>
  </si>
  <si>
    <t>Equity</t>
  </si>
  <si>
    <t>Capital</t>
  </si>
  <si>
    <t xml:space="preserve">Levered </t>
  </si>
  <si>
    <t>Unlevered</t>
  </si>
  <si>
    <r>
      <t xml:space="preserve">Beta </t>
    </r>
    <r>
      <rPr>
        <vertAlign val="superscript"/>
        <sz val="11"/>
        <color theme="1"/>
        <rFont val="Calibri"/>
        <family val="2"/>
        <scheme val="minor"/>
      </rPr>
      <t>2</t>
    </r>
  </si>
  <si>
    <r>
      <t xml:space="preserve">Beta </t>
    </r>
    <r>
      <rPr>
        <vertAlign val="superscript"/>
        <sz val="11"/>
        <color theme="1"/>
        <rFont val="Calibri"/>
        <family val="2"/>
        <scheme val="minor"/>
      </rPr>
      <t>3</t>
    </r>
  </si>
  <si>
    <t>Regression Beta</t>
  </si>
  <si>
    <t xml:space="preserve">Adj Close </t>
  </si>
  <si>
    <t>Tata Consumer Monthly Returns</t>
  </si>
  <si>
    <t>Return</t>
  </si>
  <si>
    <t>NIFTY Returns</t>
  </si>
  <si>
    <t>Adj Close</t>
  </si>
  <si>
    <t>Beta Drifting</t>
  </si>
  <si>
    <t>Levered Raw Beta</t>
  </si>
  <si>
    <t>Raw Beta Weight</t>
  </si>
  <si>
    <t>Market Beta</t>
  </si>
  <si>
    <t>Market Beta weight</t>
  </si>
  <si>
    <t>Adjusted Beta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</si>
  <si>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</si>
  <si>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</si>
  <si>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</si>
  <si>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</si>
  <si>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</si>
  <si>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</si>
  <si>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</si>
  <si>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</si>
  <si>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</si>
  <si>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</si>
  <si>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</si>
  <si>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</si>
  <si>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</si>
  <si>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</si>
  <si>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</si>
  <si>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</si>
  <si>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</si>
  <si>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</si>
  <si>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</si>
  <si>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</si>
  <si>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</si>
  <si>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</si>
  <si>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</si>
  <si>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</si>
  <si>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Closing Date</t>
  </si>
  <si>
    <t>Hindustan Unilever Monthly Returns</t>
  </si>
  <si>
    <t>Nestle India Monthly Returns</t>
  </si>
  <si>
    <t>Britannia India Returns</t>
  </si>
  <si>
    <t>Dabur India Returns</t>
  </si>
  <si>
    <t>Godrej Consumer Returns</t>
  </si>
  <si>
    <t>Marico Returns</t>
  </si>
  <si>
    <t xml:space="preserve">Beta </t>
  </si>
  <si>
    <t>Tata Consumer</t>
  </si>
  <si>
    <t>Hindustan Unilever</t>
  </si>
  <si>
    <t>Nestle India</t>
  </si>
  <si>
    <t>Britannia India</t>
  </si>
  <si>
    <t>Dabur India</t>
  </si>
  <si>
    <t>Godrej Consumer</t>
  </si>
  <si>
    <t xml:space="preserve">Marico </t>
  </si>
  <si>
    <t>India</t>
  </si>
  <si>
    <t>Average</t>
  </si>
  <si>
    <t>Cost of Debt</t>
  </si>
  <si>
    <t>Pre-tax Cost of Debt</t>
  </si>
  <si>
    <t>Tax Rate</t>
  </si>
  <si>
    <t>After Tax Cost of Debt</t>
  </si>
  <si>
    <t>Cost of Equity</t>
  </si>
  <si>
    <t>Risk Free Rate</t>
  </si>
  <si>
    <t>Equity Risk Premium</t>
  </si>
  <si>
    <r>
      <t xml:space="preserve">Levered Beta </t>
    </r>
    <r>
      <rPr>
        <vertAlign val="superscript"/>
        <sz val="11"/>
        <color theme="1"/>
        <rFont val="Calibri"/>
        <family val="2"/>
        <scheme val="minor"/>
      </rPr>
      <t>4</t>
    </r>
  </si>
  <si>
    <t>Levered Beta</t>
  </si>
  <si>
    <t>Comps Median Unlevered Beta</t>
  </si>
  <si>
    <t>Target Debt/Equity</t>
  </si>
  <si>
    <t>Capital Structure</t>
  </si>
  <si>
    <t>Current</t>
  </si>
  <si>
    <t>Target</t>
  </si>
  <si>
    <t>Total Capitalization</t>
  </si>
  <si>
    <t xml:space="preserve">Levered Beta </t>
  </si>
  <si>
    <t xml:space="preserve"> </t>
  </si>
  <si>
    <t>Return on Markets</t>
  </si>
  <si>
    <t>Annual</t>
  </si>
  <si>
    <t>Average Return</t>
  </si>
  <si>
    <t>Dividend Yield</t>
  </si>
  <si>
    <t>Total Market Returns</t>
  </si>
  <si>
    <t>Equity Weight</t>
  </si>
  <si>
    <t>Debt Weight</t>
  </si>
  <si>
    <t>WACC</t>
  </si>
  <si>
    <t>2. Levered Beta is based on 5 year Monthly data.</t>
  </si>
  <si>
    <t>3. Unlevered Beta = Levered Beta/(1+(1-Tax Rate)*(Debt/equity))</t>
  </si>
  <si>
    <t>4. Levered Beta = Unlevered Beta*(1+(1-Tax Rate)*(Debt/equity))</t>
  </si>
  <si>
    <t>1. Tax Rate considered as the Marginal Tax Rate for the country.</t>
  </si>
  <si>
    <t>Particulars</t>
  </si>
  <si>
    <t>Equity Capital</t>
  </si>
  <si>
    <t>Borrowings -</t>
  </si>
  <si>
    <t>Long term Borrowings</t>
  </si>
  <si>
    <t>Short term Borrowings</t>
  </si>
  <si>
    <t>Lease Liabilities</t>
  </si>
  <si>
    <t>Other Borrowings</t>
  </si>
  <si>
    <t>Other Liabilities -</t>
  </si>
  <si>
    <t>Non controlling int</t>
  </si>
  <si>
    <t>Trade Payables</t>
  </si>
  <si>
    <t>Advance from Customers</t>
  </si>
  <si>
    <t>Other liability items</t>
  </si>
  <si>
    <t>Fixed Assets -</t>
  </si>
  <si>
    <t>Land</t>
  </si>
  <si>
    <t>Building</t>
  </si>
  <si>
    <t>Estates</t>
  </si>
  <si>
    <t>Plant Machinery</t>
  </si>
  <si>
    <t>Equipments</t>
  </si>
  <si>
    <t>Furniture n fittings</t>
  </si>
  <si>
    <t>Vehicles</t>
  </si>
  <si>
    <t>Intangible Assets</t>
  </si>
  <si>
    <t>Other fixed assets</t>
  </si>
  <si>
    <t>Gross Block</t>
  </si>
  <si>
    <t>Accumulated Depreciation</t>
  </si>
  <si>
    <t>CWIP</t>
  </si>
  <si>
    <t>Other Assets -</t>
  </si>
  <si>
    <t>Inventories</t>
  </si>
  <si>
    <t>Trade receivables -</t>
  </si>
  <si>
    <t>Receivables over 6m</t>
  </si>
  <si>
    <t>Receivables under 6m</t>
  </si>
  <si>
    <t>Prov for Doubtful</t>
  </si>
  <si>
    <t>Cash Equivalents</t>
  </si>
  <si>
    <t>Loans n Advances</t>
  </si>
  <si>
    <t>Other asset items</t>
  </si>
  <si>
    <t>Calculation of ROIC</t>
  </si>
  <si>
    <t>Current Assets</t>
  </si>
  <si>
    <t>Current Liabilities</t>
  </si>
  <si>
    <t>Net Working Capital</t>
  </si>
  <si>
    <t>Non Current Assets</t>
  </si>
  <si>
    <t>Net Non Current Assets</t>
  </si>
  <si>
    <t>Invested Capital</t>
  </si>
  <si>
    <t>EBIT</t>
  </si>
  <si>
    <t>NOPAT</t>
  </si>
  <si>
    <t>ROIC</t>
  </si>
  <si>
    <t>Calculation of Reinvestment Rate</t>
  </si>
  <si>
    <t>Other operating items</t>
  </si>
  <si>
    <t>Investment income</t>
  </si>
  <si>
    <t>Invest in subsidiaries</t>
  </si>
  <si>
    <t>Redemp n Canc of Shares</t>
  </si>
  <si>
    <t>Inter corporate deposits</t>
  </si>
  <si>
    <t>Free Cash Flow</t>
  </si>
  <si>
    <t>CFO/OP</t>
  </si>
  <si>
    <t>Net Capex</t>
  </si>
  <si>
    <t>Change in Working Capital</t>
  </si>
  <si>
    <t>Marginal Tax Rate</t>
  </si>
  <si>
    <t>Reinvestment</t>
  </si>
  <si>
    <t>Reinvestment Rate</t>
  </si>
  <si>
    <t>4 Year Average</t>
  </si>
  <si>
    <t>4 Year Median</t>
  </si>
  <si>
    <t>Calculation of Growth Rate</t>
  </si>
  <si>
    <t>Intrinsic Growth</t>
  </si>
  <si>
    <t>Calculation of PV of FCFF</t>
  </si>
  <si>
    <t>EBIT(1-T)</t>
  </si>
  <si>
    <t>Less:Reinvestment Rate</t>
  </si>
  <si>
    <t>Free Cash Flow to Firm (FCFF)</t>
  </si>
  <si>
    <t>Mid Year Convention</t>
  </si>
  <si>
    <t>Discounting Factor</t>
  </si>
  <si>
    <t>PV of FCFF</t>
  </si>
  <si>
    <t>Expected Growth</t>
  </si>
  <si>
    <t>Terminal Growth</t>
  </si>
  <si>
    <t>Calculation of Terminal Value</t>
  </si>
  <si>
    <t>FCFF(n+1)</t>
  </si>
  <si>
    <t>Terminal Value</t>
  </si>
  <si>
    <t>Terminal Growth Rate</t>
  </si>
  <si>
    <t>PV of Terminal Value</t>
  </si>
  <si>
    <t>Value of Operating Assets</t>
  </si>
  <si>
    <t>Add: Cash</t>
  </si>
  <si>
    <t>Less: Debt</t>
  </si>
  <si>
    <t>Calculation of Equity Value per Share</t>
  </si>
  <si>
    <t>Value of Equity</t>
  </si>
  <si>
    <t>No. of Shares</t>
  </si>
  <si>
    <t>Equity Value per Share</t>
  </si>
  <si>
    <t>Share Price</t>
  </si>
  <si>
    <t>Discount/Premium</t>
  </si>
  <si>
    <t>Comparable Company Valuation</t>
  </si>
  <si>
    <t>Company</t>
  </si>
  <si>
    <t>Ticker</t>
  </si>
  <si>
    <t>Shares Outstanding</t>
  </si>
  <si>
    <t>Equity Value</t>
  </si>
  <si>
    <t>Net Debt</t>
  </si>
  <si>
    <t>Enterprise Value</t>
  </si>
  <si>
    <t>Market Data</t>
  </si>
  <si>
    <t>Revenue</t>
  </si>
  <si>
    <t>Net Income</t>
  </si>
  <si>
    <t>Financials</t>
  </si>
  <si>
    <t>Valuation</t>
  </si>
  <si>
    <t>S.No.</t>
  </si>
  <si>
    <t>Name</t>
  </si>
  <si>
    <t>CMP Rs.</t>
  </si>
  <si>
    <t>No. Eq. Shares Cr.</t>
  </si>
  <si>
    <t>Debt Rs.Cr.</t>
  </si>
  <si>
    <t>Cash End Rs.Cr.</t>
  </si>
  <si>
    <t>Sales Rs.Cr.</t>
  </si>
  <si>
    <t>NP 12M Rs.Cr.</t>
  </si>
  <si>
    <t>Hind. Unilever</t>
  </si>
  <si>
    <t>ITC</t>
  </si>
  <si>
    <t>Varun Beverages</t>
  </si>
  <si>
    <t>Britannia Inds.</t>
  </si>
  <si>
    <t>Marico</t>
  </si>
  <si>
    <t>United Spirits</t>
  </si>
  <si>
    <t>Colgate-Palmoliv</t>
  </si>
  <si>
    <t>Patanjali Foods</t>
  </si>
  <si>
    <t>Radico Khaitan</t>
  </si>
  <si>
    <t>Godfrey Phillips</t>
  </si>
  <si>
    <t>United Breweries</t>
  </si>
  <si>
    <t>P &amp; G Hygiene</t>
  </si>
  <si>
    <t>Gillette India</t>
  </si>
  <si>
    <t>AWL Agri Busine.</t>
  </si>
  <si>
    <t>Hatsun Agro</t>
  </si>
  <si>
    <t>Cupid</t>
  </si>
  <si>
    <t>Emami</t>
  </si>
  <si>
    <t>Avanti Feeds</t>
  </si>
  <si>
    <t>Bikaji Foods</t>
  </si>
  <si>
    <t>Zydus Wellness</t>
  </si>
  <si>
    <t>Allied Blenders</t>
  </si>
  <si>
    <t>CCL Products</t>
  </si>
  <si>
    <t>L T Foods</t>
  </si>
  <si>
    <t>Honasa Consumer</t>
  </si>
  <si>
    <t>EID Parry</t>
  </si>
  <si>
    <t>DOMS Industries</t>
  </si>
  <si>
    <t>Market Cap</t>
  </si>
  <si>
    <t>EV</t>
  </si>
  <si>
    <t>EV/EBITDA</t>
  </si>
  <si>
    <t>EV/Revenue</t>
  </si>
  <si>
    <t>P/E</t>
  </si>
  <si>
    <t>High</t>
  </si>
  <si>
    <t>75th Percentile</t>
  </si>
  <si>
    <t>25th Percentile</t>
  </si>
  <si>
    <t>Low</t>
  </si>
  <si>
    <t>Yahoo Finance Ticker</t>
  </si>
  <si>
    <t>TATACONSUM.NS</t>
  </si>
  <si>
    <t>HINDUNILVR.NS</t>
  </si>
  <si>
    <t>ITC.NS</t>
  </si>
  <si>
    <t>Nestlé India</t>
  </si>
  <si>
    <t>NESTLEIND.NS</t>
  </si>
  <si>
    <t>VBL.NS</t>
  </si>
  <si>
    <t>Britannia Industries</t>
  </si>
  <si>
    <t>BRITANNIA.NS</t>
  </si>
  <si>
    <t>MARICO.NS</t>
  </si>
  <si>
    <t>GODREJCP.NS</t>
  </si>
  <si>
    <t>UNITDSPR.NS</t>
  </si>
  <si>
    <t>DABUR.NS</t>
  </si>
  <si>
    <t>Tata Consumer Comparable Valuation</t>
  </si>
  <si>
    <t>Implied Enterprise Value</t>
  </si>
  <si>
    <t>Implied Market Value</t>
  </si>
  <si>
    <t>Implied Value per Share</t>
  </si>
  <si>
    <t>Amount in Crores</t>
  </si>
  <si>
    <t>Sensitivity Analysis - Share Price</t>
  </si>
  <si>
    <t>Comps</t>
  </si>
  <si>
    <t>DCF Bear</t>
  </si>
  <si>
    <t>DCF Base</t>
  </si>
  <si>
    <t>DCF Bull</t>
  </si>
  <si>
    <t>52 Weeks H/L</t>
  </si>
  <si>
    <t>OpenLow</t>
  </si>
  <si>
    <t>OpenHigh</t>
  </si>
  <si>
    <t>Football Field Analysis - Data</t>
  </si>
  <si>
    <t>Equity Research &amp; Valuation Model</t>
  </si>
  <si>
    <t xml:space="preserve">Prepared by : </t>
  </si>
  <si>
    <t>Ashish Jha</t>
  </si>
  <si>
    <t>NIT Surat</t>
  </si>
  <si>
    <t>Company Overiew</t>
  </si>
  <si>
    <t>CMP</t>
  </si>
  <si>
    <t>DCF Value</t>
  </si>
  <si>
    <t>Relative Comps Value</t>
  </si>
  <si>
    <t>Navigation</t>
  </si>
  <si>
    <t>Historical Financial Statement</t>
  </si>
  <si>
    <t>Ratio Analysis</t>
  </si>
  <si>
    <t>Forecasting</t>
  </si>
  <si>
    <t>Beta Regression</t>
  </si>
  <si>
    <t>Common Size Statement</t>
  </si>
  <si>
    <t>Raw Financial Statement</t>
  </si>
  <si>
    <t>Intrinsic Growth Rate</t>
  </si>
  <si>
    <t>Relative Company Valuation</t>
  </si>
  <si>
    <t>DCF Valuation</t>
  </si>
  <si>
    <t>Football Field Analysis</t>
  </si>
  <si>
    <t>Data Sheet</t>
  </si>
  <si>
    <t>Model Flow</t>
  </si>
  <si>
    <t>DCF Valuation Summary</t>
  </si>
  <si>
    <t>Total Current Liabilities</t>
  </si>
  <si>
    <t>Relative Valuation Summary</t>
  </si>
  <si>
    <t>Key Investment Positives</t>
  </si>
  <si>
    <t>1. Strong portfolio of established consumer brands across beverages and food categories.</t>
  </si>
  <si>
    <t>2. Backed by the Tata Group, providing strong brand equity and governance standards.</t>
  </si>
  <si>
    <t>3. Consistent revenue growth and healthy operating margins over the historical period.</t>
  </si>
  <si>
    <t>4. Long-term growth opportunities from premiumization and expansion of food products.</t>
  </si>
  <si>
    <t>Key Investment Risks</t>
  </si>
  <si>
    <t>1. Premium valuation relative to several FMCG peers on earnings-based multiples.</t>
  </si>
  <si>
    <t>2. Raw material inflation may put pressure on operating margins.</t>
  </si>
  <si>
    <t>3. DCF valuation remains sensitive to assumptions regarding reinvestment rates and long-term growth.</t>
  </si>
  <si>
    <t>4. Intensifying competition from both established FMCG players and emerging brands.</t>
  </si>
  <si>
    <t>Final Investment View</t>
  </si>
  <si>
    <t>Data collection</t>
  </si>
  <si>
    <t>Investment Summary</t>
  </si>
  <si>
    <t>DCF &amp; Relative Valuation</t>
  </si>
  <si>
    <t>Stage</t>
  </si>
  <si>
    <t>Purpose</t>
  </si>
  <si>
    <t>Gather historial financial and market data.</t>
  </si>
  <si>
    <t>Analyze trends, profitability &amp; efficiency.</t>
  </si>
  <si>
    <t>Project future operating performance.</t>
  </si>
  <si>
    <t>Estimate cost of capital.</t>
  </si>
  <si>
    <t>Determine intrinsic &amp; relative value.</t>
  </si>
  <si>
    <t>Form investment view.</t>
  </si>
  <si>
    <t>Investment Conclusion</t>
  </si>
  <si>
    <t>Company :</t>
  </si>
  <si>
    <t>Sector :</t>
  </si>
  <si>
    <t>Currency :</t>
  </si>
  <si>
    <t>Valuation Date :</t>
  </si>
  <si>
    <t>FMCG</t>
  </si>
  <si>
    <r>
      <t xml:space="preserve">INR ( </t>
    </r>
    <r>
      <rPr>
        <sz val="11"/>
        <color theme="1"/>
        <rFont val="Calibri"/>
        <family val="2"/>
      </rPr>
      <t>₹ )</t>
    </r>
  </si>
  <si>
    <t>Metric</t>
  </si>
  <si>
    <t>Relative Valuation</t>
  </si>
  <si>
    <t>Value</t>
  </si>
  <si>
    <t>View</t>
  </si>
  <si>
    <t>Fairly Valued</t>
  </si>
  <si>
    <t>Source: Screener, Yahoo Finance, Company Annual Reports, Valuation School</t>
  </si>
  <si>
    <t>Investment View</t>
  </si>
  <si>
    <t>Recommendation :</t>
  </si>
  <si>
    <t>HOLD</t>
  </si>
  <si>
    <t>Relative Valuation Range</t>
  </si>
  <si>
    <t>Date</t>
  </si>
  <si>
    <t>Returns</t>
  </si>
  <si>
    <t>Sorted Returns</t>
  </si>
  <si>
    <t>Calculation of Value at Risk- Tata Consumer (Historical)</t>
  </si>
  <si>
    <t>Min</t>
  </si>
  <si>
    <t>Max</t>
  </si>
  <si>
    <t>Std Deviation</t>
  </si>
  <si>
    <t>Percentile</t>
  </si>
  <si>
    <t>Recommendation</t>
  </si>
  <si>
    <t>VaR %</t>
  </si>
  <si>
    <t>Stock Price</t>
  </si>
  <si>
    <t>VaR (INR)</t>
  </si>
  <si>
    <t>Confidence</t>
  </si>
  <si>
    <t>Replication</t>
  </si>
  <si>
    <t>Calculation of Value at Risk- Tata Consumer (Simulation)</t>
  </si>
  <si>
    <t>Simulated Returns</t>
  </si>
  <si>
    <t>Historical Approach</t>
  </si>
  <si>
    <t>Monte Carlo Simulation</t>
  </si>
  <si>
    <t>VAR (Historical)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</si>
</sst>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3" formatCode="_ * #,##0.00_ ;_ * \-#,##0.00_ ;_ * &quot;-&quot;??_ ;_ @_ "/>
    <numFmt numFmtId="164" formatCode="_(* #,##0.00_);_(* \(#,##0.00\);_(* &quot;-&quot;??_);_(@_)"/>
    <numFmt numFmtId="165" formatCode="[$-409]mmm\-yy;@"/>
    <numFmt numFmtId="166" formatCode="&quot;₹&quot;#,##0.0;\(&quot;₹&quot;\ #,##0.0\);\-"/>
    <numFmt numFmtId="167" formatCode="0.00\x"/>
    <numFmt numFmtId="168" formatCode="yyyy&quot;A&quot;"/>
    <numFmt numFmtId="169" formatCode="#,##0.0"/>
    <numFmt numFmtId="170" formatCode="yyyy&quot;E&quot;"/>
    <numFmt numFmtId="171" formatCode="#,##0.0;#\(##0.0\);\-"/>
    <numFmt numFmtId="172" formatCode="#,##0.0;\(#,##0.0\);\-"/>
    <numFmt numFmtId="173" formatCode="mmm/yy&quot;A&quot;"/>
    <numFmt numFmtId="174" formatCode="mmm/yy&quot;F&quot;"/>
    <numFmt numFmtId="175" formatCode="0.000"/>
    <numFmt numFmtId="176" formatCode="#,##0.0\x"/>
    <numFmt numFmtId="177" formatCode="#,##0.00_ ;\-#,##0.00\ "/>
    <numFmt numFmtId="178" formatCode="mmm/yyyy"/>
    <numFmt numFmtId="179" formatCode="#,##0.000000000;\-#,##0.000000000"/>
    <numFmt numFmtId="180" formatCode="0.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3399"/>
      <name val="Calibri"/>
      <family val="2"/>
      <scheme val="minor"/>
    </font>
    <font>
      <i/>
      <sz val="10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rgb="FF0033CC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rgb="FF0033CC"/>
      <name val="Calibri"/>
      <family val="2"/>
    </font>
    <font>
      <sz val="10"/>
      <color theme="1"/>
      <name val="Calibri"/>
      <family val="2"/>
      <scheme val="minor"/>
    </font>
    <font>
      <i/>
      <sz val="11"/>
      <color theme="1" tint="0.3499862666707357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 style="hair">
        <color rgb="FF002060"/>
      </top>
      <bottom style="hair">
        <color rgb="FF002060"/>
      </bottom>
      <diagonal/>
    </border>
    <border>
      <left/>
      <right/>
      <top style="hair">
        <color rgb="FF002060"/>
      </top>
      <bottom/>
      <diagonal/>
    </border>
    <border>
      <left/>
      <right/>
      <top/>
      <bottom style="hair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/>
      <top/>
      <bottom style="thin">
        <color rgb="FF002060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rgb="FF002060"/>
      </top>
      <bottom/>
      <diagonal/>
    </border>
    <border>
      <left/>
      <right/>
      <top/>
      <bottom style="medium">
        <color rgb="FF002060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rgb="FF002060"/>
      </top>
      <bottom style="thin">
        <color rgb="FF002060"/>
      </bottom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9" fontId="4" fillId="0" borderId="0" applyFont="0" applyFill="0" applyBorder="0" applyAlignment="0" applyProtection="0"/>
  </cellStyleXfs>
  <cellXfs count="212">
    <xf numFmtId="0" fontId="0" fillId="0" borderId="0" xfId="0"/>
    <xf numFmtId="43" fontId="2" fillId="0" borderId="0" xfId="1" applyFont="1" applyBorder="1"/>
    <xf numFmtId="0" fontId="2" fillId="0" borderId="0" xfId="0" applyFont="1"/>
    <xf numFmtId="0" fontId="9" fillId="0" borderId="0" xfId="0" applyFont="1"/>
    <xf numFmtId="43" fontId="0" fillId="0" borderId="0" xfId="1" applyFont="1" applyBorder="1"/>
    <xf numFmtId="10" fontId="0" fillId="0" borderId="0" xfId="0" applyNumberFormat="1"/>
    <xf numFmtId="43" fontId="4" fillId="0" borderId="0" xfId="1" applyFont="1" applyBorder="1"/>
    <xf numFmtId="9" fontId="4" fillId="0" borderId="0" xfId="1" applyNumberFormat="1" applyFont="1" applyBorder="1"/>
    <xf numFmtId="43" fontId="3" fillId="2" borderId="0" xfId="3" applyNumberFormat="1" applyFont="1" applyBorder="1"/>
    <xf numFmtId="43" fontId="3" fillId="3" borderId="0" xfId="4" applyNumberFormat="1" applyFont="1" applyBorder="1"/>
    <xf numFmtId="9" fontId="2" fillId="0" borderId="0" xfId="6" applyFont="1" applyBorder="1"/>
    <xf numFmtId="0" fontId="3" fillId="5" borderId="0" xfId="0" applyFont="1" applyFill="1"/>
    <xf numFmtId="165" fontId="3" fillId="5" borderId="0" xfId="0" applyNumberFormat="1" applyFont="1" applyFill="1" applyAlignment="1">
      <alignment horizontal="center"/>
    </xf>
    <xf numFmtId="0" fontId="3" fillId="5" borderId="0" xfId="0" applyFont="1" applyFill="1" applyAlignment="1">
      <alignment horizontal="center"/>
    </xf>
    <xf numFmtId="43" fontId="0" fillId="0" borderId="0" xfId="1" applyFont="1" applyBorder="1" applyAlignment="1">
      <alignment horizontal="center"/>
    </xf>
    <xf numFmtId="43" fontId="2" fillId="0" borderId="0" xfId="1" applyFont="1" applyBorder="1" applyAlignment="1">
      <alignment horizontal="center"/>
    </xf>
    <xf numFmtId="10" fontId="2" fillId="0" borderId="0" xfId="0" applyNumberFormat="1" applyFont="1"/>
    <xf numFmtId="165" fontId="3" fillId="5" borderId="0" xfId="1" applyNumberFormat="1" applyFont="1" applyFill="1" applyBorder="1"/>
    <xf numFmtId="165" fontId="10" fillId="0" borderId="0" xfId="1" applyNumberFormat="1" applyFont="1" applyFill="1" applyBorder="1"/>
    <xf numFmtId="0" fontId="8" fillId="0" borderId="0" xfId="0" applyFont="1"/>
    <xf numFmtId="0" fontId="0" fillId="0" borderId="0" xfId="0" applyAlignment="1">
      <alignment horizontal="left"/>
    </xf>
    <xf numFmtId="0" fontId="7" fillId="0" borderId="0" xfId="2" applyFont="1" applyBorder="1" applyAlignment="1" applyProtection="1">
      <alignment horizontal="left"/>
    </xf>
    <xf numFmtId="0" fontId="7" fillId="0" borderId="0" xfId="2" applyFont="1" applyBorder="1" applyAlignment="1" applyProtection="1"/>
    <xf numFmtId="0" fontId="10" fillId="0" borderId="0" xfId="0" applyFont="1"/>
    <xf numFmtId="164" fontId="0" fillId="0" borderId="0" xfId="1" applyNumberFormat="1" applyFont="1" applyBorder="1"/>
    <xf numFmtId="17" fontId="0" fillId="0" borderId="0" xfId="0" applyNumberFormat="1"/>
    <xf numFmtId="3" fontId="0" fillId="0" borderId="0" xfId="0" applyNumberFormat="1"/>
    <xf numFmtId="0" fontId="3" fillId="6" borderId="0" xfId="0" applyFont="1" applyFill="1"/>
    <xf numFmtId="17" fontId="3" fillId="6" borderId="0" xfId="0" applyNumberFormat="1" applyFont="1" applyFill="1"/>
    <xf numFmtId="0" fontId="3" fillId="6" borderId="0" xfId="0" applyFont="1" applyFill="1" applyAlignment="1">
      <alignment horizontal="right"/>
    </xf>
    <xf numFmtId="0" fontId="2" fillId="7" borderId="0" xfId="0" applyFont="1" applyFill="1"/>
    <xf numFmtId="0" fontId="0" fillId="7" borderId="0" xfId="0" applyFill="1"/>
    <xf numFmtId="0" fontId="0" fillId="0" borderId="0" xfId="0" applyAlignment="1">
      <alignment horizontal="right"/>
    </xf>
    <xf numFmtId="43" fontId="0" fillId="0" borderId="0" xfId="0" applyNumberFormat="1"/>
    <xf numFmtId="0" fontId="11" fillId="0" borderId="0" xfId="0" applyFont="1"/>
    <xf numFmtId="0" fontId="11" fillId="0" borderId="0" xfId="0" applyFont="1" applyAlignment="1">
      <alignment horizontal="right"/>
    </xf>
    <xf numFmtId="10" fontId="11" fillId="0" borderId="0" xfId="6" applyNumberFormat="1" applyFont="1"/>
    <xf numFmtId="10" fontId="10" fillId="0" borderId="0" xfId="6" applyNumberFormat="1" applyFont="1"/>
    <xf numFmtId="0" fontId="12" fillId="0" borderId="0" xfId="0" applyFont="1"/>
    <xf numFmtId="0" fontId="2" fillId="0" borderId="1" xfId="0" applyFont="1" applyBorder="1"/>
    <xf numFmtId="43" fontId="2" fillId="0" borderId="1" xfId="0" applyNumberFormat="1" applyFont="1" applyBorder="1"/>
    <xf numFmtId="166" fontId="0" fillId="0" borderId="0" xfId="0" applyNumberFormat="1"/>
    <xf numFmtId="166" fontId="2" fillId="0" borderId="1" xfId="0" applyNumberFormat="1" applyFont="1" applyBorder="1"/>
    <xf numFmtId="0" fontId="3" fillId="6" borderId="0" xfId="0" applyFont="1" applyFill="1" applyAlignment="1">
      <alignment horizontal="center"/>
    </xf>
    <xf numFmtId="0" fontId="0" fillId="0" borderId="2" xfId="0" applyBorder="1"/>
    <xf numFmtId="10" fontId="0" fillId="0" borderId="2" xfId="6" applyNumberFormat="1" applyFont="1" applyBorder="1"/>
    <xf numFmtId="10" fontId="0" fillId="0" borderId="0" xfId="6" applyNumberFormat="1" applyFont="1" applyBorder="1"/>
    <xf numFmtId="0" fontId="0" fillId="0" borderId="3" xfId="0" applyBorder="1"/>
    <xf numFmtId="10" fontId="0" fillId="0" borderId="3" xfId="6" applyNumberFormat="1" applyFont="1" applyBorder="1"/>
    <xf numFmtId="10" fontId="0" fillId="0" borderId="2" xfId="0" applyNumberFormat="1" applyBorder="1"/>
    <xf numFmtId="10" fontId="0" fillId="0" borderId="3" xfId="0" applyNumberFormat="1" applyBorder="1"/>
    <xf numFmtId="167" fontId="0" fillId="0" borderId="3" xfId="0" applyNumberFormat="1" applyBorder="1"/>
    <xf numFmtId="167" fontId="0" fillId="0" borderId="2" xfId="0" applyNumberFormat="1" applyBorder="1"/>
    <xf numFmtId="167" fontId="0" fillId="0" borderId="0" xfId="0" applyNumberFormat="1"/>
    <xf numFmtId="1" fontId="0" fillId="0" borderId="2" xfId="0" applyNumberFormat="1" applyBorder="1"/>
    <xf numFmtId="1" fontId="0" fillId="0" borderId="0" xfId="0" applyNumberFormat="1"/>
    <xf numFmtId="1" fontId="0" fillId="0" borderId="3" xfId="0" applyNumberFormat="1" applyBorder="1"/>
    <xf numFmtId="168" fontId="0" fillId="0" borderId="0" xfId="0" applyNumberFormat="1"/>
    <xf numFmtId="10" fontId="0" fillId="0" borderId="0" xfId="6" applyNumberFormat="1" applyFont="1"/>
    <xf numFmtId="0" fontId="0" fillId="8" borderId="0" xfId="0" applyFill="1" applyAlignment="1">
      <alignment horizontal="left"/>
    </xf>
    <xf numFmtId="169" fontId="0" fillId="8" borderId="0" xfId="0" applyNumberFormat="1" applyFill="1"/>
    <xf numFmtId="10" fontId="0" fillId="8" borderId="0" xfId="6" applyNumberFormat="1" applyFont="1" applyFill="1"/>
    <xf numFmtId="170" fontId="0" fillId="8" borderId="0" xfId="0" applyNumberFormat="1" applyFill="1"/>
    <xf numFmtId="169" fontId="13" fillId="0" borderId="0" xfId="0" applyNumberFormat="1" applyFont="1"/>
    <xf numFmtId="0" fontId="14" fillId="0" borderId="0" xfId="0" applyFont="1"/>
    <xf numFmtId="0" fontId="0" fillId="0" borderId="4" xfId="0" applyBorder="1"/>
    <xf numFmtId="0" fontId="0" fillId="0" borderId="4" xfId="0" applyBorder="1" applyAlignment="1">
      <alignment horizontal="right" vertical="center"/>
    </xf>
    <xf numFmtId="0" fontId="0" fillId="0" borderId="4" xfId="0" applyBorder="1" applyAlignment="1">
      <alignment horizontal="right"/>
    </xf>
    <xf numFmtId="0" fontId="0" fillId="0" borderId="5" xfId="0" applyBorder="1"/>
    <xf numFmtId="0" fontId="0" fillId="0" borderId="5" xfId="0" applyBorder="1" applyAlignment="1">
      <alignment horizontal="right"/>
    </xf>
    <xf numFmtId="0" fontId="0" fillId="0" borderId="5" xfId="0" applyBorder="1" applyAlignment="1">
      <alignment horizontal="right" vertical="center"/>
    </xf>
    <xf numFmtId="0" fontId="0" fillId="0" borderId="5" xfId="0" applyBorder="1" applyAlignment="1">
      <alignment horizontal="right" vertical="top"/>
    </xf>
    <xf numFmtId="4" fontId="0" fillId="0" borderId="0" xfId="0" applyNumberFormat="1" applyAlignment="1">
      <alignment vertical="center" wrapText="1"/>
    </xf>
    <xf numFmtId="14" fontId="0" fillId="0" borderId="0" xfId="0" applyNumberFormat="1" applyAlignment="1">
      <alignment horizontal="left" vertical="center" wrapText="1"/>
    </xf>
    <xf numFmtId="0" fontId="0" fillId="6" borderId="0" xfId="0" applyFill="1"/>
    <xf numFmtId="0" fontId="2" fillId="0" borderId="5" xfId="0" applyFont="1" applyBorder="1" applyAlignment="1">
      <alignment horizontal="left"/>
    </xf>
    <xf numFmtId="0" fontId="2" fillId="0" borderId="5" xfId="0" applyFont="1" applyBorder="1" applyAlignment="1">
      <alignment horizontal="right"/>
    </xf>
    <xf numFmtId="0" fontId="2" fillId="0" borderId="5" xfId="0" applyFont="1" applyBorder="1" applyAlignment="1">
      <alignment horizontal="right" vertical="center" wrapText="1"/>
    </xf>
    <xf numFmtId="0" fontId="2" fillId="0" borderId="5" xfId="0" applyFont="1" applyBorder="1" applyAlignment="1">
      <alignment horizontal="left" vertical="center" wrapText="1"/>
    </xf>
    <xf numFmtId="2" fontId="0" fillId="0" borderId="0" xfId="0" applyNumberFormat="1"/>
    <xf numFmtId="2" fontId="0" fillId="0" borderId="0" xfId="6" applyNumberFormat="1" applyFont="1"/>
    <xf numFmtId="0" fontId="0" fillId="0" borderId="6" xfId="0" applyBorder="1"/>
    <xf numFmtId="0" fontId="12" fillId="0" borderId="7" xfId="0" applyFont="1" applyBorder="1" applyAlignment="1">
      <alignment horizontal="center"/>
    </xf>
    <xf numFmtId="0" fontId="12" fillId="0" borderId="7" xfId="0" applyFont="1" applyBorder="1" applyAlignment="1">
      <alignment horizontal="centerContinuous"/>
    </xf>
    <xf numFmtId="0" fontId="0" fillId="9" borderId="0" xfId="0" applyFill="1"/>
    <xf numFmtId="2" fontId="0" fillId="9" borderId="0" xfId="0" applyNumberFormat="1" applyFill="1"/>
    <xf numFmtId="0" fontId="2" fillId="0" borderId="0" xfId="0" applyFont="1" applyAlignment="1">
      <alignment horizontal="right"/>
    </xf>
    <xf numFmtId="0" fontId="16" fillId="0" borderId="0" xfId="0" applyFont="1"/>
    <xf numFmtId="0" fontId="16" fillId="0" borderId="0" xfId="0" applyFont="1" applyAlignment="1">
      <alignment horizontal="right"/>
    </xf>
    <xf numFmtId="169" fontId="16" fillId="0" borderId="0" xfId="0" applyNumberFormat="1" applyFont="1"/>
    <xf numFmtId="10" fontId="16" fillId="0" borderId="0" xfId="6" applyNumberFormat="1" applyFont="1"/>
    <xf numFmtId="0" fontId="0" fillId="0" borderId="0" xfId="0" applyAlignment="1">
      <alignment horizontal="right" vertical="center"/>
    </xf>
    <xf numFmtId="0" fontId="0" fillId="0" borderId="0" xfId="0" applyAlignment="1">
      <alignment horizontal="right" vertical="top"/>
    </xf>
    <xf numFmtId="0" fontId="2" fillId="0" borderId="5" xfId="0" applyFont="1" applyBorder="1"/>
    <xf numFmtId="10" fontId="0" fillId="0" borderId="4" xfId="0" applyNumberFormat="1" applyBorder="1"/>
    <xf numFmtId="0" fontId="2" fillId="0" borderId="8" xfId="0" applyFont="1" applyBorder="1"/>
    <xf numFmtId="10" fontId="0" fillId="0" borderId="8" xfId="0" applyNumberFormat="1" applyBorder="1"/>
    <xf numFmtId="2" fontId="0" fillId="0" borderId="8" xfId="6" applyNumberFormat="1" applyFont="1" applyBorder="1"/>
    <xf numFmtId="0" fontId="2" fillId="0" borderId="9" xfId="0" applyFont="1" applyBorder="1"/>
    <xf numFmtId="10" fontId="0" fillId="0" borderId="9" xfId="0" applyNumberFormat="1" applyBorder="1"/>
    <xf numFmtId="2" fontId="0" fillId="0" borderId="9" xfId="6" applyNumberFormat="1" applyFont="1" applyBorder="1"/>
    <xf numFmtId="0" fontId="0" fillId="0" borderId="9" xfId="0" applyBorder="1"/>
    <xf numFmtId="2" fontId="0" fillId="0" borderId="0" xfId="6" applyNumberFormat="1" applyFont="1" applyBorder="1"/>
    <xf numFmtId="169" fontId="0" fillId="0" borderId="4" xfId="0" applyNumberFormat="1" applyBorder="1"/>
    <xf numFmtId="2" fontId="0" fillId="0" borderId="4" xfId="0" applyNumberFormat="1" applyBorder="1"/>
    <xf numFmtId="0" fontId="6" fillId="6" borderId="0" xfId="0" applyFont="1" applyFill="1"/>
    <xf numFmtId="0" fontId="0" fillId="10" borderId="0" xfId="0" applyFill="1"/>
    <xf numFmtId="10" fontId="0" fillId="10" borderId="0" xfId="0" applyNumberFormat="1" applyFill="1"/>
    <xf numFmtId="0" fontId="2" fillId="9" borderId="4" xfId="0" applyFont="1" applyFill="1" applyBorder="1"/>
    <xf numFmtId="10" fontId="2" fillId="9" borderId="4" xfId="0" applyNumberFormat="1" applyFont="1" applyFill="1" applyBorder="1"/>
    <xf numFmtId="17" fontId="2" fillId="0" borderId="5" xfId="0" applyNumberFormat="1" applyFont="1" applyBorder="1"/>
    <xf numFmtId="17" fontId="2" fillId="0" borderId="0" xfId="0" applyNumberFormat="1" applyFont="1"/>
    <xf numFmtId="43" fontId="2" fillId="0" borderId="0" xfId="0" applyNumberFormat="1" applyFont="1"/>
    <xf numFmtId="10" fontId="2" fillId="0" borderId="0" xfId="6" applyNumberFormat="1" applyFont="1"/>
    <xf numFmtId="3" fontId="2" fillId="0" borderId="0" xfId="0" applyNumberFormat="1" applyFont="1"/>
    <xf numFmtId="171" fontId="0" fillId="0" borderId="1" xfId="0" applyNumberFormat="1" applyBorder="1"/>
    <xf numFmtId="171" fontId="0" fillId="0" borderId="0" xfId="0" applyNumberFormat="1"/>
    <xf numFmtId="171" fontId="0" fillId="0" borderId="3" xfId="0" applyNumberFormat="1" applyBorder="1"/>
    <xf numFmtId="171" fontId="0" fillId="0" borderId="2" xfId="0" applyNumberFormat="1" applyBorder="1"/>
    <xf numFmtId="171" fontId="2" fillId="0" borderId="3" xfId="0" applyNumberFormat="1" applyFont="1" applyBorder="1"/>
    <xf numFmtId="0" fontId="2" fillId="0" borderId="10" xfId="0" applyFont="1" applyBorder="1"/>
    <xf numFmtId="171" fontId="2" fillId="0" borderId="10" xfId="0" applyNumberFormat="1" applyFont="1" applyBorder="1"/>
    <xf numFmtId="0" fontId="2" fillId="0" borderId="4" xfId="0" applyFont="1" applyBorder="1"/>
    <xf numFmtId="171" fontId="2" fillId="0" borderId="4" xfId="0" applyNumberFormat="1" applyFont="1" applyBorder="1"/>
    <xf numFmtId="0" fontId="0" fillId="0" borderId="1" xfId="0" applyBorder="1"/>
    <xf numFmtId="0" fontId="2" fillId="0" borderId="11" xfId="0" applyFont="1" applyBorder="1"/>
    <xf numFmtId="10" fontId="2" fillId="0" borderId="11" xfId="6" applyNumberFormat="1" applyFont="1" applyBorder="1"/>
    <xf numFmtId="171" fontId="2" fillId="0" borderId="0" xfId="0" applyNumberFormat="1" applyFont="1"/>
    <xf numFmtId="172" fontId="0" fillId="0" borderId="1" xfId="0" applyNumberFormat="1" applyBorder="1"/>
    <xf numFmtId="172" fontId="0" fillId="0" borderId="0" xfId="0" applyNumberFormat="1"/>
    <xf numFmtId="172" fontId="2" fillId="0" borderId="4" xfId="0" applyNumberFormat="1" applyFont="1" applyBorder="1"/>
    <xf numFmtId="172" fontId="2" fillId="0" borderId="11" xfId="0" applyNumberFormat="1" applyFont="1" applyBorder="1"/>
    <xf numFmtId="172" fontId="2" fillId="0" borderId="0" xfId="0" applyNumberFormat="1" applyFont="1"/>
    <xf numFmtId="172" fontId="0" fillId="0" borderId="2" xfId="0" applyNumberFormat="1" applyBorder="1"/>
    <xf numFmtId="0" fontId="2" fillId="8" borderId="0" xfId="0" applyFont="1" applyFill="1"/>
    <xf numFmtId="10" fontId="2" fillId="8" borderId="0" xfId="0" applyNumberFormat="1" applyFont="1" applyFill="1"/>
    <xf numFmtId="10" fontId="0" fillId="0" borderId="1" xfId="0" applyNumberFormat="1" applyBorder="1"/>
    <xf numFmtId="10" fontId="2" fillId="0" borderId="11" xfId="0" applyNumberFormat="1" applyFont="1" applyBorder="1"/>
    <xf numFmtId="10" fontId="16" fillId="0" borderId="0" xfId="0" applyNumberFormat="1" applyFont="1"/>
    <xf numFmtId="173" fontId="3" fillId="6" borderId="0" xfId="0" applyNumberFormat="1" applyFont="1" applyFill="1"/>
    <xf numFmtId="174" fontId="3" fillId="6" borderId="0" xfId="0" applyNumberFormat="1" applyFont="1" applyFill="1"/>
    <xf numFmtId="0" fontId="0" fillId="8" borderId="0" xfId="0" applyFill="1"/>
    <xf numFmtId="10" fontId="0" fillId="8" borderId="0" xfId="0" applyNumberFormat="1" applyFill="1"/>
    <xf numFmtId="10" fontId="16" fillId="8" borderId="0" xfId="0" applyNumberFormat="1" applyFont="1" applyFill="1"/>
    <xf numFmtId="43" fontId="0" fillId="0" borderId="1" xfId="0" applyNumberFormat="1" applyBorder="1"/>
    <xf numFmtId="10" fontId="16" fillId="0" borderId="1" xfId="0" applyNumberFormat="1" applyFont="1" applyBorder="1"/>
    <xf numFmtId="0" fontId="16" fillId="0" borderId="1" xfId="0" applyFont="1" applyBorder="1"/>
    <xf numFmtId="175" fontId="0" fillId="0" borderId="1" xfId="0" applyNumberFormat="1" applyBorder="1"/>
    <xf numFmtId="43" fontId="0" fillId="9" borderId="1" xfId="0" applyNumberFormat="1" applyFill="1" applyBorder="1"/>
    <xf numFmtId="10" fontId="16" fillId="9" borderId="1" xfId="0" applyNumberFormat="1" applyFont="1" applyFill="1" applyBorder="1"/>
    <xf numFmtId="10" fontId="0" fillId="9" borderId="1" xfId="0" applyNumberFormat="1" applyFill="1" applyBorder="1"/>
    <xf numFmtId="0" fontId="0" fillId="9" borderId="1" xfId="0" applyFill="1" applyBorder="1"/>
    <xf numFmtId="0" fontId="2" fillId="9" borderId="11" xfId="0" applyFont="1" applyFill="1" applyBorder="1"/>
    <xf numFmtId="43" fontId="2" fillId="0" borderId="11" xfId="0" applyNumberFormat="1" applyFont="1" applyBorder="1"/>
    <xf numFmtId="167" fontId="0" fillId="0" borderId="0" xfId="6" applyNumberFormat="1" applyFont="1"/>
    <xf numFmtId="0" fontId="3" fillId="6" borderId="0" xfId="0" applyFont="1" applyFill="1" applyAlignment="1">
      <alignment wrapText="1"/>
    </xf>
    <xf numFmtId="0" fontId="3" fillId="6" borderId="0" xfId="0" applyFont="1" applyFill="1" applyAlignment="1">
      <alignment horizontal="right" wrapText="1"/>
    </xf>
    <xf numFmtId="2" fontId="0" fillId="9" borderId="1" xfId="0" applyNumberFormat="1" applyFill="1" applyBorder="1"/>
    <xf numFmtId="169" fontId="0" fillId="9" borderId="1" xfId="0" applyNumberFormat="1" applyFill="1" applyBorder="1"/>
    <xf numFmtId="176" fontId="0" fillId="9" borderId="1" xfId="0" applyNumberFormat="1" applyFill="1" applyBorder="1"/>
    <xf numFmtId="0" fontId="0" fillId="0" borderId="1" xfId="0" applyBorder="1" applyAlignment="1">
      <alignment horizontal="left"/>
    </xf>
    <xf numFmtId="2" fontId="0" fillId="0" borderId="1" xfId="0" applyNumberFormat="1" applyBorder="1" applyAlignment="1">
      <alignment horizontal="right"/>
    </xf>
    <xf numFmtId="169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176" fontId="0" fillId="0" borderId="1" xfId="0" applyNumberFormat="1" applyBorder="1"/>
    <xf numFmtId="0" fontId="3" fillId="6" borderId="5" xfId="0" applyFont="1" applyFill="1" applyBorder="1"/>
    <xf numFmtId="0" fontId="6" fillId="6" borderId="5" xfId="0" applyFont="1" applyFill="1" applyBorder="1"/>
    <xf numFmtId="0" fontId="2" fillId="9" borderId="1" xfId="0" applyFont="1" applyFill="1" applyBorder="1"/>
    <xf numFmtId="176" fontId="2" fillId="9" borderId="1" xfId="0" applyNumberFormat="1" applyFont="1" applyFill="1" applyBorder="1"/>
    <xf numFmtId="0" fontId="2" fillId="9" borderId="13" xfId="0" applyFont="1" applyFill="1" applyBorder="1"/>
    <xf numFmtId="169" fontId="2" fillId="9" borderId="13" xfId="0" applyNumberFormat="1" applyFont="1" applyFill="1" applyBorder="1"/>
    <xf numFmtId="169" fontId="0" fillId="0" borderId="1" xfId="0" applyNumberFormat="1" applyBorder="1"/>
    <xf numFmtId="2" fontId="0" fillId="0" borderId="1" xfId="0" applyNumberFormat="1" applyBorder="1"/>
    <xf numFmtId="0" fontId="17" fillId="0" borderId="5" xfId="0" applyFont="1" applyBorder="1"/>
    <xf numFmtId="43" fontId="6" fillId="0" borderId="0" xfId="0" applyNumberFormat="1" applyFont="1"/>
    <xf numFmtId="10" fontId="2" fillId="0" borderId="0" xfId="0" applyNumberFormat="1" applyFont="1" applyAlignment="1">
      <alignment horizontal="left"/>
    </xf>
    <xf numFmtId="10" fontId="2" fillId="0" borderId="0" xfId="0" applyNumberFormat="1" applyFont="1" applyAlignment="1">
      <alignment horizontal="right"/>
    </xf>
    <xf numFmtId="169" fontId="0" fillId="0" borderId="0" xfId="0" applyNumberFormat="1"/>
    <xf numFmtId="169" fontId="0" fillId="9" borderId="0" xfId="0" applyNumberFormat="1" applyFill="1"/>
    <xf numFmtId="0" fontId="18" fillId="6" borderId="0" xfId="0" applyFont="1" applyFill="1"/>
    <xf numFmtId="0" fontId="19" fillId="6" borderId="0" xfId="0" applyFont="1" applyFill="1"/>
    <xf numFmtId="0" fontId="20" fillId="0" borderId="0" xfId="2" applyFont="1" applyAlignment="1" applyProtection="1"/>
    <xf numFmtId="43" fontId="18" fillId="6" borderId="0" xfId="0" applyNumberFormat="1" applyFont="1" applyFill="1"/>
    <xf numFmtId="177" fontId="0" fillId="0" borderId="0" xfId="0" applyNumberFormat="1" applyAlignment="1">
      <alignment horizontal="right"/>
    </xf>
    <xf numFmtId="178" fontId="0" fillId="0" borderId="0" xfId="0" applyNumberFormat="1" applyAlignment="1">
      <alignment horizontal="right" vertical="center"/>
    </xf>
    <xf numFmtId="43" fontId="0" fillId="0" borderId="0" xfId="0" applyNumberFormat="1" applyAlignment="1">
      <alignment horizontal="left"/>
    </xf>
    <xf numFmtId="0" fontId="21" fillId="0" borderId="0" xfId="0" applyFont="1"/>
    <xf numFmtId="0" fontId="22" fillId="0" borderId="0" xfId="0" applyFont="1"/>
    <xf numFmtId="0" fontId="0" fillId="9" borderId="13" xfId="0" applyFill="1" applyBorder="1"/>
    <xf numFmtId="0" fontId="2" fillId="11" borderId="13" xfId="0" applyFont="1" applyFill="1" applyBorder="1"/>
    <xf numFmtId="0" fontId="2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179" fontId="0" fillId="0" borderId="0" xfId="6" applyNumberFormat="1" applyFont="1"/>
    <xf numFmtId="0" fontId="2" fillId="11" borderId="0" xfId="0" applyFont="1" applyFill="1"/>
    <xf numFmtId="10" fontId="0" fillId="0" borderId="1" xfId="6" applyNumberFormat="1" applyFont="1" applyBorder="1"/>
    <xf numFmtId="180" fontId="0" fillId="0" borderId="1" xfId="6" applyNumberFormat="1" applyFont="1" applyBorder="1"/>
    <xf numFmtId="10" fontId="0" fillId="0" borderId="1" xfId="6" applyNumberFormat="1" applyFont="1" applyBorder="1" applyAlignment="1">
      <alignment horizontal="left"/>
    </xf>
    <xf numFmtId="180" fontId="0" fillId="0" borderId="1" xfId="0" applyNumberFormat="1" applyBorder="1"/>
    <xf numFmtId="10" fontId="0" fillId="0" borderId="3" xfId="6" applyNumberFormat="1" applyFont="1" applyBorder="1" applyAlignment="1">
      <alignment horizontal="left"/>
    </xf>
    <xf numFmtId="180" fontId="0" fillId="0" borderId="3" xfId="6" applyNumberFormat="1" applyFont="1" applyBorder="1"/>
    <xf numFmtId="180" fontId="0" fillId="0" borderId="3" xfId="0" applyNumberFormat="1" applyBorder="1"/>
    <xf numFmtId="0" fontId="2" fillId="0" borderId="13" xfId="0" applyFont="1" applyBorder="1"/>
    <xf numFmtId="0" fontId="2" fillId="0" borderId="13" xfId="0" applyFont="1" applyBorder="1" applyAlignment="1">
      <alignment horizontal="right"/>
    </xf>
    <xf numFmtId="0" fontId="0" fillId="0" borderId="13" xfId="0" applyBorder="1"/>
    <xf numFmtId="180" fontId="0" fillId="0" borderId="0" xfId="6" applyNumberFormat="1" applyFont="1" applyBorder="1"/>
    <xf numFmtId="43" fontId="5" fillId="0" borderId="0" xfId="2" applyNumberFormat="1" applyBorder="1" applyAlignment="1" applyProtection="1">
      <alignment horizontal="center"/>
    </xf>
    <xf numFmtId="43" fontId="3" fillId="4" borderId="0" xfId="5" applyNumberFormat="1" applyFont="1" applyBorder="1" applyAlignment="1">
      <alignment horizontal="center"/>
    </xf>
    <xf numFmtId="0" fontId="3" fillId="6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17" fontId="3" fillId="6" borderId="0" xfId="0" applyNumberFormat="1" applyFont="1" applyFill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3" fillId="6" borderId="12" xfId="0" applyFont="1" applyFill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033CC"/>
      <color rgb="FF003399"/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 b="1">
                <a:solidFill>
                  <a:srgbClr val="002060"/>
                </a:solidFill>
              </a:rPr>
              <a:t>Football Field Analysis Valuation Summary (Rs)</a:t>
            </a:r>
          </a:p>
        </c:rich>
      </c:tx>
      <c:layout>
        <c:manualLayout>
          <c:xMode val="edge"/>
          <c:yMode val="edge"/>
          <c:x val="0.20519965735690537"/>
          <c:y val="2.38095238095238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tockChart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none"/>
          </c:marker>
          <c:cat>
            <c:strRef>
              <c:f>'Football Field'!$L$4:$L$8</c:f>
              <c:strCache>
                <c:ptCount val="5"/>
                <c:pt idx="0">
                  <c:v>Comps</c:v>
                </c:pt>
                <c:pt idx="1">
                  <c:v>DCF Bear</c:v>
                </c:pt>
                <c:pt idx="2">
                  <c:v>DCF Base</c:v>
                </c:pt>
                <c:pt idx="3">
                  <c:v>DCF Bull</c:v>
                </c:pt>
                <c:pt idx="4">
                  <c:v>52 Weeks H/L</c:v>
                </c:pt>
              </c:strCache>
            </c:strRef>
          </c:cat>
          <c:val>
            <c:numRef>
              <c:f>'Football Field'!$N$4:$N$8</c:f>
              <c:numCache>
                <c:formatCode>#,##0.0</c:formatCode>
                <c:ptCount val="5"/>
                <c:pt idx="0">
                  <c:v>781.42530914938334</c:v>
                </c:pt>
                <c:pt idx="1">
                  <c:v>88.397516837562137</c:v>
                </c:pt>
                <c:pt idx="2">
                  <c:v>91.566074579586328</c:v>
                </c:pt>
                <c:pt idx="3">
                  <c:v>98.863359076369292</c:v>
                </c:pt>
                <c:pt idx="4">
                  <c:v>1007.2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A3-491C-A7C6-48AB0B872E0A}"/>
            </c:ext>
          </c:extLst>
        </c:ser>
        <c:ser>
          <c:idx val="1"/>
          <c:order val="1"/>
          <c:spPr>
            <a:ln w="38100" cap="rnd">
              <a:noFill/>
              <a:round/>
            </a:ln>
            <a:effectLst/>
          </c:spPr>
          <c:marker>
            <c:symbol val="none"/>
          </c:marker>
          <c:dLbls>
            <c:numFmt formatCode="&quot;₹&quot;\ 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'Football Field'!$L$4:$L$8</c:f>
              <c:strCache>
                <c:ptCount val="5"/>
                <c:pt idx="0">
                  <c:v>Comps</c:v>
                </c:pt>
                <c:pt idx="1">
                  <c:v>DCF Bear</c:v>
                </c:pt>
                <c:pt idx="2">
                  <c:v>DCF Base</c:v>
                </c:pt>
                <c:pt idx="3">
                  <c:v>DCF Bull</c:v>
                </c:pt>
                <c:pt idx="4">
                  <c:v>52 Weeks H/L</c:v>
                </c:pt>
              </c:strCache>
            </c:strRef>
          </c:cat>
          <c:val>
            <c:numRef>
              <c:f>'Football Field'!$O$4:$O$8</c:f>
              <c:numCache>
                <c:formatCode>#,##0.0</c:formatCode>
                <c:ptCount val="5"/>
                <c:pt idx="0">
                  <c:v>781.42530914938334</c:v>
                </c:pt>
                <c:pt idx="1">
                  <c:v>88.397516837562137</c:v>
                </c:pt>
                <c:pt idx="2">
                  <c:v>91.566074579586328</c:v>
                </c:pt>
                <c:pt idx="3">
                  <c:v>98.863359076369292</c:v>
                </c:pt>
                <c:pt idx="4">
                  <c:v>1007.2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2A3-491C-A7C6-48AB0B872E0A}"/>
            </c:ext>
          </c:extLst>
        </c:ser>
        <c:ser>
          <c:idx val="2"/>
          <c:order val="2"/>
          <c:spPr>
            <a:ln w="38100" cap="rnd">
              <a:noFill/>
              <a:round/>
            </a:ln>
            <a:effectLst/>
          </c:spPr>
          <c:marker>
            <c:symbol val="none"/>
          </c:marker>
          <c:cat>
            <c:strRef>
              <c:f>'Football Field'!$L$4:$L$8</c:f>
              <c:strCache>
                <c:ptCount val="5"/>
                <c:pt idx="0">
                  <c:v>Comps</c:v>
                </c:pt>
                <c:pt idx="1">
                  <c:v>DCF Bear</c:v>
                </c:pt>
                <c:pt idx="2">
                  <c:v>DCF Base</c:v>
                </c:pt>
                <c:pt idx="3">
                  <c:v>DCF Bull</c:v>
                </c:pt>
                <c:pt idx="4">
                  <c:v>52 Weeks H/L</c:v>
                </c:pt>
              </c:strCache>
            </c:strRef>
          </c:cat>
          <c:val>
            <c:numRef>
              <c:f>'Football Field'!$P$4:$P$8</c:f>
              <c:numCache>
                <c:formatCode>#,##0.0</c:formatCode>
                <c:ptCount val="5"/>
                <c:pt idx="0">
                  <c:v>1475.8586163765217</c:v>
                </c:pt>
                <c:pt idx="1">
                  <c:v>98.863359076369292</c:v>
                </c:pt>
                <c:pt idx="2">
                  <c:v>98.863359076369292</c:v>
                </c:pt>
                <c:pt idx="3">
                  <c:v>119.7950435539837</c:v>
                </c:pt>
                <c:pt idx="4">
                  <c:v>1282.7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2A3-491C-A7C6-48AB0B872E0A}"/>
            </c:ext>
          </c:extLst>
        </c:ser>
        <c:ser>
          <c:idx val="3"/>
          <c:order val="3"/>
          <c:spPr>
            <a:ln w="38100" cap="rnd">
              <a:noFill/>
              <a:round/>
            </a:ln>
            <a:effectLst/>
          </c:spPr>
          <c:marker>
            <c:symbol val="none"/>
          </c:marker>
          <c:dLbls>
            <c:numFmt formatCode="&quot;₹&quot;\ 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'Football Field'!$L$4:$L$8</c:f>
              <c:strCache>
                <c:ptCount val="5"/>
                <c:pt idx="0">
                  <c:v>Comps</c:v>
                </c:pt>
                <c:pt idx="1">
                  <c:v>DCF Bear</c:v>
                </c:pt>
                <c:pt idx="2">
                  <c:v>DCF Base</c:v>
                </c:pt>
                <c:pt idx="3">
                  <c:v>DCF Bull</c:v>
                </c:pt>
                <c:pt idx="4">
                  <c:v>52 Weeks H/L</c:v>
                </c:pt>
              </c:strCache>
            </c:strRef>
          </c:cat>
          <c:val>
            <c:numRef>
              <c:f>'Football Field'!$Q$4:$Q$8</c:f>
              <c:numCache>
                <c:formatCode>#,##0.0</c:formatCode>
                <c:ptCount val="5"/>
                <c:pt idx="0">
                  <c:v>1475.8586163765217</c:v>
                </c:pt>
                <c:pt idx="1">
                  <c:v>98.863359076369292</c:v>
                </c:pt>
                <c:pt idx="2">
                  <c:v>98.863359076369292</c:v>
                </c:pt>
                <c:pt idx="3">
                  <c:v>119.7950435539837</c:v>
                </c:pt>
                <c:pt idx="4">
                  <c:v>1282.7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2A3-491C-A7C6-48AB0B872E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upDownBars>
          <c:gapWidth val="150"/>
          <c:upBars>
            <c:spPr>
              <a:solidFill>
                <a:srgbClr val="002060"/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upBars>
          <c:downBars>
            <c:spPr>
              <a:solidFill>
                <a:schemeClr val="dk1">
                  <a:lumMod val="75000"/>
                  <a:lumOff val="25000"/>
                </a:schemeClr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downBars>
        </c:upDownBars>
        <c:axId val="30466224"/>
        <c:axId val="567550496"/>
      </c:stockChart>
      <c:catAx>
        <c:axId val="30466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550496"/>
        <c:crosses val="autoZero"/>
        <c:auto val="1"/>
        <c:lblAlgn val="ctr"/>
        <c:lblOffset val="100"/>
        <c:noMultiLvlLbl val="0"/>
      </c:catAx>
      <c:valAx>
        <c:axId val="567550496"/>
        <c:scaling>
          <c:orientation val="minMax"/>
        </c:scaling>
        <c:delete val="0"/>
        <c:axPos val="l"/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66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 b="1">
                <a:solidFill>
                  <a:srgbClr val="002060"/>
                </a:solidFill>
              </a:rPr>
              <a:t>Football Field Analysis Valuation Summary (Rs)</a:t>
            </a:r>
          </a:p>
        </c:rich>
      </c:tx>
      <c:layout>
        <c:manualLayout>
          <c:xMode val="edge"/>
          <c:yMode val="edge"/>
          <c:x val="0.20519965735690537"/>
          <c:y val="2.38095238095238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tockChart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none"/>
          </c:marker>
          <c:cat>
            <c:strRef>
              <c:f>'Football Field'!$L$4:$L$8</c:f>
              <c:strCache>
                <c:ptCount val="5"/>
                <c:pt idx="0">
                  <c:v>Comps</c:v>
                </c:pt>
                <c:pt idx="1">
                  <c:v>DCF Bear</c:v>
                </c:pt>
                <c:pt idx="2">
                  <c:v>DCF Base</c:v>
                </c:pt>
                <c:pt idx="3">
                  <c:v>DCF Bull</c:v>
                </c:pt>
                <c:pt idx="4">
                  <c:v>52 Weeks H/L</c:v>
                </c:pt>
              </c:strCache>
            </c:strRef>
          </c:cat>
          <c:val>
            <c:numRef>
              <c:f>'Football Field'!$N$4:$N$8</c:f>
              <c:numCache>
                <c:formatCode>#,##0.0</c:formatCode>
                <c:ptCount val="5"/>
                <c:pt idx="0">
                  <c:v>781.42530914938334</c:v>
                </c:pt>
                <c:pt idx="1">
                  <c:v>88.397516837562137</c:v>
                </c:pt>
                <c:pt idx="2">
                  <c:v>91.566074579586328</c:v>
                </c:pt>
                <c:pt idx="3">
                  <c:v>98.863359076369292</c:v>
                </c:pt>
                <c:pt idx="4">
                  <c:v>1007.2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16-4D7F-AE30-FA7B77D09069}"/>
            </c:ext>
          </c:extLst>
        </c:ser>
        <c:ser>
          <c:idx val="1"/>
          <c:order val="1"/>
          <c:spPr>
            <a:ln w="38100" cap="rnd">
              <a:noFill/>
              <a:round/>
            </a:ln>
            <a:effectLst/>
          </c:spPr>
          <c:marker>
            <c:symbol val="none"/>
          </c:marker>
          <c:dLbls>
            <c:numFmt formatCode="&quot;₹&quot;\ 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'Football Field'!$L$4:$L$8</c:f>
              <c:strCache>
                <c:ptCount val="5"/>
                <c:pt idx="0">
                  <c:v>Comps</c:v>
                </c:pt>
                <c:pt idx="1">
                  <c:v>DCF Bear</c:v>
                </c:pt>
                <c:pt idx="2">
                  <c:v>DCF Base</c:v>
                </c:pt>
                <c:pt idx="3">
                  <c:v>DCF Bull</c:v>
                </c:pt>
                <c:pt idx="4">
                  <c:v>52 Weeks H/L</c:v>
                </c:pt>
              </c:strCache>
            </c:strRef>
          </c:cat>
          <c:val>
            <c:numRef>
              <c:f>'Football Field'!$O$4:$O$8</c:f>
              <c:numCache>
                <c:formatCode>#,##0.0</c:formatCode>
                <c:ptCount val="5"/>
                <c:pt idx="0">
                  <c:v>781.42530914938334</c:v>
                </c:pt>
                <c:pt idx="1">
                  <c:v>88.397516837562137</c:v>
                </c:pt>
                <c:pt idx="2">
                  <c:v>91.566074579586328</c:v>
                </c:pt>
                <c:pt idx="3">
                  <c:v>98.863359076369292</c:v>
                </c:pt>
                <c:pt idx="4">
                  <c:v>1007.2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16-4D7F-AE30-FA7B77D09069}"/>
            </c:ext>
          </c:extLst>
        </c:ser>
        <c:ser>
          <c:idx val="2"/>
          <c:order val="2"/>
          <c:spPr>
            <a:ln w="38100" cap="rnd">
              <a:noFill/>
              <a:round/>
            </a:ln>
            <a:effectLst/>
          </c:spPr>
          <c:marker>
            <c:symbol val="none"/>
          </c:marker>
          <c:cat>
            <c:strRef>
              <c:f>'Football Field'!$L$4:$L$8</c:f>
              <c:strCache>
                <c:ptCount val="5"/>
                <c:pt idx="0">
                  <c:v>Comps</c:v>
                </c:pt>
                <c:pt idx="1">
                  <c:v>DCF Bear</c:v>
                </c:pt>
                <c:pt idx="2">
                  <c:v>DCF Base</c:v>
                </c:pt>
                <c:pt idx="3">
                  <c:v>DCF Bull</c:v>
                </c:pt>
                <c:pt idx="4">
                  <c:v>52 Weeks H/L</c:v>
                </c:pt>
              </c:strCache>
            </c:strRef>
          </c:cat>
          <c:val>
            <c:numRef>
              <c:f>'Football Field'!$P$4:$P$8</c:f>
              <c:numCache>
                <c:formatCode>#,##0.0</c:formatCode>
                <c:ptCount val="5"/>
                <c:pt idx="0">
                  <c:v>1475.8586163765217</c:v>
                </c:pt>
                <c:pt idx="1">
                  <c:v>98.863359076369292</c:v>
                </c:pt>
                <c:pt idx="2">
                  <c:v>98.863359076369292</c:v>
                </c:pt>
                <c:pt idx="3">
                  <c:v>119.7950435539837</c:v>
                </c:pt>
                <c:pt idx="4">
                  <c:v>1282.7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16-4D7F-AE30-FA7B77D09069}"/>
            </c:ext>
          </c:extLst>
        </c:ser>
        <c:ser>
          <c:idx val="3"/>
          <c:order val="3"/>
          <c:spPr>
            <a:ln w="38100" cap="rnd">
              <a:noFill/>
              <a:round/>
            </a:ln>
            <a:effectLst/>
          </c:spPr>
          <c:marker>
            <c:symbol val="none"/>
          </c:marker>
          <c:dLbls>
            <c:numFmt formatCode="&quot;₹&quot;\ 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'Football Field'!$L$4:$L$8</c:f>
              <c:strCache>
                <c:ptCount val="5"/>
                <c:pt idx="0">
                  <c:v>Comps</c:v>
                </c:pt>
                <c:pt idx="1">
                  <c:v>DCF Bear</c:v>
                </c:pt>
                <c:pt idx="2">
                  <c:v>DCF Base</c:v>
                </c:pt>
                <c:pt idx="3">
                  <c:v>DCF Bull</c:v>
                </c:pt>
                <c:pt idx="4">
                  <c:v>52 Weeks H/L</c:v>
                </c:pt>
              </c:strCache>
            </c:strRef>
          </c:cat>
          <c:val>
            <c:numRef>
              <c:f>'Football Field'!$Q$4:$Q$8</c:f>
              <c:numCache>
                <c:formatCode>#,##0.0</c:formatCode>
                <c:ptCount val="5"/>
                <c:pt idx="0">
                  <c:v>1475.8586163765217</c:v>
                </c:pt>
                <c:pt idx="1">
                  <c:v>98.863359076369292</c:v>
                </c:pt>
                <c:pt idx="2">
                  <c:v>98.863359076369292</c:v>
                </c:pt>
                <c:pt idx="3">
                  <c:v>119.7950435539837</c:v>
                </c:pt>
                <c:pt idx="4">
                  <c:v>1282.7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16-4D7F-AE30-FA7B77D090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upDownBars>
          <c:gapWidth val="150"/>
          <c:upBars>
            <c:spPr>
              <a:solidFill>
                <a:srgbClr val="002060"/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upBars>
          <c:downBars>
            <c:spPr>
              <a:solidFill>
                <a:schemeClr val="dk1">
                  <a:lumMod val="75000"/>
                  <a:lumOff val="25000"/>
                </a:schemeClr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downBars>
        </c:upDownBars>
        <c:axId val="30466224"/>
        <c:axId val="567550496"/>
      </c:stockChart>
      <c:catAx>
        <c:axId val="30466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550496"/>
        <c:crosses val="autoZero"/>
        <c:auto val="1"/>
        <c:lblAlgn val="ctr"/>
        <c:lblOffset val="100"/>
        <c:noMultiLvlLbl val="0"/>
      </c:catAx>
      <c:valAx>
        <c:axId val="567550496"/>
        <c:scaling>
          <c:orientation val="minMax"/>
        </c:scaling>
        <c:delete val="0"/>
        <c:axPos val="l"/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66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Daily Returns Distribution</cx:v>
        </cx:txData>
      </cx:tx>
      <cx:spPr>
        <a:solidFill>
          <a:sysClr val="window" lastClr="FFFFFF"/>
        </a:solidFill>
        <a:ln>
          <a:solidFill>
            <a:schemeClr val="bg1"/>
          </a:solidFill>
        </a:ln>
      </cx:spPr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200"/>
          </a:pPr>
          <a:r>
            <a:rPr lang="en-US" sz="1200" b="1" i="0" u="none" strike="noStrike" baseline="0">
              <a:solidFill>
                <a:srgbClr val="002060"/>
              </a:solidFill>
              <a:latin typeface="Calibri"/>
            </a:rPr>
            <a:t>Daily Returns Distribution</a:t>
          </a:r>
        </a:p>
      </cx:txPr>
    </cx:title>
    <cx:plotArea>
      <cx:plotAreaRegion>
        <cx:series layoutId="clusteredColumn" uniqueId="{00000000-367D-42AB-9F62-A80C6D779832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https://en.wikipedia.org/wiki/Tata_Consumer_Products" TargetMode="External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hyperlink" Target="https://en.wikipedia.org/wiki/Tata_Consumer_Products" TargetMode="External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152400</xdr:colOff>
      <xdr:row>0</xdr:row>
      <xdr:rowOff>0</xdr:rowOff>
    </xdr:from>
    <xdr:to>
      <xdr:col>14</xdr:col>
      <xdr:colOff>179917</xdr:colOff>
      <xdr:row>3</xdr:row>
      <xdr:rowOff>136525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824A0AA-3B9C-6BF1-C7B8-876E983264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6604000" y="0"/>
          <a:ext cx="2381250" cy="790575"/>
        </a:xfrm>
        <a:prstGeom prst="rect">
          <a:avLst/>
        </a:prstGeom>
      </xdr:spPr>
    </xdr:pic>
    <xdr:clientData/>
  </xdr:twoCellAnchor>
  <xdr:oneCellAnchor>
    <xdr:from>
      <xdr:col>9</xdr:col>
      <xdr:colOff>19050</xdr:colOff>
      <xdr:row>13</xdr:row>
      <xdr:rowOff>79375</xdr:rowOff>
    </xdr:from>
    <xdr:ext cx="2381250" cy="23320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A606891-FCE0-0FE7-3168-3AA72119BA16}"/>
            </a:ext>
          </a:extLst>
        </xdr:cNvPr>
        <xdr:cNvSpPr txBox="1"/>
      </xdr:nvSpPr>
      <xdr:spPr>
        <a:xfrm>
          <a:off x="5251450" y="1431925"/>
          <a:ext cx="238125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IN" sz="900"/>
        </a:p>
      </xdr:txBody>
    </xdr:sp>
    <xdr:clientData/>
  </xdr:oneCellAnchor>
  <xdr:twoCellAnchor>
    <xdr:from>
      <xdr:col>2</xdr:col>
      <xdr:colOff>428434</xdr:colOff>
      <xdr:row>53</xdr:row>
      <xdr:rowOff>45904</xdr:rowOff>
    </xdr:from>
    <xdr:to>
      <xdr:col>2</xdr:col>
      <xdr:colOff>428434</xdr:colOff>
      <xdr:row>55</xdr:row>
      <xdr:rowOff>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5692E389-965C-AB87-9B99-BABAFAF1098C}"/>
            </a:ext>
          </a:extLst>
        </xdr:cNvPr>
        <xdr:cNvCxnSpPr/>
      </xdr:nvCxnSpPr>
      <xdr:spPr>
        <a:xfrm>
          <a:off x="1637229" y="6854940"/>
          <a:ext cx="0" cy="3213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428434</xdr:colOff>
      <xdr:row>53</xdr:row>
      <xdr:rowOff>45904</xdr:rowOff>
    </xdr:from>
    <xdr:to>
      <xdr:col>2</xdr:col>
      <xdr:colOff>428434</xdr:colOff>
      <xdr:row>55</xdr:row>
      <xdr:rowOff>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B4C8AE8B-CDDF-A297-6727-2756A50C278E}"/>
            </a:ext>
          </a:extLst>
        </xdr:cNvPr>
        <xdr:cNvCxnSpPr/>
      </xdr:nvCxnSpPr>
      <xdr:spPr>
        <a:xfrm>
          <a:off x="1637229" y="6854940"/>
          <a:ext cx="0" cy="3213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428434</xdr:colOff>
      <xdr:row>56</xdr:row>
      <xdr:rowOff>84156</xdr:rowOff>
    </xdr:from>
    <xdr:to>
      <xdr:col>2</xdr:col>
      <xdr:colOff>428434</xdr:colOff>
      <xdr:row>58</xdr:row>
      <xdr:rowOff>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CC45175E-90BE-4203-920F-12403BC3557C}"/>
            </a:ext>
          </a:extLst>
        </xdr:cNvPr>
        <xdr:cNvCxnSpPr/>
      </xdr:nvCxnSpPr>
      <xdr:spPr>
        <a:xfrm>
          <a:off x="1637229" y="7444036"/>
          <a:ext cx="0" cy="28307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443735</xdr:colOff>
      <xdr:row>59</xdr:row>
      <xdr:rowOff>53554</xdr:rowOff>
    </xdr:from>
    <xdr:to>
      <xdr:col>2</xdr:col>
      <xdr:colOff>443735</xdr:colOff>
      <xdr:row>61</xdr:row>
      <xdr:rowOff>15301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AD95474C-F0B2-F611-B6BB-712A46B1D0C4}"/>
            </a:ext>
          </a:extLst>
        </xdr:cNvPr>
        <xdr:cNvCxnSpPr/>
      </xdr:nvCxnSpPr>
      <xdr:spPr>
        <a:xfrm>
          <a:off x="1652530" y="7964277"/>
          <a:ext cx="0" cy="32897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436085</xdr:colOff>
      <xdr:row>62</xdr:row>
      <xdr:rowOff>7651</xdr:rowOff>
    </xdr:from>
    <xdr:to>
      <xdr:col>2</xdr:col>
      <xdr:colOff>436085</xdr:colOff>
      <xdr:row>63</xdr:row>
      <xdr:rowOff>145362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61CFA6BC-7CB4-A5FD-032C-02D109DD3F3A}"/>
            </a:ext>
          </a:extLst>
        </xdr:cNvPr>
        <xdr:cNvCxnSpPr/>
      </xdr:nvCxnSpPr>
      <xdr:spPr>
        <a:xfrm>
          <a:off x="1644880" y="8469217"/>
          <a:ext cx="0" cy="32132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451386</xdr:colOff>
      <xdr:row>65</xdr:row>
      <xdr:rowOff>38253</xdr:rowOff>
    </xdr:from>
    <xdr:to>
      <xdr:col>2</xdr:col>
      <xdr:colOff>451386</xdr:colOff>
      <xdr:row>67</xdr:row>
      <xdr:rowOff>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46511A4D-A5BE-1E61-8773-3D2BCB1ECBE3}"/>
            </a:ext>
          </a:extLst>
        </xdr:cNvPr>
        <xdr:cNvCxnSpPr/>
      </xdr:nvCxnSpPr>
      <xdr:spPr>
        <a:xfrm>
          <a:off x="1660181" y="9050663"/>
          <a:ext cx="0" cy="32897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6350</xdr:colOff>
      <xdr:row>0</xdr:row>
      <xdr:rowOff>69850</xdr:rowOff>
    </xdr:from>
    <xdr:to>
      <xdr:col>14</xdr:col>
      <xdr:colOff>558800</xdr:colOff>
      <xdr:row>4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CCA838-FEF7-498D-90D6-B1A691C358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6229350" y="69850"/>
          <a:ext cx="2381250" cy="790575"/>
        </a:xfrm>
        <a:prstGeom prst="rect">
          <a:avLst/>
        </a:prstGeom>
      </xdr:spPr>
    </xdr:pic>
    <xdr:clientData/>
  </xdr:twoCellAnchor>
  <xdr:twoCellAnchor>
    <xdr:from>
      <xdr:col>1</xdr:col>
      <xdr:colOff>869950</xdr:colOff>
      <xdr:row>54</xdr:row>
      <xdr:rowOff>12700</xdr:rowOff>
    </xdr:from>
    <xdr:to>
      <xdr:col>9</xdr:col>
      <xdr:colOff>60325</xdr:colOff>
      <xdr:row>71</xdr:row>
      <xdr:rowOff>82550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BE7A122-B8AC-4699-B676-42E98C0455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</xdr:colOff>
      <xdr:row>83</xdr:row>
      <xdr:rowOff>6350</xdr:rowOff>
    </xdr:from>
    <xdr:to>
      <xdr:col>8</xdr:col>
      <xdr:colOff>368300</xdr:colOff>
      <xdr:row>88</xdr:row>
      <xdr:rowOff>25400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195C75F-B9F4-19E1-E62D-66432F63B685}"/>
            </a:ext>
          </a:extLst>
        </xdr:cNvPr>
        <xdr:cNvSpPr txBox="1"/>
      </xdr:nvSpPr>
      <xdr:spPr>
        <a:xfrm>
          <a:off x="146050" y="14712950"/>
          <a:ext cx="5715000" cy="939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/>
            <a:t>Tata Consumer Products appears fairly valued at current levels. The company's strong fundamentals, established brand portfolio, and long-term growth prospects are largely reflected in the current market price, resulting in limited upside potential and a Hold recommendation.</a:t>
          </a:r>
        </a:p>
        <a:p>
          <a:endParaRPr lang="en-IN" sz="1100"/>
        </a:p>
      </xdr:txBody>
    </xdr:sp>
    <xdr:clientData/>
  </xdr:twoCellAnchor>
  <xdr:twoCellAnchor>
    <xdr:from>
      <xdr:col>0</xdr:col>
      <xdr:colOff>114300</xdr:colOff>
      <xdr:row>45</xdr:row>
      <xdr:rowOff>0</xdr:rowOff>
    </xdr:from>
    <xdr:to>
      <xdr:col>8</xdr:col>
      <xdr:colOff>577850</xdr:colOff>
      <xdr:row>50</xdr:row>
      <xdr:rowOff>127000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BA10110-E4D6-0A55-D65C-CF99AF7C9DE6}"/>
            </a:ext>
          </a:extLst>
        </xdr:cNvPr>
        <xdr:cNvSpPr txBox="1"/>
      </xdr:nvSpPr>
      <xdr:spPr>
        <a:xfrm>
          <a:off x="114300" y="8032750"/>
          <a:ext cx="5956300" cy="1047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current market price of ₹1,196 lies within the peer-implied valuation range of ₹781–₹1,476 per share.</a:t>
          </a:r>
          <a:r>
            <a:rPr lang="en-IN">
              <a:effectLst/>
            </a:rPr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While EV/Revenue suggest upside potential, EV/EBITDA and P/E methodologies indicate that substantial portion of future growth expectations is already reflected in the stock price.</a:t>
          </a:r>
          <a:r>
            <a:rPr lang="en-IN">
              <a:effectLst/>
            </a:rPr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Considering the limitations of DCF Valuation due to abnormal historical working capital movements,</a:t>
          </a:r>
          <a:r>
            <a:rPr lang="en-IN">
              <a:effectLst/>
            </a:rPr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greater relianceOverall, at a broader level, Tata Consumer appears to be fairly valued with limited margin of safety</a:t>
          </a:r>
          <a:r>
            <a:rPr lang="en-IN">
              <a:effectLst/>
            </a:rPr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placed on Relative Valuation.</a:t>
          </a:r>
          <a:r>
            <a:rPr lang="en-IN">
              <a:effectLst/>
            </a:rPr>
            <a:t> </a:t>
          </a:r>
          <a:endParaRPr lang="en-IN" sz="1100"/>
        </a:p>
      </xdr:txBody>
    </xdr:sp>
    <xdr:clientData/>
  </xdr:twoCellAnchor>
  <xdr:twoCellAnchor>
    <xdr:from>
      <xdr:col>1</xdr:col>
      <xdr:colOff>0</xdr:colOff>
      <xdr:row>22</xdr:row>
      <xdr:rowOff>174450</xdr:rowOff>
    </xdr:from>
    <xdr:to>
      <xdr:col>9</xdr:col>
      <xdr:colOff>62802</xdr:colOff>
      <xdr:row>27</xdr:row>
      <xdr:rowOff>146538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39F5621-E185-FB52-1DED-3EAFB30827C6}"/>
            </a:ext>
          </a:extLst>
        </xdr:cNvPr>
        <xdr:cNvSpPr txBox="1"/>
      </xdr:nvSpPr>
      <xdr:spPr>
        <a:xfrm>
          <a:off x="125604" y="3928626"/>
          <a:ext cx="6022033" cy="87923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Relative valuation indicates a fair value range of ₹781-₹1476, per share, with the current market price of ₹1196,</a:t>
          </a:r>
          <a:r>
            <a:rPr lang="en-IN">
              <a:effectLst/>
            </a:rPr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lying within the implied range.</a:t>
          </a:r>
          <a:r>
            <a:rPr lang="en-IN">
              <a:effectLst/>
            </a:rPr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divergence suggests that Tata Consumer trades at a premium according to P/E and EV/EBITDA metrics,</a:t>
          </a:r>
          <a:r>
            <a:rPr lang="en-IN">
              <a:effectLst/>
            </a:rPr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but remains undervalued according to EV/Revenue based calculations.</a:t>
          </a:r>
          <a:r>
            <a:rPr lang="en-IN">
              <a:effectLst/>
            </a:rPr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Thus, the stock is fairly valued with limited Margin of Safety at the current market price of ₹1196.</a:t>
          </a:r>
          <a:r>
            <a:rPr lang="en-IN">
              <a:effectLst/>
            </a:rPr>
            <a:t> </a:t>
          </a:r>
          <a:endParaRPr lang="en-IN" sz="1100"/>
        </a:p>
      </xdr:txBody>
    </xdr:sp>
    <xdr:clientData/>
  </xdr:twoCellAnchor>
  <xdr:twoCellAnchor>
    <xdr:from>
      <xdr:col>1</xdr:col>
      <xdr:colOff>20934</xdr:colOff>
      <xdr:row>15</xdr:row>
      <xdr:rowOff>0</xdr:rowOff>
    </xdr:from>
    <xdr:to>
      <xdr:col>9</xdr:col>
      <xdr:colOff>83736</xdr:colOff>
      <xdr:row>19</xdr:row>
      <xdr:rowOff>160495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C9CF3E6F-022C-494C-0397-6E088B410712}"/>
            </a:ext>
          </a:extLst>
        </xdr:cNvPr>
        <xdr:cNvSpPr txBox="1"/>
      </xdr:nvSpPr>
      <xdr:spPr>
        <a:xfrm>
          <a:off x="146538" y="2847033"/>
          <a:ext cx="6022033" cy="88620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DCF valuation yields a significantly lower value than both the market price &amp; the relative company valuation.</a:t>
          </a:r>
          <a:r>
            <a:rPr lang="en-IN">
              <a:effectLst/>
            </a:rPr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This can be primarily attributed to the huge working capital changes during the historical period of 2024 and 2025.</a:t>
          </a:r>
          <a:r>
            <a:rPr lang="en-IN">
              <a:effectLst/>
            </a:rPr>
            <a:t>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Due to this suppresses the estimate reinvestment rates, and the intrinsic growth assumptions.</a:t>
          </a:r>
          <a:r>
            <a:rPr lang="en-IN">
              <a:effectLst/>
            </a:rPr>
            <a:t> </a:t>
          </a:r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257174</xdr:colOff>
      <xdr:row>1</xdr:row>
      <xdr:rowOff>63500</xdr:rowOff>
    </xdr:from>
    <xdr:to>
      <xdr:col>9</xdr:col>
      <xdr:colOff>546099</xdr:colOff>
      <xdr:row>18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41F8F2-8E5F-0738-9CA7-2FD633DC4C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57150</xdr:colOff>
      <xdr:row>7</xdr:row>
      <xdr:rowOff>56800</xdr:rowOff>
    </xdr:from>
    <xdr:to>
      <xdr:col>9</xdr:col>
      <xdr:colOff>368300</xdr:colOff>
      <xdr:row>7</xdr:row>
      <xdr:rowOff>76200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6478FE7F-CDD7-F628-39DA-B73C15F0C8CA}"/>
            </a:ext>
          </a:extLst>
        </xdr:cNvPr>
        <xdr:cNvCxnSpPr/>
      </xdr:nvCxnSpPr>
      <xdr:spPr>
        <a:xfrm flipV="1">
          <a:off x="793750" y="1345850"/>
          <a:ext cx="4578350" cy="19400"/>
        </a:xfrm>
        <a:prstGeom prst="line">
          <a:avLst/>
        </a:prstGeom>
        <a:ln>
          <a:solidFill>
            <a:schemeClr val="accent3">
              <a:lumMod val="75000"/>
            </a:schemeClr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9525</xdr:colOff>
      <xdr:row>23</xdr:row>
      <xdr:rowOff>57150</xdr:rowOff>
    </xdr:from>
    <xdr:to>
      <xdr:col>13</xdr:col>
      <xdr:colOff>190500</xdr:colOff>
      <xdr:row>36</xdr:row>
      <xdr:rowOff>133350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93300400-D666-FA52-D62B-AABA630C162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448425" y="4292600"/>
              <a:ext cx="3616325" cy="24701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B1BA3-C9F4-4677-9BE6-F6566B9213F1}">
  <dimension ref="A2:N70"/>
  <sheetViews>
    <sheetView showGridLines="0" tabSelected="1" topLeftCell="A2" zoomScaleNormal="100" workbookViewId="0">
      <selection activeCell="N8" sqref="N8"/>
    </sheetView>
  </sheetViews>
  <sheetFormatPr defaultRowHeight="14.5" x14ac:dyDescent="0.35"/>
  <cols>
    <col min="1" max="1" width="1.7265625" customWidth="1"/>
    <col min="2" max="2" width="15.453125" customWidth="1"/>
    <col min="3" max="3" width="23.36328125" customWidth="1"/>
    <col min="11" max="11" width="10.08984375" bestFit="1" customWidth="1"/>
    <col min="12" max="12" width="16.26953125" customWidth="1"/>
  </cols>
  <sheetData>
    <row r="2" spans="1:14" ht="18.5" x14ac:dyDescent="0.45">
      <c r="B2" s="182" t="str">
        <f>'Data Sheet'!$B$1</f>
        <v>TATA CONSUMER PRODUCTS LTD</v>
      </c>
      <c r="C2" s="105"/>
      <c r="D2" s="105"/>
      <c r="E2" s="105"/>
      <c r="F2" s="105"/>
      <c r="G2" s="105"/>
      <c r="H2" s="105"/>
      <c r="I2" s="105"/>
      <c r="J2" s="105"/>
      <c r="K2" s="105"/>
    </row>
    <row r="3" spans="1:14" ht="18.5" x14ac:dyDescent="0.45">
      <c r="B3" s="179"/>
      <c r="C3" s="105"/>
      <c r="D3" s="105"/>
      <c r="E3" s="105"/>
      <c r="F3" s="105"/>
      <c r="G3" s="105"/>
      <c r="H3" s="105"/>
      <c r="I3" s="105"/>
      <c r="J3" s="105"/>
      <c r="K3" s="105"/>
    </row>
    <row r="4" spans="1:14" ht="15.5" x14ac:dyDescent="0.35">
      <c r="B4" s="180" t="s">
        <v>460</v>
      </c>
      <c r="C4" s="105"/>
      <c r="D4" s="105"/>
      <c r="E4" s="105"/>
      <c r="F4" s="105"/>
      <c r="G4" s="105"/>
      <c r="H4" s="105"/>
      <c r="I4" s="105"/>
      <c r="J4" s="105"/>
      <c r="K4" s="105"/>
    </row>
    <row r="6" spans="1:14" x14ac:dyDescent="0.35">
      <c r="B6" t="s">
        <v>461</v>
      </c>
      <c r="C6" t="s">
        <v>462</v>
      </c>
      <c r="L6" s="93" t="s">
        <v>513</v>
      </c>
      <c r="M6" s="93"/>
      <c r="N6" s="93" t="s">
        <v>515</v>
      </c>
    </row>
    <row r="7" spans="1:14" x14ac:dyDescent="0.35">
      <c r="B7" s="38"/>
      <c r="C7" t="s">
        <v>463</v>
      </c>
    </row>
    <row r="8" spans="1:14" x14ac:dyDescent="0.35">
      <c r="B8" s="38"/>
      <c r="L8" t="s">
        <v>465</v>
      </c>
      <c r="N8" t="str">
        <f>'Investment Summary'!C8</f>
        <v>₹1,196.00</v>
      </c>
    </row>
    <row r="9" spans="1:14" x14ac:dyDescent="0.35">
      <c r="B9" t="s">
        <v>507</v>
      </c>
      <c r="C9" s="185" t="str">
        <f>B2</f>
        <v>TATA CONSUMER PRODUCTS LTD</v>
      </c>
    </row>
    <row r="10" spans="1:14" x14ac:dyDescent="0.35">
      <c r="B10" t="s">
        <v>508</v>
      </c>
      <c r="C10" s="32" t="s">
        <v>511</v>
      </c>
      <c r="L10" t="s">
        <v>466</v>
      </c>
      <c r="N10" t="str">
        <f>'Investment Summary'!C10</f>
        <v>₹98.86</v>
      </c>
    </row>
    <row r="11" spans="1:14" x14ac:dyDescent="0.35">
      <c r="B11" t="s">
        <v>509</v>
      </c>
      <c r="C11" s="32" t="s">
        <v>512</v>
      </c>
    </row>
    <row r="12" spans="1:14" x14ac:dyDescent="0.35">
      <c r="B12" t="s">
        <v>510</v>
      </c>
      <c r="C12" s="184">
        <f ca="1">TODAY()</f>
        <v>46193</v>
      </c>
      <c r="L12" t="s">
        <v>514</v>
      </c>
      <c r="N12" t="str">
        <f>'Investment Summary'!C12</f>
        <v>₹781 - ₹1,476</v>
      </c>
    </row>
    <row r="14" spans="1:14" x14ac:dyDescent="0.35">
      <c r="L14" t="s">
        <v>516</v>
      </c>
      <c r="N14" t="s">
        <v>517</v>
      </c>
    </row>
    <row r="15" spans="1:14" x14ac:dyDescent="0.35">
      <c r="A15" t="s">
        <v>94</v>
      </c>
      <c r="B15" s="27" t="s">
        <v>468</v>
      </c>
      <c r="C15" s="27"/>
      <c r="D15" s="27"/>
      <c r="E15" s="27"/>
      <c r="F15" s="27"/>
      <c r="G15" s="27"/>
      <c r="H15" s="27"/>
    </row>
    <row r="16" spans="1:14" x14ac:dyDescent="0.35">
      <c r="L16" t="s">
        <v>531</v>
      </c>
      <c r="N16" s="193" t="s">
        <v>521</v>
      </c>
    </row>
    <row r="17" spans="3:3" x14ac:dyDescent="0.35">
      <c r="C17" s="181" t="s">
        <v>496</v>
      </c>
    </row>
    <row r="18" spans="3:3" ht="6" customHeight="1" x14ac:dyDescent="0.35"/>
    <row r="19" spans="3:3" x14ac:dyDescent="0.35">
      <c r="C19" s="181" t="s">
        <v>479</v>
      </c>
    </row>
    <row r="20" spans="3:3" ht="6" customHeight="1" x14ac:dyDescent="0.35">
      <c r="C20" s="87"/>
    </row>
    <row r="21" spans="3:3" x14ac:dyDescent="0.35">
      <c r="C21" s="181" t="s">
        <v>469</v>
      </c>
    </row>
    <row r="22" spans="3:3" ht="6" customHeight="1" x14ac:dyDescent="0.35">
      <c r="C22" s="87"/>
    </row>
    <row r="23" spans="3:3" x14ac:dyDescent="0.35">
      <c r="C23" s="181" t="s">
        <v>470</v>
      </c>
    </row>
    <row r="24" spans="3:3" ht="6" customHeight="1" x14ac:dyDescent="0.35">
      <c r="C24" s="87"/>
    </row>
    <row r="25" spans="3:3" x14ac:dyDescent="0.35">
      <c r="C25" s="181" t="s">
        <v>471</v>
      </c>
    </row>
    <row r="26" spans="3:3" ht="6" customHeight="1" x14ac:dyDescent="0.35">
      <c r="C26" s="87"/>
    </row>
    <row r="27" spans="3:3" x14ac:dyDescent="0.35">
      <c r="C27" s="181" t="s">
        <v>289</v>
      </c>
    </row>
    <row r="28" spans="3:3" ht="6" customHeight="1" x14ac:dyDescent="0.35">
      <c r="C28" s="87"/>
    </row>
    <row r="29" spans="3:3" x14ac:dyDescent="0.35">
      <c r="C29" s="181" t="s">
        <v>472</v>
      </c>
    </row>
    <row r="30" spans="3:3" ht="6" customHeight="1" x14ac:dyDescent="0.35">
      <c r="C30" s="87"/>
    </row>
    <row r="31" spans="3:3" x14ac:dyDescent="0.35">
      <c r="C31" s="181" t="s">
        <v>282</v>
      </c>
    </row>
    <row r="32" spans="3:3" ht="6" customHeight="1" x14ac:dyDescent="0.35">
      <c r="C32" s="87"/>
    </row>
    <row r="33" spans="3:3" x14ac:dyDescent="0.35">
      <c r="C33" s="181" t="s">
        <v>473</v>
      </c>
    </row>
    <row r="34" spans="3:3" ht="6" customHeight="1" x14ac:dyDescent="0.35">
      <c r="C34" s="87"/>
    </row>
    <row r="35" spans="3:3" x14ac:dyDescent="0.35">
      <c r="C35" s="181" t="s">
        <v>474</v>
      </c>
    </row>
    <row r="36" spans="3:3" ht="6" customHeight="1" x14ac:dyDescent="0.35">
      <c r="C36" s="87"/>
    </row>
    <row r="37" spans="3:3" x14ac:dyDescent="0.35">
      <c r="C37" s="181" t="s">
        <v>475</v>
      </c>
    </row>
    <row r="38" spans="3:3" ht="6" customHeight="1" x14ac:dyDescent="0.35">
      <c r="C38" s="87"/>
    </row>
    <row r="39" spans="3:3" x14ac:dyDescent="0.35">
      <c r="C39" s="181" t="s">
        <v>477</v>
      </c>
    </row>
    <row r="40" spans="3:3" ht="6" customHeight="1" x14ac:dyDescent="0.35">
      <c r="C40" s="87"/>
    </row>
    <row r="41" spans="3:3" x14ac:dyDescent="0.35">
      <c r="C41" s="181" t="s">
        <v>476</v>
      </c>
    </row>
    <row r="42" spans="3:3" ht="6" customHeight="1" x14ac:dyDescent="0.35">
      <c r="C42" s="87"/>
    </row>
    <row r="43" spans="3:3" x14ac:dyDescent="0.35">
      <c r="C43" s="181" t="s">
        <v>478</v>
      </c>
    </row>
    <row r="44" spans="3:3" ht="6" customHeight="1" x14ac:dyDescent="0.35">
      <c r="C44" s="181"/>
    </row>
    <row r="45" spans="3:3" x14ac:dyDescent="0.35">
      <c r="C45" s="181" t="s">
        <v>541</v>
      </c>
    </row>
    <row r="46" spans="3:3" ht="6" customHeight="1" x14ac:dyDescent="0.35">
      <c r="C46" s="181"/>
    </row>
    <row r="47" spans="3:3" x14ac:dyDescent="0.35">
      <c r="C47" s="181" t="s">
        <v>540</v>
      </c>
    </row>
    <row r="49" spans="1:8" x14ac:dyDescent="0.35">
      <c r="A49" t="s">
        <v>94</v>
      </c>
      <c r="B49" s="27" t="s">
        <v>480</v>
      </c>
      <c r="C49" s="27"/>
      <c r="D49" s="27"/>
      <c r="E49" s="27"/>
      <c r="F49" s="27"/>
      <c r="G49" s="27"/>
      <c r="H49" s="27"/>
    </row>
    <row r="51" spans="1:8" x14ac:dyDescent="0.35">
      <c r="C51" s="93" t="s">
        <v>498</v>
      </c>
      <c r="D51" s="93"/>
      <c r="E51" s="93" t="s">
        <v>499</v>
      </c>
      <c r="F51" s="68"/>
      <c r="G51" s="68"/>
      <c r="H51" s="68"/>
    </row>
    <row r="53" spans="1:8" x14ac:dyDescent="0.35">
      <c r="C53" t="s">
        <v>495</v>
      </c>
      <c r="D53" t="s">
        <v>500</v>
      </c>
    </row>
    <row r="56" spans="1:8" x14ac:dyDescent="0.35">
      <c r="C56" t="s">
        <v>470</v>
      </c>
      <c r="D56" t="s">
        <v>501</v>
      </c>
    </row>
    <row r="59" spans="1:8" x14ac:dyDescent="0.35">
      <c r="C59" t="s">
        <v>471</v>
      </c>
      <c r="D59" t="s">
        <v>502</v>
      </c>
    </row>
    <row r="62" spans="1:8" x14ac:dyDescent="0.35">
      <c r="C62" t="s">
        <v>289</v>
      </c>
      <c r="D62" t="s">
        <v>503</v>
      </c>
    </row>
    <row r="65" spans="2:4" x14ac:dyDescent="0.35">
      <c r="C65" t="s">
        <v>497</v>
      </c>
      <c r="D65" t="s">
        <v>504</v>
      </c>
    </row>
    <row r="68" spans="2:4" x14ac:dyDescent="0.35">
      <c r="C68" t="s">
        <v>506</v>
      </c>
      <c r="D68" t="s">
        <v>505</v>
      </c>
    </row>
    <row r="70" spans="2:4" x14ac:dyDescent="0.35">
      <c r="B70" s="187" t="s">
        <v>518</v>
      </c>
    </row>
  </sheetData>
  <hyperlinks>
    <hyperlink ref="C19" location="'Data Sheet'!A1" display="Data Sheet" xr:uid="{7866357F-DC46-4CC5-B0E1-44845FF02A59}"/>
    <hyperlink ref="C21" location="'Historical FS'!A1" display="Historical Financial Statement" xr:uid="{872B502F-86B7-40CB-AD23-EEE02EC2BAB0}"/>
    <hyperlink ref="C23" location="'Ratio Analysis'!A1" display="Ratio Analysis" xr:uid="{22F84FEC-E28B-4AFF-9080-229DEEBED12E}"/>
    <hyperlink ref="C25" location="Forecasting!A1" display="Forecasting" xr:uid="{82581AE6-B74A-47DE-B7E6-8F848CD1983E}"/>
    <hyperlink ref="C27" location="WACC!A1" display="WACC" xr:uid="{F3639708-F096-45FD-B260-16B37162534D}"/>
    <hyperlink ref="C29" location="'Beta-Regression'!A1" display="Beta Regression" xr:uid="{213F38FD-B78C-4FDB-BA6F-16A6625C4F38}"/>
    <hyperlink ref="C31" location="Rm!A1" display="Return on Markets" xr:uid="{FA449EAE-FA89-4C5D-8C8C-FDF9183EE1D5}"/>
    <hyperlink ref="C33" location="'Common Size Statement'!A1" display="Common Size Statement" xr:uid="{426DFB8D-2605-4FC7-BC6B-4AA55CD1342A}"/>
    <hyperlink ref="C35" location="'Raw FS'!A1" display="Raw Financial Statement" xr:uid="{C51BCE59-5C8B-4280-962D-625BF766886E}"/>
    <hyperlink ref="C37" location="'Intrinsic Growth'!A1" display="Intrinsic Growth Rate" xr:uid="{1CF13866-CED1-4853-BD5C-C07C3AAC040E}"/>
    <hyperlink ref="C39" location="DCF!A1" display="DCF Valuation" xr:uid="{D885DB30-6A9C-4468-A7A4-07098BD6D948}"/>
    <hyperlink ref="C41" location="'Comps Val'!A1" display="Relative Company Valuation" xr:uid="{D8E9E45D-C73F-443F-A387-6F8D78E4426D}"/>
    <hyperlink ref="C43" location="'Football Field'!A1" display="Football Field Analysis" xr:uid="{04E40B1D-F2FE-4B83-B746-99794CDF42BB}"/>
    <hyperlink ref="C17" location="'Investment Summary'!A1" display="Investment Summary" xr:uid="{40DC6CC8-4DC0-46C9-B405-6A5A999B1832}"/>
    <hyperlink ref="C45" location="'Historical App'!A1" display="VAR (Historical)" xr:uid="{F729A09D-1B58-42B5-B772-F3459BF344CD}"/>
    <hyperlink ref="C47" location="'Monte Carlo Simulation'!A1" display="Monte Carlo Simulation" xr:uid="{E410FD13-E89C-47BC-90AB-78001F37F904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702E2-CCE2-462F-9630-3C993127FB30}">
  <dimension ref="A2:K82"/>
  <sheetViews>
    <sheetView showGridLines="0" topLeftCell="A11" zoomScaleNormal="100" workbookViewId="0">
      <selection activeCell="M15" sqref="M15:M17"/>
    </sheetView>
  </sheetViews>
  <sheetFormatPr defaultRowHeight="14.5" x14ac:dyDescent="0.35"/>
  <cols>
    <col min="1" max="1" width="1.7265625" customWidth="1"/>
    <col min="2" max="2" width="20.26953125" customWidth="1"/>
    <col min="3" max="3" width="12.81640625" customWidth="1"/>
  </cols>
  <sheetData>
    <row r="2" spans="1:11" ht="18.5" x14ac:dyDescent="0.45">
      <c r="B2" s="182" t="str">
        <f>'Data Sheet'!$B$1</f>
        <v>TATA CONSUMER PRODUCTS LTD</v>
      </c>
      <c r="C2" s="105"/>
      <c r="D2" s="105"/>
      <c r="E2" s="105"/>
      <c r="F2" s="105"/>
      <c r="G2" s="105"/>
      <c r="H2" s="105"/>
      <c r="I2" s="105"/>
      <c r="J2" s="105"/>
      <c r="K2" s="105"/>
    </row>
    <row r="3" spans="1:11" ht="18.5" x14ac:dyDescent="0.45">
      <c r="B3" s="179"/>
      <c r="C3" s="105"/>
      <c r="D3" s="105"/>
      <c r="E3" s="105"/>
      <c r="F3" s="105"/>
      <c r="G3" s="105"/>
      <c r="H3" s="105"/>
      <c r="I3" s="105"/>
      <c r="J3" s="105"/>
      <c r="K3" s="105"/>
    </row>
    <row r="4" spans="1:11" ht="15.5" x14ac:dyDescent="0.35">
      <c r="B4" s="180" t="s">
        <v>460</v>
      </c>
      <c r="C4" s="105"/>
      <c r="D4" s="105"/>
      <c r="E4" s="105"/>
      <c r="F4" s="105"/>
      <c r="G4" s="105"/>
      <c r="H4" s="105"/>
      <c r="I4" s="105"/>
      <c r="J4" s="105"/>
      <c r="K4" s="105"/>
    </row>
    <row r="6" spans="1:11" x14ac:dyDescent="0.35">
      <c r="A6" t="s">
        <v>94</v>
      </c>
      <c r="B6" s="27" t="s">
        <v>464</v>
      </c>
      <c r="C6" s="105"/>
      <c r="D6" s="105"/>
      <c r="E6" s="105"/>
      <c r="F6" s="105"/>
      <c r="G6" s="105"/>
      <c r="H6" s="105"/>
      <c r="I6" s="105"/>
      <c r="J6" s="105"/>
      <c r="K6" s="105"/>
    </row>
    <row r="8" spans="1:11" x14ac:dyDescent="0.35">
      <c r="B8" t="s">
        <v>465</v>
      </c>
      <c r="C8" s="183" t="str">
        <f>"₹"&amp;TEXT('Comps Val'!D8,"#,##0.00")</f>
        <v>₹1,196.00</v>
      </c>
    </row>
    <row r="9" spans="1:11" x14ac:dyDescent="0.35">
      <c r="C9" s="32"/>
    </row>
    <row r="10" spans="1:11" x14ac:dyDescent="0.35">
      <c r="B10" t="s">
        <v>466</v>
      </c>
      <c r="C10" s="183" t="str">
        <f>"₹"&amp;TEXT(DCF!D37, "#,##0.00")</f>
        <v>₹98.86</v>
      </c>
    </row>
    <row r="11" spans="1:11" x14ac:dyDescent="0.35">
      <c r="C11" s="32"/>
    </row>
    <row r="12" spans="1:11" x14ac:dyDescent="0.35">
      <c r="B12" t="s">
        <v>467</v>
      </c>
      <c r="C12" s="32" t="str">
        <f>"₹"&amp;TEXT(MIN('Comps Val'!O32:Q32),"#,##0")&amp;" - ₹"&amp;TEXT(MAX('Comps Val'!O32:Q32),"#,##0")</f>
        <v>₹781 - ₹1,476</v>
      </c>
    </row>
    <row r="14" spans="1:11" x14ac:dyDescent="0.35">
      <c r="A14" t="s">
        <v>94</v>
      </c>
      <c r="B14" s="27" t="s">
        <v>481</v>
      </c>
      <c r="C14" s="105"/>
      <c r="D14" s="105"/>
      <c r="E14" s="105"/>
      <c r="F14" s="105"/>
      <c r="G14" s="105"/>
      <c r="H14" s="105"/>
      <c r="I14" s="105"/>
      <c r="J14" s="105"/>
      <c r="K14" s="105"/>
    </row>
    <row r="22" spans="1:11" x14ac:dyDescent="0.35">
      <c r="A22" t="s">
        <v>94</v>
      </c>
      <c r="B22" s="27" t="s">
        <v>483</v>
      </c>
      <c r="C22" s="105"/>
      <c r="D22" s="105"/>
      <c r="E22" s="105"/>
      <c r="F22" s="105"/>
      <c r="G22" s="105"/>
      <c r="H22" s="105"/>
      <c r="I22" s="105"/>
      <c r="J22" s="105"/>
      <c r="K22" s="105"/>
    </row>
    <row r="30" spans="1:11" x14ac:dyDescent="0.35">
      <c r="A30" t="s">
        <v>94</v>
      </c>
      <c r="B30" s="27" t="s">
        <v>484</v>
      </c>
      <c r="C30" s="105"/>
      <c r="D30" s="105"/>
      <c r="E30" s="105"/>
      <c r="F30" s="105"/>
      <c r="G30" s="105"/>
      <c r="H30" s="105"/>
      <c r="I30" s="105"/>
      <c r="J30" s="105"/>
      <c r="K30" s="105"/>
    </row>
    <row r="32" spans="1:11" x14ac:dyDescent="0.35">
      <c r="B32" t="s">
        <v>485</v>
      </c>
    </row>
    <row r="33" spans="1:11" x14ac:dyDescent="0.35">
      <c r="B33" t="s">
        <v>486</v>
      </c>
    </row>
    <row r="34" spans="1:11" x14ac:dyDescent="0.35">
      <c r="B34" t="s">
        <v>487</v>
      </c>
    </row>
    <row r="35" spans="1:11" x14ac:dyDescent="0.35">
      <c r="B35" t="s">
        <v>488</v>
      </c>
    </row>
    <row r="37" spans="1:11" x14ac:dyDescent="0.35">
      <c r="A37" t="s">
        <v>94</v>
      </c>
      <c r="B37" s="27" t="s">
        <v>489</v>
      </c>
      <c r="C37" s="105"/>
      <c r="D37" s="105"/>
      <c r="E37" s="105"/>
      <c r="F37" s="105"/>
      <c r="G37" s="105"/>
      <c r="H37" s="105"/>
      <c r="I37" s="105"/>
      <c r="J37" s="105"/>
      <c r="K37" s="105"/>
    </row>
    <row r="39" spans="1:11" x14ac:dyDescent="0.35">
      <c r="B39" t="s">
        <v>490</v>
      </c>
    </row>
    <row r="40" spans="1:11" x14ac:dyDescent="0.35">
      <c r="B40" t="s">
        <v>491</v>
      </c>
    </row>
    <row r="41" spans="1:11" x14ac:dyDescent="0.35">
      <c r="B41" t="s">
        <v>492</v>
      </c>
    </row>
    <row r="42" spans="1:11" x14ac:dyDescent="0.35">
      <c r="B42" t="s">
        <v>493</v>
      </c>
    </row>
    <row r="44" spans="1:11" x14ac:dyDescent="0.35">
      <c r="A44" t="s">
        <v>94</v>
      </c>
      <c r="B44" s="27" t="s">
        <v>494</v>
      </c>
      <c r="C44" s="105"/>
      <c r="D44" s="105"/>
      <c r="E44" s="105"/>
      <c r="F44" s="105"/>
      <c r="G44" s="105"/>
      <c r="H44" s="105"/>
      <c r="I44" s="105"/>
      <c r="J44" s="105"/>
      <c r="K44" s="105"/>
    </row>
    <row r="53" spans="1:11" x14ac:dyDescent="0.35">
      <c r="A53" t="s">
        <v>94</v>
      </c>
      <c r="B53" s="27" t="s">
        <v>478</v>
      </c>
      <c r="C53" s="105"/>
      <c r="D53" s="105"/>
      <c r="E53" s="105"/>
      <c r="F53" s="105"/>
      <c r="G53" s="105"/>
      <c r="H53" s="105"/>
      <c r="I53" s="105"/>
      <c r="J53" s="105"/>
      <c r="K53" s="105"/>
    </row>
    <row r="74" spans="1:11" x14ac:dyDescent="0.35">
      <c r="A74" t="s">
        <v>94</v>
      </c>
      <c r="B74" s="27" t="s">
        <v>519</v>
      </c>
      <c r="C74" s="105"/>
      <c r="D74" s="105"/>
      <c r="E74" s="105"/>
      <c r="F74" s="105"/>
      <c r="G74" s="105"/>
      <c r="H74" s="105"/>
      <c r="I74" s="105"/>
      <c r="J74" s="105"/>
      <c r="K74" s="105"/>
    </row>
    <row r="76" spans="1:11" x14ac:dyDescent="0.35">
      <c r="B76" s="188" t="s">
        <v>520</v>
      </c>
      <c r="C76" s="189" t="s">
        <v>521</v>
      </c>
    </row>
    <row r="77" spans="1:11" ht="6" customHeight="1" x14ac:dyDescent="0.35"/>
    <row r="78" spans="1:11" x14ac:dyDescent="0.35">
      <c r="B78" s="186" t="s">
        <v>465</v>
      </c>
      <c r="C78" s="186" t="str">
        <f>Index!N8</f>
        <v>₹1,196.00</v>
      </c>
    </row>
    <row r="79" spans="1:11" ht="6" customHeight="1" x14ac:dyDescent="0.35">
      <c r="B79" s="186"/>
      <c r="C79" s="186"/>
    </row>
    <row r="80" spans="1:11" x14ac:dyDescent="0.35">
      <c r="B80" s="186" t="s">
        <v>522</v>
      </c>
      <c r="C80" s="186" t="str">
        <f>Index!N12</f>
        <v>₹781 - ₹1,476</v>
      </c>
    </row>
    <row r="81" spans="2:3" ht="6" customHeight="1" x14ac:dyDescent="0.35"/>
    <row r="82" spans="2:3" x14ac:dyDescent="0.35">
      <c r="B82" s="186" t="s">
        <v>519</v>
      </c>
      <c r="C82" s="186" t="str">
        <f>Index!N14</f>
        <v>Fairly Valued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zoomScale="120" zoomScaleNormal="120" zoomScaleSheetLayoutView="100" zoomScalePageLayoutView="120" workbookViewId="0">
      <pane xSplit="1" ySplit="4" topLeftCell="G5" activePane="bottomRight" state="frozen"/>
      <selection activeCell="I2" sqref="I2"/>
      <selection pane="topRight" activeCell="I2" sqref="I2"/>
      <selection pane="bottomLeft" activeCell="I2" sqref="I2"/>
      <selection pane="bottomRight" activeCell="I32" sqref="I32"/>
    </sheetView>
  </sheetViews>
  <sheetFormatPr defaultColWidth="8.90625" defaultRowHeight="14.5" x14ac:dyDescent="0.35"/>
  <cols>
    <col min="1" max="1" width="20.54296875" customWidth="1"/>
    <col min="2" max="6" width="13.453125" customWidth="1"/>
    <col min="7" max="7" width="14.81640625" bestFit="1" customWidth="1"/>
    <col min="8" max="11" width="13.453125" customWidth="1"/>
    <col min="12" max="12" width="13.26953125" customWidth="1"/>
    <col min="13" max="14" width="12.26953125" customWidth="1"/>
  </cols>
  <sheetData>
    <row r="1" spans="1:14" s="2" customFormat="1" x14ac:dyDescent="0.35">
      <c r="A1" s="2" t="str">
        <f>'Data Sheet'!B1</f>
        <v>TATA CONSUMER PRODUCTS LTD</v>
      </c>
      <c r="H1" t="str">
        <f>UPDATE</f>
        <v/>
      </c>
      <c r="J1" s="3"/>
      <c r="K1" s="3"/>
      <c r="M1" s="2" t="s">
        <v>1</v>
      </c>
    </row>
    <row r="3" spans="1:14" s="2" customFormat="1" x14ac:dyDescent="0.35">
      <c r="A3" s="11" t="s">
        <v>2</v>
      </c>
      <c r="B3" s="12">
        <f>'Data Sheet'!B16</f>
        <v>42460</v>
      </c>
      <c r="C3" s="12">
        <f>'Data Sheet'!C16</f>
        <v>42825</v>
      </c>
      <c r="D3" s="12">
        <f>'Data Sheet'!D16</f>
        <v>43190</v>
      </c>
      <c r="E3" s="12">
        <f>'Data Sheet'!E16</f>
        <v>43555</v>
      </c>
      <c r="F3" s="12">
        <f>'Data Sheet'!F16</f>
        <v>43921</v>
      </c>
      <c r="G3" s="12">
        <f>'Data Sheet'!G16</f>
        <v>44286</v>
      </c>
      <c r="H3" s="12">
        <f>'Data Sheet'!H16</f>
        <v>44651</v>
      </c>
      <c r="I3" s="12">
        <f>'Data Sheet'!I16</f>
        <v>45016</v>
      </c>
      <c r="J3" s="12">
        <f>'Data Sheet'!J16</f>
        <v>45382</v>
      </c>
      <c r="K3" s="12">
        <f>'Data Sheet'!K16</f>
        <v>45747</v>
      </c>
      <c r="L3" s="13" t="s">
        <v>3</v>
      </c>
      <c r="M3" s="13" t="s">
        <v>4</v>
      </c>
      <c r="N3" s="13" t="s">
        <v>5</v>
      </c>
    </row>
    <row r="4" spans="1:14" s="2" customFormat="1" x14ac:dyDescent="0.35">
      <c r="A4" s="2" t="s">
        <v>6</v>
      </c>
      <c r="B4" s="1">
        <f>'Data Sheet'!B17</f>
        <v>6636.54</v>
      </c>
      <c r="C4" s="1">
        <f>'Data Sheet'!C17</f>
        <v>6779.55</v>
      </c>
      <c r="D4" s="1">
        <f>'Data Sheet'!D17</f>
        <v>6815.35</v>
      </c>
      <c r="E4" s="1">
        <f>'Data Sheet'!E17</f>
        <v>7251.5</v>
      </c>
      <c r="F4" s="1">
        <f>'Data Sheet'!F17</f>
        <v>9637.42</v>
      </c>
      <c r="G4" s="1">
        <f>'Data Sheet'!G17</f>
        <v>11602.03</v>
      </c>
      <c r="H4" s="1">
        <f>'Data Sheet'!H17</f>
        <v>12425.37</v>
      </c>
      <c r="I4" s="1">
        <f>'Data Sheet'!I17</f>
        <v>13783.16</v>
      </c>
      <c r="J4" s="1">
        <f>'Data Sheet'!J17</f>
        <v>15205.85</v>
      </c>
      <c r="K4" s="1">
        <f>'Data Sheet'!K17</f>
        <v>17618.3</v>
      </c>
      <c r="L4" s="1">
        <f>SUM(Quarters!H4:K4)</f>
        <v>19465.03</v>
      </c>
      <c r="M4" s="1">
        <f>$K4+M23*K4</f>
        <v>20413.491839653816</v>
      </c>
      <c r="N4" s="1">
        <f>$K4+N23*L4</f>
        <v>19848.720100207356</v>
      </c>
    </row>
    <row r="5" spans="1:14" x14ac:dyDescent="0.35">
      <c r="A5" t="s">
        <v>7</v>
      </c>
      <c r="B5" s="6">
        <f>SUM('Data Sheet'!B18,'Data Sheet'!B20:B24, -1*'Data Sheet'!B19)</f>
        <v>6270.63</v>
      </c>
      <c r="C5" s="6">
        <f>SUM('Data Sheet'!C18,'Data Sheet'!C20:C24, -1*'Data Sheet'!C19)</f>
        <v>5988.420000000001</v>
      </c>
      <c r="D5" s="6">
        <f>SUM('Data Sheet'!D18,'Data Sheet'!D20:D24, -1*'Data Sheet'!D19)</f>
        <v>5976.4400000000005</v>
      </c>
      <c r="E5" s="6">
        <f>SUM('Data Sheet'!E18,'Data Sheet'!E20:E24, -1*'Data Sheet'!E19)</f>
        <v>6465.5900000000011</v>
      </c>
      <c r="F5" s="6">
        <f>SUM('Data Sheet'!F18,'Data Sheet'!F20:F24, -1*'Data Sheet'!F19)</f>
        <v>8345.27</v>
      </c>
      <c r="G5" s="6">
        <f>SUM('Data Sheet'!G18,'Data Sheet'!G20:G24, -1*'Data Sheet'!G19)</f>
        <v>10058.269999999999</v>
      </c>
      <c r="H5" s="6">
        <f>SUM('Data Sheet'!H18,'Data Sheet'!H20:H24, -1*'Data Sheet'!H19)</f>
        <v>10706.589999999998</v>
      </c>
      <c r="I5" s="6">
        <f>SUM('Data Sheet'!I18,'Data Sheet'!I20:I24, -1*'Data Sheet'!I19)</f>
        <v>11926.690000000002</v>
      </c>
      <c r="J5" s="6">
        <f>SUM('Data Sheet'!J18,'Data Sheet'!J20:J24, -1*'Data Sheet'!J19)</f>
        <v>12921.75</v>
      </c>
      <c r="K5" s="6">
        <f>SUM('Data Sheet'!K18,'Data Sheet'!K20:K24, -1*'Data Sheet'!K19)</f>
        <v>15138.95</v>
      </c>
      <c r="L5" s="6">
        <f>SUM(Quarters!H5:K5)</f>
        <v>12453.36</v>
      </c>
      <c r="M5" s="6">
        <f>M4-M6</f>
        <v>17514.039309585871</v>
      </c>
      <c r="N5" s="6">
        <f>N4-N6</f>
        <v>17277.90773270631</v>
      </c>
    </row>
    <row r="6" spans="1:14" s="2" customFormat="1" x14ac:dyDescent="0.35">
      <c r="A6" s="2" t="s">
        <v>8</v>
      </c>
      <c r="B6" s="1">
        <f>B4-B5</f>
        <v>365.90999999999985</v>
      </c>
      <c r="C6" s="1">
        <f t="shared" ref="C6:K6" si="0">C4-C5</f>
        <v>791.1299999999992</v>
      </c>
      <c r="D6" s="1">
        <f t="shared" si="0"/>
        <v>838.90999999999985</v>
      </c>
      <c r="E6" s="1">
        <f t="shared" si="0"/>
        <v>785.90999999999894</v>
      </c>
      <c r="F6" s="1">
        <f t="shared" si="0"/>
        <v>1292.1499999999996</v>
      </c>
      <c r="G6" s="1">
        <f t="shared" si="0"/>
        <v>1543.760000000002</v>
      </c>
      <c r="H6" s="1">
        <f t="shared" si="0"/>
        <v>1718.7800000000025</v>
      </c>
      <c r="I6" s="1">
        <f t="shared" si="0"/>
        <v>1856.4699999999975</v>
      </c>
      <c r="J6" s="1">
        <f t="shared" si="0"/>
        <v>2284.1000000000004</v>
      </c>
      <c r="K6" s="1">
        <f t="shared" si="0"/>
        <v>2479.3499999999985</v>
      </c>
      <c r="L6" s="1">
        <f>SUM(Quarters!H6:K6)</f>
        <v>2620.34</v>
      </c>
      <c r="M6" s="1">
        <f>M4*M24</f>
        <v>2899.4525300679452</v>
      </c>
      <c r="N6" s="1">
        <f>N4*N24</f>
        <v>2570.8123675010461</v>
      </c>
    </row>
    <row r="7" spans="1:14" x14ac:dyDescent="0.35">
      <c r="A7" t="s">
        <v>9</v>
      </c>
      <c r="B7" s="6">
        <f>'Data Sheet'!B25</f>
        <v>37.54</v>
      </c>
      <c r="C7" s="6">
        <f>'Data Sheet'!C25</f>
        <v>88.4</v>
      </c>
      <c r="D7" s="6">
        <f>'Data Sheet'!D25</f>
        <v>73.02</v>
      </c>
      <c r="E7" s="6">
        <f>'Data Sheet'!E25</f>
        <v>123.84</v>
      </c>
      <c r="F7" s="6">
        <f>'Data Sheet'!F25</f>
        <v>-163.19999999999999</v>
      </c>
      <c r="G7" s="6">
        <f>'Data Sheet'!G25</f>
        <v>90.73</v>
      </c>
      <c r="H7" s="6">
        <f>'Data Sheet'!H25</f>
        <v>88</v>
      </c>
      <c r="I7" s="6">
        <f>'Data Sheet'!I25</f>
        <v>328.33</v>
      </c>
      <c r="J7" s="6">
        <f>'Data Sheet'!J25</f>
        <v>-81.42</v>
      </c>
      <c r="K7" s="6">
        <f>'Data Sheet'!K25</f>
        <v>188.14</v>
      </c>
      <c r="L7" s="6">
        <f>SUM(Quarters!H7:K7)</f>
        <v>191.16</v>
      </c>
      <c r="M7" s="6">
        <v>0</v>
      </c>
      <c r="N7" s="6">
        <v>0</v>
      </c>
    </row>
    <row r="8" spans="1:14" x14ac:dyDescent="0.35">
      <c r="A8" t="s">
        <v>10</v>
      </c>
      <c r="B8" s="6">
        <f>'Data Sheet'!B26</f>
        <v>116.79</v>
      </c>
      <c r="C8" s="6">
        <f>'Data Sheet'!C26</f>
        <v>126.04</v>
      </c>
      <c r="D8" s="6">
        <f>'Data Sheet'!D26</f>
        <v>116.04</v>
      </c>
      <c r="E8" s="6">
        <f>'Data Sheet'!E26</f>
        <v>122.57</v>
      </c>
      <c r="F8" s="6">
        <f>'Data Sheet'!F26</f>
        <v>241.71</v>
      </c>
      <c r="G8" s="6">
        <f>'Data Sheet'!G26</f>
        <v>254.74</v>
      </c>
      <c r="H8" s="6">
        <f>'Data Sheet'!H26</f>
        <v>278.01</v>
      </c>
      <c r="I8" s="6">
        <f>'Data Sheet'!I26</f>
        <v>304.08</v>
      </c>
      <c r="J8" s="6">
        <f>'Data Sheet'!J26</f>
        <v>377.15</v>
      </c>
      <c r="K8" s="6">
        <f>'Data Sheet'!K26</f>
        <v>600.74</v>
      </c>
      <c r="L8" s="6">
        <f>SUM(Quarters!H8:K8)</f>
        <v>614.58999999999992</v>
      </c>
      <c r="M8" s="6">
        <f>+$L8</f>
        <v>614.58999999999992</v>
      </c>
      <c r="N8" s="6">
        <f>+$L8</f>
        <v>614.58999999999992</v>
      </c>
    </row>
    <row r="9" spans="1:14" x14ac:dyDescent="0.35">
      <c r="A9" t="s">
        <v>11</v>
      </c>
      <c r="B9" s="6">
        <f>'Data Sheet'!B27</f>
        <v>116.9</v>
      </c>
      <c r="C9" s="6">
        <f>'Data Sheet'!C27</f>
        <v>91.53</v>
      </c>
      <c r="D9" s="6">
        <f>'Data Sheet'!D27</f>
        <v>42.76</v>
      </c>
      <c r="E9" s="6">
        <f>'Data Sheet'!E27</f>
        <v>52.47</v>
      </c>
      <c r="F9" s="6">
        <f>'Data Sheet'!F27</f>
        <v>77.86</v>
      </c>
      <c r="G9" s="6">
        <f>'Data Sheet'!G27</f>
        <v>68.69</v>
      </c>
      <c r="H9" s="6">
        <f>'Data Sheet'!H27</f>
        <v>72.78</v>
      </c>
      <c r="I9" s="6">
        <f>'Data Sheet'!I27</f>
        <v>87.16</v>
      </c>
      <c r="J9" s="6">
        <f>'Data Sheet'!J27</f>
        <v>129.81</v>
      </c>
      <c r="K9" s="6">
        <f>'Data Sheet'!K27</f>
        <v>290.2</v>
      </c>
      <c r="L9" s="6">
        <f>SUM(Quarters!H9:K9)</f>
        <v>138.6</v>
      </c>
      <c r="M9" s="6">
        <f>+$L9</f>
        <v>138.6</v>
      </c>
      <c r="N9" s="6">
        <f>+$L9</f>
        <v>138.6</v>
      </c>
    </row>
    <row r="10" spans="1:14" x14ac:dyDescent="0.35">
      <c r="A10" t="s">
        <v>12</v>
      </c>
      <c r="B10" s="6">
        <f>'Data Sheet'!B28</f>
        <v>169.76</v>
      </c>
      <c r="C10" s="6">
        <f>'Data Sheet'!C28</f>
        <v>661.96</v>
      </c>
      <c r="D10" s="6">
        <f>'Data Sheet'!D28</f>
        <v>753.13</v>
      </c>
      <c r="E10" s="6">
        <f>'Data Sheet'!E28</f>
        <v>734.71</v>
      </c>
      <c r="F10" s="6">
        <f>'Data Sheet'!F28</f>
        <v>809.38</v>
      </c>
      <c r="G10" s="6">
        <f>'Data Sheet'!G28</f>
        <v>1311.06</v>
      </c>
      <c r="H10" s="6">
        <f>'Data Sheet'!H28</f>
        <v>1455.99</v>
      </c>
      <c r="I10" s="6">
        <f>'Data Sheet'!I28</f>
        <v>1793.56</v>
      </c>
      <c r="J10" s="6">
        <f>'Data Sheet'!J28</f>
        <v>1695.72</v>
      </c>
      <c r="K10" s="6">
        <f>'Data Sheet'!K28</f>
        <v>1776.55</v>
      </c>
      <c r="L10" s="6">
        <f>SUM(Quarters!H10:K10)</f>
        <v>2058.31</v>
      </c>
      <c r="M10" s="6">
        <f>M6+M7-SUM(M8:M9)</f>
        <v>2146.2625300679451</v>
      </c>
      <c r="N10" s="6">
        <f>N6+N7-SUM(N8:N9)</f>
        <v>1817.622367501046</v>
      </c>
    </row>
    <row r="11" spans="1:14" x14ac:dyDescent="0.35">
      <c r="A11" t="s">
        <v>13</v>
      </c>
      <c r="B11" s="6">
        <f>'Data Sheet'!B29</f>
        <v>200.01</v>
      </c>
      <c r="C11" s="6">
        <f>'Data Sheet'!C29</f>
        <v>198.31</v>
      </c>
      <c r="D11" s="6">
        <f>'Data Sheet'!D29</f>
        <v>185.87</v>
      </c>
      <c r="E11" s="6">
        <f>'Data Sheet'!E29</f>
        <v>260.88</v>
      </c>
      <c r="F11" s="6">
        <f>'Data Sheet'!F29</f>
        <v>274.19</v>
      </c>
      <c r="G11" s="6">
        <f>'Data Sheet'!G29</f>
        <v>317.27</v>
      </c>
      <c r="H11" s="6">
        <f>'Data Sheet'!H29</f>
        <v>377.04</v>
      </c>
      <c r="I11" s="6">
        <f>'Data Sheet'!I29</f>
        <v>447.04</v>
      </c>
      <c r="J11" s="6">
        <f>'Data Sheet'!J29</f>
        <v>394.73</v>
      </c>
      <c r="K11" s="6">
        <f>'Data Sheet'!K29</f>
        <v>396.24</v>
      </c>
      <c r="L11" s="6">
        <f>SUM(Quarters!H11:K11)</f>
        <v>504.96000000000004</v>
      </c>
      <c r="M11" s="7">
        <f>IF($L10&gt;0,$L11/$L10,0)</f>
        <v>0.24532747739650493</v>
      </c>
      <c r="N11" s="7">
        <f>IF($L10&gt;0,$L11/$L10,0)</f>
        <v>0.24532747739650493</v>
      </c>
    </row>
    <row r="12" spans="1:14" s="2" customFormat="1" x14ac:dyDescent="0.35">
      <c r="A12" s="2" t="s">
        <v>14</v>
      </c>
      <c r="B12" s="1">
        <f>'Data Sheet'!B30</f>
        <v>-5.52</v>
      </c>
      <c r="C12" s="1">
        <f>'Data Sheet'!C30</f>
        <v>389.44</v>
      </c>
      <c r="D12" s="1">
        <f>'Data Sheet'!D30</f>
        <v>495.56</v>
      </c>
      <c r="E12" s="1">
        <f>'Data Sheet'!E30</f>
        <v>408.19</v>
      </c>
      <c r="F12" s="1">
        <f>'Data Sheet'!F30</f>
        <v>459.76</v>
      </c>
      <c r="G12" s="1">
        <f>'Data Sheet'!G30</f>
        <v>856.69</v>
      </c>
      <c r="H12" s="1">
        <f>'Data Sheet'!H30</f>
        <v>935.78</v>
      </c>
      <c r="I12" s="1">
        <f>'Data Sheet'!I30</f>
        <v>1203.77</v>
      </c>
      <c r="J12" s="1">
        <f>'Data Sheet'!J30</f>
        <v>1150.33</v>
      </c>
      <c r="K12" s="1">
        <f>'Data Sheet'!K30</f>
        <v>1278.47</v>
      </c>
      <c r="L12" s="1">
        <f>SUM(Quarters!H12:K12)</f>
        <v>1468.0700000000002</v>
      </c>
      <c r="M12" s="1">
        <f>M10-M11*M10</f>
        <v>1619.725357735736</v>
      </c>
      <c r="N12" s="1">
        <f>N10-N11*N10</f>
        <v>1371.7096572225514</v>
      </c>
    </row>
    <row r="13" spans="1:14" x14ac:dyDescent="0.35">
      <c r="A13" t="s">
        <v>57</v>
      </c>
      <c r="B13" s="6">
        <f>IF('Data Sheet'!B93&gt;0,B12/'Data Sheet'!B93,0)</f>
        <v>-8.4223375038144629E-2</v>
      </c>
      <c r="C13" s="6">
        <f>IF('Data Sheet'!C93&gt;0,C12/'Data Sheet'!C93,0)</f>
        <v>5.942020140372291</v>
      </c>
      <c r="D13" s="6">
        <f>IF('Data Sheet'!D93&gt;0,D12/'Data Sheet'!D93,0)</f>
        <v>7.5611840097650287</v>
      </c>
      <c r="E13" s="6">
        <f>IF('Data Sheet'!E93&gt;0,E12/'Data Sheet'!E93,0)</f>
        <v>6.2281049740616412</v>
      </c>
      <c r="F13" s="6">
        <f>IF('Data Sheet'!F93&gt;0,F12/'Data Sheet'!F93,0)</f>
        <v>4.804179728317659</v>
      </c>
      <c r="G13" s="6">
        <f>IF('Data Sheet'!G93&gt;0,G12/'Data Sheet'!G93,0)</f>
        <v>8.9518286311389765</v>
      </c>
      <c r="H13" s="6">
        <f>IF('Data Sheet'!H93&gt;0,H12/'Data Sheet'!H93,0)</f>
        <v>9.778265412748171</v>
      </c>
      <c r="I13" s="6">
        <f>IF('Data Sheet'!I93&gt;0,I12/'Data Sheet'!I93,0)</f>
        <v>12.478179744998446</v>
      </c>
      <c r="J13" s="6">
        <f>IF('Data Sheet'!J93&gt;0,J12/'Data Sheet'!J93,0)</f>
        <v>11.625366346639716</v>
      </c>
      <c r="K13" s="6">
        <f>IF('Data Sheet'!K93&gt;0,K12/'Data Sheet'!K93,0)</f>
        <v>12.920363820111167</v>
      </c>
      <c r="L13" s="6">
        <f>IF('Data Sheet'!$B6&gt;0,'Profit &amp; Loss'!L12/'Data Sheet'!$B6,0)</f>
        <v>14.886717428856118</v>
      </c>
      <c r="M13" s="6">
        <f>IF('Data Sheet'!$B6&gt;0,'Profit &amp; Loss'!M12/'Data Sheet'!$B6,0)</f>
        <v>16.424553129595175</v>
      </c>
      <c r="N13" s="6">
        <f>IF('Data Sheet'!$B6&gt;0,'Profit &amp; Loss'!N12/'Data Sheet'!$B6,0)</f>
        <v>13.909591546387574</v>
      </c>
    </row>
    <row r="14" spans="1:14" x14ac:dyDescent="0.35">
      <c r="A14" t="s">
        <v>16</v>
      </c>
      <c r="B14" s="6">
        <f>IF(B15&gt;0,B15/B13,"")</f>
        <v>-1421.9330434782612</v>
      </c>
      <c r="C14" s="6">
        <f t="shared" ref="C14:K14" si="1">IF(C15&gt;0,C15/C13,"")</f>
        <v>25.025159202958093</v>
      </c>
      <c r="D14" s="6">
        <f t="shared" si="1"/>
        <v>33.800261925902014</v>
      </c>
      <c r="E14" s="6">
        <f t="shared" si="1"/>
        <v>32.345312232048805</v>
      </c>
      <c r="F14" s="6">
        <f t="shared" si="1"/>
        <v>60.620130067861503</v>
      </c>
      <c r="G14" s="6">
        <f t="shared" si="1"/>
        <v>70.495093907948018</v>
      </c>
      <c r="H14" s="6">
        <f t="shared" si="1"/>
        <v>78.527220073094114</v>
      </c>
      <c r="I14" s="6">
        <f t="shared" si="1"/>
        <v>56.109946667552769</v>
      </c>
      <c r="J14" s="6">
        <f t="shared" si="1"/>
        <v>93.135989672528765</v>
      </c>
      <c r="K14" s="6">
        <f t="shared" si="1"/>
        <v>77.544256024779628</v>
      </c>
      <c r="L14" s="6">
        <f>IF(L13&gt;0,L15/L13,0)</f>
        <v>76.524593513933254</v>
      </c>
      <c r="M14" s="6">
        <f>M25</f>
        <v>76.524593513933254</v>
      </c>
      <c r="N14" s="6">
        <f>N25</f>
        <v>60.412796328860701</v>
      </c>
    </row>
    <row r="15" spans="1:14" s="2" customFormat="1" x14ac:dyDescent="0.35">
      <c r="A15" s="2" t="s">
        <v>58</v>
      </c>
      <c r="B15" s="1">
        <f>'Data Sheet'!B90</f>
        <v>119.76</v>
      </c>
      <c r="C15" s="1">
        <f>'Data Sheet'!C90</f>
        <v>148.69999999999999</v>
      </c>
      <c r="D15" s="1">
        <f>'Data Sheet'!D90</f>
        <v>255.57</v>
      </c>
      <c r="E15" s="1">
        <f>'Data Sheet'!E90</f>
        <v>201.45</v>
      </c>
      <c r="F15" s="1">
        <f>'Data Sheet'!F90</f>
        <v>291.23</v>
      </c>
      <c r="G15" s="1">
        <f>'Data Sheet'!G90</f>
        <v>631.05999999999995</v>
      </c>
      <c r="H15" s="1">
        <f>'Data Sheet'!H90</f>
        <v>767.86</v>
      </c>
      <c r="I15" s="1">
        <f>'Data Sheet'!I90</f>
        <v>700.15</v>
      </c>
      <c r="J15" s="1">
        <f>'Data Sheet'!J90</f>
        <v>1082.74</v>
      </c>
      <c r="K15" s="1">
        <f>'Data Sheet'!K90</f>
        <v>1001.9</v>
      </c>
      <c r="L15" s="1">
        <f>'Data Sheet'!B8</f>
        <v>1139.2</v>
      </c>
      <c r="M15" s="8">
        <f>M13*M14</f>
        <v>1256.8822518902712</v>
      </c>
      <c r="N15" s="9">
        <f>N13*N14</f>
        <v>840.31732110955511</v>
      </c>
    </row>
    <row r="17" spans="1:14" s="2" customFormat="1" x14ac:dyDescent="0.35">
      <c r="A17" s="2" t="s">
        <v>15</v>
      </c>
    </row>
    <row r="18" spans="1:14" x14ac:dyDescent="0.35">
      <c r="A18" t="s">
        <v>17</v>
      </c>
      <c r="B18" s="5">
        <f>IF('Data Sheet'!B30&gt;0, 'Data Sheet'!B31/'Data Sheet'!B30, 0)</f>
        <v>0</v>
      </c>
      <c r="C18" s="5">
        <f>IF('Data Sheet'!C30&gt;0, 'Data Sheet'!C31/'Data Sheet'!C30, 0)</f>
        <v>0.38082888249794578</v>
      </c>
      <c r="D18" s="5">
        <f>IF('Data Sheet'!D30&gt;0, 'Data Sheet'!D31/'Data Sheet'!D30, 0)</f>
        <v>0.29927758495439505</v>
      </c>
      <c r="E18" s="5">
        <f>IF('Data Sheet'!E30&gt;0, 'Data Sheet'!E31/'Data Sheet'!E30, 0)</f>
        <v>0.38653568191283472</v>
      </c>
      <c r="F18" s="5">
        <f>IF('Data Sheet'!F30&gt;0, 'Data Sheet'!F31/'Data Sheet'!F30, 0)</f>
        <v>0.54121715677744919</v>
      </c>
      <c r="G18" s="5">
        <f>IF('Data Sheet'!G30&gt;0, 'Data Sheet'!G31/'Data Sheet'!G30, 0)</f>
        <v>0.4356885221025108</v>
      </c>
      <c r="H18" s="5">
        <f>IF('Data Sheet'!H30&gt;0, 'Data Sheet'!H31/'Data Sheet'!H30, 0)</f>
        <v>0.59583449101284502</v>
      </c>
      <c r="I18" s="5">
        <f>IF('Data Sheet'!I30&gt;0, 'Data Sheet'!I31/'Data Sheet'!I30, 0)</f>
        <v>0.65211792950480574</v>
      </c>
      <c r="J18" s="5">
        <f>IF('Data Sheet'!J30&gt;0, 'Data Sheet'!J31/'Data Sheet'!J30, 0)</f>
        <v>0.64192014465414271</v>
      </c>
      <c r="K18" s="5">
        <f>IF('Data Sheet'!K30&gt;0, 'Data Sheet'!K31/'Data Sheet'!K30, 0)</f>
        <v>0.63852886653578111</v>
      </c>
    </row>
    <row r="19" spans="1:14" x14ac:dyDescent="0.35">
      <c r="A19" t="s">
        <v>18</v>
      </c>
      <c r="B19" s="5">
        <f>IF(B6&gt;0,B6/B4,0)</f>
        <v>5.513565803867676E-2</v>
      </c>
      <c r="C19" s="5">
        <f t="shared" ref="C19:K19" si="2">IF(C6&gt;0,C6/C4,0)</f>
        <v>0.11669358585746829</v>
      </c>
      <c r="D19" s="5">
        <f t="shared" si="2"/>
        <v>0.12309125723550512</v>
      </c>
      <c r="E19" s="5">
        <f t="shared" si="2"/>
        <v>0.10837895607805267</v>
      </c>
      <c r="F19" s="5">
        <f t="shared" si="2"/>
        <v>0.13407633993330162</v>
      </c>
      <c r="G19" s="5">
        <f t="shared" si="2"/>
        <v>0.13305947321287756</v>
      </c>
      <c r="H19" s="5">
        <f t="shared" si="2"/>
        <v>0.1383282751338594</v>
      </c>
      <c r="I19" s="5">
        <f t="shared" si="2"/>
        <v>0.13469117386724072</v>
      </c>
      <c r="J19" s="5">
        <f t="shared" si="2"/>
        <v>0.15021192501570121</v>
      </c>
      <c r="K19" s="5">
        <f t="shared" si="2"/>
        <v>0.14072583620440102</v>
      </c>
      <c r="L19" s="5">
        <f>IF(L6&gt;0,L6/L4,0)</f>
        <v>0.13461782488904461</v>
      </c>
    </row>
    <row r="20" spans="1:14" x14ac:dyDescent="0.35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4" x14ac:dyDescent="0.35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4" s="2" customFormat="1" x14ac:dyDescent="0.35">
      <c r="A22" s="11"/>
      <c r="B22" s="12"/>
      <c r="C22" s="12"/>
      <c r="D22" s="12"/>
      <c r="E22" s="12"/>
      <c r="F22" s="12"/>
      <c r="G22" s="12" t="s">
        <v>19</v>
      </c>
      <c r="H22" s="12" t="s">
        <v>65</v>
      </c>
      <c r="I22" s="12" t="s">
        <v>66</v>
      </c>
      <c r="J22" s="12" t="s">
        <v>67</v>
      </c>
      <c r="K22" s="12" t="s">
        <v>68</v>
      </c>
      <c r="L22" s="13" t="s">
        <v>69</v>
      </c>
      <c r="M22" s="13" t="s">
        <v>20</v>
      </c>
      <c r="N22" s="13" t="s">
        <v>21</v>
      </c>
    </row>
    <row r="23" spans="1:14" s="2" customFormat="1" x14ac:dyDescent="0.35">
      <c r="A23"/>
      <c r="B23"/>
      <c r="C23"/>
      <c r="D23"/>
      <c r="E23"/>
      <c r="F23"/>
      <c r="G23" t="s">
        <v>22</v>
      </c>
      <c r="H23" s="5">
        <f>IF(B4=0,"",POWER($K4/B4,1/9)-1)</f>
        <v>0.11458600886858927</v>
      </c>
      <c r="I23" s="5">
        <f>IF(D4=0,"",POWER($K4/D4,1/7)-1)</f>
        <v>0.14531545077412611</v>
      </c>
      <c r="J23" s="5">
        <f>IF(F4=0,"",POWER($K4/F4,1/5)-1)</f>
        <v>0.12823779195204588</v>
      </c>
      <c r="K23" s="5">
        <f>IF(H4=0,"",POWER($K4/H4, 1/3)-1)</f>
        <v>0.12344433062142435</v>
      </c>
      <c r="L23" s="5">
        <f>IF(ISERROR(MAX(IF(J4=0,"",(K4-J4)/J4),IF(K4=0,"",(L4-K4)/K4))),"",MAX(IF(J4=0,"",(K4-J4)/J4),IF(K4=0,"",(L4-K4)/K4)))</f>
        <v>0.15865275535402484</v>
      </c>
      <c r="M23" s="16">
        <f>MAX(K23:L23)</f>
        <v>0.15865275535402484</v>
      </c>
      <c r="N23" s="16">
        <f>MIN(H23:L23)</f>
        <v>0.11458600886858927</v>
      </c>
    </row>
    <row r="24" spans="1:14" x14ac:dyDescent="0.35">
      <c r="G24" t="s">
        <v>18</v>
      </c>
      <c r="H24" s="5">
        <f>IF(SUM(B4:$K$4)=0,"",SUMPRODUCT(B19:$K$19,B4:$K$4)/SUM(B4:$K$4))</f>
        <v>0.12952030934600106</v>
      </c>
      <c r="I24" s="5">
        <f>IF(SUM(E4:$K$4)=0,"",SUMPRODUCT(E19:$K$19,E4:$K$4)/SUM(E4:$K$4))</f>
        <v>0.1366547525508254</v>
      </c>
      <c r="J24" s="5">
        <f>IF(SUM(G4:$K$4)=0,"",SUMPRODUCT(G19:$K$19,G4:$K$4)/SUM(G4:$K$4))</f>
        <v>0.13990940148264219</v>
      </c>
      <c r="K24" s="5">
        <f>IF(SUM(I4:$K$4)=0, "", SUMPRODUCT(I19:$K$19,I4:$K$4)/SUM(I4:$K$4))</f>
        <v>0.14203608833034984</v>
      </c>
      <c r="L24" s="5">
        <f>L19</f>
        <v>0.13461782488904461</v>
      </c>
      <c r="M24" s="16">
        <f>MAX(K24:L24)</f>
        <v>0.14203608833034984</v>
      </c>
      <c r="N24" s="16">
        <f>MIN(H24:L24)</f>
        <v>0.12952030934600106</v>
      </c>
    </row>
    <row r="25" spans="1:14" x14ac:dyDescent="0.35">
      <c r="G25" t="s">
        <v>23</v>
      </c>
      <c r="H25" s="6">
        <f>IF(ISERROR(AVERAGEIF(B14:$L14,"&gt;0")),"",AVERAGEIF(B14:$L14,"&gt;0"))</f>
        <v>60.412796328860701</v>
      </c>
      <c r="I25" s="6">
        <f>IF(ISERROR(AVERAGEIF(E14:$L14,"&gt;0")),"",AVERAGEIF(E14:$L14,"&gt;0"))</f>
        <v>68.162817769968356</v>
      </c>
      <c r="J25" s="6">
        <f>IF(ISERROR(AVERAGEIF(G14:$L14,"&gt;0")),"",AVERAGEIF(G14:$L14,"&gt;0"))</f>
        <v>75.389516643306095</v>
      </c>
      <c r="K25" s="6">
        <f>IF(ISERROR(AVERAGEIF(I14:$L14,"&gt;0")),"",AVERAGEIF(I14:$L14,"&gt;0"))</f>
        <v>75.828696469698599</v>
      </c>
      <c r="L25" s="6">
        <f>L14</f>
        <v>76.524593513933254</v>
      </c>
      <c r="M25" s="1">
        <f>MAX(K25:L25)</f>
        <v>76.524593513933254</v>
      </c>
      <c r="N25" s="1">
        <f>MIN(H25:L25)</f>
        <v>60.412796328860701</v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79" workbookViewId="0">
      <pane xSplit="1" ySplit="3" topLeftCell="C4" activePane="bottomRight" state="frozen"/>
      <selection pane="topRight" activeCell="B1" sqref="B1"/>
      <selection pane="bottomLeft" activeCell="A4" sqref="A4"/>
      <selection pane="bottomRight" activeCell="L5" sqref="L5"/>
    </sheetView>
  </sheetViews>
  <sheetFormatPr defaultColWidth="8.90625" defaultRowHeight="14.5" x14ac:dyDescent="0.35"/>
  <cols>
    <col min="1" max="1" width="20.54296875" customWidth="1"/>
    <col min="2" max="11" width="13.453125" bestFit="1" customWidth="1"/>
  </cols>
  <sheetData>
    <row r="1" spans="1:11" s="2" customFormat="1" x14ac:dyDescent="0.35">
      <c r="A1" s="2" t="str">
        <f>'Profit &amp; Loss'!A1</f>
        <v>TATA CONSUMER PRODUCTS LTD</v>
      </c>
      <c r="E1" t="str">
        <f>UPDATE</f>
        <v/>
      </c>
      <c r="J1" s="2" t="s">
        <v>1</v>
      </c>
    </row>
    <row r="3" spans="1:11" s="2" customFormat="1" x14ac:dyDescent="0.35">
      <c r="A3" s="11" t="s">
        <v>2</v>
      </c>
      <c r="B3" s="12">
        <f>'Data Sheet'!B41</f>
        <v>45199</v>
      </c>
      <c r="C3" s="12">
        <f>'Data Sheet'!C41</f>
        <v>45291</v>
      </c>
      <c r="D3" s="12">
        <f>'Data Sheet'!D41</f>
        <v>45382</v>
      </c>
      <c r="E3" s="12">
        <f>'Data Sheet'!E41</f>
        <v>45473</v>
      </c>
      <c r="F3" s="12">
        <f>'Data Sheet'!F41</f>
        <v>45565</v>
      </c>
      <c r="G3" s="12">
        <f>'Data Sheet'!G41</f>
        <v>45657</v>
      </c>
      <c r="H3" s="12">
        <f>'Data Sheet'!H41</f>
        <v>45747</v>
      </c>
      <c r="I3" s="12">
        <f>'Data Sheet'!I41</f>
        <v>45838</v>
      </c>
      <c r="J3" s="12">
        <f>'Data Sheet'!J41</f>
        <v>45930</v>
      </c>
      <c r="K3" s="12">
        <f>'Data Sheet'!K41</f>
        <v>46022</v>
      </c>
    </row>
    <row r="4" spans="1:11" s="2" customFormat="1" x14ac:dyDescent="0.35">
      <c r="A4" s="2" t="s">
        <v>6</v>
      </c>
      <c r="B4" s="1">
        <f>'Data Sheet'!B42</f>
        <v>3733.78</v>
      </c>
      <c r="C4" s="1">
        <f>'Data Sheet'!C42</f>
        <v>3803.92</v>
      </c>
      <c r="D4" s="1">
        <f>'Data Sheet'!D42</f>
        <v>3926.94</v>
      </c>
      <c r="E4" s="1">
        <f>'Data Sheet'!E42</f>
        <v>4352.07</v>
      </c>
      <c r="F4" s="1">
        <f>'Data Sheet'!F42</f>
        <v>4214.45</v>
      </c>
      <c r="G4" s="1">
        <f>'Data Sheet'!G42</f>
        <v>4443.5600000000004</v>
      </c>
      <c r="H4" s="1">
        <f>'Data Sheet'!H42</f>
        <v>4608.22</v>
      </c>
      <c r="I4" s="1">
        <f>'Data Sheet'!I42</f>
        <v>4778.91</v>
      </c>
      <c r="J4" s="1">
        <f>'Data Sheet'!J42</f>
        <v>4965.8999999999996</v>
      </c>
      <c r="K4" s="1">
        <f>'Data Sheet'!K42</f>
        <v>5112</v>
      </c>
    </row>
    <row r="5" spans="1:11" x14ac:dyDescent="0.35">
      <c r="A5" t="s">
        <v>7</v>
      </c>
      <c r="B5" s="6">
        <f>'Data Sheet'!B43</f>
        <v>3196.69</v>
      </c>
      <c r="C5" s="6">
        <f>'Data Sheet'!C43</f>
        <v>3231.54</v>
      </c>
      <c r="D5" s="6">
        <f>'Data Sheet'!D43</f>
        <v>3297.34</v>
      </c>
      <c r="E5" s="6">
        <f>'Data Sheet'!E43</f>
        <v>3684.69</v>
      </c>
      <c r="F5" s="6">
        <f>'Data Sheet'!F43</f>
        <v>3588.16</v>
      </c>
      <c r="G5" s="6">
        <f>'Data Sheet'!G43</f>
        <v>3878.83</v>
      </c>
      <c r="H5" s="6">
        <f>'Data Sheet'!H43</f>
        <v>3987.27</v>
      </c>
      <c r="I5" s="6">
        <f>'Data Sheet'!I43</f>
        <v>4171.97</v>
      </c>
      <c r="J5" s="6">
        <f>'Data Sheet'!J43</f>
        <v>4294.12</v>
      </c>
    </row>
    <row r="6" spans="1:11" s="2" customFormat="1" x14ac:dyDescent="0.35">
      <c r="A6" s="2" t="s">
        <v>8</v>
      </c>
      <c r="B6" s="1">
        <f>'Data Sheet'!B50</f>
        <v>537.09</v>
      </c>
      <c r="C6" s="1">
        <f>'Data Sheet'!C50</f>
        <v>572.38</v>
      </c>
      <c r="D6" s="1">
        <f>'Data Sheet'!D50</f>
        <v>629.6</v>
      </c>
      <c r="E6" s="1">
        <f>'Data Sheet'!E50</f>
        <v>667.38</v>
      </c>
      <c r="F6" s="1">
        <f>'Data Sheet'!F50</f>
        <v>626.29</v>
      </c>
      <c r="G6" s="1">
        <f>'Data Sheet'!G50</f>
        <v>564.73</v>
      </c>
      <c r="H6" s="1">
        <f>'Data Sheet'!H50</f>
        <v>620.95000000000005</v>
      </c>
      <c r="I6" s="1">
        <f>'Data Sheet'!I50</f>
        <v>606.94000000000005</v>
      </c>
      <c r="J6" s="1">
        <f>'Data Sheet'!J50</f>
        <v>671.78</v>
      </c>
      <c r="K6" s="1">
        <f>'Data Sheet'!K50</f>
        <v>720.67</v>
      </c>
    </row>
    <row r="7" spans="1:11" x14ac:dyDescent="0.35">
      <c r="A7" t="s">
        <v>9</v>
      </c>
      <c r="B7" s="6">
        <f>'Data Sheet'!B44</f>
        <v>75.28</v>
      </c>
      <c r="C7" s="6">
        <f>'Data Sheet'!C44</f>
        <v>-31.94</v>
      </c>
      <c r="D7" s="6">
        <f>'Data Sheet'!D44</f>
        <v>-177.35</v>
      </c>
      <c r="E7" s="6">
        <f>'Data Sheet'!E44</f>
        <v>22.07</v>
      </c>
      <c r="F7" s="6">
        <f>'Data Sheet'!F44</f>
        <v>18.8</v>
      </c>
      <c r="G7" s="6">
        <f>'Data Sheet'!G44</f>
        <v>45.44</v>
      </c>
      <c r="H7" s="6">
        <f>'Data Sheet'!H44</f>
        <v>101.83</v>
      </c>
      <c r="I7" s="6">
        <f>'Data Sheet'!I44</f>
        <v>41.17</v>
      </c>
      <c r="J7" s="6">
        <f>'Data Sheet'!J44</f>
        <v>38.01</v>
      </c>
      <c r="K7" s="6">
        <f>'Data Sheet'!K44</f>
        <v>10.15</v>
      </c>
    </row>
    <row r="8" spans="1:11" x14ac:dyDescent="0.35">
      <c r="A8" t="s">
        <v>10</v>
      </c>
      <c r="B8" s="6">
        <f>'Data Sheet'!B45</f>
        <v>93.93</v>
      </c>
      <c r="C8" s="6">
        <f>'Data Sheet'!C45</f>
        <v>85.51</v>
      </c>
      <c r="D8" s="6">
        <f>'Data Sheet'!D45</f>
        <v>115.76</v>
      </c>
      <c r="E8" s="6">
        <f>'Data Sheet'!E45</f>
        <v>148</v>
      </c>
      <c r="F8" s="6">
        <f>'Data Sheet'!F45</f>
        <v>149.33000000000001</v>
      </c>
      <c r="G8" s="6">
        <f>'Data Sheet'!G45</f>
        <v>150.32</v>
      </c>
      <c r="H8" s="6">
        <f>'Data Sheet'!H45</f>
        <v>153.09</v>
      </c>
      <c r="I8" s="6">
        <f>'Data Sheet'!I45</f>
        <v>148.93</v>
      </c>
      <c r="J8" s="6">
        <f>'Data Sheet'!J45</f>
        <v>153.28</v>
      </c>
      <c r="K8" s="6">
        <f>'Data Sheet'!K45</f>
        <v>159.29</v>
      </c>
    </row>
    <row r="9" spans="1:11" x14ac:dyDescent="0.35">
      <c r="A9" t="s">
        <v>11</v>
      </c>
      <c r="B9" s="6">
        <f>'Data Sheet'!B46</f>
        <v>27.56</v>
      </c>
      <c r="C9" s="6">
        <f>'Data Sheet'!C46</f>
        <v>33.19</v>
      </c>
      <c r="D9" s="6">
        <f>'Data Sheet'!D46</f>
        <v>42.83</v>
      </c>
      <c r="E9" s="6">
        <f>'Data Sheet'!E46</f>
        <v>93.6</v>
      </c>
      <c r="F9" s="6">
        <f>'Data Sheet'!F46</f>
        <v>98.69</v>
      </c>
      <c r="G9" s="6">
        <f>'Data Sheet'!G46</f>
        <v>57.92</v>
      </c>
      <c r="H9" s="6">
        <f>'Data Sheet'!H46</f>
        <v>39.99</v>
      </c>
      <c r="I9" s="6">
        <f>'Data Sheet'!I46</f>
        <v>33.76</v>
      </c>
      <c r="J9" s="6">
        <f>'Data Sheet'!J46</f>
        <v>33.229999999999997</v>
      </c>
      <c r="K9" s="6">
        <f>'Data Sheet'!K46</f>
        <v>31.62</v>
      </c>
    </row>
    <row r="10" spans="1:11" x14ac:dyDescent="0.35">
      <c r="A10" t="s">
        <v>12</v>
      </c>
      <c r="B10" s="6">
        <f>'Data Sheet'!B47</f>
        <v>490.88</v>
      </c>
      <c r="C10" s="6">
        <f>'Data Sheet'!C47</f>
        <v>421.74</v>
      </c>
      <c r="D10" s="6">
        <f>'Data Sheet'!D47</f>
        <v>293.66000000000003</v>
      </c>
      <c r="E10" s="6">
        <f>'Data Sheet'!E47</f>
        <v>447.85</v>
      </c>
      <c r="F10" s="6">
        <f>'Data Sheet'!F47</f>
        <v>397.07</v>
      </c>
      <c r="G10" s="6">
        <f>'Data Sheet'!G47</f>
        <v>401.93</v>
      </c>
      <c r="H10" s="6">
        <f>'Data Sheet'!H47</f>
        <v>529.70000000000005</v>
      </c>
      <c r="I10" s="6">
        <f>'Data Sheet'!I47</f>
        <v>465.42</v>
      </c>
      <c r="J10" s="6">
        <f>'Data Sheet'!J47</f>
        <v>523.28</v>
      </c>
      <c r="K10" s="6">
        <f>'Data Sheet'!K47</f>
        <v>539.91</v>
      </c>
    </row>
    <row r="11" spans="1:11" x14ac:dyDescent="0.35">
      <c r="A11" t="s">
        <v>13</v>
      </c>
      <c r="B11" s="6">
        <f>'Data Sheet'!B48</f>
        <v>131.69999999999999</v>
      </c>
      <c r="C11" s="6">
        <f>'Data Sheet'!C48</f>
        <v>106.21</v>
      </c>
      <c r="D11" s="6">
        <f>'Data Sheet'!D48</f>
        <v>25.95</v>
      </c>
      <c r="E11" s="6">
        <f>'Data Sheet'!E48</f>
        <v>133.69999999999999</v>
      </c>
      <c r="F11" s="6">
        <f>'Data Sheet'!F48</f>
        <v>37.729999999999997</v>
      </c>
      <c r="G11" s="6">
        <f>'Data Sheet'!G48</f>
        <v>102.18</v>
      </c>
      <c r="H11" s="6">
        <f>'Data Sheet'!H48</f>
        <v>122.63</v>
      </c>
      <c r="I11" s="6">
        <f>'Data Sheet'!I48</f>
        <v>118.98</v>
      </c>
      <c r="J11" s="6">
        <f>'Data Sheet'!J48</f>
        <v>126.23</v>
      </c>
      <c r="K11" s="6">
        <f>'Data Sheet'!K48</f>
        <v>137.12</v>
      </c>
    </row>
    <row r="12" spans="1:11" s="2" customFormat="1" x14ac:dyDescent="0.35">
      <c r="A12" s="2" t="s">
        <v>14</v>
      </c>
      <c r="B12" s="1">
        <f>'Data Sheet'!B49</f>
        <v>338.24</v>
      </c>
      <c r="C12" s="1">
        <f>'Data Sheet'!C49</f>
        <v>278.87</v>
      </c>
      <c r="D12" s="1">
        <f>'Data Sheet'!D49</f>
        <v>216.63</v>
      </c>
      <c r="E12" s="1">
        <f>'Data Sheet'!E49</f>
        <v>290.32</v>
      </c>
      <c r="F12" s="1">
        <f>'Data Sheet'!F49</f>
        <v>364.42</v>
      </c>
      <c r="G12" s="1">
        <f>'Data Sheet'!G49</f>
        <v>278.88</v>
      </c>
      <c r="H12" s="1">
        <f>'Data Sheet'!H49</f>
        <v>344.85</v>
      </c>
      <c r="I12" s="1">
        <f>'Data Sheet'!I49</f>
        <v>334.15</v>
      </c>
      <c r="J12" s="1">
        <f>'Data Sheet'!J49</f>
        <v>404.46</v>
      </c>
      <c r="K12" s="1">
        <f>'Data Sheet'!K49</f>
        <v>384.61</v>
      </c>
    </row>
    <row r="14" spans="1:11" s="2" customFormat="1" x14ac:dyDescent="0.35">
      <c r="A14" s="2" t="s">
        <v>18</v>
      </c>
      <c r="B14" s="10">
        <f>IF(B4&gt;0,B6/B4,"")</f>
        <v>0.14384618268885688</v>
      </c>
      <c r="C14" s="10">
        <f t="shared" ref="C14:K14" si="0">IF(C4&gt;0,C6/C4,"")</f>
        <v>0.15047109297777031</v>
      </c>
      <c r="D14" s="10">
        <f t="shared" si="0"/>
        <v>0.16032839819299505</v>
      </c>
      <c r="E14" s="10">
        <f t="shared" si="0"/>
        <v>0.15334771729315017</v>
      </c>
      <c r="F14" s="10">
        <f t="shared" si="0"/>
        <v>0.14860539334907283</v>
      </c>
      <c r="G14" s="10">
        <f t="shared" si="0"/>
        <v>0.12708954081862289</v>
      </c>
      <c r="H14" s="10">
        <f t="shared" si="0"/>
        <v>0.1347483410080248</v>
      </c>
      <c r="I14" s="10">
        <f t="shared" si="0"/>
        <v>0.12700385652795304</v>
      </c>
      <c r="J14" s="10">
        <f t="shared" si="0"/>
        <v>0.13527860005235709</v>
      </c>
      <c r="K14" s="10">
        <f t="shared" si="0"/>
        <v>0.14097613458528951</v>
      </c>
    </row>
    <row r="22" s="23" customFormat="1" x14ac:dyDescent="0.35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4"/>
  <sheetViews>
    <sheetView zoomScale="125" workbookViewId="0">
      <pane xSplit="1" ySplit="3" topLeftCell="B10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defaultColWidth="8.90625" defaultRowHeight="14.5" x14ac:dyDescent="0.35"/>
  <cols>
    <col min="1" max="1" width="22.90625" bestFit="1" customWidth="1"/>
    <col min="2" max="2" width="13.453125" customWidth="1"/>
    <col min="3" max="11" width="15.453125" customWidth="1"/>
  </cols>
  <sheetData>
    <row r="1" spans="1:11" s="2" customFormat="1" x14ac:dyDescent="0.35">
      <c r="A1" s="2" t="str">
        <f>'Profit &amp; Loss'!A1</f>
        <v>TATA CONSUMER PRODUCTS LTD</v>
      </c>
      <c r="E1" t="str">
        <f>UPDATE</f>
        <v/>
      </c>
      <c r="G1"/>
      <c r="J1" s="2" t="s">
        <v>1</v>
      </c>
    </row>
    <row r="2" spans="1:11" x14ac:dyDescent="0.35">
      <c r="G2" s="2"/>
      <c r="H2" s="2"/>
    </row>
    <row r="3" spans="1:11" x14ac:dyDescent="0.35">
      <c r="A3" s="11" t="s">
        <v>2</v>
      </c>
      <c r="B3" s="12">
        <f>'Data Sheet'!B56</f>
        <v>42460</v>
      </c>
      <c r="C3" s="12">
        <f>'Data Sheet'!C56</f>
        <v>42825</v>
      </c>
      <c r="D3" s="12">
        <f>'Data Sheet'!D56</f>
        <v>43190</v>
      </c>
      <c r="E3" s="12">
        <f>'Data Sheet'!E56</f>
        <v>43555</v>
      </c>
      <c r="F3" s="12">
        <f>'Data Sheet'!F56</f>
        <v>43921</v>
      </c>
      <c r="G3" s="12">
        <f>'Data Sheet'!G56</f>
        <v>44286</v>
      </c>
      <c r="H3" s="12">
        <f>'Data Sheet'!H56</f>
        <v>44651</v>
      </c>
      <c r="I3" s="12">
        <f>'Data Sheet'!I56</f>
        <v>45016</v>
      </c>
      <c r="J3" s="12">
        <f>'Data Sheet'!J56</f>
        <v>45382</v>
      </c>
      <c r="K3" s="12">
        <f>'Data Sheet'!K56</f>
        <v>45747</v>
      </c>
    </row>
    <row r="4" spans="1:11" x14ac:dyDescent="0.35">
      <c r="A4" t="s">
        <v>24</v>
      </c>
      <c r="B4" s="14">
        <f>'Data Sheet'!B57</f>
        <v>63.11</v>
      </c>
      <c r="C4" s="14">
        <f>'Data Sheet'!C57</f>
        <v>63.11</v>
      </c>
      <c r="D4" s="14">
        <f>'Data Sheet'!D57</f>
        <v>63.11</v>
      </c>
      <c r="E4" s="14">
        <f>'Data Sheet'!E57</f>
        <v>63.11</v>
      </c>
      <c r="F4" s="14">
        <f>'Data Sheet'!F57</f>
        <v>92.16</v>
      </c>
      <c r="G4" s="14">
        <f>'Data Sheet'!G57</f>
        <v>92.16</v>
      </c>
      <c r="H4" s="14">
        <f>'Data Sheet'!H57</f>
        <v>92.16</v>
      </c>
      <c r="I4" s="14">
        <f>'Data Sheet'!I57</f>
        <v>92.9</v>
      </c>
      <c r="J4" s="14">
        <f>'Data Sheet'!J57</f>
        <v>95.28</v>
      </c>
      <c r="K4" s="14">
        <f>'Data Sheet'!K57</f>
        <v>98.95</v>
      </c>
    </row>
    <row r="5" spans="1:11" x14ac:dyDescent="0.35">
      <c r="A5" t="s">
        <v>25</v>
      </c>
      <c r="B5" s="14">
        <f>'Data Sheet'!B58</f>
        <v>6184.06</v>
      </c>
      <c r="C5" s="14">
        <f>'Data Sheet'!C58</f>
        <v>6202.39</v>
      </c>
      <c r="D5" s="14">
        <f>'Data Sheet'!D58</f>
        <v>6968.49</v>
      </c>
      <c r="E5" s="14">
        <f>'Data Sheet'!E58</f>
        <v>7268.58</v>
      </c>
      <c r="F5" s="14">
        <f>'Data Sheet'!F58</f>
        <v>13722.7</v>
      </c>
      <c r="G5" s="14">
        <f>'Data Sheet'!G58</f>
        <v>14442.35</v>
      </c>
      <c r="H5" s="14">
        <f>'Data Sheet'!H58</f>
        <v>15049.78</v>
      </c>
      <c r="I5" s="14">
        <f>'Data Sheet'!I58</f>
        <v>16183.81</v>
      </c>
      <c r="J5" s="14">
        <f>'Data Sheet'!J58</f>
        <v>15961.51</v>
      </c>
      <c r="K5" s="14">
        <f>'Data Sheet'!K58</f>
        <v>19902.13</v>
      </c>
    </row>
    <row r="6" spans="1:11" x14ac:dyDescent="0.35">
      <c r="A6" t="s">
        <v>71</v>
      </c>
      <c r="B6" s="14">
        <f>'Data Sheet'!B59</f>
        <v>1354.05</v>
      </c>
      <c r="C6" s="14">
        <f>'Data Sheet'!C59</f>
        <v>786.56</v>
      </c>
      <c r="D6" s="14">
        <f>'Data Sheet'!D59</f>
        <v>1067.58</v>
      </c>
      <c r="E6" s="14">
        <f>'Data Sheet'!E59</f>
        <v>1141.0999999999999</v>
      </c>
      <c r="F6" s="14">
        <f>'Data Sheet'!F59</f>
        <v>1586.32</v>
      </c>
      <c r="G6" s="14">
        <f>'Data Sheet'!G59</f>
        <v>1633.55</v>
      </c>
      <c r="H6" s="14">
        <f>'Data Sheet'!H59</f>
        <v>1412.01</v>
      </c>
      <c r="I6" s="14">
        <f>'Data Sheet'!I59</f>
        <v>1600.04</v>
      </c>
      <c r="J6" s="14">
        <f>'Data Sheet'!J59</f>
        <v>3477.22</v>
      </c>
      <c r="K6" s="14">
        <f>'Data Sheet'!K59</f>
        <v>2392.6799999999998</v>
      </c>
    </row>
    <row r="7" spans="1:11" x14ac:dyDescent="0.35">
      <c r="A7" t="s">
        <v>72</v>
      </c>
      <c r="B7" s="14">
        <f>'Data Sheet'!B60</f>
        <v>2293.54</v>
      </c>
      <c r="C7" s="14">
        <f>'Data Sheet'!C60</f>
        <v>2499.35</v>
      </c>
      <c r="D7" s="14">
        <f>'Data Sheet'!D60</f>
        <v>2361.58</v>
      </c>
      <c r="E7" s="14">
        <f>'Data Sheet'!E60</f>
        <v>2407.89</v>
      </c>
      <c r="F7" s="14">
        <f>'Data Sheet'!F60</f>
        <v>3071.86</v>
      </c>
      <c r="G7" s="14">
        <f>'Data Sheet'!G60</f>
        <v>4049.76</v>
      </c>
      <c r="H7" s="14">
        <f>'Data Sheet'!H60</f>
        <v>4520.92</v>
      </c>
      <c r="I7" s="14">
        <f>'Data Sheet'!I60</f>
        <v>4885.74</v>
      </c>
      <c r="J7" s="14">
        <f>'Data Sheet'!J60</f>
        <v>8344.7800000000007</v>
      </c>
      <c r="K7" s="14">
        <f>'Data Sheet'!K60</f>
        <v>9436.86</v>
      </c>
    </row>
    <row r="8" spans="1:11" s="2" customFormat="1" x14ac:dyDescent="0.35">
      <c r="A8" s="2" t="s">
        <v>26</v>
      </c>
      <c r="B8" s="15">
        <f>'Data Sheet'!B61</f>
        <v>9894.76</v>
      </c>
      <c r="C8" s="15">
        <f>'Data Sheet'!C61</f>
        <v>9551.41</v>
      </c>
      <c r="D8" s="15">
        <f>'Data Sheet'!D61</f>
        <v>10460.76</v>
      </c>
      <c r="E8" s="15">
        <f>'Data Sheet'!E61</f>
        <v>10880.68</v>
      </c>
      <c r="F8" s="15">
        <f>'Data Sheet'!F61</f>
        <v>18473.04</v>
      </c>
      <c r="G8" s="15">
        <f>'Data Sheet'!G61</f>
        <v>20217.82</v>
      </c>
      <c r="H8" s="15">
        <f>'Data Sheet'!H61</f>
        <v>21074.87</v>
      </c>
      <c r="I8" s="15">
        <f>'Data Sheet'!I61</f>
        <v>22762.49</v>
      </c>
      <c r="J8" s="15">
        <f>'Data Sheet'!J61</f>
        <v>27878.79</v>
      </c>
      <c r="K8" s="15">
        <f>'Data Sheet'!K61</f>
        <v>31830.62</v>
      </c>
    </row>
    <row r="9" spans="1:11" s="2" customFormat="1" x14ac:dyDescent="0.35">
      <c r="B9" s="15"/>
      <c r="C9" s="15"/>
      <c r="D9" s="15"/>
      <c r="E9" s="15"/>
      <c r="F9" s="15"/>
      <c r="G9" s="15"/>
      <c r="H9" s="15"/>
      <c r="I9" s="15"/>
      <c r="J9" s="15"/>
      <c r="K9" s="15"/>
    </row>
    <row r="10" spans="1:11" x14ac:dyDescent="0.35">
      <c r="A10" t="s">
        <v>27</v>
      </c>
      <c r="B10" s="14">
        <f>'Data Sheet'!B62</f>
        <v>4661.8</v>
      </c>
      <c r="C10" s="14">
        <f>'Data Sheet'!C62</f>
        <v>4572.59</v>
      </c>
      <c r="D10" s="14">
        <f>'Data Sheet'!D62</f>
        <v>4798.18</v>
      </c>
      <c r="E10" s="14">
        <f>'Data Sheet'!E62</f>
        <v>4913.3100000000004</v>
      </c>
      <c r="F10" s="14">
        <f>'Data Sheet'!F62</f>
        <v>11656.04</v>
      </c>
      <c r="G10" s="14">
        <f>'Data Sheet'!G62</f>
        <v>12023.13</v>
      </c>
      <c r="H10" s="14">
        <f>'Data Sheet'!H62</f>
        <v>12599.35</v>
      </c>
      <c r="I10" s="14">
        <f>'Data Sheet'!I62</f>
        <v>13070.04</v>
      </c>
      <c r="J10" s="14">
        <f>'Data Sheet'!J62</f>
        <v>19357.900000000001</v>
      </c>
      <c r="K10" s="14">
        <f>'Data Sheet'!K62</f>
        <v>21476.84</v>
      </c>
    </row>
    <row r="11" spans="1:11" x14ac:dyDescent="0.35">
      <c r="A11" t="s">
        <v>28</v>
      </c>
      <c r="B11" s="14">
        <f>'Data Sheet'!B63</f>
        <v>39.42</v>
      </c>
      <c r="C11" s="14">
        <f>'Data Sheet'!C63</f>
        <v>63.19</v>
      </c>
      <c r="D11" s="14">
        <f>'Data Sheet'!D63</f>
        <v>135.16</v>
      </c>
      <c r="E11" s="14">
        <f>'Data Sheet'!E63</f>
        <v>424.41</v>
      </c>
      <c r="F11" s="14">
        <f>'Data Sheet'!F63</f>
        <v>95.35</v>
      </c>
      <c r="G11" s="14">
        <f>'Data Sheet'!G63</f>
        <v>112.85</v>
      </c>
      <c r="H11" s="14">
        <f>'Data Sheet'!H63</f>
        <v>246.97</v>
      </c>
      <c r="I11" s="14">
        <f>'Data Sheet'!I63</f>
        <v>294.89999999999998</v>
      </c>
      <c r="J11" s="14">
        <f>'Data Sheet'!J63</f>
        <v>189.6</v>
      </c>
      <c r="K11" s="14">
        <f>'Data Sheet'!K63</f>
        <v>218.1</v>
      </c>
    </row>
    <row r="12" spans="1:11" x14ac:dyDescent="0.35">
      <c r="A12" t="s">
        <v>29</v>
      </c>
      <c r="B12" s="14">
        <f>'Data Sheet'!B64</f>
        <v>1365.94</v>
      </c>
      <c r="C12" s="14">
        <f>'Data Sheet'!C64</f>
        <v>1451.04</v>
      </c>
      <c r="D12" s="14">
        <f>'Data Sheet'!D64</f>
        <v>1161.33</v>
      </c>
      <c r="E12" s="14">
        <f>'Data Sheet'!E64</f>
        <v>1187.6600000000001</v>
      </c>
      <c r="F12" s="14">
        <f>'Data Sheet'!F64</f>
        <v>1322.85</v>
      </c>
      <c r="G12" s="14">
        <f>'Data Sheet'!G64</f>
        <v>805.89</v>
      </c>
      <c r="H12" s="14">
        <f>'Data Sheet'!H64</f>
        <v>797.28</v>
      </c>
      <c r="I12" s="14">
        <f>'Data Sheet'!I64</f>
        <v>1432.97</v>
      </c>
      <c r="J12" s="14">
        <f>'Data Sheet'!J64</f>
        <v>870.55</v>
      </c>
      <c r="K12" s="14">
        <f>'Data Sheet'!K64</f>
        <v>968.67</v>
      </c>
    </row>
    <row r="13" spans="1:11" x14ac:dyDescent="0.35">
      <c r="A13" t="s">
        <v>73</v>
      </c>
      <c r="B13" s="14">
        <f>'Data Sheet'!B65</f>
        <v>3827.6</v>
      </c>
      <c r="C13" s="14">
        <f>'Data Sheet'!C65</f>
        <v>3464.59</v>
      </c>
      <c r="D13" s="14">
        <f>'Data Sheet'!D65</f>
        <v>4366.09</v>
      </c>
      <c r="E13" s="14">
        <f>'Data Sheet'!E65</f>
        <v>4355.3</v>
      </c>
      <c r="F13" s="14">
        <f>'Data Sheet'!F65</f>
        <v>5398.8</v>
      </c>
      <c r="G13" s="14">
        <f>'Data Sheet'!G65</f>
        <v>7275.95</v>
      </c>
      <c r="H13" s="14">
        <f>'Data Sheet'!H65</f>
        <v>7431.27</v>
      </c>
      <c r="I13" s="14">
        <f>'Data Sheet'!I65</f>
        <v>7964.58</v>
      </c>
      <c r="J13" s="14">
        <f>'Data Sheet'!J65</f>
        <v>7460.74</v>
      </c>
      <c r="K13" s="14">
        <f>'Data Sheet'!K65</f>
        <v>9167.01</v>
      </c>
    </row>
    <row r="14" spans="1:11" s="2" customFormat="1" x14ac:dyDescent="0.35">
      <c r="A14" s="2" t="s">
        <v>26</v>
      </c>
      <c r="B14" s="14">
        <f>'Data Sheet'!B66</f>
        <v>9894.76</v>
      </c>
      <c r="C14" s="14">
        <f>'Data Sheet'!C66</f>
        <v>9551.41</v>
      </c>
      <c r="D14" s="14">
        <f>'Data Sheet'!D66</f>
        <v>10460.76</v>
      </c>
      <c r="E14" s="14">
        <f>'Data Sheet'!E66</f>
        <v>10880.68</v>
      </c>
      <c r="F14" s="14">
        <f>'Data Sheet'!F66</f>
        <v>18473.04</v>
      </c>
      <c r="G14" s="14">
        <f>'Data Sheet'!G66</f>
        <v>20217.82</v>
      </c>
      <c r="H14" s="14">
        <f>'Data Sheet'!H66</f>
        <v>21074.87</v>
      </c>
      <c r="I14" s="14">
        <f>'Data Sheet'!I66</f>
        <v>22762.49</v>
      </c>
      <c r="J14" s="14">
        <f>'Data Sheet'!J66</f>
        <v>27878.79</v>
      </c>
      <c r="K14" s="14">
        <f>'Data Sheet'!K66</f>
        <v>31830.62</v>
      </c>
    </row>
    <row r="15" spans="1:11" x14ac:dyDescent="0.35"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x14ac:dyDescent="0.35">
      <c r="A16" t="s">
        <v>30</v>
      </c>
      <c r="B16" s="4">
        <f>B13-B7</f>
        <v>1534.06</v>
      </c>
      <c r="C16" s="4">
        <f t="shared" ref="C16:K16" si="0">C13-C7</f>
        <v>965.24000000000024</v>
      </c>
      <c r="D16" s="4">
        <f t="shared" si="0"/>
        <v>2004.5100000000002</v>
      </c>
      <c r="E16" s="4">
        <f t="shared" si="0"/>
        <v>1947.4100000000003</v>
      </c>
      <c r="F16" s="4">
        <f t="shared" si="0"/>
        <v>2326.94</v>
      </c>
      <c r="G16" s="4">
        <f t="shared" si="0"/>
        <v>3226.1899999999996</v>
      </c>
      <c r="H16" s="4">
        <f t="shared" si="0"/>
        <v>2910.3500000000004</v>
      </c>
      <c r="I16" s="4">
        <f t="shared" si="0"/>
        <v>3078.84</v>
      </c>
      <c r="J16" s="4">
        <f t="shared" si="0"/>
        <v>-884.04000000000087</v>
      </c>
      <c r="K16" s="4">
        <f t="shared" si="0"/>
        <v>-269.85000000000036</v>
      </c>
    </row>
    <row r="17" spans="1:11" x14ac:dyDescent="0.35">
      <c r="A17" t="s">
        <v>44</v>
      </c>
      <c r="B17" s="4">
        <f>'Data Sheet'!B67</f>
        <v>592.42999999999995</v>
      </c>
      <c r="C17" s="4">
        <f>'Data Sheet'!C67</f>
        <v>592.45000000000005</v>
      </c>
      <c r="D17" s="4">
        <f>'Data Sheet'!D67</f>
        <v>648.28</v>
      </c>
      <c r="E17" s="4">
        <f>'Data Sheet'!E67</f>
        <v>680.55</v>
      </c>
      <c r="F17" s="4">
        <f>'Data Sheet'!F67</f>
        <v>922.41</v>
      </c>
      <c r="G17" s="4">
        <f>'Data Sheet'!G67</f>
        <v>761.32</v>
      </c>
      <c r="H17" s="4">
        <f>'Data Sheet'!H67</f>
        <v>835.15</v>
      </c>
      <c r="I17" s="4">
        <f>'Data Sheet'!I67</f>
        <v>798.33</v>
      </c>
      <c r="J17" s="4">
        <f>'Data Sheet'!J67</f>
        <v>896.75</v>
      </c>
      <c r="K17" s="4">
        <f>'Data Sheet'!K67</f>
        <v>869.79</v>
      </c>
    </row>
    <row r="18" spans="1:11" x14ac:dyDescent="0.35">
      <c r="A18" t="s">
        <v>45</v>
      </c>
      <c r="B18" s="4">
        <f>'Data Sheet'!B68</f>
        <v>1629.01</v>
      </c>
      <c r="C18" s="4">
        <f>'Data Sheet'!C68</f>
        <v>1452.96</v>
      </c>
      <c r="D18" s="4">
        <f>'Data Sheet'!D68</f>
        <v>1448.31</v>
      </c>
      <c r="E18" s="4">
        <f>'Data Sheet'!E68</f>
        <v>1608.54</v>
      </c>
      <c r="F18" s="4">
        <f>'Data Sheet'!F68</f>
        <v>1712.03</v>
      </c>
      <c r="G18" s="4">
        <f>'Data Sheet'!G68</f>
        <v>2249.16</v>
      </c>
      <c r="H18" s="4">
        <f>'Data Sheet'!H68</f>
        <v>2266.5100000000002</v>
      </c>
      <c r="I18" s="4">
        <f>'Data Sheet'!I68</f>
        <v>2701.67</v>
      </c>
      <c r="J18" s="4">
        <f>'Data Sheet'!J68</f>
        <v>2769.35</v>
      </c>
      <c r="K18" s="4">
        <f>'Data Sheet'!K68</f>
        <v>3599.91</v>
      </c>
    </row>
    <row r="20" spans="1:11" x14ac:dyDescent="0.35">
      <c r="A20" t="s">
        <v>46</v>
      </c>
      <c r="B20" s="4">
        <f>IF('Profit &amp; Loss'!B4&gt;0,'Balance Sheet'!B17/('Profit &amp; Loss'!B4/365),0)</f>
        <v>32.582784101354022</v>
      </c>
      <c r="C20" s="4">
        <f>IF('Profit &amp; Loss'!C4&gt;0,'Balance Sheet'!C17/('Profit &amp; Loss'!C4/365),0)</f>
        <v>31.896549180992839</v>
      </c>
      <c r="D20" s="4">
        <f>IF('Profit &amp; Loss'!D4&gt;0,'Balance Sheet'!D17/('Profit &amp; Loss'!D4/365),0)</f>
        <v>34.719009295193935</v>
      </c>
      <c r="E20" s="4">
        <f>IF('Profit &amp; Loss'!E4&gt;0,'Balance Sheet'!E17/('Profit &amp; Loss'!E4/365),0)</f>
        <v>34.255085154795559</v>
      </c>
      <c r="F20" s="4">
        <f>IF('Profit &amp; Loss'!F4&gt;0,'Balance Sheet'!F17/('Profit &amp; Loss'!F4/365),0)</f>
        <v>34.934624619452094</v>
      </c>
      <c r="G20" s="4">
        <f>IF('Profit &amp; Loss'!G4&gt;0,'Balance Sheet'!G17/('Profit &amp; Loss'!G4/365),0)</f>
        <v>23.951136137382854</v>
      </c>
      <c r="H20" s="4">
        <f>IF('Profit &amp; Loss'!H4&gt;0,'Balance Sheet'!H17/('Profit &amp; Loss'!H4/365),0)</f>
        <v>24.532850933211645</v>
      </c>
      <c r="I20" s="4">
        <f>IF('Profit &amp; Loss'!I4&gt;0,'Balance Sheet'!I17/('Profit &amp; Loss'!I4/365),0)</f>
        <v>21.141048206652179</v>
      </c>
      <c r="J20" s="4">
        <f>IF('Profit &amp; Loss'!J4&gt;0,'Balance Sheet'!J17/('Profit &amp; Loss'!J4/365),0)</f>
        <v>21.525514851192138</v>
      </c>
      <c r="K20" s="4">
        <f>IF('Profit &amp; Loss'!K4&gt;0,'Balance Sheet'!K17/('Profit &amp; Loss'!K4/365),0)</f>
        <v>18.019522314865792</v>
      </c>
    </row>
    <row r="21" spans="1:11" x14ac:dyDescent="0.35">
      <c r="A21" t="s">
        <v>47</v>
      </c>
      <c r="B21" s="4">
        <f>IF('Balance Sheet'!B18&gt;0,'Profit &amp; Loss'!B4/'Balance Sheet'!B18,0)</f>
        <v>4.0739713077267785</v>
      </c>
      <c r="C21" s="4">
        <f>IF('Balance Sheet'!C18&gt;0,'Profit &amp; Loss'!C4/'Balance Sheet'!C18,0)</f>
        <v>4.6660265939874463</v>
      </c>
      <c r="D21" s="4">
        <f>IF('Balance Sheet'!D18&gt;0,'Profit &amp; Loss'!D4/'Balance Sheet'!D18,0)</f>
        <v>4.7057259840779944</v>
      </c>
      <c r="E21" s="4">
        <f>IF('Balance Sheet'!E18&gt;0,'Profit &amp; Loss'!E4/'Balance Sheet'!E18,0)</f>
        <v>4.5081253807800863</v>
      </c>
      <c r="F21" s="4">
        <f>IF('Balance Sheet'!F18&gt;0,'Profit &amp; Loss'!F4/'Balance Sheet'!F18,0)</f>
        <v>5.629235469004632</v>
      </c>
      <c r="G21" s="4">
        <f>IF('Balance Sheet'!G18&gt;0,'Profit &amp; Loss'!G4/'Balance Sheet'!G18,0)</f>
        <v>5.1583835743121886</v>
      </c>
      <c r="H21" s="4">
        <f>IF('Balance Sheet'!H18&gt;0,'Profit &amp; Loss'!H4/'Balance Sheet'!H18,0)</f>
        <v>5.4821597963388644</v>
      </c>
      <c r="I21" s="4">
        <f>IF('Balance Sheet'!I18&gt;0,'Profit &amp; Loss'!I4/'Balance Sheet'!I18,0)</f>
        <v>5.1017185666643226</v>
      </c>
      <c r="J21" s="4">
        <f>IF('Balance Sheet'!J18&gt;0,'Profit &amp; Loss'!J4/'Balance Sheet'!J18,0)</f>
        <v>5.4907649809522097</v>
      </c>
      <c r="K21" s="4">
        <f>IF('Balance Sheet'!K18&gt;0,'Profit &amp; Loss'!K4/'Balance Sheet'!K18,0)</f>
        <v>4.8940945745865871</v>
      </c>
    </row>
    <row r="23" spans="1:11" s="2" customFormat="1" x14ac:dyDescent="0.35">
      <c r="A23" s="2" t="s">
        <v>59</v>
      </c>
      <c r="B23" s="10">
        <f>IF(SUM('Balance Sheet'!B4:B5)&gt;0,'Profit &amp; Loss'!B12/SUM('Balance Sheet'!B4:B5),"")</f>
        <v>-8.8360009412261867E-4</v>
      </c>
      <c r="C23" s="10">
        <f>IF(SUM('Balance Sheet'!C4:C5)&gt;0,'Profit &amp; Loss'!C12/SUM('Balance Sheet'!C4:C5),"")</f>
        <v>6.2156252493815338E-2</v>
      </c>
      <c r="D23" s="10">
        <f>IF(SUM('Balance Sheet'!D4:D5)&gt;0,'Profit &amp; Loss'!D12/SUM('Balance Sheet'!D4:D5),"")</f>
        <v>7.0476136298993117E-2</v>
      </c>
      <c r="E23" s="10">
        <f>IF(SUM('Balance Sheet'!E4:E5)&gt;0,'Profit &amp; Loss'!E12/SUM('Balance Sheet'!E4:E5),"")</f>
        <v>5.5674748932374396E-2</v>
      </c>
      <c r="F23" s="10">
        <f>IF(SUM('Balance Sheet'!F4:F5)&gt;0,'Profit &amp; Loss'!F12/SUM('Balance Sheet'!F4:F5),"")</f>
        <v>3.3280105625391784E-2</v>
      </c>
      <c r="G23" s="10">
        <f>IF(SUM('Balance Sheet'!G4:G5)&gt;0,'Profit &amp; Loss'!G12/SUM('Balance Sheet'!G4:G5),"")</f>
        <v>5.894178751124049E-2</v>
      </c>
      <c r="H23" s="10">
        <f>IF(SUM('Balance Sheet'!H4:H5)&gt;0,'Profit &amp; Loss'!H12/SUM('Balance Sheet'!H4:H5),"")</f>
        <v>6.1800535466393337E-2</v>
      </c>
      <c r="I23" s="10">
        <f>IF(SUM('Balance Sheet'!I4:I5)&gt;0,'Profit &amp; Loss'!I12/SUM('Balance Sheet'!I4:I5),"")</f>
        <v>7.39565919648381E-2</v>
      </c>
      <c r="J23" s="10">
        <f>IF(SUM('Balance Sheet'!J4:J5)&gt;0,'Profit &amp; Loss'!J12/SUM('Balance Sheet'!J4:J5),"")</f>
        <v>7.1641343008160399E-2</v>
      </c>
      <c r="K23" s="10">
        <f>IF(SUM('Balance Sheet'!K4:K5)&gt;0,'Profit &amp; Loss'!K12/SUM('Balance Sheet'!K4:K5),"")</f>
        <v>6.3920048317390857E-2</v>
      </c>
    </row>
    <row r="24" spans="1:11" s="2" customFormat="1" x14ac:dyDescent="0.35">
      <c r="A24" s="2" t="s">
        <v>60</v>
      </c>
      <c r="B24" s="10"/>
      <c r="C24" s="10">
        <f>IF((B4+B5+B6+C4+C5+C6)&gt;0,('Profit &amp; Loss'!C10+'Profit &amp; Loss'!C9)*2/(B4+B5+B6+C4+C5+C6),"")</f>
        <v>0.10284250352139589</v>
      </c>
      <c r="D24" s="10">
        <f>IF((C4+C5+C6+D4+D5+D6)&gt;0,('Profit &amp; Loss'!D10+'Profit &amp; Loss'!D9)*2/(C4+C5+C6+D4+D5+D6),"")</f>
        <v>0.10505938787848387</v>
      </c>
      <c r="E24" s="10">
        <f>IF((D4+D5+D6+E4+E5+E6)&gt;0,('Profit &amp; Loss'!E10+'Profit &amp; Loss'!E9)*2/(D4+D5+D6+E4+E5+E6),"")</f>
        <v>9.5001378834260519E-2</v>
      </c>
      <c r="F24" s="10">
        <f>IF((E4+E5+E6+F4+F5+F6)&gt;0,('Profit &amp; Loss'!F10+'Profit &amp; Loss'!F9)*2/(E4+E5+E6+F4+F5+F6),"")</f>
        <v>7.4326976200439224E-2</v>
      </c>
      <c r="G24" s="10">
        <f>IF((F4+F5+F6+G4+G5+G6)&gt;0,('Profit &amp; Loss'!G10+'Profit &amp; Loss'!G9)*2/(F4+F5+F6+G4+G5+G6),"")</f>
        <v>8.7411036819384946E-2</v>
      </c>
      <c r="H24" s="10">
        <f>IF((G4+G5+G6+H4+H5+H6)&gt;0,('Profit &amp; Loss'!H10+'Profit &amp; Loss'!H9)*2/(G4+G5+G6+H4+H5+H6),"")</f>
        <v>9.3439858981767931E-2</v>
      </c>
      <c r="I24" s="10">
        <f>IF((H4+H5+H6+I4+I5+I6)&gt;0,('Profit &amp; Loss'!I10+'Profit &amp; Loss'!I9)*2/(H4+H5+H6+I4+I5+I6),"")</f>
        <v>0.10924668972748157</v>
      </c>
      <c r="J24" s="10">
        <f>IF((I4+I5+I6+J4+J5+J6)&gt;0,('Profit &amp; Loss'!J10+'Profit &amp; Loss'!J9)*2/(I4+I5+I6+J4+J5+J6),"")</f>
        <v>9.7593847331623296E-2</v>
      </c>
      <c r="K24"/>
    </row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8"/>
  <sheetViews>
    <sheetView zoomScale="67" zoomScaleNormal="150" zoomScalePageLayoutView="150" workbookViewId="0">
      <pane xSplit="1" ySplit="3" topLeftCell="C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90625" defaultRowHeight="14.5" x14ac:dyDescent="0.35"/>
  <cols>
    <col min="1" max="1" width="26.7265625" bestFit="1" customWidth="1"/>
    <col min="2" max="6" width="13.453125" customWidth="1"/>
    <col min="7" max="11" width="13.453125" bestFit="1" customWidth="1"/>
  </cols>
  <sheetData>
    <row r="1" spans="1:11" s="2" customFormat="1" x14ac:dyDescent="0.35">
      <c r="A1" s="2" t="str">
        <f>'Balance Sheet'!A1</f>
        <v>TATA CONSUMER PRODUCTS LTD</v>
      </c>
      <c r="E1" t="str">
        <f>UPDATE</f>
        <v/>
      </c>
      <c r="F1"/>
      <c r="J1" s="2" t="s">
        <v>1</v>
      </c>
    </row>
    <row r="3" spans="1:11" s="2" customFormat="1" x14ac:dyDescent="0.35">
      <c r="A3" s="11" t="s">
        <v>2</v>
      </c>
      <c r="B3" s="12">
        <f>'Data Sheet'!B81</f>
        <v>42460</v>
      </c>
      <c r="C3" s="12">
        <f>'Data Sheet'!C81</f>
        <v>42825</v>
      </c>
      <c r="D3" s="12">
        <f>'Data Sheet'!D81</f>
        <v>43190</v>
      </c>
      <c r="E3" s="12">
        <f>'Data Sheet'!E81</f>
        <v>43555</v>
      </c>
      <c r="F3" s="12">
        <f>'Data Sheet'!F81</f>
        <v>43921</v>
      </c>
      <c r="G3" s="12">
        <f>'Data Sheet'!G81</f>
        <v>44286</v>
      </c>
      <c r="H3" s="12">
        <f>'Data Sheet'!H81</f>
        <v>44651</v>
      </c>
      <c r="I3" s="12">
        <f>'Data Sheet'!I81</f>
        <v>45016</v>
      </c>
      <c r="J3" s="12">
        <f>'Data Sheet'!J81</f>
        <v>45382</v>
      </c>
      <c r="K3" s="12">
        <f>'Data Sheet'!K81</f>
        <v>45747</v>
      </c>
    </row>
    <row r="4" spans="1:11" s="2" customFormat="1" x14ac:dyDescent="0.35">
      <c r="A4" s="2" t="s">
        <v>32</v>
      </c>
      <c r="B4" s="1">
        <f>'Data Sheet'!B82</f>
        <v>115.98</v>
      </c>
      <c r="C4" s="1">
        <f>'Data Sheet'!C82</f>
        <v>741.2</v>
      </c>
      <c r="D4" s="1">
        <f>'Data Sheet'!D82</f>
        <v>355.58</v>
      </c>
      <c r="E4" s="1">
        <f>'Data Sheet'!E82</f>
        <v>209.87</v>
      </c>
      <c r="F4" s="1">
        <f>'Data Sheet'!F82</f>
        <v>1082.23</v>
      </c>
      <c r="G4" s="1">
        <f>'Data Sheet'!G82</f>
        <v>1656.37</v>
      </c>
      <c r="H4" s="1">
        <f>'Data Sheet'!H82</f>
        <v>1515.81</v>
      </c>
      <c r="I4" s="1">
        <f>'Data Sheet'!I82</f>
        <v>1461.29</v>
      </c>
      <c r="J4" s="1">
        <f>'Data Sheet'!J82</f>
        <v>1936.68</v>
      </c>
      <c r="K4" s="1">
        <f>'Data Sheet'!K82</f>
        <v>2056.65</v>
      </c>
    </row>
    <row r="5" spans="1:11" x14ac:dyDescent="0.35">
      <c r="A5" t="s">
        <v>33</v>
      </c>
      <c r="B5" s="6">
        <f>'Data Sheet'!B83</f>
        <v>144.62</v>
      </c>
      <c r="C5" s="6">
        <f>'Data Sheet'!C83</f>
        <v>145.05000000000001</v>
      </c>
      <c r="D5" s="6">
        <f>'Data Sheet'!D83</f>
        <v>-31.1</v>
      </c>
      <c r="E5" s="6">
        <f>'Data Sheet'!E83</f>
        <v>53.17</v>
      </c>
      <c r="F5" s="6">
        <f>'Data Sheet'!F83</f>
        <v>-622.04</v>
      </c>
      <c r="G5" s="6">
        <f>'Data Sheet'!G83</f>
        <v>-346.5</v>
      </c>
      <c r="H5" s="6">
        <f>'Data Sheet'!H83</f>
        <v>-1317.11</v>
      </c>
      <c r="I5" s="6">
        <f>'Data Sheet'!I83</f>
        <v>-833.61</v>
      </c>
      <c r="J5" s="6">
        <f>'Data Sheet'!J83</f>
        <v>-1910.77</v>
      </c>
      <c r="K5" s="6">
        <f>'Data Sheet'!K83</f>
        <v>-2303.48</v>
      </c>
    </row>
    <row r="6" spans="1:11" x14ac:dyDescent="0.35">
      <c r="A6" t="s">
        <v>34</v>
      </c>
      <c r="B6" s="6">
        <f>'Data Sheet'!B84</f>
        <v>-281.8</v>
      </c>
      <c r="C6" s="6">
        <f>'Data Sheet'!C84</f>
        <v>-815.84</v>
      </c>
      <c r="D6" s="6">
        <f>'Data Sheet'!D84</f>
        <v>-30.39</v>
      </c>
      <c r="E6" s="6">
        <f>'Data Sheet'!E84</f>
        <v>-223.73</v>
      </c>
      <c r="F6" s="6">
        <f>'Data Sheet'!F84</f>
        <v>-308.33</v>
      </c>
      <c r="G6" s="6">
        <f>'Data Sheet'!G84</f>
        <v>-426.03</v>
      </c>
      <c r="H6" s="6">
        <f>'Data Sheet'!H84</f>
        <v>-994.77</v>
      </c>
      <c r="I6" s="6">
        <f>'Data Sheet'!I84</f>
        <v>-714.4</v>
      </c>
      <c r="J6" s="6">
        <f>'Data Sheet'!J84</f>
        <v>255.55</v>
      </c>
      <c r="K6" s="6">
        <f>'Data Sheet'!K84</f>
        <v>452.7</v>
      </c>
    </row>
    <row r="7" spans="1:11" s="2" customFormat="1" x14ac:dyDescent="0.35">
      <c r="A7" s="2" t="s">
        <v>35</v>
      </c>
      <c r="B7" s="1">
        <f>'Data Sheet'!B85</f>
        <v>-21.2</v>
      </c>
      <c r="C7" s="1">
        <f>'Data Sheet'!C85</f>
        <v>70.41</v>
      </c>
      <c r="D7" s="1">
        <f>'Data Sheet'!D85</f>
        <v>294.08999999999997</v>
      </c>
      <c r="E7" s="1">
        <f>'Data Sheet'!E85</f>
        <v>39.31</v>
      </c>
      <c r="F7" s="1">
        <f>'Data Sheet'!F85</f>
        <v>151.86000000000001</v>
      </c>
      <c r="G7" s="1">
        <f>'Data Sheet'!G85</f>
        <v>883.84</v>
      </c>
      <c r="H7" s="1">
        <f>'Data Sheet'!H85</f>
        <v>-796.07</v>
      </c>
      <c r="I7" s="1">
        <f>'Data Sheet'!I85</f>
        <v>-86.72</v>
      </c>
      <c r="J7" s="1">
        <f>'Data Sheet'!J85</f>
        <v>281.45999999999998</v>
      </c>
      <c r="K7" s="1">
        <f>'Data Sheet'!K85</f>
        <v>205.87</v>
      </c>
    </row>
    <row r="8" spans="1:11" x14ac:dyDescent="0.35">
      <c r="B8" s="6"/>
      <c r="C8" s="6"/>
      <c r="D8" s="6"/>
      <c r="E8" s="6"/>
      <c r="F8" s="6"/>
      <c r="G8" s="6"/>
      <c r="H8" s="6"/>
      <c r="I8" s="6"/>
      <c r="J8" s="6"/>
      <c r="K8" s="6"/>
    </row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defaultColWidth="8.90625" defaultRowHeight="14.5" x14ac:dyDescent="0.35"/>
  <cols>
    <col min="1" max="1" width="8.90625" style="2"/>
    <col min="2" max="2" width="10.453125" customWidth="1"/>
    <col min="3" max="3" width="13.26953125" style="20" customWidth="1"/>
    <col min="6" max="6" width="6.81640625" customWidth="1"/>
  </cols>
  <sheetData>
    <row r="1" spans="1:7" ht="21" x14ac:dyDescent="0.5">
      <c r="A1" s="19" t="s">
        <v>56</v>
      </c>
    </row>
    <row r="3" spans="1:7" x14ac:dyDescent="0.35">
      <c r="A3" s="2" t="s">
        <v>48</v>
      </c>
    </row>
    <row r="4" spans="1:7" x14ac:dyDescent="0.35">
      <c r="B4" t="s">
        <v>90</v>
      </c>
    </row>
    <row r="5" spans="1:7" x14ac:dyDescent="0.35">
      <c r="B5" t="s">
        <v>49</v>
      </c>
    </row>
    <row r="7" spans="1:7" x14ac:dyDescent="0.35">
      <c r="A7" s="2" t="s">
        <v>50</v>
      </c>
    </row>
    <row r="8" spans="1:7" x14ac:dyDescent="0.35">
      <c r="B8" t="s">
        <v>51</v>
      </c>
      <c r="C8" s="21" t="s">
        <v>91</v>
      </c>
    </row>
    <row r="10" spans="1:7" x14ac:dyDescent="0.35">
      <c r="A10" s="2" t="s">
        <v>52</v>
      </c>
    </row>
    <row r="11" spans="1:7" x14ac:dyDescent="0.35">
      <c r="B11" t="s">
        <v>53</v>
      </c>
    </row>
    <row r="14" spans="1:7" x14ac:dyDescent="0.35">
      <c r="A14" s="2" t="s">
        <v>54</v>
      </c>
    </row>
    <row r="15" spans="1:7" x14ac:dyDescent="0.35">
      <c r="B15" t="s">
        <v>55</v>
      </c>
    </row>
    <row r="16" spans="1:7" x14ac:dyDescent="0.35">
      <c r="B16" t="s">
        <v>92</v>
      </c>
      <c r="G16" s="22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2D922-17EA-4A71-8FB2-70A702F23D54}">
  <dimension ref="B2:N76"/>
  <sheetViews>
    <sheetView workbookViewId="0">
      <selection activeCell="B39" sqref="B39:L76"/>
    </sheetView>
  </sheetViews>
  <sheetFormatPr defaultRowHeight="14.5" x14ac:dyDescent="0.35"/>
  <cols>
    <col min="2" max="2" width="25.1796875" customWidth="1"/>
  </cols>
  <sheetData>
    <row r="2" spans="2:14" x14ac:dyDescent="0.35">
      <c r="C2" s="25">
        <v>41609</v>
      </c>
      <c r="D2" s="25">
        <v>41974</v>
      </c>
      <c r="E2" s="25">
        <v>42339</v>
      </c>
      <c r="F2" s="25">
        <v>42705</v>
      </c>
      <c r="G2" s="25">
        <v>43070</v>
      </c>
      <c r="H2" s="25">
        <v>43435</v>
      </c>
      <c r="I2" s="25">
        <v>43800</v>
      </c>
      <c r="J2" s="25">
        <v>44166</v>
      </c>
      <c r="K2" s="25">
        <v>44531</v>
      </c>
      <c r="L2" s="25">
        <v>44896</v>
      </c>
      <c r="M2" s="25">
        <v>45261</v>
      </c>
      <c r="N2" s="25">
        <v>45627</v>
      </c>
    </row>
    <row r="3" spans="2:14" x14ac:dyDescent="0.35">
      <c r="B3" t="s">
        <v>113</v>
      </c>
      <c r="C3">
        <v>297</v>
      </c>
      <c r="D3">
        <v>431</v>
      </c>
      <c r="E3">
        <v>555</v>
      </c>
      <c r="F3">
        <v>826</v>
      </c>
      <c r="G3">
        <v>620</v>
      </c>
      <c r="H3" s="26">
        <v>1000</v>
      </c>
      <c r="I3" s="26">
        <v>1308</v>
      </c>
      <c r="J3" s="26">
        <v>1012</v>
      </c>
      <c r="K3" s="26">
        <v>1231</v>
      </c>
      <c r="L3" s="26">
        <v>1790</v>
      </c>
      <c r="M3" s="26">
        <v>2391</v>
      </c>
      <c r="N3" s="26">
        <v>3381</v>
      </c>
    </row>
    <row r="4" spans="2:14" x14ac:dyDescent="0.35">
      <c r="B4" t="s">
        <v>114</v>
      </c>
      <c r="C4">
        <v>313</v>
      </c>
      <c r="D4">
        <v>397</v>
      </c>
      <c r="E4">
        <v>645</v>
      </c>
      <c r="F4">
        <v>820</v>
      </c>
      <c r="G4">
        <v>873</v>
      </c>
      <c r="H4" s="26">
        <v>1123</v>
      </c>
      <c r="I4" s="26">
        <v>1513</v>
      </c>
      <c r="J4" s="26">
        <v>1200</v>
      </c>
      <c r="K4" s="26">
        <v>1624</v>
      </c>
      <c r="L4" s="26">
        <v>2749</v>
      </c>
      <c r="M4" s="26">
        <v>3732</v>
      </c>
      <c r="N4" s="26">
        <v>4778</v>
      </c>
    </row>
    <row r="5" spans="2:14" x14ac:dyDescent="0.35">
      <c r="B5" t="s">
        <v>78</v>
      </c>
      <c r="C5">
        <v>21</v>
      </c>
      <c r="D5">
        <v>-38</v>
      </c>
      <c r="E5">
        <v>0</v>
      </c>
      <c r="F5">
        <v>7</v>
      </c>
      <c r="G5">
        <v>-34</v>
      </c>
      <c r="H5">
        <v>-13</v>
      </c>
      <c r="I5">
        <v>-32</v>
      </c>
      <c r="J5">
        <v>-76</v>
      </c>
      <c r="K5">
        <v>15</v>
      </c>
      <c r="L5">
        <v>-123</v>
      </c>
      <c r="M5">
        <v>-73</v>
      </c>
      <c r="N5">
        <v>-133</v>
      </c>
    </row>
    <row r="6" spans="2:14" x14ac:dyDescent="0.35">
      <c r="B6" t="s">
        <v>45</v>
      </c>
      <c r="C6">
        <v>-16</v>
      </c>
      <c r="D6">
        <v>-43</v>
      </c>
      <c r="E6">
        <v>-135</v>
      </c>
      <c r="F6">
        <v>-39</v>
      </c>
      <c r="G6">
        <v>45</v>
      </c>
      <c r="H6">
        <v>-151</v>
      </c>
      <c r="I6">
        <v>-185</v>
      </c>
      <c r="J6">
        <v>-47</v>
      </c>
      <c r="K6">
        <v>-519</v>
      </c>
      <c r="L6">
        <v>-557</v>
      </c>
      <c r="M6">
        <v>-160</v>
      </c>
      <c r="N6">
        <v>-479</v>
      </c>
    </row>
    <row r="7" spans="2:14" x14ac:dyDescent="0.35">
      <c r="B7" t="s">
        <v>115</v>
      </c>
      <c r="C7">
        <v>-49</v>
      </c>
      <c r="D7">
        <v>86</v>
      </c>
      <c r="E7">
        <v>149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2:14" x14ac:dyDescent="0.35">
      <c r="B8" t="s">
        <v>116</v>
      </c>
      <c r="C8">
        <v>32</v>
      </c>
      <c r="D8">
        <v>39</v>
      </c>
      <c r="E8">
        <v>-56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2:14" x14ac:dyDescent="0.35">
      <c r="B9" t="s">
        <v>117</v>
      </c>
      <c r="C9">
        <v>0</v>
      </c>
      <c r="D9">
        <v>0</v>
      </c>
      <c r="E9">
        <v>0</v>
      </c>
      <c r="F9">
        <v>95</v>
      </c>
      <c r="G9">
        <v>-207</v>
      </c>
      <c r="H9">
        <v>114</v>
      </c>
      <c r="I9">
        <v>132</v>
      </c>
      <c r="J9">
        <v>12</v>
      </c>
      <c r="K9">
        <v>236</v>
      </c>
      <c r="L9">
        <v>95</v>
      </c>
      <c r="M9">
        <v>-440</v>
      </c>
      <c r="N9">
        <v>-57</v>
      </c>
    </row>
    <row r="10" spans="2:14" x14ac:dyDescent="0.35">
      <c r="B10" t="s">
        <v>118</v>
      </c>
      <c r="C10">
        <v>-12</v>
      </c>
      <c r="D10">
        <v>44</v>
      </c>
      <c r="E10">
        <v>-42</v>
      </c>
      <c r="F10">
        <v>64</v>
      </c>
      <c r="G10">
        <v>-197</v>
      </c>
      <c r="H10">
        <v>-50</v>
      </c>
      <c r="I10">
        <v>-85</v>
      </c>
      <c r="J10">
        <v>-111</v>
      </c>
      <c r="K10">
        <v>-269</v>
      </c>
      <c r="L10">
        <v>-585</v>
      </c>
      <c r="M10">
        <v>-673</v>
      </c>
      <c r="N10">
        <v>-669</v>
      </c>
    </row>
    <row r="11" spans="2:14" x14ac:dyDescent="0.35">
      <c r="B11" t="s">
        <v>119</v>
      </c>
      <c r="C11">
        <v>-4</v>
      </c>
      <c r="D11">
        <v>-11</v>
      </c>
      <c r="E11">
        <v>-48</v>
      </c>
      <c r="F11">
        <v>-58</v>
      </c>
      <c r="G11">
        <v>-57</v>
      </c>
      <c r="H11">
        <v>-73</v>
      </c>
      <c r="I11">
        <v>-120</v>
      </c>
      <c r="J11">
        <v>-78</v>
      </c>
      <c r="K11">
        <v>-124</v>
      </c>
      <c r="L11">
        <v>-373</v>
      </c>
      <c r="M11">
        <v>-668</v>
      </c>
      <c r="N11">
        <v>-728</v>
      </c>
    </row>
    <row r="12" spans="2:14" x14ac:dyDescent="0.35">
      <c r="B12" t="s">
        <v>120</v>
      </c>
      <c r="C12">
        <v>-574</v>
      </c>
      <c r="D12">
        <v>-500</v>
      </c>
      <c r="E12">
        <v>-300</v>
      </c>
      <c r="F12" s="26">
        <v>-1048</v>
      </c>
      <c r="G12">
        <v>-746</v>
      </c>
      <c r="H12">
        <v>-937</v>
      </c>
      <c r="I12" s="26">
        <v>-2320</v>
      </c>
      <c r="J12">
        <v>-472</v>
      </c>
      <c r="K12" s="26">
        <v>-1008</v>
      </c>
      <c r="L12" s="26">
        <v>-1769</v>
      </c>
      <c r="M12" s="26">
        <v>-3288</v>
      </c>
      <c r="N12" s="26">
        <v>-4311</v>
      </c>
    </row>
    <row r="13" spans="2:14" x14ac:dyDescent="0.35">
      <c r="B13" t="s">
        <v>121</v>
      </c>
      <c r="C13">
        <v>-578</v>
      </c>
      <c r="D13">
        <v>-220</v>
      </c>
      <c r="E13">
        <v>-269</v>
      </c>
      <c r="F13">
        <v>-792</v>
      </c>
      <c r="G13">
        <v>-533</v>
      </c>
      <c r="H13">
        <v>-859</v>
      </c>
      <c r="I13">
        <v>-754</v>
      </c>
      <c r="J13">
        <v>-560</v>
      </c>
      <c r="K13">
        <v>-835</v>
      </c>
      <c r="L13" s="26">
        <v>-1801</v>
      </c>
      <c r="M13" s="26">
        <v>-3264</v>
      </c>
      <c r="N13" s="26">
        <v>-3779</v>
      </c>
    </row>
    <row r="14" spans="2:14" x14ac:dyDescent="0.35">
      <c r="B14" t="s">
        <v>122</v>
      </c>
      <c r="C14">
        <v>0</v>
      </c>
      <c r="D14">
        <v>0</v>
      </c>
      <c r="E14">
        <v>4</v>
      </c>
      <c r="F14">
        <v>12</v>
      </c>
      <c r="G14">
        <v>17</v>
      </c>
      <c r="H14">
        <v>50</v>
      </c>
      <c r="I14">
        <v>21</v>
      </c>
      <c r="J14">
        <v>24</v>
      </c>
      <c r="K14">
        <v>19</v>
      </c>
      <c r="L14">
        <v>51</v>
      </c>
      <c r="M14">
        <v>70</v>
      </c>
      <c r="N14">
        <v>39</v>
      </c>
    </row>
    <row r="15" spans="2:14" x14ac:dyDescent="0.35">
      <c r="B15" t="s">
        <v>123</v>
      </c>
      <c r="C15">
        <v>0</v>
      </c>
      <c r="D15">
        <v>-302</v>
      </c>
      <c r="E15">
        <v>-550</v>
      </c>
      <c r="F15">
        <v>-35</v>
      </c>
      <c r="G15">
        <v>-35</v>
      </c>
      <c r="H15">
        <v>0</v>
      </c>
      <c r="I15">
        <v>-73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2:14" x14ac:dyDescent="0.35">
      <c r="B16" t="s">
        <v>124</v>
      </c>
      <c r="C16">
        <v>0</v>
      </c>
      <c r="D16">
        <v>8</v>
      </c>
      <c r="E16">
        <v>512</v>
      </c>
      <c r="F16">
        <v>35</v>
      </c>
      <c r="G16">
        <v>35</v>
      </c>
      <c r="H16">
        <v>0</v>
      </c>
      <c r="I16">
        <v>73</v>
      </c>
      <c r="J16">
        <v>0</v>
      </c>
      <c r="K16">
        <v>0</v>
      </c>
      <c r="L16">
        <v>0</v>
      </c>
      <c r="M16">
        <v>0</v>
      </c>
      <c r="N16">
        <v>2</v>
      </c>
    </row>
    <row r="17" spans="2:14" x14ac:dyDescent="0.35">
      <c r="B17" t="s">
        <v>125</v>
      </c>
      <c r="C17">
        <v>4</v>
      </c>
      <c r="D17">
        <v>12</v>
      </c>
      <c r="E17">
        <v>6</v>
      </c>
      <c r="F17">
        <v>8</v>
      </c>
      <c r="G17">
        <v>5</v>
      </c>
      <c r="H17">
        <v>6</v>
      </c>
      <c r="I17">
        <v>5</v>
      </c>
      <c r="J17">
        <v>9</v>
      </c>
      <c r="K17">
        <v>13</v>
      </c>
      <c r="L17">
        <v>23</v>
      </c>
      <c r="M17">
        <v>22</v>
      </c>
      <c r="N17">
        <v>28</v>
      </c>
    </row>
    <row r="18" spans="2:14" x14ac:dyDescent="0.35">
      <c r="B18" t="s">
        <v>126</v>
      </c>
      <c r="C18">
        <v>0</v>
      </c>
      <c r="D18">
        <v>2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2:14" x14ac:dyDescent="0.35">
      <c r="B19" t="s">
        <v>127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-22</v>
      </c>
      <c r="N19">
        <v>-40</v>
      </c>
    </row>
    <row r="20" spans="2:14" x14ac:dyDescent="0.35">
      <c r="B20" t="s">
        <v>128</v>
      </c>
      <c r="C20">
        <v>0</v>
      </c>
      <c r="D20">
        <v>0</v>
      </c>
      <c r="E20">
        <v>0</v>
      </c>
      <c r="F20">
        <v>-276</v>
      </c>
      <c r="G20">
        <v>-212</v>
      </c>
      <c r="H20">
        <v>0</v>
      </c>
      <c r="I20">
        <v>-8</v>
      </c>
      <c r="J20">
        <v>0</v>
      </c>
      <c r="K20">
        <v>0</v>
      </c>
      <c r="L20">
        <v>0</v>
      </c>
      <c r="M20">
        <v>-10</v>
      </c>
      <c r="N20">
        <v>-200</v>
      </c>
    </row>
    <row r="21" spans="2:14" x14ac:dyDescent="0.35">
      <c r="B21" t="s">
        <v>129</v>
      </c>
      <c r="C21">
        <v>0</v>
      </c>
      <c r="D21">
        <v>0</v>
      </c>
      <c r="E21">
        <v>-4</v>
      </c>
      <c r="F21">
        <v>0</v>
      </c>
      <c r="G21">
        <v>-23</v>
      </c>
      <c r="H21">
        <v>-134</v>
      </c>
      <c r="I21" s="26">
        <v>-1583</v>
      </c>
      <c r="J21">
        <v>55</v>
      </c>
      <c r="K21">
        <v>-205</v>
      </c>
      <c r="L21">
        <v>-42</v>
      </c>
      <c r="M21">
        <v>-85</v>
      </c>
      <c r="N21">
        <v>-361</v>
      </c>
    </row>
    <row r="22" spans="2:14" x14ac:dyDescent="0.35">
      <c r="B22" t="s">
        <v>130</v>
      </c>
      <c r="C22">
        <v>274</v>
      </c>
      <c r="D22">
        <v>58</v>
      </c>
      <c r="E22">
        <v>-236</v>
      </c>
      <c r="F22">
        <v>230</v>
      </c>
      <c r="G22">
        <v>159</v>
      </c>
      <c r="H22">
        <v>-84</v>
      </c>
      <c r="I22" s="26">
        <v>1107</v>
      </c>
      <c r="J22">
        <v>-574</v>
      </c>
      <c r="K22">
        <v>-178</v>
      </c>
      <c r="L22">
        <v>-18</v>
      </c>
      <c r="M22">
        <v>985</v>
      </c>
      <c r="N22" s="26">
        <v>2954</v>
      </c>
    </row>
    <row r="23" spans="2:14" x14ac:dyDescent="0.35">
      <c r="B23" t="s">
        <v>131</v>
      </c>
      <c r="C23">
        <v>40</v>
      </c>
      <c r="D23">
        <v>240</v>
      </c>
      <c r="E23">
        <v>0</v>
      </c>
      <c r="F23">
        <v>701</v>
      </c>
      <c r="G23">
        <v>4</v>
      </c>
      <c r="H23">
        <v>1</v>
      </c>
      <c r="I23">
        <v>900</v>
      </c>
      <c r="J23">
        <v>0</v>
      </c>
      <c r="K23">
        <v>0</v>
      </c>
      <c r="L23">
        <v>0</v>
      </c>
      <c r="M23">
        <v>4</v>
      </c>
      <c r="N23" s="26">
        <v>7512</v>
      </c>
    </row>
    <row r="24" spans="2:14" x14ac:dyDescent="0.35">
      <c r="B24" t="s">
        <v>132</v>
      </c>
      <c r="C24">
        <v>0</v>
      </c>
      <c r="D24">
        <v>0</v>
      </c>
      <c r="E24">
        <v>320</v>
      </c>
      <c r="F24">
        <v>180</v>
      </c>
      <c r="G24">
        <v>300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2:14" x14ac:dyDescent="0.35">
      <c r="B25" t="s">
        <v>133</v>
      </c>
      <c r="C25">
        <v>0</v>
      </c>
      <c r="D25">
        <v>0</v>
      </c>
      <c r="E25">
        <v>0</v>
      </c>
      <c r="F25">
        <v>-500</v>
      </c>
      <c r="G25">
        <v>0</v>
      </c>
      <c r="H25">
        <v>-300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2:14" x14ac:dyDescent="0.35">
      <c r="B26" t="s">
        <v>134</v>
      </c>
      <c r="C26">
        <v>396</v>
      </c>
      <c r="D26">
        <v>171</v>
      </c>
      <c r="E26">
        <v>332</v>
      </c>
      <c r="F26">
        <v>0</v>
      </c>
      <c r="G26">
        <v>0</v>
      </c>
      <c r="H26" s="26">
        <v>1400</v>
      </c>
      <c r="I26" s="26">
        <v>1958</v>
      </c>
      <c r="J26" s="26">
        <v>1020</v>
      </c>
      <c r="K26">
        <v>855</v>
      </c>
      <c r="L26" s="26">
        <v>1478</v>
      </c>
      <c r="M26" s="26">
        <v>2783</v>
      </c>
      <c r="N26" s="26">
        <v>1957</v>
      </c>
    </row>
    <row r="27" spans="2:14" x14ac:dyDescent="0.35">
      <c r="B27" t="s">
        <v>135</v>
      </c>
      <c r="C27">
        <v>-1</v>
      </c>
      <c r="D27">
        <v>-87</v>
      </c>
      <c r="E27">
        <v>-997</v>
      </c>
      <c r="F27">
        <v>71</v>
      </c>
      <c r="G27">
        <v>-57</v>
      </c>
      <c r="H27">
        <v>-644</v>
      </c>
      <c r="I27" s="26">
        <v>-1310</v>
      </c>
      <c r="J27" s="26">
        <v>-1233</v>
      </c>
      <c r="K27">
        <v>-726</v>
      </c>
      <c r="L27" s="26">
        <v>-1138</v>
      </c>
      <c r="M27" s="26">
        <v>-1277</v>
      </c>
      <c r="N27" s="26">
        <v>-5508</v>
      </c>
    </row>
    <row r="28" spans="2:14" x14ac:dyDescent="0.35">
      <c r="B28" t="s">
        <v>136</v>
      </c>
      <c r="C28">
        <v>-161</v>
      </c>
      <c r="D28">
        <v>-186</v>
      </c>
      <c r="E28">
        <v>-141</v>
      </c>
      <c r="F28">
        <v>-219</v>
      </c>
      <c r="G28">
        <v>-156</v>
      </c>
      <c r="H28">
        <v>-189</v>
      </c>
      <c r="I28">
        <v>-303</v>
      </c>
      <c r="J28">
        <v>-277</v>
      </c>
      <c r="K28">
        <v>-179</v>
      </c>
      <c r="L28">
        <v>-172</v>
      </c>
      <c r="M28">
        <v>-269</v>
      </c>
      <c r="N28">
        <v>-465</v>
      </c>
    </row>
    <row r="29" spans="2:14" x14ac:dyDescent="0.35">
      <c r="B29" t="s">
        <v>137</v>
      </c>
      <c r="C29">
        <v>0</v>
      </c>
      <c r="D29">
        <v>0</v>
      </c>
      <c r="E29">
        <v>0</v>
      </c>
      <c r="F29">
        <v>0</v>
      </c>
      <c r="G29">
        <v>-46</v>
      </c>
      <c r="H29">
        <v>-46</v>
      </c>
      <c r="I29">
        <v>-69</v>
      </c>
      <c r="J29">
        <v>-72</v>
      </c>
      <c r="K29">
        <v>-108</v>
      </c>
      <c r="L29">
        <v>-162</v>
      </c>
      <c r="M29">
        <v>-227</v>
      </c>
      <c r="N29">
        <v>-325</v>
      </c>
    </row>
    <row r="30" spans="2:14" x14ac:dyDescent="0.35">
      <c r="B30" t="s">
        <v>138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-11</v>
      </c>
      <c r="K30">
        <v>-19</v>
      </c>
      <c r="L30">
        <v>-23</v>
      </c>
      <c r="M30">
        <v>-30</v>
      </c>
      <c r="N30">
        <v>-156</v>
      </c>
    </row>
    <row r="31" spans="2:14" x14ac:dyDescent="0.35">
      <c r="B31" t="s">
        <v>139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2:14" x14ac:dyDescent="0.35">
      <c r="B32" t="s">
        <v>140</v>
      </c>
      <c r="C32">
        <v>0</v>
      </c>
      <c r="D32">
        <v>0</v>
      </c>
      <c r="E32">
        <v>0</v>
      </c>
      <c r="F32">
        <v>-21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2:14" x14ac:dyDescent="0.35">
      <c r="B33" t="s">
        <v>141</v>
      </c>
      <c r="C33">
        <v>0</v>
      </c>
      <c r="D33">
        <v>-80</v>
      </c>
      <c r="E33">
        <v>250</v>
      </c>
      <c r="F33">
        <v>17</v>
      </c>
      <c r="G33">
        <v>113</v>
      </c>
      <c r="H33">
        <v>-308</v>
      </c>
      <c r="I33">
        <v>-69</v>
      </c>
      <c r="J33">
        <v>0</v>
      </c>
      <c r="K33">
        <v>0</v>
      </c>
      <c r="L33">
        <v>0</v>
      </c>
      <c r="M33">
        <v>0</v>
      </c>
      <c r="N33">
        <v>-61</v>
      </c>
    </row>
    <row r="34" spans="2:14" x14ac:dyDescent="0.35">
      <c r="B34" t="s">
        <v>35</v>
      </c>
      <c r="C34">
        <v>-2</v>
      </c>
      <c r="D34">
        <v>-11</v>
      </c>
      <c r="E34">
        <v>19</v>
      </c>
      <c r="F34">
        <v>8</v>
      </c>
      <c r="G34">
        <v>32</v>
      </c>
      <c r="H34">
        <v>-22</v>
      </c>
      <c r="I34">
        <v>95</v>
      </c>
      <c r="J34">
        <v>-33</v>
      </c>
      <c r="K34">
        <v>46</v>
      </c>
      <c r="L34">
        <v>4</v>
      </c>
      <c r="M34">
        <v>88</v>
      </c>
      <c r="N34" s="26">
        <v>2024</v>
      </c>
    </row>
    <row r="39" spans="2:14" x14ac:dyDescent="0.35">
      <c r="B39" t="s">
        <v>143</v>
      </c>
    </row>
    <row r="40" spans="2:14" x14ac:dyDescent="0.35">
      <c r="B40" t="s">
        <v>114</v>
      </c>
      <c r="C40">
        <v>645</v>
      </c>
      <c r="D40">
        <v>820</v>
      </c>
      <c r="E40">
        <v>873</v>
      </c>
      <c r="F40">
        <v>1123</v>
      </c>
      <c r="G40">
        <v>1513</v>
      </c>
      <c r="H40">
        <v>1200</v>
      </c>
      <c r="I40">
        <v>1624</v>
      </c>
      <c r="J40">
        <v>2749</v>
      </c>
      <c r="K40">
        <v>3732</v>
      </c>
      <c r="L40">
        <v>4778</v>
      </c>
    </row>
    <row r="41" spans="2:14" x14ac:dyDescent="0.35">
      <c r="B41" t="s">
        <v>78</v>
      </c>
      <c r="C41">
        <v>0</v>
      </c>
      <c r="D41">
        <v>7</v>
      </c>
      <c r="E41">
        <v>-34</v>
      </c>
      <c r="F41">
        <v>-13</v>
      </c>
      <c r="G41">
        <v>-32</v>
      </c>
      <c r="H41">
        <v>-76</v>
      </c>
      <c r="I41">
        <v>15</v>
      </c>
      <c r="J41">
        <v>-123</v>
      </c>
      <c r="K41">
        <v>-73</v>
      </c>
      <c r="L41">
        <v>-133</v>
      </c>
    </row>
    <row r="42" spans="2:14" x14ac:dyDescent="0.35">
      <c r="B42" t="s">
        <v>45</v>
      </c>
      <c r="C42">
        <v>-135</v>
      </c>
      <c r="D42">
        <v>-39</v>
      </c>
      <c r="E42">
        <v>45</v>
      </c>
      <c r="F42">
        <v>-151</v>
      </c>
      <c r="G42">
        <v>-185</v>
      </c>
      <c r="H42">
        <v>-47</v>
      </c>
      <c r="I42">
        <v>-519</v>
      </c>
      <c r="J42">
        <v>-557</v>
      </c>
      <c r="K42">
        <v>-160</v>
      </c>
      <c r="L42">
        <v>-479</v>
      </c>
    </row>
    <row r="43" spans="2:14" x14ac:dyDescent="0.35">
      <c r="B43" t="s">
        <v>115</v>
      </c>
      <c r="C43">
        <v>149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</row>
    <row r="44" spans="2:14" x14ac:dyDescent="0.35">
      <c r="B44" t="s">
        <v>116</v>
      </c>
      <c r="C44">
        <v>-56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</row>
    <row r="45" spans="2:14" x14ac:dyDescent="0.35">
      <c r="B45" t="s">
        <v>117</v>
      </c>
      <c r="C45">
        <v>0</v>
      </c>
      <c r="D45">
        <v>95</v>
      </c>
      <c r="E45">
        <v>-207</v>
      </c>
      <c r="F45">
        <v>114</v>
      </c>
      <c r="G45">
        <v>132</v>
      </c>
      <c r="H45">
        <v>12</v>
      </c>
      <c r="I45">
        <v>236</v>
      </c>
      <c r="J45">
        <v>95</v>
      </c>
      <c r="K45">
        <v>-440</v>
      </c>
      <c r="L45">
        <v>-57</v>
      </c>
    </row>
    <row r="46" spans="2:14" x14ac:dyDescent="0.35">
      <c r="B46" t="s">
        <v>118</v>
      </c>
      <c r="C46">
        <v>-42</v>
      </c>
      <c r="D46">
        <v>64</v>
      </c>
      <c r="E46">
        <v>-197</v>
      </c>
      <c r="F46">
        <v>-50</v>
      </c>
      <c r="G46">
        <v>-85</v>
      </c>
      <c r="H46">
        <v>-111</v>
      </c>
      <c r="I46">
        <v>-269</v>
      </c>
      <c r="J46">
        <v>-585</v>
      </c>
      <c r="K46">
        <v>-673</v>
      </c>
      <c r="L46">
        <v>-669</v>
      </c>
    </row>
    <row r="47" spans="2:14" x14ac:dyDescent="0.35">
      <c r="B47" t="s">
        <v>119</v>
      </c>
      <c r="C47">
        <v>-48</v>
      </c>
      <c r="D47">
        <v>-58</v>
      </c>
      <c r="E47">
        <v>-57</v>
      </c>
      <c r="F47">
        <v>-73</v>
      </c>
      <c r="G47">
        <v>-120</v>
      </c>
      <c r="H47">
        <v>-78</v>
      </c>
      <c r="I47">
        <v>-124</v>
      </c>
      <c r="J47">
        <v>-373</v>
      </c>
      <c r="K47">
        <v>-668</v>
      </c>
      <c r="L47">
        <v>-728</v>
      </c>
    </row>
    <row r="48" spans="2:14" x14ac:dyDescent="0.35">
      <c r="B48" t="s">
        <v>142</v>
      </c>
      <c r="C48">
        <v>513</v>
      </c>
      <c r="D48">
        <v>889</v>
      </c>
      <c r="E48">
        <v>423</v>
      </c>
      <c r="F48">
        <v>950</v>
      </c>
      <c r="G48">
        <v>1223</v>
      </c>
      <c r="H48">
        <v>900</v>
      </c>
      <c r="I48">
        <v>963</v>
      </c>
      <c r="J48">
        <v>1206</v>
      </c>
      <c r="K48">
        <v>1718</v>
      </c>
      <c r="L48">
        <v>2712</v>
      </c>
    </row>
    <row r="50" spans="2:12" x14ac:dyDescent="0.35">
      <c r="B50" t="s">
        <v>144</v>
      </c>
    </row>
    <row r="51" spans="2:12" x14ac:dyDescent="0.35">
      <c r="B51" t="s">
        <v>121</v>
      </c>
      <c r="C51">
        <v>-269</v>
      </c>
      <c r="D51">
        <v>-792</v>
      </c>
      <c r="E51">
        <v>-533</v>
      </c>
      <c r="F51">
        <v>-859</v>
      </c>
      <c r="G51">
        <v>-754</v>
      </c>
      <c r="H51">
        <v>-560</v>
      </c>
      <c r="I51">
        <v>-835</v>
      </c>
      <c r="J51">
        <v>-1801</v>
      </c>
      <c r="K51">
        <v>-3264</v>
      </c>
      <c r="L51">
        <v>-3779</v>
      </c>
    </row>
    <row r="52" spans="2:12" x14ac:dyDescent="0.35">
      <c r="B52" t="s">
        <v>122</v>
      </c>
      <c r="C52">
        <v>4</v>
      </c>
      <c r="D52">
        <v>12</v>
      </c>
      <c r="E52">
        <v>17</v>
      </c>
      <c r="F52">
        <v>50</v>
      </c>
      <c r="G52">
        <v>21</v>
      </c>
      <c r="H52">
        <v>24</v>
      </c>
      <c r="I52">
        <v>19</v>
      </c>
      <c r="J52">
        <v>51</v>
      </c>
      <c r="K52">
        <v>70</v>
      </c>
      <c r="L52">
        <v>39</v>
      </c>
    </row>
    <row r="53" spans="2:12" x14ac:dyDescent="0.35">
      <c r="B53" t="s">
        <v>123</v>
      </c>
      <c r="C53">
        <v>-550</v>
      </c>
      <c r="D53">
        <v>-35</v>
      </c>
      <c r="E53">
        <v>-35</v>
      </c>
      <c r="F53">
        <v>0</v>
      </c>
      <c r="G53">
        <v>-73</v>
      </c>
      <c r="H53">
        <v>0</v>
      </c>
      <c r="I53">
        <v>0</v>
      </c>
      <c r="J53">
        <v>0</v>
      </c>
      <c r="K53">
        <v>0</v>
      </c>
      <c r="L53">
        <v>0</v>
      </c>
    </row>
    <row r="54" spans="2:12" x14ac:dyDescent="0.35">
      <c r="B54" t="s">
        <v>124</v>
      </c>
      <c r="C54">
        <v>512</v>
      </c>
      <c r="D54">
        <v>35</v>
      </c>
      <c r="E54">
        <v>35</v>
      </c>
      <c r="F54">
        <v>0</v>
      </c>
      <c r="G54">
        <v>73</v>
      </c>
      <c r="H54">
        <v>0</v>
      </c>
      <c r="I54">
        <v>0</v>
      </c>
      <c r="J54">
        <v>0</v>
      </c>
      <c r="K54">
        <v>0</v>
      </c>
      <c r="L54">
        <v>2</v>
      </c>
    </row>
    <row r="55" spans="2:12" x14ac:dyDescent="0.35">
      <c r="B55" t="s">
        <v>125</v>
      </c>
      <c r="C55">
        <v>6</v>
      </c>
      <c r="D55">
        <v>8</v>
      </c>
      <c r="E55">
        <v>5</v>
      </c>
      <c r="F55">
        <v>6</v>
      </c>
      <c r="G55">
        <v>5</v>
      </c>
      <c r="H55">
        <v>9</v>
      </c>
      <c r="I55">
        <v>13</v>
      </c>
      <c r="J55">
        <v>23</v>
      </c>
      <c r="K55">
        <v>22</v>
      </c>
      <c r="L55">
        <v>28</v>
      </c>
    </row>
    <row r="56" spans="2:12" x14ac:dyDescent="0.35">
      <c r="B56" t="s">
        <v>126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</row>
    <row r="57" spans="2:12" x14ac:dyDescent="0.35">
      <c r="B57" t="s">
        <v>127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-22</v>
      </c>
      <c r="L57">
        <v>-40</v>
      </c>
    </row>
    <row r="58" spans="2:12" x14ac:dyDescent="0.35">
      <c r="B58" t="s">
        <v>128</v>
      </c>
      <c r="C58">
        <v>0</v>
      </c>
      <c r="D58">
        <v>-276</v>
      </c>
      <c r="E58">
        <v>-212</v>
      </c>
      <c r="F58">
        <v>0</v>
      </c>
      <c r="G58">
        <v>-8</v>
      </c>
      <c r="H58">
        <v>0</v>
      </c>
      <c r="I58">
        <v>0</v>
      </c>
      <c r="J58">
        <v>0</v>
      </c>
      <c r="K58">
        <v>-10</v>
      </c>
      <c r="L58">
        <v>-200</v>
      </c>
    </row>
    <row r="59" spans="2:12" x14ac:dyDescent="0.35">
      <c r="B59" t="s">
        <v>129</v>
      </c>
      <c r="C59">
        <v>-4</v>
      </c>
      <c r="D59">
        <v>0</v>
      </c>
      <c r="E59">
        <v>-23</v>
      </c>
      <c r="F59">
        <v>-134</v>
      </c>
      <c r="G59">
        <v>-1583</v>
      </c>
      <c r="H59">
        <v>55</v>
      </c>
      <c r="I59">
        <v>-205</v>
      </c>
      <c r="J59">
        <v>-42</v>
      </c>
      <c r="K59">
        <v>-85</v>
      </c>
      <c r="L59">
        <v>-361</v>
      </c>
    </row>
    <row r="60" spans="2:12" x14ac:dyDescent="0.35">
      <c r="B60" t="s">
        <v>145</v>
      </c>
      <c r="C60">
        <v>-301</v>
      </c>
      <c r="D60">
        <v>-1048</v>
      </c>
      <c r="E60">
        <v>-746</v>
      </c>
      <c r="F60">
        <v>-937</v>
      </c>
      <c r="G60">
        <v>-2319</v>
      </c>
      <c r="H60">
        <v>-472</v>
      </c>
      <c r="I60">
        <v>-1008</v>
      </c>
      <c r="J60">
        <v>-1769</v>
      </c>
      <c r="K60">
        <v>-3289</v>
      </c>
      <c r="L60">
        <v>-4311</v>
      </c>
    </row>
    <row r="62" spans="2:12" x14ac:dyDescent="0.35">
      <c r="B62" t="s">
        <v>146</v>
      </c>
    </row>
    <row r="63" spans="2:12" x14ac:dyDescent="0.35">
      <c r="B63" t="s">
        <v>131</v>
      </c>
      <c r="C63">
        <v>0</v>
      </c>
      <c r="D63">
        <v>701</v>
      </c>
      <c r="E63">
        <v>4</v>
      </c>
      <c r="F63">
        <v>1</v>
      </c>
      <c r="G63">
        <v>900</v>
      </c>
      <c r="H63">
        <v>0</v>
      </c>
      <c r="I63">
        <v>0</v>
      </c>
      <c r="J63">
        <v>0</v>
      </c>
      <c r="K63">
        <v>4</v>
      </c>
      <c r="L63">
        <v>7512</v>
      </c>
    </row>
    <row r="64" spans="2:12" x14ac:dyDescent="0.35">
      <c r="B64" t="s">
        <v>132</v>
      </c>
      <c r="C64">
        <v>320</v>
      </c>
      <c r="D64">
        <v>180</v>
      </c>
      <c r="E64">
        <v>300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</row>
    <row r="65" spans="2:12" x14ac:dyDescent="0.35">
      <c r="B65" t="s">
        <v>133</v>
      </c>
      <c r="C65">
        <v>0</v>
      </c>
      <c r="D65">
        <v>-500</v>
      </c>
      <c r="E65">
        <v>0</v>
      </c>
      <c r="F65">
        <v>-300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</row>
    <row r="66" spans="2:12" x14ac:dyDescent="0.35">
      <c r="B66" t="s">
        <v>134</v>
      </c>
      <c r="C66">
        <v>332</v>
      </c>
      <c r="D66">
        <v>0</v>
      </c>
      <c r="E66">
        <v>0</v>
      </c>
      <c r="F66">
        <v>1400</v>
      </c>
      <c r="G66">
        <v>1958</v>
      </c>
      <c r="H66">
        <v>1020</v>
      </c>
      <c r="I66">
        <v>855</v>
      </c>
      <c r="J66">
        <v>1478</v>
      </c>
      <c r="K66">
        <v>2783</v>
      </c>
      <c r="L66">
        <v>1957</v>
      </c>
    </row>
    <row r="67" spans="2:12" x14ac:dyDescent="0.35">
      <c r="B67" t="s">
        <v>135</v>
      </c>
      <c r="C67">
        <v>-997</v>
      </c>
      <c r="D67">
        <v>71</v>
      </c>
      <c r="E67">
        <v>-57</v>
      </c>
      <c r="F67">
        <v>-644</v>
      </c>
      <c r="G67">
        <v>-1310</v>
      </c>
      <c r="H67">
        <v>-1233</v>
      </c>
      <c r="I67">
        <v>-726</v>
      </c>
      <c r="J67">
        <v>-1138</v>
      </c>
      <c r="K67">
        <v>-1277</v>
      </c>
      <c r="L67">
        <v>-5508</v>
      </c>
    </row>
    <row r="68" spans="2:12" x14ac:dyDescent="0.35">
      <c r="B68" t="s">
        <v>136</v>
      </c>
      <c r="C68">
        <v>-141</v>
      </c>
      <c r="D68">
        <v>-219</v>
      </c>
      <c r="E68">
        <v>-156</v>
      </c>
      <c r="F68">
        <v>-189</v>
      </c>
      <c r="G68">
        <v>-303</v>
      </c>
      <c r="H68">
        <v>-277</v>
      </c>
      <c r="I68">
        <v>-179</v>
      </c>
      <c r="J68">
        <v>-172</v>
      </c>
      <c r="K68">
        <v>-269</v>
      </c>
      <c r="L68">
        <v>-465</v>
      </c>
    </row>
    <row r="69" spans="2:12" x14ac:dyDescent="0.35">
      <c r="B69" t="s">
        <v>137</v>
      </c>
      <c r="C69">
        <v>0</v>
      </c>
      <c r="D69">
        <v>0</v>
      </c>
      <c r="E69">
        <v>-46</v>
      </c>
      <c r="F69">
        <v>-46</v>
      </c>
      <c r="G69">
        <v>-69</v>
      </c>
      <c r="H69">
        <v>-72</v>
      </c>
      <c r="I69">
        <v>-108</v>
      </c>
      <c r="J69">
        <v>-162</v>
      </c>
      <c r="K69">
        <v>-227</v>
      </c>
      <c r="L69">
        <v>-325</v>
      </c>
    </row>
    <row r="70" spans="2:12" x14ac:dyDescent="0.35">
      <c r="B70" t="s">
        <v>138</v>
      </c>
      <c r="C70">
        <v>0</v>
      </c>
      <c r="D70">
        <v>0</v>
      </c>
      <c r="E70">
        <v>0</v>
      </c>
      <c r="F70">
        <v>0</v>
      </c>
      <c r="G70">
        <v>0</v>
      </c>
      <c r="H70">
        <v>-11</v>
      </c>
      <c r="I70">
        <v>-19</v>
      </c>
      <c r="J70">
        <v>-23</v>
      </c>
      <c r="K70">
        <v>-30</v>
      </c>
      <c r="L70">
        <v>-156</v>
      </c>
    </row>
    <row r="71" spans="2:12" x14ac:dyDescent="0.35">
      <c r="B71" t="s">
        <v>139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</row>
    <row r="72" spans="2:12" x14ac:dyDescent="0.35">
      <c r="B72" t="s">
        <v>140</v>
      </c>
      <c r="C72">
        <v>0</v>
      </c>
      <c r="D72">
        <v>-21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</row>
    <row r="73" spans="2:12" x14ac:dyDescent="0.35">
      <c r="B73" t="s">
        <v>141</v>
      </c>
      <c r="C73">
        <v>250</v>
      </c>
      <c r="D73">
        <v>17</v>
      </c>
      <c r="E73">
        <v>113</v>
      </c>
      <c r="F73">
        <v>-308</v>
      </c>
      <c r="G73">
        <v>-69</v>
      </c>
      <c r="H73">
        <v>0</v>
      </c>
      <c r="I73">
        <v>0</v>
      </c>
      <c r="J73">
        <v>0</v>
      </c>
      <c r="K73">
        <v>0</v>
      </c>
      <c r="L73">
        <v>-61</v>
      </c>
    </row>
    <row r="74" spans="2:12" x14ac:dyDescent="0.35">
      <c r="B74" t="s">
        <v>147</v>
      </c>
      <c r="C74">
        <v>-236</v>
      </c>
      <c r="D74">
        <v>229</v>
      </c>
      <c r="E74">
        <v>158</v>
      </c>
      <c r="F74">
        <v>-86</v>
      </c>
      <c r="G74">
        <v>1107</v>
      </c>
      <c r="H74">
        <v>-573</v>
      </c>
      <c r="I74">
        <v>-177</v>
      </c>
      <c r="J74">
        <v>-17</v>
      </c>
      <c r="K74">
        <v>984</v>
      </c>
      <c r="L74">
        <v>2954</v>
      </c>
    </row>
    <row r="76" spans="2:12" x14ac:dyDescent="0.35">
      <c r="B76" t="s">
        <v>35</v>
      </c>
      <c r="C76">
        <v>-24</v>
      </c>
      <c r="D76">
        <v>70</v>
      </c>
      <c r="E76">
        <v>-165</v>
      </c>
      <c r="F76">
        <v>-73</v>
      </c>
      <c r="G76">
        <v>11</v>
      </c>
      <c r="H76">
        <v>-145</v>
      </c>
      <c r="I76">
        <v>-222</v>
      </c>
      <c r="J76">
        <v>-580</v>
      </c>
      <c r="K76">
        <v>-587</v>
      </c>
      <c r="L76">
        <v>1355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K93"/>
  <sheetViews>
    <sheetView zoomScaleNormal="100" zoomScalePageLayoutView="120" workbookViewId="0">
      <pane xSplit="1" ySplit="1" topLeftCell="B2" activePane="bottomRight" state="frozen"/>
      <selection activeCell="C4" sqref="C4"/>
      <selection pane="topRight" activeCell="C4" sqref="C4"/>
      <selection pane="bottomLeft" activeCell="C4" sqref="C4"/>
      <selection pane="bottomRight"/>
    </sheetView>
  </sheetViews>
  <sheetFormatPr defaultColWidth="8.90625" defaultRowHeight="14.5" x14ac:dyDescent="0.35"/>
  <cols>
    <col min="1" max="1" width="27.54296875" style="4" bestFit="1" customWidth="1"/>
    <col min="2" max="11" width="13.453125" style="4" bestFit="1" customWidth="1"/>
    <col min="12" max="16384" width="8.90625" style="4"/>
  </cols>
  <sheetData>
    <row r="1" spans="1:11" s="1" customFormat="1" x14ac:dyDescent="0.35">
      <c r="A1" s="1" t="s">
        <v>0</v>
      </c>
      <c r="B1" s="1" t="s">
        <v>63</v>
      </c>
      <c r="E1" s="205" t="str">
        <f>IF(B2&lt;&gt;B3, "A NEW VERSION OF THE WORKSHEET IS AVAILABLE", "")</f>
        <v/>
      </c>
      <c r="F1" s="205"/>
      <c r="G1" s="205"/>
      <c r="H1" s="205"/>
      <c r="I1" s="205"/>
      <c r="J1" s="205"/>
      <c r="K1" s="205"/>
    </row>
    <row r="2" spans="1:11" x14ac:dyDescent="0.35">
      <c r="A2" s="1" t="s">
        <v>61</v>
      </c>
      <c r="B2" s="4">
        <v>2.1</v>
      </c>
      <c r="E2" s="206" t="s">
        <v>36</v>
      </c>
      <c r="F2" s="206"/>
      <c r="G2" s="206"/>
      <c r="H2" s="206"/>
      <c r="I2" s="206"/>
      <c r="J2" s="206"/>
      <c r="K2" s="206"/>
    </row>
    <row r="3" spans="1:11" x14ac:dyDescent="0.35">
      <c r="A3" s="1" t="s">
        <v>62</v>
      </c>
      <c r="B3" s="4">
        <v>2.1</v>
      </c>
    </row>
    <row r="4" spans="1:11" x14ac:dyDescent="0.35">
      <c r="A4" s="1"/>
    </row>
    <row r="5" spans="1:11" x14ac:dyDescent="0.35">
      <c r="A5" s="1" t="s">
        <v>64</v>
      </c>
    </row>
    <row r="6" spans="1:11" x14ac:dyDescent="0.35">
      <c r="A6" s="4" t="s">
        <v>42</v>
      </c>
      <c r="B6" s="4">
        <f>IF(B9&gt;0, B9/B8, 0)</f>
        <v>98.616099016853937</v>
      </c>
    </row>
    <row r="7" spans="1:11" x14ac:dyDescent="0.35">
      <c r="A7" s="4" t="s">
        <v>31</v>
      </c>
      <c r="B7">
        <v>1</v>
      </c>
    </row>
    <row r="8" spans="1:11" x14ac:dyDescent="0.35">
      <c r="A8" s="4" t="s">
        <v>43</v>
      </c>
      <c r="B8">
        <v>1139.2</v>
      </c>
    </row>
    <row r="9" spans="1:11" x14ac:dyDescent="0.35">
      <c r="A9" s="4" t="s">
        <v>79</v>
      </c>
      <c r="B9">
        <v>112343.46</v>
      </c>
    </row>
    <row r="15" spans="1:11" x14ac:dyDescent="0.35">
      <c r="A15" s="1" t="s">
        <v>37</v>
      </c>
    </row>
    <row r="16" spans="1:11" s="18" customFormat="1" x14ac:dyDescent="0.35">
      <c r="A16" s="17" t="s">
        <v>38</v>
      </c>
      <c r="B16" s="12">
        <v>42460</v>
      </c>
      <c r="C16" s="12">
        <v>42825</v>
      </c>
      <c r="D16" s="12">
        <v>43190</v>
      </c>
      <c r="E16" s="12">
        <v>43555</v>
      </c>
      <c r="F16" s="12">
        <v>43921</v>
      </c>
      <c r="G16" s="12">
        <v>44286</v>
      </c>
      <c r="H16" s="12">
        <v>44651</v>
      </c>
      <c r="I16" s="12">
        <v>45016</v>
      </c>
      <c r="J16" s="12">
        <v>45382</v>
      </c>
      <c r="K16" s="12">
        <v>45747</v>
      </c>
    </row>
    <row r="17" spans="1:11" s="6" customFormat="1" x14ac:dyDescent="0.35">
      <c r="A17" s="6" t="s">
        <v>6</v>
      </c>
      <c r="B17">
        <v>6636.54</v>
      </c>
      <c r="C17">
        <v>6779.55</v>
      </c>
      <c r="D17">
        <v>6815.35</v>
      </c>
      <c r="E17">
        <v>7251.5</v>
      </c>
      <c r="F17">
        <v>9637.42</v>
      </c>
      <c r="G17">
        <v>11602.03</v>
      </c>
      <c r="H17">
        <v>12425.37</v>
      </c>
      <c r="I17">
        <v>13783.16</v>
      </c>
      <c r="J17">
        <v>15205.85</v>
      </c>
      <c r="K17">
        <v>17618.3</v>
      </c>
    </row>
    <row r="18" spans="1:11" s="6" customFormat="1" x14ac:dyDescent="0.35">
      <c r="A18" s="4" t="s">
        <v>80</v>
      </c>
      <c r="B18">
        <v>3601.49</v>
      </c>
      <c r="C18">
        <v>3165.65</v>
      </c>
      <c r="D18">
        <v>3746.11</v>
      </c>
      <c r="E18">
        <v>4022.05</v>
      </c>
      <c r="F18">
        <v>5402.9</v>
      </c>
      <c r="G18">
        <v>6367.79</v>
      </c>
      <c r="H18">
        <v>6323.22</v>
      </c>
      <c r="I18">
        <v>7107.06</v>
      </c>
      <c r="J18">
        <v>7364.06</v>
      </c>
      <c r="K18">
        <v>8986.68</v>
      </c>
    </row>
    <row r="19" spans="1:11" s="6" customFormat="1" x14ac:dyDescent="0.35">
      <c r="A19" s="4" t="s">
        <v>81</v>
      </c>
      <c r="B19">
        <v>-20.11</v>
      </c>
      <c r="C19">
        <v>0.69</v>
      </c>
      <c r="D19">
        <v>46.8</v>
      </c>
      <c r="E19">
        <v>14.41</v>
      </c>
      <c r="F19">
        <v>-7.78</v>
      </c>
      <c r="G19">
        <v>149.54</v>
      </c>
      <c r="H19">
        <v>39.78</v>
      </c>
      <c r="I19">
        <v>273.88</v>
      </c>
      <c r="J19">
        <v>121.6</v>
      </c>
      <c r="K19">
        <v>362.49</v>
      </c>
    </row>
    <row r="20" spans="1:11" s="6" customFormat="1" x14ac:dyDescent="0.35">
      <c r="A20" s="4" t="s">
        <v>82</v>
      </c>
      <c r="B20">
        <v>81.260000000000005</v>
      </c>
      <c r="C20">
        <v>83.19</v>
      </c>
      <c r="D20">
        <v>87.07</v>
      </c>
      <c r="E20">
        <v>89.28</v>
      </c>
      <c r="F20">
        <v>103.84</v>
      </c>
      <c r="G20">
        <v>97.36</v>
      </c>
      <c r="H20">
        <v>123.9</v>
      </c>
      <c r="I20">
        <v>149.43</v>
      </c>
      <c r="J20">
        <v>156.9</v>
      </c>
      <c r="K20">
        <v>156.21</v>
      </c>
    </row>
    <row r="21" spans="1:11" s="6" customFormat="1" x14ac:dyDescent="0.35">
      <c r="A21" s="4" t="s">
        <v>83</v>
      </c>
      <c r="B21">
        <v>190.32</v>
      </c>
      <c r="C21">
        <v>597.61</v>
      </c>
      <c r="D21">
        <v>194.69</v>
      </c>
      <c r="E21">
        <v>209.59</v>
      </c>
      <c r="F21">
        <v>238.47</v>
      </c>
      <c r="G21">
        <v>941.75</v>
      </c>
      <c r="H21">
        <v>1139.5899999999999</v>
      </c>
      <c r="I21">
        <v>1578.2</v>
      </c>
      <c r="J21">
        <v>1696.28</v>
      </c>
      <c r="K21">
        <v>1882.25</v>
      </c>
    </row>
    <row r="22" spans="1:11" s="6" customFormat="1" x14ac:dyDescent="0.35">
      <c r="A22" s="4" t="s">
        <v>84</v>
      </c>
      <c r="B22">
        <v>805.06</v>
      </c>
      <c r="C22">
        <v>834.95</v>
      </c>
      <c r="D22">
        <v>821.37</v>
      </c>
      <c r="E22">
        <v>806.3</v>
      </c>
      <c r="F22">
        <v>884.8</v>
      </c>
      <c r="G22">
        <v>970.23</v>
      </c>
      <c r="H22">
        <v>1048</v>
      </c>
      <c r="I22">
        <v>1120.3599999999999</v>
      </c>
      <c r="J22">
        <v>1258.5899999999999</v>
      </c>
      <c r="K22">
        <v>1430.1</v>
      </c>
    </row>
    <row r="23" spans="1:11" s="6" customFormat="1" x14ac:dyDescent="0.35">
      <c r="A23" s="4" t="s">
        <v>85</v>
      </c>
      <c r="B23">
        <v>922.88</v>
      </c>
      <c r="C23">
        <v>926.92</v>
      </c>
      <c r="D23">
        <v>857.64</v>
      </c>
      <c r="E23">
        <v>968.23</v>
      </c>
      <c r="F23">
        <v>1278.1600000000001</v>
      </c>
      <c r="G23">
        <v>1421.46</v>
      </c>
      <c r="H23">
        <v>1691.83</v>
      </c>
      <c r="I23">
        <v>1785.26</v>
      </c>
      <c r="J23">
        <v>1927.15</v>
      </c>
      <c r="K23">
        <v>2253.37</v>
      </c>
    </row>
    <row r="24" spans="1:11" s="6" customFormat="1" x14ac:dyDescent="0.35">
      <c r="A24" s="4" t="s">
        <v>86</v>
      </c>
      <c r="B24">
        <v>649.51</v>
      </c>
      <c r="C24">
        <v>380.79</v>
      </c>
      <c r="D24">
        <v>316.36</v>
      </c>
      <c r="E24">
        <v>384.55</v>
      </c>
      <c r="F24">
        <v>429.32</v>
      </c>
      <c r="G24">
        <v>409.22</v>
      </c>
      <c r="H24">
        <v>419.83</v>
      </c>
      <c r="I24">
        <v>460.26</v>
      </c>
      <c r="J24">
        <v>640.37</v>
      </c>
      <c r="K24">
        <v>792.83</v>
      </c>
    </row>
    <row r="25" spans="1:11" s="6" customFormat="1" x14ac:dyDescent="0.35">
      <c r="A25" s="6" t="s">
        <v>9</v>
      </c>
      <c r="B25">
        <v>37.54</v>
      </c>
      <c r="C25">
        <v>88.4</v>
      </c>
      <c r="D25">
        <v>73.02</v>
      </c>
      <c r="E25">
        <v>123.84</v>
      </c>
      <c r="F25">
        <v>-163.19999999999999</v>
      </c>
      <c r="G25">
        <v>90.73</v>
      </c>
      <c r="H25">
        <v>88</v>
      </c>
      <c r="I25">
        <v>328.33</v>
      </c>
      <c r="J25">
        <v>-81.42</v>
      </c>
      <c r="K25">
        <v>188.14</v>
      </c>
    </row>
    <row r="26" spans="1:11" s="6" customFormat="1" x14ac:dyDescent="0.35">
      <c r="A26" s="6" t="s">
        <v>10</v>
      </c>
      <c r="B26">
        <v>116.79</v>
      </c>
      <c r="C26">
        <v>126.04</v>
      </c>
      <c r="D26">
        <v>116.04</v>
      </c>
      <c r="E26">
        <v>122.57</v>
      </c>
      <c r="F26">
        <v>241.71</v>
      </c>
      <c r="G26">
        <v>254.74</v>
      </c>
      <c r="H26">
        <v>278.01</v>
      </c>
      <c r="I26">
        <v>304.08</v>
      </c>
      <c r="J26">
        <v>377.15</v>
      </c>
      <c r="K26">
        <v>600.74</v>
      </c>
    </row>
    <row r="27" spans="1:11" s="6" customFormat="1" x14ac:dyDescent="0.35">
      <c r="A27" s="6" t="s">
        <v>11</v>
      </c>
      <c r="B27">
        <v>116.9</v>
      </c>
      <c r="C27">
        <v>91.53</v>
      </c>
      <c r="D27">
        <v>42.76</v>
      </c>
      <c r="E27">
        <v>52.47</v>
      </c>
      <c r="F27">
        <v>77.86</v>
      </c>
      <c r="G27">
        <v>68.69</v>
      </c>
      <c r="H27">
        <v>72.78</v>
      </c>
      <c r="I27">
        <v>87.16</v>
      </c>
      <c r="J27">
        <v>129.81</v>
      </c>
      <c r="K27">
        <v>290.2</v>
      </c>
    </row>
    <row r="28" spans="1:11" s="6" customFormat="1" x14ac:dyDescent="0.35">
      <c r="A28" s="6" t="s">
        <v>12</v>
      </c>
      <c r="B28">
        <v>169.76</v>
      </c>
      <c r="C28">
        <v>661.96</v>
      </c>
      <c r="D28">
        <v>753.13</v>
      </c>
      <c r="E28">
        <v>734.71</v>
      </c>
      <c r="F28">
        <v>809.38</v>
      </c>
      <c r="G28">
        <v>1311.06</v>
      </c>
      <c r="H28">
        <v>1455.99</v>
      </c>
      <c r="I28">
        <v>1793.56</v>
      </c>
      <c r="J28">
        <v>1695.72</v>
      </c>
      <c r="K28">
        <v>1776.55</v>
      </c>
    </row>
    <row r="29" spans="1:11" s="6" customFormat="1" x14ac:dyDescent="0.35">
      <c r="A29" s="6" t="s">
        <v>13</v>
      </c>
      <c r="B29">
        <v>200.01</v>
      </c>
      <c r="C29">
        <v>198.31</v>
      </c>
      <c r="D29">
        <v>185.87</v>
      </c>
      <c r="E29">
        <v>260.88</v>
      </c>
      <c r="F29">
        <v>274.19</v>
      </c>
      <c r="G29">
        <v>317.27</v>
      </c>
      <c r="H29">
        <v>377.04</v>
      </c>
      <c r="I29">
        <v>447.04</v>
      </c>
      <c r="J29">
        <v>394.73</v>
      </c>
      <c r="K29">
        <v>396.24</v>
      </c>
    </row>
    <row r="30" spans="1:11" s="6" customFormat="1" x14ac:dyDescent="0.35">
      <c r="A30" s="6" t="s">
        <v>14</v>
      </c>
      <c r="B30">
        <v>-5.52</v>
      </c>
      <c r="C30">
        <v>389.44</v>
      </c>
      <c r="D30">
        <v>495.56</v>
      </c>
      <c r="E30">
        <v>408.19</v>
      </c>
      <c r="F30">
        <v>459.76</v>
      </c>
      <c r="G30">
        <v>856.69</v>
      </c>
      <c r="H30">
        <v>935.78</v>
      </c>
      <c r="I30">
        <v>1203.77</v>
      </c>
      <c r="J30">
        <v>1150.33</v>
      </c>
      <c r="K30">
        <v>1278.47</v>
      </c>
    </row>
    <row r="31" spans="1:11" s="6" customFormat="1" x14ac:dyDescent="0.35">
      <c r="A31" s="6" t="s">
        <v>70</v>
      </c>
      <c r="B31">
        <v>142</v>
      </c>
      <c r="C31">
        <v>148.31</v>
      </c>
      <c r="D31">
        <v>148.31</v>
      </c>
      <c r="E31">
        <v>157.78</v>
      </c>
      <c r="F31">
        <v>248.83</v>
      </c>
      <c r="G31">
        <v>373.25</v>
      </c>
      <c r="H31">
        <v>557.57000000000005</v>
      </c>
      <c r="I31">
        <v>785</v>
      </c>
      <c r="J31">
        <v>738.42</v>
      </c>
      <c r="K31">
        <v>816.34</v>
      </c>
    </row>
    <row r="32" spans="1:11" s="6" customFormat="1" x14ac:dyDescent="0.35"/>
    <row r="33" spans="1:11" x14ac:dyDescent="0.35">
      <c r="A33" s="6" t="s">
        <v>101</v>
      </c>
      <c r="B33" s="4">
        <f>B30+B29+B27+B26</f>
        <v>428.18</v>
      </c>
      <c r="C33" s="4">
        <f t="shared" ref="C33:K33" si="0">C30+C29+C27+C26</f>
        <v>805.31999999999994</v>
      </c>
      <c r="D33" s="4">
        <f t="shared" si="0"/>
        <v>840.23</v>
      </c>
      <c r="E33" s="4">
        <f t="shared" si="0"/>
        <v>844.1099999999999</v>
      </c>
      <c r="F33" s="4">
        <f t="shared" si="0"/>
        <v>1053.52</v>
      </c>
      <c r="G33" s="4">
        <f t="shared" si="0"/>
        <v>1497.39</v>
      </c>
      <c r="H33" s="4">
        <f t="shared" si="0"/>
        <v>1663.61</v>
      </c>
      <c r="I33" s="4">
        <f t="shared" si="0"/>
        <v>2042.05</v>
      </c>
      <c r="J33" s="4">
        <f t="shared" si="0"/>
        <v>2052.02</v>
      </c>
      <c r="K33" s="4">
        <f t="shared" si="0"/>
        <v>2565.65</v>
      </c>
    </row>
    <row r="34" spans="1:11" x14ac:dyDescent="0.35">
      <c r="A34" s="6"/>
    </row>
    <row r="35" spans="1:11" x14ac:dyDescent="0.35">
      <c r="A35" s="6"/>
    </row>
    <row r="36" spans="1:11" x14ac:dyDescent="0.35">
      <c r="A36" s="6"/>
    </row>
    <row r="37" spans="1:11" x14ac:dyDescent="0.35">
      <c r="A37" s="6"/>
    </row>
    <row r="38" spans="1:11" x14ac:dyDescent="0.35">
      <c r="A38" s="6"/>
    </row>
    <row r="39" spans="1:11" x14ac:dyDescent="0.35">
      <c r="A39" s="6"/>
    </row>
    <row r="40" spans="1:11" x14ac:dyDescent="0.35">
      <c r="A40" s="1" t="s">
        <v>39</v>
      </c>
    </row>
    <row r="41" spans="1:11" s="18" customFormat="1" x14ac:dyDescent="0.35">
      <c r="A41" s="17" t="s">
        <v>38</v>
      </c>
      <c r="B41" s="12">
        <v>45199</v>
      </c>
      <c r="C41" s="12">
        <v>45291</v>
      </c>
      <c r="D41" s="12">
        <v>45382</v>
      </c>
      <c r="E41" s="12">
        <v>45473</v>
      </c>
      <c r="F41" s="12">
        <v>45565</v>
      </c>
      <c r="G41" s="12">
        <v>45657</v>
      </c>
      <c r="H41" s="12">
        <v>45747</v>
      </c>
      <c r="I41" s="12">
        <v>45838</v>
      </c>
      <c r="J41" s="12">
        <v>45930</v>
      </c>
      <c r="K41" s="12">
        <v>46022</v>
      </c>
    </row>
    <row r="42" spans="1:11" s="6" customFormat="1" x14ac:dyDescent="0.35">
      <c r="A42" s="6" t="s">
        <v>6</v>
      </c>
      <c r="B42">
        <v>3733.78</v>
      </c>
      <c r="C42">
        <v>3803.92</v>
      </c>
      <c r="D42">
        <v>3926.94</v>
      </c>
      <c r="E42">
        <v>4352.07</v>
      </c>
      <c r="F42">
        <v>4214.45</v>
      </c>
      <c r="G42">
        <v>4443.5600000000004</v>
      </c>
      <c r="H42">
        <v>4608.22</v>
      </c>
      <c r="I42">
        <v>4778.91</v>
      </c>
      <c r="J42">
        <v>4965.8999999999996</v>
      </c>
      <c r="K42">
        <v>5112</v>
      </c>
    </row>
    <row r="43" spans="1:11" s="6" customFormat="1" x14ac:dyDescent="0.35">
      <c r="A43" s="6" t="s">
        <v>7</v>
      </c>
      <c r="B43">
        <v>3196.69</v>
      </c>
      <c r="C43">
        <v>3231.54</v>
      </c>
      <c r="D43">
        <v>3297.34</v>
      </c>
      <c r="E43">
        <v>3684.69</v>
      </c>
      <c r="F43">
        <v>3588.16</v>
      </c>
      <c r="G43">
        <v>3878.83</v>
      </c>
      <c r="H43">
        <v>3987.27</v>
      </c>
      <c r="I43">
        <v>4171.97</v>
      </c>
      <c r="J43">
        <v>4294.12</v>
      </c>
      <c r="K43">
        <v>4391.33</v>
      </c>
    </row>
    <row r="44" spans="1:11" s="6" customFormat="1" x14ac:dyDescent="0.35">
      <c r="A44" s="6" t="s">
        <v>9</v>
      </c>
      <c r="B44">
        <v>75.28</v>
      </c>
      <c r="C44">
        <v>-31.94</v>
      </c>
      <c r="D44">
        <v>-177.35</v>
      </c>
      <c r="E44">
        <v>22.07</v>
      </c>
      <c r="F44">
        <v>18.8</v>
      </c>
      <c r="G44">
        <v>45.44</v>
      </c>
      <c r="H44">
        <v>101.83</v>
      </c>
      <c r="I44">
        <v>41.17</v>
      </c>
      <c r="J44">
        <v>38.01</v>
      </c>
      <c r="K44">
        <v>10.15</v>
      </c>
    </row>
    <row r="45" spans="1:11" s="6" customFormat="1" x14ac:dyDescent="0.35">
      <c r="A45" s="6" t="s">
        <v>10</v>
      </c>
      <c r="B45">
        <v>93.93</v>
      </c>
      <c r="C45">
        <v>85.51</v>
      </c>
      <c r="D45">
        <v>115.76</v>
      </c>
      <c r="E45">
        <v>148</v>
      </c>
      <c r="F45">
        <v>149.33000000000001</v>
      </c>
      <c r="G45">
        <v>150.32</v>
      </c>
      <c r="H45">
        <v>153.09</v>
      </c>
      <c r="I45">
        <v>148.93</v>
      </c>
      <c r="J45">
        <v>153.28</v>
      </c>
      <c r="K45">
        <v>159.29</v>
      </c>
    </row>
    <row r="46" spans="1:11" s="6" customFormat="1" x14ac:dyDescent="0.35">
      <c r="A46" s="6" t="s">
        <v>11</v>
      </c>
      <c r="B46">
        <v>27.56</v>
      </c>
      <c r="C46">
        <v>33.19</v>
      </c>
      <c r="D46">
        <v>42.83</v>
      </c>
      <c r="E46">
        <v>93.6</v>
      </c>
      <c r="F46">
        <v>98.69</v>
      </c>
      <c r="G46">
        <v>57.92</v>
      </c>
      <c r="H46">
        <v>39.99</v>
      </c>
      <c r="I46">
        <v>33.76</v>
      </c>
      <c r="J46">
        <v>33.229999999999997</v>
      </c>
      <c r="K46">
        <v>31.62</v>
      </c>
    </row>
    <row r="47" spans="1:11" s="6" customFormat="1" x14ac:dyDescent="0.35">
      <c r="A47" s="6" t="s">
        <v>12</v>
      </c>
      <c r="B47">
        <v>490.88</v>
      </c>
      <c r="C47">
        <v>421.74</v>
      </c>
      <c r="D47">
        <v>293.66000000000003</v>
      </c>
      <c r="E47">
        <v>447.85</v>
      </c>
      <c r="F47">
        <v>397.07</v>
      </c>
      <c r="G47">
        <v>401.93</v>
      </c>
      <c r="H47">
        <v>529.70000000000005</v>
      </c>
      <c r="I47">
        <v>465.42</v>
      </c>
      <c r="J47">
        <v>523.28</v>
      </c>
      <c r="K47">
        <v>539.91</v>
      </c>
    </row>
    <row r="48" spans="1:11" s="6" customFormat="1" x14ac:dyDescent="0.35">
      <c r="A48" s="6" t="s">
        <v>13</v>
      </c>
      <c r="B48">
        <v>131.69999999999999</v>
      </c>
      <c r="C48">
        <v>106.21</v>
      </c>
      <c r="D48">
        <v>25.95</v>
      </c>
      <c r="E48">
        <v>133.69999999999999</v>
      </c>
      <c r="F48">
        <v>37.729999999999997</v>
      </c>
      <c r="G48">
        <v>102.18</v>
      </c>
      <c r="H48">
        <v>122.63</v>
      </c>
      <c r="I48">
        <v>118.98</v>
      </c>
      <c r="J48">
        <v>126.23</v>
      </c>
      <c r="K48">
        <v>137.12</v>
      </c>
    </row>
    <row r="49" spans="1:11" s="6" customFormat="1" x14ac:dyDescent="0.35">
      <c r="A49" s="6" t="s">
        <v>14</v>
      </c>
      <c r="B49">
        <v>338.24</v>
      </c>
      <c r="C49">
        <v>278.87</v>
      </c>
      <c r="D49">
        <v>216.63</v>
      </c>
      <c r="E49">
        <v>290.32</v>
      </c>
      <c r="F49">
        <v>364.42</v>
      </c>
      <c r="G49">
        <v>278.88</v>
      </c>
      <c r="H49">
        <v>344.85</v>
      </c>
      <c r="I49">
        <v>334.15</v>
      </c>
      <c r="J49">
        <v>404.46</v>
      </c>
      <c r="K49">
        <v>384.61</v>
      </c>
    </row>
    <row r="50" spans="1:11" x14ac:dyDescent="0.35">
      <c r="A50" s="6" t="s">
        <v>8</v>
      </c>
      <c r="B50">
        <v>537.09</v>
      </c>
      <c r="C50">
        <v>572.38</v>
      </c>
      <c r="D50">
        <v>629.6</v>
      </c>
      <c r="E50">
        <v>667.38</v>
      </c>
      <c r="F50">
        <v>626.29</v>
      </c>
      <c r="G50">
        <v>564.73</v>
      </c>
      <c r="H50">
        <v>620.95000000000005</v>
      </c>
      <c r="I50">
        <v>606.94000000000005</v>
      </c>
      <c r="J50">
        <v>671.78</v>
      </c>
      <c r="K50">
        <v>720.67</v>
      </c>
    </row>
    <row r="51" spans="1:11" x14ac:dyDescent="0.35">
      <c r="A51" s="6"/>
    </row>
    <row r="52" spans="1:11" x14ac:dyDescent="0.35">
      <c r="A52" s="6"/>
    </row>
    <row r="53" spans="1:11" x14ac:dyDescent="0.35">
      <c r="A53" s="6"/>
    </row>
    <row r="54" spans="1:11" x14ac:dyDescent="0.35">
      <c r="A54" s="6"/>
    </row>
    <row r="55" spans="1:11" x14ac:dyDescent="0.35">
      <c r="A55" s="1" t="s">
        <v>40</v>
      </c>
    </row>
    <row r="56" spans="1:11" s="18" customFormat="1" x14ac:dyDescent="0.35">
      <c r="A56" s="17" t="s">
        <v>38</v>
      </c>
      <c r="B56" s="12">
        <v>42460</v>
      </c>
      <c r="C56" s="12">
        <v>42825</v>
      </c>
      <c r="D56" s="12">
        <v>43190</v>
      </c>
      <c r="E56" s="12">
        <v>43555</v>
      </c>
      <c r="F56" s="12">
        <v>43921</v>
      </c>
      <c r="G56" s="12">
        <v>44286</v>
      </c>
      <c r="H56" s="12">
        <v>44651</v>
      </c>
      <c r="I56" s="12">
        <v>45016</v>
      </c>
      <c r="J56" s="12">
        <v>45382</v>
      </c>
      <c r="K56" s="12">
        <v>45747</v>
      </c>
    </row>
    <row r="57" spans="1:11" x14ac:dyDescent="0.35">
      <c r="A57" s="6" t="s">
        <v>24</v>
      </c>
      <c r="B57">
        <v>63.11</v>
      </c>
      <c r="C57">
        <v>63.11</v>
      </c>
      <c r="D57">
        <v>63.11</v>
      </c>
      <c r="E57">
        <v>63.11</v>
      </c>
      <c r="F57">
        <v>92.16</v>
      </c>
      <c r="G57">
        <v>92.16</v>
      </c>
      <c r="H57">
        <v>92.16</v>
      </c>
      <c r="I57">
        <v>92.9</v>
      </c>
      <c r="J57">
        <v>95.28</v>
      </c>
      <c r="K57">
        <v>98.95</v>
      </c>
    </row>
    <row r="58" spans="1:11" x14ac:dyDescent="0.35">
      <c r="A58" s="6" t="s">
        <v>25</v>
      </c>
      <c r="B58">
        <v>6184.06</v>
      </c>
      <c r="C58">
        <v>6202.39</v>
      </c>
      <c r="D58">
        <v>6968.49</v>
      </c>
      <c r="E58">
        <v>7268.58</v>
      </c>
      <c r="F58">
        <v>13722.7</v>
      </c>
      <c r="G58">
        <v>14442.35</v>
      </c>
      <c r="H58">
        <v>15049.78</v>
      </c>
      <c r="I58">
        <v>16183.81</v>
      </c>
      <c r="J58">
        <v>15961.51</v>
      </c>
      <c r="K58">
        <v>19902.13</v>
      </c>
    </row>
    <row r="59" spans="1:11" x14ac:dyDescent="0.35">
      <c r="A59" s="6" t="s">
        <v>71</v>
      </c>
      <c r="B59">
        <v>1354.05</v>
      </c>
      <c r="C59">
        <v>786.56</v>
      </c>
      <c r="D59">
        <v>1067.58</v>
      </c>
      <c r="E59">
        <v>1141.0999999999999</v>
      </c>
      <c r="F59">
        <v>1586.32</v>
      </c>
      <c r="G59">
        <v>1633.55</v>
      </c>
      <c r="H59">
        <v>1412.01</v>
      </c>
      <c r="I59">
        <v>1600.04</v>
      </c>
      <c r="J59">
        <v>3477.22</v>
      </c>
      <c r="K59">
        <v>2392.6799999999998</v>
      </c>
    </row>
    <row r="60" spans="1:11" x14ac:dyDescent="0.35">
      <c r="A60" s="6" t="s">
        <v>72</v>
      </c>
      <c r="B60">
        <v>2293.54</v>
      </c>
      <c r="C60">
        <v>2499.35</v>
      </c>
      <c r="D60">
        <v>2361.58</v>
      </c>
      <c r="E60">
        <v>2407.89</v>
      </c>
      <c r="F60">
        <v>3071.86</v>
      </c>
      <c r="G60">
        <v>4049.76</v>
      </c>
      <c r="H60">
        <v>4520.92</v>
      </c>
      <c r="I60">
        <v>4885.74</v>
      </c>
      <c r="J60">
        <v>8344.7800000000007</v>
      </c>
      <c r="K60">
        <v>9436.86</v>
      </c>
    </row>
    <row r="61" spans="1:11" s="1" customFormat="1" x14ac:dyDescent="0.35">
      <c r="A61" s="1" t="s">
        <v>26</v>
      </c>
      <c r="B61">
        <v>9894.76</v>
      </c>
      <c r="C61">
        <v>9551.41</v>
      </c>
      <c r="D61">
        <v>10460.76</v>
      </c>
      <c r="E61">
        <v>10880.68</v>
      </c>
      <c r="F61">
        <v>18473.04</v>
      </c>
      <c r="G61">
        <v>20217.82</v>
      </c>
      <c r="H61">
        <v>21074.87</v>
      </c>
      <c r="I61">
        <v>22762.49</v>
      </c>
      <c r="J61">
        <v>27878.79</v>
      </c>
      <c r="K61">
        <v>31830.62</v>
      </c>
    </row>
    <row r="62" spans="1:11" x14ac:dyDescent="0.35">
      <c r="A62" s="6" t="s">
        <v>27</v>
      </c>
      <c r="B62">
        <v>4661.8</v>
      </c>
      <c r="C62">
        <v>4572.59</v>
      </c>
      <c r="D62">
        <v>4798.18</v>
      </c>
      <c r="E62">
        <v>4913.3100000000004</v>
      </c>
      <c r="F62">
        <v>11656.04</v>
      </c>
      <c r="G62">
        <v>12023.13</v>
      </c>
      <c r="H62">
        <v>12599.35</v>
      </c>
      <c r="I62">
        <v>13070.04</v>
      </c>
      <c r="J62">
        <v>19357.900000000001</v>
      </c>
      <c r="K62">
        <v>21476.84</v>
      </c>
    </row>
    <row r="63" spans="1:11" x14ac:dyDescent="0.35">
      <c r="A63" s="6" t="s">
        <v>28</v>
      </c>
      <c r="B63">
        <v>39.42</v>
      </c>
      <c r="C63">
        <v>63.19</v>
      </c>
      <c r="D63">
        <v>135.16</v>
      </c>
      <c r="E63">
        <v>424.41</v>
      </c>
      <c r="F63">
        <v>95.35</v>
      </c>
      <c r="G63">
        <v>112.85</v>
      </c>
      <c r="H63">
        <v>246.97</v>
      </c>
      <c r="I63">
        <v>294.89999999999998</v>
      </c>
      <c r="J63">
        <v>189.6</v>
      </c>
      <c r="K63">
        <v>218.1</v>
      </c>
    </row>
    <row r="64" spans="1:11" x14ac:dyDescent="0.35">
      <c r="A64" s="6" t="s">
        <v>29</v>
      </c>
      <c r="B64">
        <v>1365.94</v>
      </c>
      <c r="C64">
        <v>1451.04</v>
      </c>
      <c r="D64">
        <v>1161.33</v>
      </c>
      <c r="E64">
        <v>1187.6600000000001</v>
      </c>
      <c r="F64">
        <v>1322.85</v>
      </c>
      <c r="G64">
        <v>805.89</v>
      </c>
      <c r="H64">
        <v>797.28</v>
      </c>
      <c r="I64">
        <v>1432.97</v>
      </c>
      <c r="J64">
        <v>870.55</v>
      </c>
      <c r="K64">
        <v>968.67</v>
      </c>
    </row>
    <row r="65" spans="1:11" x14ac:dyDescent="0.35">
      <c r="A65" s="6" t="s">
        <v>73</v>
      </c>
      <c r="B65">
        <v>3827.6</v>
      </c>
      <c r="C65">
        <v>3464.59</v>
      </c>
      <c r="D65">
        <v>4366.09</v>
      </c>
      <c r="E65">
        <v>4355.3</v>
      </c>
      <c r="F65">
        <v>5398.8</v>
      </c>
      <c r="G65">
        <v>7275.95</v>
      </c>
      <c r="H65">
        <v>7431.27</v>
      </c>
      <c r="I65">
        <v>7964.58</v>
      </c>
      <c r="J65">
        <v>7460.74</v>
      </c>
      <c r="K65">
        <v>9167.01</v>
      </c>
    </row>
    <row r="66" spans="1:11" s="1" customFormat="1" x14ac:dyDescent="0.35">
      <c r="A66" s="1" t="s">
        <v>26</v>
      </c>
      <c r="B66">
        <v>9894.76</v>
      </c>
      <c r="C66">
        <v>9551.41</v>
      </c>
      <c r="D66">
        <v>10460.76</v>
      </c>
      <c r="E66">
        <v>10880.68</v>
      </c>
      <c r="F66">
        <v>18473.04</v>
      </c>
      <c r="G66">
        <v>20217.82</v>
      </c>
      <c r="H66">
        <v>21074.87</v>
      </c>
      <c r="I66">
        <v>22762.49</v>
      </c>
      <c r="J66">
        <v>27878.79</v>
      </c>
      <c r="K66">
        <v>31830.62</v>
      </c>
    </row>
    <row r="67" spans="1:11" s="6" customFormat="1" x14ac:dyDescent="0.35">
      <c r="A67" s="6" t="s">
        <v>78</v>
      </c>
      <c r="B67">
        <v>592.42999999999995</v>
      </c>
      <c r="C67">
        <v>592.45000000000005</v>
      </c>
      <c r="D67">
        <v>648.28</v>
      </c>
      <c r="E67">
        <v>680.55</v>
      </c>
      <c r="F67">
        <v>922.41</v>
      </c>
      <c r="G67">
        <v>761.32</v>
      </c>
      <c r="H67">
        <v>835.15</v>
      </c>
      <c r="I67">
        <v>798.33</v>
      </c>
      <c r="J67">
        <v>896.75</v>
      </c>
      <c r="K67">
        <v>869.79</v>
      </c>
    </row>
    <row r="68" spans="1:11" x14ac:dyDescent="0.35">
      <c r="A68" s="6" t="s">
        <v>45</v>
      </c>
      <c r="B68">
        <v>1629.01</v>
      </c>
      <c r="C68">
        <v>1452.96</v>
      </c>
      <c r="D68">
        <v>1448.31</v>
      </c>
      <c r="E68">
        <v>1608.54</v>
      </c>
      <c r="F68">
        <v>1712.03</v>
      </c>
      <c r="G68">
        <v>2249.16</v>
      </c>
      <c r="H68">
        <v>2266.5100000000002</v>
      </c>
      <c r="I68">
        <v>2701.67</v>
      </c>
      <c r="J68">
        <v>2769.35</v>
      </c>
      <c r="K68">
        <v>3599.91</v>
      </c>
    </row>
    <row r="69" spans="1:11" x14ac:dyDescent="0.35">
      <c r="A69" s="4" t="s">
        <v>87</v>
      </c>
      <c r="B69">
        <v>501.03</v>
      </c>
      <c r="C69">
        <v>574.82000000000005</v>
      </c>
      <c r="D69">
        <v>1238.1400000000001</v>
      </c>
      <c r="E69">
        <v>1033.6099999999999</v>
      </c>
      <c r="F69">
        <v>1621.46</v>
      </c>
      <c r="G69">
        <v>3074.88</v>
      </c>
      <c r="H69">
        <v>2599.89</v>
      </c>
      <c r="I69">
        <v>2796.94</v>
      </c>
      <c r="J69">
        <v>2454.4899999999998</v>
      </c>
      <c r="K69">
        <v>2817.86</v>
      </c>
    </row>
    <row r="70" spans="1:11" x14ac:dyDescent="0.35">
      <c r="A70" s="4" t="s">
        <v>74</v>
      </c>
      <c r="B70">
        <v>631129729</v>
      </c>
      <c r="C70">
        <v>631129729</v>
      </c>
      <c r="D70">
        <v>631129729</v>
      </c>
      <c r="E70">
        <v>631129729</v>
      </c>
      <c r="F70">
        <v>921551715</v>
      </c>
      <c r="G70">
        <v>921551715</v>
      </c>
      <c r="H70">
        <v>921551715</v>
      </c>
      <c r="I70">
        <v>929011650</v>
      </c>
      <c r="J70">
        <v>952834816</v>
      </c>
      <c r="K70">
        <v>989498558</v>
      </c>
    </row>
    <row r="71" spans="1:11" x14ac:dyDescent="0.35">
      <c r="A71" s="4" t="s">
        <v>75</v>
      </c>
      <c r="F71"/>
      <c r="I71"/>
    </row>
    <row r="72" spans="1:11" x14ac:dyDescent="0.35">
      <c r="A72" s="4" t="s">
        <v>88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</row>
    <row r="74" spans="1:11" x14ac:dyDescent="0.35">
      <c r="A74" s="6" t="s">
        <v>73</v>
      </c>
      <c r="B74" s="4">
        <f>B65-SUM(B67:B69)</f>
        <v>1105.1299999999997</v>
      </c>
      <c r="C74" s="4">
        <f t="shared" ref="C74:K74" si="1">C65-SUM(C67:C69)</f>
        <v>844.36000000000013</v>
      </c>
      <c r="D74" s="4">
        <f t="shared" si="1"/>
        <v>1031.3599999999997</v>
      </c>
      <c r="E74" s="4">
        <f t="shared" si="1"/>
        <v>1032.6000000000004</v>
      </c>
      <c r="F74" s="4">
        <f t="shared" si="1"/>
        <v>1142.9000000000005</v>
      </c>
      <c r="G74" s="4">
        <f t="shared" si="1"/>
        <v>1190.5899999999992</v>
      </c>
      <c r="H74" s="4">
        <f t="shared" si="1"/>
        <v>1729.7200000000003</v>
      </c>
      <c r="I74" s="4">
        <f t="shared" si="1"/>
        <v>1667.6399999999994</v>
      </c>
      <c r="J74" s="4">
        <f t="shared" si="1"/>
        <v>1340.1499999999996</v>
      </c>
      <c r="K74" s="4">
        <f t="shared" si="1"/>
        <v>1879.4500000000007</v>
      </c>
    </row>
    <row r="75" spans="1:11" x14ac:dyDescent="0.35">
      <c r="A75" s="6" t="s">
        <v>158</v>
      </c>
      <c r="B75" s="4">
        <f>SUM(B62:B64,B74,B67:B69)</f>
        <v>9894.76</v>
      </c>
      <c r="C75" s="4">
        <f t="shared" ref="C75:K75" si="2">SUM(C62:C64,C74,C67:C69)</f>
        <v>9551.41</v>
      </c>
      <c r="D75" s="4">
        <f t="shared" si="2"/>
        <v>10460.759999999998</v>
      </c>
      <c r="E75" s="4">
        <f t="shared" si="2"/>
        <v>10880.68</v>
      </c>
      <c r="F75" s="4">
        <f t="shared" si="2"/>
        <v>18473.04</v>
      </c>
      <c r="G75" s="4">
        <f t="shared" si="2"/>
        <v>20217.82</v>
      </c>
      <c r="H75" s="4">
        <f t="shared" si="2"/>
        <v>21074.87</v>
      </c>
      <c r="I75" s="4">
        <f t="shared" si="2"/>
        <v>22762.49</v>
      </c>
      <c r="J75" s="4">
        <f t="shared" si="2"/>
        <v>27878.789999999994</v>
      </c>
      <c r="K75" s="4">
        <f t="shared" si="2"/>
        <v>31830.62</v>
      </c>
    </row>
    <row r="76" spans="1:11" x14ac:dyDescent="0.35">
      <c r="A76" s="6"/>
    </row>
    <row r="77" spans="1:11" x14ac:dyDescent="0.35">
      <c r="A77" s="6"/>
    </row>
    <row r="78" spans="1:11" x14ac:dyDescent="0.35">
      <c r="A78" s="6"/>
    </row>
    <row r="79" spans="1:11" x14ac:dyDescent="0.35">
      <c r="A79" s="6"/>
    </row>
    <row r="80" spans="1:11" x14ac:dyDescent="0.35">
      <c r="A80" s="1" t="s">
        <v>41</v>
      </c>
    </row>
    <row r="81" spans="1:11" s="18" customFormat="1" x14ac:dyDescent="0.35">
      <c r="A81" s="17" t="s">
        <v>38</v>
      </c>
      <c r="B81" s="12">
        <v>42460</v>
      </c>
      <c r="C81" s="12">
        <v>42825</v>
      </c>
      <c r="D81" s="12">
        <v>43190</v>
      </c>
      <c r="E81" s="12">
        <v>43555</v>
      </c>
      <c r="F81" s="12">
        <v>43921</v>
      </c>
      <c r="G81" s="12">
        <v>44286</v>
      </c>
      <c r="H81" s="12">
        <v>44651</v>
      </c>
      <c r="I81" s="12">
        <v>45016</v>
      </c>
      <c r="J81" s="12">
        <v>45382</v>
      </c>
      <c r="K81" s="12">
        <v>45747</v>
      </c>
    </row>
    <row r="82" spans="1:11" s="1" customFormat="1" x14ac:dyDescent="0.35">
      <c r="A82" s="6" t="s">
        <v>32</v>
      </c>
      <c r="B82">
        <v>115.98</v>
      </c>
      <c r="C82">
        <v>741.2</v>
      </c>
      <c r="D82">
        <v>355.58</v>
      </c>
      <c r="E82">
        <v>209.87</v>
      </c>
      <c r="F82">
        <v>1082.23</v>
      </c>
      <c r="G82">
        <v>1656.37</v>
      </c>
      <c r="H82">
        <v>1515.81</v>
      </c>
      <c r="I82">
        <v>1461.29</v>
      </c>
      <c r="J82">
        <v>1936.68</v>
      </c>
      <c r="K82">
        <v>2056.65</v>
      </c>
    </row>
    <row r="83" spans="1:11" s="6" customFormat="1" x14ac:dyDescent="0.35">
      <c r="A83" s="6" t="s">
        <v>33</v>
      </c>
      <c r="B83">
        <v>144.62</v>
      </c>
      <c r="C83">
        <v>145.05000000000001</v>
      </c>
      <c r="D83">
        <v>-31.1</v>
      </c>
      <c r="E83">
        <v>53.17</v>
      </c>
      <c r="F83">
        <v>-622.04</v>
      </c>
      <c r="G83">
        <v>-346.5</v>
      </c>
      <c r="H83">
        <v>-1317.11</v>
      </c>
      <c r="I83">
        <v>-833.61</v>
      </c>
      <c r="J83">
        <v>-1910.77</v>
      </c>
      <c r="K83">
        <v>-2303.48</v>
      </c>
    </row>
    <row r="84" spans="1:11" s="6" customFormat="1" x14ac:dyDescent="0.35">
      <c r="A84" s="6" t="s">
        <v>34</v>
      </c>
      <c r="B84">
        <v>-281.8</v>
      </c>
      <c r="C84">
        <v>-815.84</v>
      </c>
      <c r="D84">
        <v>-30.39</v>
      </c>
      <c r="E84">
        <v>-223.73</v>
      </c>
      <c r="F84">
        <v>-308.33</v>
      </c>
      <c r="G84">
        <v>-426.03</v>
      </c>
      <c r="H84">
        <v>-994.77</v>
      </c>
      <c r="I84">
        <v>-714.4</v>
      </c>
      <c r="J84">
        <v>255.55</v>
      </c>
      <c r="K84">
        <v>452.7</v>
      </c>
    </row>
    <row r="85" spans="1:11" s="1" customFormat="1" x14ac:dyDescent="0.35">
      <c r="A85" s="6" t="s">
        <v>35</v>
      </c>
      <c r="B85">
        <v>-21.2</v>
      </c>
      <c r="C85">
        <v>70.41</v>
      </c>
      <c r="D85">
        <v>294.08999999999997</v>
      </c>
      <c r="E85">
        <v>39.31</v>
      </c>
      <c r="F85">
        <v>151.86000000000001</v>
      </c>
      <c r="G85">
        <v>883.84</v>
      </c>
      <c r="H85">
        <v>-796.07</v>
      </c>
      <c r="I85">
        <v>-86.72</v>
      </c>
      <c r="J85">
        <v>281.45999999999998</v>
      </c>
      <c r="K85">
        <v>205.87</v>
      </c>
    </row>
    <row r="86" spans="1:11" x14ac:dyDescent="0.35">
      <c r="A86" s="6"/>
    </row>
    <row r="87" spans="1:11" x14ac:dyDescent="0.35">
      <c r="A87" s="6"/>
    </row>
    <row r="88" spans="1:11" x14ac:dyDescent="0.35">
      <c r="A88" s="6"/>
    </row>
    <row r="89" spans="1:11" x14ac:dyDescent="0.35">
      <c r="A89" s="6"/>
    </row>
    <row r="90" spans="1:11" s="1" customFormat="1" x14ac:dyDescent="0.35">
      <c r="A90" s="1" t="s">
        <v>77</v>
      </c>
      <c r="B90">
        <v>119.76</v>
      </c>
      <c r="C90">
        <v>148.69999999999999</v>
      </c>
      <c r="D90">
        <v>255.57</v>
      </c>
      <c r="E90">
        <v>201.45</v>
      </c>
      <c r="F90">
        <v>291.23</v>
      </c>
      <c r="G90">
        <v>631.05999999999995</v>
      </c>
      <c r="H90">
        <v>767.86</v>
      </c>
      <c r="I90">
        <v>700.15</v>
      </c>
      <c r="J90">
        <v>1082.74</v>
      </c>
      <c r="K90">
        <v>1001.9</v>
      </c>
    </row>
    <row r="92" spans="1:11" s="1" customFormat="1" x14ac:dyDescent="0.35">
      <c r="A92" s="1" t="s">
        <v>76</v>
      </c>
    </row>
    <row r="93" spans="1:11" x14ac:dyDescent="0.35">
      <c r="A93" s="4" t="s">
        <v>89</v>
      </c>
      <c r="B93" s="24">
        <v>65.540000000000006</v>
      </c>
      <c r="C93" s="24">
        <v>65.540000000000006</v>
      </c>
      <c r="D93" s="24">
        <v>65.540000000000006</v>
      </c>
      <c r="E93" s="24">
        <v>65.540000000000006</v>
      </c>
      <c r="F93" s="24">
        <v>95.7</v>
      </c>
      <c r="G93" s="24">
        <v>95.7</v>
      </c>
      <c r="H93" s="24">
        <v>95.7</v>
      </c>
      <c r="I93" s="24">
        <v>96.47</v>
      </c>
      <c r="J93" s="24">
        <v>98.95</v>
      </c>
      <c r="K93" s="24">
        <v>98.95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9FE7C-A0EE-4B35-A4DF-873A34FDC641}">
  <dimension ref="A2:M77"/>
  <sheetViews>
    <sheetView showGridLines="0" zoomScaleNormal="100" workbookViewId="0">
      <pane ySplit="3" topLeftCell="A4" activePane="bottomLeft" state="frozen"/>
      <selection pane="bottomLeft" activeCell="C18" sqref="C18:M18"/>
    </sheetView>
  </sheetViews>
  <sheetFormatPr defaultRowHeight="14.5" x14ac:dyDescent="0.35"/>
  <cols>
    <col min="1" max="1" width="1.7265625" customWidth="1"/>
    <col min="2" max="2" width="30.90625" bestFit="1" customWidth="1"/>
    <col min="3" max="13" width="11.1796875" customWidth="1"/>
  </cols>
  <sheetData>
    <row r="2" spans="1:13" x14ac:dyDescent="0.35">
      <c r="B2" s="207" t="str">
        <f xml:space="preserve"> "Historical Financial Statements -"&amp;'Data Sheet'!B1</f>
        <v>Historical Financial Statements -TATA CONSUMER PRODUCTS LTD</v>
      </c>
      <c r="C2" s="207"/>
      <c r="D2" s="207"/>
      <c r="E2" s="207"/>
      <c r="F2" s="207"/>
      <c r="G2" s="207"/>
      <c r="H2" s="207"/>
      <c r="I2" s="207"/>
      <c r="J2" s="207"/>
      <c r="K2" s="207"/>
      <c r="L2" s="207"/>
      <c r="M2" s="207"/>
    </row>
    <row r="3" spans="1:13" x14ac:dyDescent="0.35">
      <c r="B3" s="27" t="s">
        <v>149</v>
      </c>
      <c r="C3" s="28">
        <f>'Data Sheet'!B16</f>
        <v>42460</v>
      </c>
      <c r="D3" s="28">
        <f>'Data Sheet'!C16</f>
        <v>42825</v>
      </c>
      <c r="E3" s="28">
        <f>'Data Sheet'!D16</f>
        <v>43190</v>
      </c>
      <c r="F3" s="28">
        <f>'Data Sheet'!E16</f>
        <v>43555</v>
      </c>
      <c r="G3" s="28">
        <f>'Data Sheet'!F16</f>
        <v>43921</v>
      </c>
      <c r="H3" s="28">
        <f>'Data Sheet'!G16</f>
        <v>44286</v>
      </c>
      <c r="I3" s="28">
        <f>'Data Sheet'!H16</f>
        <v>44651</v>
      </c>
      <c r="J3" s="28">
        <f>'Data Sheet'!I16</f>
        <v>45016</v>
      </c>
      <c r="K3" s="28">
        <f>'Data Sheet'!J16</f>
        <v>45382</v>
      </c>
      <c r="L3" s="28">
        <f>'Data Sheet'!K16</f>
        <v>45747</v>
      </c>
      <c r="M3" s="29" t="s">
        <v>93</v>
      </c>
    </row>
    <row r="5" spans="1:13" x14ac:dyDescent="0.35">
      <c r="A5" t="s">
        <v>94</v>
      </c>
      <c r="B5" s="30" t="s">
        <v>95</v>
      </c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</row>
    <row r="6" spans="1:13" x14ac:dyDescent="0.35">
      <c r="B6" t="s">
        <v>6</v>
      </c>
      <c r="C6" s="41">
        <f>'Data Sheet'!B17</f>
        <v>6636.54</v>
      </c>
      <c r="D6" s="41">
        <f>'Data Sheet'!C17</f>
        <v>6779.55</v>
      </c>
      <c r="E6" s="41">
        <f>'Data Sheet'!D17</f>
        <v>6815.35</v>
      </c>
      <c r="F6" s="41">
        <f>'Data Sheet'!E17</f>
        <v>7251.5</v>
      </c>
      <c r="G6" s="41">
        <f>'Data Sheet'!F17</f>
        <v>9637.42</v>
      </c>
      <c r="H6" s="41">
        <f>'Data Sheet'!G17</f>
        <v>11602.03</v>
      </c>
      <c r="I6" s="41">
        <f>'Data Sheet'!H17</f>
        <v>12425.37</v>
      </c>
      <c r="J6" s="41">
        <f>'Data Sheet'!I17</f>
        <v>13783.16</v>
      </c>
      <c r="K6" s="41">
        <f>'Data Sheet'!J17</f>
        <v>15205.85</v>
      </c>
      <c r="L6" s="41">
        <f>'Data Sheet'!K17</f>
        <v>17618.3</v>
      </c>
      <c r="M6" s="41">
        <f>SUM('Data Sheet'!H42:K42)</f>
        <v>19465.03</v>
      </c>
    </row>
    <row r="7" spans="1:13" x14ac:dyDescent="0.35">
      <c r="B7" s="34" t="s">
        <v>22</v>
      </c>
      <c r="C7" s="35" t="s">
        <v>96</v>
      </c>
      <c r="D7" s="36">
        <f>D6/C6-1</f>
        <v>2.1548879385945074E-2</v>
      </c>
      <c r="E7" s="36">
        <f t="shared" ref="E7:L7" si="0">E6/D6-1</f>
        <v>5.2805864696034988E-3</v>
      </c>
      <c r="F7" s="36">
        <f t="shared" si="0"/>
        <v>6.3995246025515984E-2</v>
      </c>
      <c r="G7" s="36">
        <f t="shared" si="0"/>
        <v>0.32902433979176715</v>
      </c>
      <c r="H7" s="36">
        <f t="shared" si="0"/>
        <v>0.20385227581655685</v>
      </c>
      <c r="I7" s="36">
        <f t="shared" si="0"/>
        <v>7.0965167302618593E-2</v>
      </c>
      <c r="J7" s="36">
        <f t="shared" si="0"/>
        <v>0.10927561915661266</v>
      </c>
      <c r="K7" s="36">
        <f t="shared" si="0"/>
        <v>0.10321943589133409</v>
      </c>
      <c r="L7" s="36">
        <f t="shared" si="0"/>
        <v>0.1586527553540249</v>
      </c>
      <c r="M7" s="36">
        <f>M6/L6-1</f>
        <v>0.10481885312430816</v>
      </c>
    </row>
    <row r="9" spans="1:13" x14ac:dyDescent="0.35">
      <c r="B9" t="s">
        <v>97</v>
      </c>
      <c r="C9" s="41">
        <f>IFERROR(SUM('Data Sheet'!B18,'Data Sheet'!B20:B21),0)</f>
        <v>3873.07</v>
      </c>
      <c r="D9" s="41">
        <f>IFERROR(SUM('Data Sheet'!C18,'Data Sheet'!C20:C21),0)</f>
        <v>3846.4500000000003</v>
      </c>
      <c r="E9" s="41">
        <f>IFERROR(SUM('Data Sheet'!D18,'Data Sheet'!D20:D21),0)</f>
        <v>4027.8700000000003</v>
      </c>
      <c r="F9" s="41">
        <f>IFERROR(SUM('Data Sheet'!E18,'Data Sheet'!E20:E21),0)</f>
        <v>4320.92</v>
      </c>
      <c r="G9" s="41">
        <f>IFERROR(SUM('Data Sheet'!F18,'Data Sheet'!F20:F21),0)</f>
        <v>5745.21</v>
      </c>
      <c r="H9" s="41">
        <f>IFERROR(SUM('Data Sheet'!G18,'Data Sheet'!G20:G21),0)</f>
        <v>7406.9</v>
      </c>
      <c r="I9" s="41">
        <f>IFERROR(SUM('Data Sheet'!H18,'Data Sheet'!H20:H21),0)</f>
        <v>7586.71</v>
      </c>
      <c r="J9" s="41">
        <f>IFERROR(SUM('Data Sheet'!I18,'Data Sheet'!I20:I21),0)</f>
        <v>8834.69</v>
      </c>
      <c r="K9" s="41">
        <f>IFERROR(SUM('Data Sheet'!J18,'Data Sheet'!J20:J21),0)</f>
        <v>9217.24</v>
      </c>
      <c r="L9" s="41">
        <f>IFERROR(SUM('Data Sheet'!K18,'Data Sheet'!K20:K21),0)</f>
        <v>11025.14</v>
      </c>
      <c r="M9" s="41">
        <f>IFERROR(SUM('Data Sheet'!H43:K43),0)</f>
        <v>16844.690000000002</v>
      </c>
    </row>
    <row r="10" spans="1:13" x14ac:dyDescent="0.35">
      <c r="B10" s="34" t="s">
        <v>98</v>
      </c>
      <c r="C10" s="36">
        <f>IFERROR(C9/C6,0)</f>
        <v>0.58359777836041071</v>
      </c>
      <c r="D10" s="36">
        <f t="shared" ref="D10:M10" si="1">IFERROR(D9/D6,0)</f>
        <v>0.56736066553089815</v>
      </c>
      <c r="E10" s="36">
        <f t="shared" si="1"/>
        <v>0.59099972855392613</v>
      </c>
      <c r="F10" s="36">
        <f t="shared" si="1"/>
        <v>0.59586568296214582</v>
      </c>
      <c r="G10" s="36">
        <f t="shared" si="1"/>
        <v>0.59613568776705794</v>
      </c>
      <c r="H10" s="36">
        <f t="shared" si="1"/>
        <v>0.63841413959453641</v>
      </c>
      <c r="I10" s="36">
        <f t="shared" si="1"/>
        <v>0.61058222008680618</v>
      </c>
      <c r="J10" s="36">
        <f t="shared" si="1"/>
        <v>0.64097710539527952</v>
      </c>
      <c r="K10" s="36">
        <f t="shared" si="1"/>
        <v>0.60616407501060443</v>
      </c>
      <c r="L10" s="36">
        <f t="shared" si="1"/>
        <v>0.62577774246096385</v>
      </c>
      <c r="M10" s="36">
        <f t="shared" si="1"/>
        <v>0.86538217511095561</v>
      </c>
    </row>
    <row r="12" spans="1:13" x14ac:dyDescent="0.35">
      <c r="B12" s="39" t="s">
        <v>99</v>
      </c>
      <c r="C12" s="42">
        <f>IFERROR(C6-C9,0)</f>
        <v>2763.47</v>
      </c>
      <c r="D12" s="42">
        <f t="shared" ref="D12:M12" si="2">IFERROR(D6-D9,0)</f>
        <v>2933.1</v>
      </c>
      <c r="E12" s="42">
        <f t="shared" si="2"/>
        <v>2787.48</v>
      </c>
      <c r="F12" s="42">
        <f t="shared" si="2"/>
        <v>2930.58</v>
      </c>
      <c r="G12" s="42">
        <f t="shared" si="2"/>
        <v>3892.21</v>
      </c>
      <c r="H12" s="42">
        <f t="shared" si="2"/>
        <v>4195.130000000001</v>
      </c>
      <c r="I12" s="42">
        <f t="shared" si="2"/>
        <v>4838.6600000000008</v>
      </c>
      <c r="J12" s="42">
        <f t="shared" si="2"/>
        <v>4948.4699999999993</v>
      </c>
      <c r="K12" s="42">
        <f t="shared" si="2"/>
        <v>5988.6100000000006</v>
      </c>
      <c r="L12" s="42">
        <f t="shared" si="2"/>
        <v>6593.16</v>
      </c>
      <c r="M12" s="42">
        <f t="shared" si="2"/>
        <v>2620.3399999999965</v>
      </c>
    </row>
    <row r="13" spans="1:13" x14ac:dyDescent="0.35">
      <c r="B13" s="34" t="s">
        <v>106</v>
      </c>
      <c r="C13" s="36">
        <f>IFERROR(C12/C6,0)</f>
        <v>0.41640222163958929</v>
      </c>
      <c r="D13" s="36">
        <f t="shared" ref="D13:M13" si="3">IFERROR(D12/D6,0)</f>
        <v>0.43263933446910191</v>
      </c>
      <c r="E13" s="36">
        <f t="shared" si="3"/>
        <v>0.40900027144607393</v>
      </c>
      <c r="F13" s="36">
        <f t="shared" si="3"/>
        <v>0.40413431703785424</v>
      </c>
      <c r="G13" s="36">
        <f t="shared" si="3"/>
        <v>0.403864312232942</v>
      </c>
      <c r="H13" s="36">
        <f t="shared" si="3"/>
        <v>0.36158586040546359</v>
      </c>
      <c r="I13" s="36">
        <f t="shared" si="3"/>
        <v>0.38941777991319376</v>
      </c>
      <c r="J13" s="36">
        <f t="shared" si="3"/>
        <v>0.35902289460472048</v>
      </c>
      <c r="K13" s="36">
        <f t="shared" si="3"/>
        <v>0.39383592498939557</v>
      </c>
      <c r="L13" s="36">
        <f t="shared" si="3"/>
        <v>0.3742222575390361</v>
      </c>
      <c r="M13" s="36">
        <f t="shared" si="3"/>
        <v>0.13461782488904445</v>
      </c>
    </row>
    <row r="15" spans="1:13" x14ac:dyDescent="0.35">
      <c r="B15" t="s">
        <v>100</v>
      </c>
      <c r="C15" s="41">
        <f>IFERROR(SUM('Data Sheet'!B23:B24),0)</f>
        <v>1572.3899999999999</v>
      </c>
      <c r="D15" s="41">
        <f>IFERROR(SUM('Data Sheet'!C23:C24),0)</f>
        <v>1307.71</v>
      </c>
      <c r="E15" s="41">
        <f>IFERROR(SUM('Data Sheet'!D23:D24),0)</f>
        <v>1174</v>
      </c>
      <c r="F15" s="41">
        <f>IFERROR(SUM('Data Sheet'!E23:E24),0)</f>
        <v>1352.78</v>
      </c>
      <c r="G15" s="41">
        <f>IFERROR(SUM('Data Sheet'!F23:F24),0)</f>
        <v>1707.48</v>
      </c>
      <c r="H15" s="41">
        <f>IFERROR(SUM('Data Sheet'!G23:G24),0)</f>
        <v>1830.68</v>
      </c>
      <c r="I15" s="41">
        <f>IFERROR(SUM('Data Sheet'!H23:H24),0)</f>
        <v>2111.66</v>
      </c>
      <c r="J15" s="41">
        <f>IFERROR(SUM('Data Sheet'!I23:I24),0)</f>
        <v>2245.52</v>
      </c>
      <c r="K15" s="41">
        <f>IFERROR(SUM('Data Sheet'!J23:J24),0)</f>
        <v>2567.52</v>
      </c>
      <c r="L15" s="41">
        <f>IFERROR(SUM('Data Sheet'!K23:K24),0)</f>
        <v>3046.2</v>
      </c>
      <c r="M15" s="41" t="s">
        <v>96</v>
      </c>
    </row>
    <row r="16" spans="1:13" x14ac:dyDescent="0.35">
      <c r="B16" s="34" t="s">
        <v>105</v>
      </c>
      <c r="C16" s="36">
        <f>IFERROR(C15/C6,0)</f>
        <v>0.23692918297787702</v>
      </c>
      <c r="D16" s="36">
        <f t="shared" ref="D16:M16" si="4">IFERROR(D15/D6,0)</f>
        <v>0.19289038358003113</v>
      </c>
      <c r="E16" s="36">
        <f t="shared" si="4"/>
        <v>0.17225821124373655</v>
      </c>
      <c r="F16" s="36">
        <f t="shared" si="4"/>
        <v>0.18655174791422463</v>
      </c>
      <c r="G16" s="36">
        <f t="shared" si="4"/>
        <v>0.1771718987031799</v>
      </c>
      <c r="H16" s="36">
        <f t="shared" si="4"/>
        <v>0.15778962819437634</v>
      </c>
      <c r="I16" s="36">
        <f t="shared" si="4"/>
        <v>0.1699474542810395</v>
      </c>
      <c r="J16" s="36">
        <f t="shared" si="4"/>
        <v>0.16291764733196162</v>
      </c>
      <c r="K16" s="36">
        <f t="shared" si="4"/>
        <v>0.16885080413130471</v>
      </c>
      <c r="L16" s="36">
        <f t="shared" si="4"/>
        <v>0.17289976899019768</v>
      </c>
      <c r="M16" s="36">
        <f t="shared" si="4"/>
        <v>0</v>
      </c>
    </row>
    <row r="18" spans="2:13" x14ac:dyDescent="0.35">
      <c r="B18" s="39" t="s">
        <v>101</v>
      </c>
      <c r="C18" s="42">
        <f>IFERROR(C12-C15,0)</f>
        <v>1191.08</v>
      </c>
      <c r="D18" s="42">
        <f t="shared" ref="D18:L18" si="5">IFERROR(D12-D15,0)</f>
        <v>1625.3899999999999</v>
      </c>
      <c r="E18" s="42">
        <f t="shared" si="5"/>
        <v>1613.48</v>
      </c>
      <c r="F18" s="42">
        <f t="shared" si="5"/>
        <v>1577.8</v>
      </c>
      <c r="G18" s="42">
        <f t="shared" si="5"/>
        <v>2184.73</v>
      </c>
      <c r="H18" s="42">
        <f t="shared" si="5"/>
        <v>2364.4500000000007</v>
      </c>
      <c r="I18" s="42">
        <f t="shared" si="5"/>
        <v>2727.0000000000009</v>
      </c>
      <c r="J18" s="42">
        <f t="shared" si="5"/>
        <v>2702.9499999999994</v>
      </c>
      <c r="K18" s="42">
        <f t="shared" si="5"/>
        <v>3421.0900000000006</v>
      </c>
      <c r="L18" s="42">
        <f t="shared" si="5"/>
        <v>3546.96</v>
      </c>
      <c r="M18" s="42">
        <f>IFERROR(SUM('Data Sheet'!H50:K50,'Data Sheet'!H45:K45),0)</f>
        <v>3234.9300000000003</v>
      </c>
    </row>
    <row r="19" spans="2:13" x14ac:dyDescent="0.35">
      <c r="B19" s="34" t="s">
        <v>102</v>
      </c>
      <c r="C19" s="36">
        <f>IFERROR(C18/C6,0)</f>
        <v>0.17947303866171227</v>
      </c>
      <c r="D19" s="36">
        <f t="shared" ref="D19:M19" si="6">IFERROR(D18/D6,0)</f>
        <v>0.23974895088907078</v>
      </c>
      <c r="E19" s="36">
        <f t="shared" si="6"/>
        <v>0.23674206020233737</v>
      </c>
      <c r="F19" s="36">
        <f t="shared" si="6"/>
        <v>0.21758256912362958</v>
      </c>
      <c r="G19" s="36">
        <f t="shared" si="6"/>
        <v>0.2266924135297621</v>
      </c>
      <c r="H19" s="36">
        <f t="shared" si="6"/>
        <v>0.20379623221108725</v>
      </c>
      <c r="I19" s="36">
        <f t="shared" si="6"/>
        <v>0.21947032563215427</v>
      </c>
      <c r="J19" s="36">
        <f t="shared" si="6"/>
        <v>0.19610524727275888</v>
      </c>
      <c r="K19" s="36">
        <f t="shared" si="6"/>
        <v>0.22498512085809083</v>
      </c>
      <c r="L19" s="36">
        <f t="shared" si="6"/>
        <v>0.20132248854883844</v>
      </c>
      <c r="M19" s="36">
        <f t="shared" si="6"/>
        <v>0.1661918835984327</v>
      </c>
    </row>
    <row r="21" spans="2:13" x14ac:dyDescent="0.35">
      <c r="B21" t="s">
        <v>11</v>
      </c>
      <c r="C21" s="41">
        <f>IFERROR('Data Sheet'!B27,0)</f>
        <v>116.9</v>
      </c>
      <c r="D21" s="41">
        <f>IFERROR('Data Sheet'!C27,0)</f>
        <v>91.53</v>
      </c>
      <c r="E21" s="41">
        <f>IFERROR('Data Sheet'!D27,0)</f>
        <v>42.76</v>
      </c>
      <c r="F21" s="41">
        <f>IFERROR('Data Sheet'!E27,0)</f>
        <v>52.47</v>
      </c>
      <c r="G21" s="41">
        <f>IFERROR('Data Sheet'!F27,0)</f>
        <v>77.86</v>
      </c>
      <c r="H21" s="41">
        <f>IFERROR('Data Sheet'!G27,0)</f>
        <v>68.69</v>
      </c>
      <c r="I21" s="41">
        <f>IFERROR('Data Sheet'!H27,0)</f>
        <v>72.78</v>
      </c>
      <c r="J21" s="41">
        <f>IFERROR('Data Sheet'!I27,0)</f>
        <v>87.16</v>
      </c>
      <c r="K21" s="41">
        <f>IFERROR('Data Sheet'!J27,0)</f>
        <v>129.81</v>
      </c>
      <c r="L21" s="41">
        <f>IFERROR('Data Sheet'!K27,0)</f>
        <v>290.2</v>
      </c>
      <c r="M21" s="41">
        <f>IFERROR(SUM('Data Sheet'!H46:K46),0)</f>
        <v>138.6</v>
      </c>
    </row>
    <row r="22" spans="2:13" x14ac:dyDescent="0.35">
      <c r="B22" s="34" t="s">
        <v>103</v>
      </c>
      <c r="C22" s="36">
        <f>IFERROR(C21/C6,0)</f>
        <v>1.7614600379113214E-2</v>
      </c>
      <c r="D22" s="36">
        <f t="shared" ref="D22:M22" si="7">IFERROR(D21/D6,0)</f>
        <v>1.3500896077173264E-2</v>
      </c>
      <c r="E22" s="36">
        <f t="shared" si="7"/>
        <v>6.274072498110881E-3</v>
      </c>
      <c r="F22" s="36">
        <f t="shared" si="7"/>
        <v>7.235744328759567E-3</v>
      </c>
      <c r="G22" s="36">
        <f t="shared" si="7"/>
        <v>8.0789256875802851E-3</v>
      </c>
      <c r="H22" s="36">
        <f t="shared" si="7"/>
        <v>5.9205156339019981E-3</v>
      </c>
      <c r="I22" s="36">
        <f t="shared" si="7"/>
        <v>5.8573708469043572E-3</v>
      </c>
      <c r="J22" s="36">
        <f t="shared" si="7"/>
        <v>6.3236587255752668E-3</v>
      </c>
      <c r="K22" s="36">
        <f t="shared" si="7"/>
        <v>8.536846016500229E-3</v>
      </c>
      <c r="L22" s="36">
        <f t="shared" si="7"/>
        <v>1.6471509737034786E-2</v>
      </c>
      <c r="M22" s="36">
        <f t="shared" si="7"/>
        <v>7.1204616689519613E-3</v>
      </c>
    </row>
    <row r="24" spans="2:13" x14ac:dyDescent="0.35">
      <c r="B24" t="s">
        <v>10</v>
      </c>
      <c r="C24" s="41">
        <f>IFERROR('Data Sheet'!B26,0)</f>
        <v>116.79</v>
      </c>
      <c r="D24" s="41">
        <f>IFERROR('Data Sheet'!C26,0)</f>
        <v>126.04</v>
      </c>
      <c r="E24" s="41">
        <f>IFERROR('Data Sheet'!D26,0)</f>
        <v>116.04</v>
      </c>
      <c r="F24" s="41">
        <f>IFERROR('Data Sheet'!E26,0)</f>
        <v>122.57</v>
      </c>
      <c r="G24" s="41">
        <f>IFERROR('Data Sheet'!F26,0)</f>
        <v>241.71</v>
      </c>
      <c r="H24" s="41">
        <f>IFERROR('Data Sheet'!G26,0)</f>
        <v>254.74</v>
      </c>
      <c r="I24" s="41">
        <f>IFERROR('Data Sheet'!H26,0)</f>
        <v>278.01</v>
      </c>
      <c r="J24" s="41">
        <f>IFERROR('Data Sheet'!I26,0)</f>
        <v>304.08</v>
      </c>
      <c r="K24" s="41">
        <f>IFERROR('Data Sheet'!J26,0)</f>
        <v>377.15</v>
      </c>
      <c r="L24" s="41">
        <f>IFERROR('Data Sheet'!K26,0)</f>
        <v>600.74</v>
      </c>
      <c r="M24" s="41">
        <f>IFERROR(SUM('Data Sheet'!H45:K45),0)</f>
        <v>614.58999999999992</v>
      </c>
    </row>
    <row r="25" spans="2:13" x14ac:dyDescent="0.35">
      <c r="B25" s="34" t="s">
        <v>104</v>
      </c>
      <c r="C25" s="36">
        <f>IFERROR(C24/C6,0)</f>
        <v>1.7598025477131157E-2</v>
      </c>
      <c r="D25" s="36">
        <f t="shared" ref="D25:M25" si="8">IFERROR(D24/D6,0)</f>
        <v>1.8591204430972556E-2</v>
      </c>
      <c r="E25" s="36">
        <f t="shared" si="8"/>
        <v>1.7026271578128784E-2</v>
      </c>
      <c r="F25" s="36">
        <f t="shared" si="8"/>
        <v>1.6902709784182582E-2</v>
      </c>
      <c r="G25" s="36">
        <f t="shared" si="8"/>
        <v>2.5080363831813911E-2</v>
      </c>
      <c r="H25" s="36">
        <f t="shared" si="8"/>
        <v>2.1956502439659267E-2</v>
      </c>
      <c r="I25" s="36">
        <f t="shared" si="8"/>
        <v>2.237438402236714E-2</v>
      </c>
      <c r="J25" s="36">
        <f t="shared" si="8"/>
        <v>2.2061704282617337E-2</v>
      </c>
      <c r="K25" s="36">
        <f t="shared" si="8"/>
        <v>2.4802954126208004E-2</v>
      </c>
      <c r="L25" s="36">
        <f t="shared" si="8"/>
        <v>3.4097500893956856E-2</v>
      </c>
      <c r="M25" s="36">
        <f t="shared" si="8"/>
        <v>3.1574058709388064E-2</v>
      </c>
    </row>
    <row r="27" spans="2:13" x14ac:dyDescent="0.35">
      <c r="B27" s="39" t="s">
        <v>107</v>
      </c>
      <c r="C27" s="42">
        <f>IFERROR(C18-1*SUM(C24,C21),0)</f>
        <v>957.38999999999987</v>
      </c>
      <c r="D27" s="42">
        <f t="shared" ref="D27:M27" si="9">IFERROR(D18-1*SUM(D24,D21),0)</f>
        <v>1407.82</v>
      </c>
      <c r="E27" s="42">
        <f t="shared" si="9"/>
        <v>1454.68</v>
      </c>
      <c r="F27" s="42">
        <f t="shared" si="9"/>
        <v>1402.76</v>
      </c>
      <c r="G27" s="42">
        <f t="shared" si="9"/>
        <v>1865.16</v>
      </c>
      <c r="H27" s="42">
        <f t="shared" si="9"/>
        <v>2041.0200000000007</v>
      </c>
      <c r="I27" s="42">
        <f t="shared" si="9"/>
        <v>2376.2100000000009</v>
      </c>
      <c r="J27" s="42">
        <f t="shared" si="9"/>
        <v>2311.7099999999991</v>
      </c>
      <c r="K27" s="42">
        <f t="shared" si="9"/>
        <v>2914.1300000000006</v>
      </c>
      <c r="L27" s="42">
        <f t="shared" si="9"/>
        <v>2656.02</v>
      </c>
      <c r="M27" s="42">
        <f t="shared" si="9"/>
        <v>2481.7400000000002</v>
      </c>
    </row>
    <row r="28" spans="2:13" x14ac:dyDescent="0.35">
      <c r="B28" s="34" t="s">
        <v>108</v>
      </c>
      <c r="C28" s="36">
        <f>IFERROR(C27/C6,0)</f>
        <v>0.14426041280546789</v>
      </c>
      <c r="D28" s="36">
        <f t="shared" ref="D28:M28" si="10">IFERROR(D27/D6,0)</f>
        <v>0.20765685038092496</v>
      </c>
      <c r="E28" s="36">
        <f t="shared" si="10"/>
        <v>0.21344171612609769</v>
      </c>
      <c r="F28" s="36">
        <f t="shared" si="10"/>
        <v>0.19344411501068745</v>
      </c>
      <c r="G28" s="36">
        <f t="shared" si="10"/>
        <v>0.19353312401036793</v>
      </c>
      <c r="H28" s="36">
        <f t="shared" si="10"/>
        <v>0.17591921413752598</v>
      </c>
      <c r="I28" s="36">
        <f t="shared" si="10"/>
        <v>0.19123857076288278</v>
      </c>
      <c r="J28" s="36">
        <f t="shared" si="10"/>
        <v>0.16771988426456627</v>
      </c>
      <c r="K28" s="36">
        <f t="shared" si="10"/>
        <v>0.19164532071538259</v>
      </c>
      <c r="L28" s="36">
        <f t="shared" si="10"/>
        <v>0.1507534779178468</v>
      </c>
      <c r="M28" s="36">
        <f t="shared" si="10"/>
        <v>0.12749736322009267</v>
      </c>
    </row>
    <row r="30" spans="2:13" x14ac:dyDescent="0.35">
      <c r="B30" t="s">
        <v>13</v>
      </c>
      <c r="C30" s="41">
        <f>IFERROR('Data Sheet'!B29,0)</f>
        <v>200.01</v>
      </c>
      <c r="D30" s="41">
        <f>IFERROR('Data Sheet'!C29,0)</f>
        <v>198.31</v>
      </c>
      <c r="E30" s="41">
        <f>IFERROR('Data Sheet'!D29,0)</f>
        <v>185.87</v>
      </c>
      <c r="F30" s="41">
        <f>IFERROR('Data Sheet'!E29,0)</f>
        <v>260.88</v>
      </c>
      <c r="G30" s="41">
        <f>IFERROR('Data Sheet'!F29,0)</f>
        <v>274.19</v>
      </c>
      <c r="H30" s="41">
        <f>IFERROR('Data Sheet'!G29,0)</f>
        <v>317.27</v>
      </c>
      <c r="I30" s="41">
        <f>IFERROR('Data Sheet'!H29,0)</f>
        <v>377.04</v>
      </c>
      <c r="J30" s="41">
        <f>IFERROR('Data Sheet'!I29,0)</f>
        <v>447.04</v>
      </c>
      <c r="K30" s="41">
        <f>IFERROR('Data Sheet'!J29,0)</f>
        <v>394.73</v>
      </c>
      <c r="L30" s="41">
        <f>IFERROR('Data Sheet'!K29,0)</f>
        <v>396.24</v>
      </c>
      <c r="M30" s="41">
        <f>IFERROR(SUM('Data Sheet'!H48:K48),0)</f>
        <v>504.96000000000004</v>
      </c>
    </row>
    <row r="31" spans="2:13" x14ac:dyDescent="0.35">
      <c r="B31" s="34" t="s">
        <v>109</v>
      </c>
      <c r="C31" s="36">
        <f>IFERROR(C30/C27,0)</f>
        <v>0.20891172876257327</v>
      </c>
      <c r="D31" s="36">
        <f t="shared" ref="D31:M31" si="11">IFERROR(D30/D27,0)</f>
        <v>0.14086317853134633</v>
      </c>
      <c r="E31" s="36">
        <f t="shared" si="11"/>
        <v>0.12777380592295212</v>
      </c>
      <c r="F31" s="36">
        <f t="shared" si="11"/>
        <v>0.18597621831246969</v>
      </c>
      <c r="G31" s="36">
        <f t="shared" si="11"/>
        <v>0.1470061549679384</v>
      </c>
      <c r="H31" s="36">
        <f t="shared" si="11"/>
        <v>0.15544678641071616</v>
      </c>
      <c r="I31" s="36">
        <f t="shared" si="11"/>
        <v>0.1586728445718181</v>
      </c>
      <c r="J31" s="36">
        <f t="shared" si="11"/>
        <v>0.19338065760843712</v>
      </c>
      <c r="K31" s="36">
        <f t="shared" si="11"/>
        <v>0.13545380611022842</v>
      </c>
      <c r="L31" s="36">
        <f t="shared" si="11"/>
        <v>0.14918562360223192</v>
      </c>
      <c r="M31" s="36">
        <f t="shared" si="11"/>
        <v>0.2034701459459895</v>
      </c>
    </row>
    <row r="33" spans="1:13" x14ac:dyDescent="0.35">
      <c r="B33" s="39" t="s">
        <v>110</v>
      </c>
      <c r="C33" s="42">
        <f>IFERROR(C27-C30,0)</f>
        <v>757.37999999999988</v>
      </c>
      <c r="D33" s="42">
        <f t="shared" ref="D33:M33" si="12">IFERROR(D27-D30,0)</f>
        <v>1209.51</v>
      </c>
      <c r="E33" s="42">
        <f t="shared" si="12"/>
        <v>1268.81</v>
      </c>
      <c r="F33" s="42">
        <f t="shared" si="12"/>
        <v>1141.8800000000001</v>
      </c>
      <c r="G33" s="42">
        <f t="shared" si="12"/>
        <v>1590.97</v>
      </c>
      <c r="H33" s="42">
        <f t="shared" si="12"/>
        <v>1723.7500000000007</v>
      </c>
      <c r="I33" s="42">
        <f t="shared" si="12"/>
        <v>1999.170000000001</v>
      </c>
      <c r="J33" s="42">
        <f t="shared" si="12"/>
        <v>1864.6699999999992</v>
      </c>
      <c r="K33" s="42">
        <f t="shared" si="12"/>
        <v>2519.4000000000005</v>
      </c>
      <c r="L33" s="42">
        <f t="shared" si="12"/>
        <v>2259.7799999999997</v>
      </c>
      <c r="M33" s="42">
        <f t="shared" si="12"/>
        <v>1976.7800000000002</v>
      </c>
    </row>
    <row r="34" spans="1:13" x14ac:dyDescent="0.35">
      <c r="B34" s="34" t="s">
        <v>111</v>
      </c>
      <c r="C34" s="36">
        <f>IFERROR(C33/C6,0)</f>
        <v>0.11412272057427514</v>
      </c>
      <c r="D34" s="36">
        <f t="shared" ref="D34:M34" si="13">IFERROR(D33/D6,0)</f>
        <v>0.17840564639245968</v>
      </c>
      <c r="E34" s="36">
        <f t="shared" si="13"/>
        <v>0.18616945571393984</v>
      </c>
      <c r="F34" s="36">
        <f t="shared" si="13"/>
        <v>0.15746811004619735</v>
      </c>
      <c r="G34" s="36">
        <f t="shared" si="13"/>
        <v>0.16508256359067053</v>
      </c>
      <c r="H34" s="36">
        <f t="shared" si="13"/>
        <v>0.14857313763194893</v>
      </c>
      <c r="I34" s="36">
        <f t="shared" si="13"/>
        <v>0.16089420274808724</v>
      </c>
      <c r="J34" s="36">
        <f t="shared" si="13"/>
        <v>0.13528610275147349</v>
      </c>
      <c r="K34" s="36">
        <f t="shared" si="13"/>
        <v>0.16568623260126863</v>
      </c>
      <c r="L34" s="36">
        <f t="shared" si="13"/>
        <v>0.12826322630446751</v>
      </c>
      <c r="M34" s="36">
        <f t="shared" si="13"/>
        <v>0.10155545611797158</v>
      </c>
    </row>
    <row r="36" spans="1:13" x14ac:dyDescent="0.35">
      <c r="B36" t="s">
        <v>74</v>
      </c>
      <c r="C36">
        <f>IFERROR('Data Sheet'!B93,0)</f>
        <v>65.540000000000006</v>
      </c>
      <c r="D36">
        <f>IFERROR('Data Sheet'!C93,0)</f>
        <v>65.540000000000006</v>
      </c>
      <c r="E36">
        <f>IFERROR('Data Sheet'!D93,0)</f>
        <v>65.540000000000006</v>
      </c>
      <c r="F36">
        <f>IFERROR('Data Sheet'!E93,0)</f>
        <v>65.540000000000006</v>
      </c>
      <c r="G36">
        <f>IFERROR('Data Sheet'!F93,0)</f>
        <v>95.7</v>
      </c>
      <c r="H36">
        <f>IFERROR('Data Sheet'!G93,0)</f>
        <v>95.7</v>
      </c>
      <c r="I36">
        <f>IFERROR('Data Sheet'!H93,0)</f>
        <v>95.7</v>
      </c>
      <c r="J36">
        <f>IFERROR('Data Sheet'!I93,0)</f>
        <v>96.47</v>
      </c>
      <c r="K36">
        <f>IFERROR('Data Sheet'!J93,0)</f>
        <v>98.95</v>
      </c>
      <c r="L36">
        <f>IFERROR('Data Sheet'!K93,0)</f>
        <v>98.95</v>
      </c>
      <c r="M36" s="32" t="s">
        <v>96</v>
      </c>
    </row>
    <row r="38" spans="1:13" x14ac:dyDescent="0.35">
      <c r="B38" t="s">
        <v>112</v>
      </c>
      <c r="C38" s="41">
        <f>IFERROR(C33/C36,0)</f>
        <v>11.555996338114126</v>
      </c>
      <c r="D38" s="41">
        <f t="shared" ref="D38:M38" si="14">IFERROR(D33/D36,0)</f>
        <v>18.454531583765636</v>
      </c>
      <c r="E38" s="41">
        <f t="shared" si="14"/>
        <v>19.35932255111382</v>
      </c>
      <c r="F38" s="41">
        <f t="shared" si="14"/>
        <v>17.4226426609704</v>
      </c>
      <c r="G38" s="41">
        <f t="shared" si="14"/>
        <v>16.624555903866248</v>
      </c>
      <c r="H38" s="41">
        <f t="shared" si="14"/>
        <v>18.012016718913276</v>
      </c>
      <c r="I38" s="41">
        <f t="shared" si="14"/>
        <v>20.889968652037627</v>
      </c>
      <c r="J38" s="41">
        <f t="shared" si="14"/>
        <v>19.329014201306098</v>
      </c>
      <c r="K38" s="41">
        <f t="shared" si="14"/>
        <v>25.461344113188485</v>
      </c>
      <c r="L38" s="41">
        <f t="shared" si="14"/>
        <v>22.837594744820613</v>
      </c>
      <c r="M38" s="41">
        <f t="shared" si="14"/>
        <v>0</v>
      </c>
    </row>
    <row r="39" spans="1:13" x14ac:dyDescent="0.35">
      <c r="B39" s="34" t="s">
        <v>148</v>
      </c>
      <c r="C39" s="35" t="s">
        <v>96</v>
      </c>
      <c r="D39" s="36">
        <f>IFERROR(D38/C38-1,0)</f>
        <v>0.59696585597718466</v>
      </c>
      <c r="E39" s="36">
        <f t="shared" ref="E39:M39" si="15">IFERROR(E38/D38-1,0)</f>
        <v>4.9028118824978595E-2</v>
      </c>
      <c r="F39" s="36">
        <f t="shared" si="15"/>
        <v>-0.1000386188633442</v>
      </c>
      <c r="G39" s="36">
        <f t="shared" si="15"/>
        <v>-4.5807445669077351E-2</v>
      </c>
      <c r="H39" s="36">
        <f t="shared" si="15"/>
        <v>8.3458519016700761E-2</v>
      </c>
      <c r="I39" s="36">
        <f t="shared" si="15"/>
        <v>0.15977955039883995</v>
      </c>
      <c r="J39" s="36">
        <f t="shared" si="15"/>
        <v>-7.4722680379861295E-2</v>
      </c>
      <c r="K39" s="36">
        <f t="shared" si="15"/>
        <v>0.31726035523674123</v>
      </c>
      <c r="L39" s="36">
        <f t="shared" si="15"/>
        <v>-0.10304834484401082</v>
      </c>
      <c r="M39" s="36">
        <f t="shared" si="15"/>
        <v>-1</v>
      </c>
    </row>
    <row r="41" spans="1:13" x14ac:dyDescent="0.35">
      <c r="B41" t="s">
        <v>150</v>
      </c>
      <c r="C41" s="41">
        <f>IFERROR('Data Sheet'!B31/'Data Sheet'!B93,0)</f>
        <v>2.1666158071406771</v>
      </c>
      <c r="D41" s="41">
        <f>IFERROR('Data Sheet'!C31/'Data Sheet'!C93,0)</f>
        <v>2.2628928898382665</v>
      </c>
      <c r="E41" s="41">
        <f>IFERROR('Data Sheet'!D31/'Data Sheet'!D93,0)</f>
        <v>2.2628928898382665</v>
      </c>
      <c r="F41" s="41">
        <f>IFERROR('Data Sheet'!E31/'Data Sheet'!E93,0)</f>
        <v>2.4073848031736342</v>
      </c>
      <c r="G41" s="41">
        <f>IFERROR('Data Sheet'!F31/'Data Sheet'!F93,0)</f>
        <v>2.6001044932079416</v>
      </c>
      <c r="H41" s="41">
        <f>IFERROR('Data Sheet'!G31/'Data Sheet'!G93,0)</f>
        <v>3.9002089864158829</v>
      </c>
      <c r="I41" s="41">
        <f>IFERROR('Data Sheet'!H31/'Data Sheet'!H93,0)</f>
        <v>5.8262277951933124</v>
      </c>
      <c r="J41" s="41">
        <f>IFERROR('Data Sheet'!I31/'Data Sheet'!I93,0)</f>
        <v>8.1372447392971914</v>
      </c>
      <c r="K41" s="41">
        <f>IFERROR('Data Sheet'!J31/'Data Sheet'!J93,0)</f>
        <v>7.4625568468923689</v>
      </c>
      <c r="L41" s="41">
        <f>IFERROR('Data Sheet'!K31/'Data Sheet'!K93,0)</f>
        <v>8.2500252652854975</v>
      </c>
      <c r="M41" s="41" t="s">
        <v>96</v>
      </c>
    </row>
    <row r="42" spans="1:13" x14ac:dyDescent="0.35">
      <c r="B42" s="34" t="s">
        <v>151</v>
      </c>
      <c r="C42" s="36">
        <f>IFERROR(C41/C38,0)</f>
        <v>0.18748844701470863</v>
      </c>
      <c r="D42" s="36">
        <f t="shared" ref="D42:M42" si="16">IFERROR(D41/D38,0)</f>
        <v>0.12261990392803698</v>
      </c>
      <c r="E42" s="36">
        <f t="shared" si="16"/>
        <v>0.11688905352259205</v>
      </c>
      <c r="F42" s="36">
        <f t="shared" si="16"/>
        <v>0.13817564017234735</v>
      </c>
      <c r="G42" s="36">
        <f t="shared" si="16"/>
        <v>0.15640144063055872</v>
      </c>
      <c r="H42" s="36">
        <f t="shared" si="16"/>
        <v>0.21653372008701952</v>
      </c>
      <c r="I42" s="36">
        <f t="shared" si="16"/>
        <v>0.27890074380868046</v>
      </c>
      <c r="J42" s="36">
        <f t="shared" si="16"/>
        <v>0.42098601897386689</v>
      </c>
      <c r="K42" s="36">
        <f t="shared" si="16"/>
        <v>0.29309359371278865</v>
      </c>
      <c r="L42" s="36">
        <f t="shared" si="16"/>
        <v>0.36124755507173267</v>
      </c>
      <c r="M42" s="36">
        <f t="shared" si="16"/>
        <v>0</v>
      </c>
    </row>
    <row r="44" spans="1:13" x14ac:dyDescent="0.35">
      <c r="B44" t="s">
        <v>152</v>
      </c>
      <c r="C44" s="37">
        <f>IFERROR(IF(C38&gt;C41,1-C42,0),0)</f>
        <v>0.81251155298529132</v>
      </c>
      <c r="D44" s="37">
        <f t="shared" ref="D44:M44" si="17">IFERROR(IF(D38&gt;D41,1-D42,0),0)</f>
        <v>0.87738009607196299</v>
      </c>
      <c r="E44" s="37">
        <f t="shared" si="17"/>
        <v>0.88311094647740795</v>
      </c>
      <c r="F44" s="37">
        <f t="shared" si="17"/>
        <v>0.86182435982765271</v>
      </c>
      <c r="G44" s="37">
        <f t="shared" si="17"/>
        <v>0.84359855936944128</v>
      </c>
      <c r="H44" s="37">
        <f t="shared" si="17"/>
        <v>0.78346627991298046</v>
      </c>
      <c r="I44" s="37">
        <f t="shared" si="17"/>
        <v>0.72109925619131954</v>
      </c>
      <c r="J44" s="37">
        <f t="shared" si="17"/>
        <v>0.57901398102613311</v>
      </c>
      <c r="K44" s="37">
        <f t="shared" si="17"/>
        <v>0.70690640628721135</v>
      </c>
      <c r="L44" s="37">
        <f t="shared" si="17"/>
        <v>0.63875244492826733</v>
      </c>
      <c r="M44" s="37">
        <f t="shared" si="17"/>
        <v>0</v>
      </c>
    </row>
    <row r="46" spans="1:13" x14ac:dyDescent="0.35">
      <c r="A46" t="s">
        <v>94</v>
      </c>
      <c r="B46" s="30" t="s">
        <v>153</v>
      </c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</row>
    <row r="48" spans="1:13" x14ac:dyDescent="0.35">
      <c r="B48" s="33" t="str">
        <f>'Data Sheet'!A57</f>
        <v>Equity Share Capital</v>
      </c>
      <c r="C48" s="41">
        <f>IFERROR('Data Sheet'!B57,0)</f>
        <v>63.11</v>
      </c>
      <c r="D48" s="41">
        <f>IFERROR('Data Sheet'!C57,0)</f>
        <v>63.11</v>
      </c>
      <c r="E48" s="41">
        <f>IFERROR('Data Sheet'!D57,0)</f>
        <v>63.11</v>
      </c>
      <c r="F48" s="41">
        <f>IFERROR('Data Sheet'!E57,0)</f>
        <v>63.11</v>
      </c>
      <c r="G48" s="41">
        <f>IFERROR('Data Sheet'!F57,0)</f>
        <v>92.16</v>
      </c>
      <c r="H48" s="41">
        <f>IFERROR('Data Sheet'!G57,0)</f>
        <v>92.16</v>
      </c>
      <c r="I48" s="41">
        <f>IFERROR('Data Sheet'!H57,0)</f>
        <v>92.16</v>
      </c>
      <c r="J48" s="41">
        <f>IFERROR('Data Sheet'!I57,0)</f>
        <v>92.9</v>
      </c>
      <c r="K48" s="41">
        <f>IFERROR('Data Sheet'!J57,0)</f>
        <v>95.28</v>
      </c>
      <c r="L48" s="41">
        <f>IFERROR('Data Sheet'!K57,0)</f>
        <v>98.95</v>
      </c>
    </row>
    <row r="49" spans="2:12" x14ac:dyDescent="0.35">
      <c r="B49" s="33" t="str">
        <f>'Data Sheet'!A58</f>
        <v>Reserves</v>
      </c>
      <c r="C49" s="41">
        <f>IFERROR('Data Sheet'!B58,0)</f>
        <v>6184.06</v>
      </c>
      <c r="D49" s="41">
        <f>IFERROR('Data Sheet'!C58,0)</f>
        <v>6202.39</v>
      </c>
      <c r="E49" s="41">
        <f>IFERROR('Data Sheet'!D58,0)</f>
        <v>6968.49</v>
      </c>
      <c r="F49" s="41">
        <f>IFERROR('Data Sheet'!E58,0)</f>
        <v>7268.58</v>
      </c>
      <c r="G49" s="41">
        <f>IFERROR('Data Sheet'!F58,0)</f>
        <v>13722.7</v>
      </c>
      <c r="H49" s="41">
        <f>IFERROR('Data Sheet'!G58,0)</f>
        <v>14442.35</v>
      </c>
      <c r="I49" s="41">
        <f>IFERROR('Data Sheet'!H58,0)</f>
        <v>15049.78</v>
      </c>
      <c r="J49" s="41">
        <f>IFERROR('Data Sheet'!I58,0)</f>
        <v>16183.81</v>
      </c>
      <c r="K49" s="41">
        <f>IFERROR('Data Sheet'!J58,0)</f>
        <v>15961.51</v>
      </c>
      <c r="L49" s="41">
        <f>IFERROR('Data Sheet'!K58,0)</f>
        <v>19902.13</v>
      </c>
    </row>
    <row r="50" spans="2:12" x14ac:dyDescent="0.35">
      <c r="B50" s="33" t="str">
        <f>'Data Sheet'!A59</f>
        <v>Borrowings</v>
      </c>
      <c r="C50" s="41">
        <f>IFERROR('Data Sheet'!B59,0)</f>
        <v>1354.05</v>
      </c>
      <c r="D50" s="41">
        <f>IFERROR('Data Sheet'!C59,0)</f>
        <v>786.56</v>
      </c>
      <c r="E50" s="41">
        <f>IFERROR('Data Sheet'!D59,0)</f>
        <v>1067.58</v>
      </c>
      <c r="F50" s="41">
        <f>IFERROR('Data Sheet'!E59,0)</f>
        <v>1141.0999999999999</v>
      </c>
      <c r="G50" s="41">
        <f>IFERROR('Data Sheet'!F59,0)</f>
        <v>1586.32</v>
      </c>
      <c r="H50" s="41">
        <f>IFERROR('Data Sheet'!G59,0)</f>
        <v>1633.55</v>
      </c>
      <c r="I50" s="41">
        <f>IFERROR('Data Sheet'!H59,0)</f>
        <v>1412.01</v>
      </c>
      <c r="J50" s="41">
        <f>IFERROR('Data Sheet'!I59,0)</f>
        <v>1600.04</v>
      </c>
      <c r="K50" s="41">
        <f>IFERROR('Data Sheet'!J59,0)</f>
        <v>3477.22</v>
      </c>
      <c r="L50" s="41">
        <f>IFERROR('Data Sheet'!K59,0)</f>
        <v>2392.6799999999998</v>
      </c>
    </row>
    <row r="51" spans="2:12" x14ac:dyDescent="0.35">
      <c r="B51" s="33" t="str">
        <f>'Data Sheet'!A60</f>
        <v>Other Liabilities</v>
      </c>
      <c r="C51" s="41">
        <f>IFERROR('Data Sheet'!B60,0)</f>
        <v>2293.54</v>
      </c>
      <c r="D51" s="41">
        <f>IFERROR('Data Sheet'!C60,0)</f>
        <v>2499.35</v>
      </c>
      <c r="E51" s="41">
        <f>IFERROR('Data Sheet'!D60,0)</f>
        <v>2361.58</v>
      </c>
      <c r="F51" s="41">
        <f>IFERROR('Data Sheet'!E60,0)</f>
        <v>2407.89</v>
      </c>
      <c r="G51" s="41">
        <f>IFERROR('Data Sheet'!F60,0)</f>
        <v>3071.86</v>
      </c>
      <c r="H51" s="41">
        <f>IFERROR('Data Sheet'!G60,0)</f>
        <v>4049.76</v>
      </c>
      <c r="I51" s="41">
        <f>IFERROR('Data Sheet'!H60,0)</f>
        <v>4520.92</v>
      </c>
      <c r="J51" s="41">
        <f>IFERROR('Data Sheet'!I60,0)</f>
        <v>4885.74</v>
      </c>
      <c r="K51" s="41">
        <f>IFERROR('Data Sheet'!J60,0)</f>
        <v>8344.7800000000007</v>
      </c>
      <c r="L51" s="41">
        <f>IFERROR('Data Sheet'!K60,0)</f>
        <v>9436.86</v>
      </c>
    </row>
    <row r="52" spans="2:12" x14ac:dyDescent="0.35">
      <c r="B52" s="40" t="s">
        <v>154</v>
      </c>
      <c r="C52" s="42">
        <f>IFERROR('Data Sheet'!B61,0)</f>
        <v>9894.76</v>
      </c>
      <c r="D52" s="42">
        <f>IFERROR('Data Sheet'!C61,0)</f>
        <v>9551.41</v>
      </c>
      <c r="E52" s="42">
        <f>IFERROR('Data Sheet'!D61,0)</f>
        <v>10460.76</v>
      </c>
      <c r="F52" s="42">
        <f>IFERROR('Data Sheet'!E61,0)</f>
        <v>10880.68</v>
      </c>
      <c r="G52" s="42">
        <f>IFERROR('Data Sheet'!F61,0)</f>
        <v>18473.04</v>
      </c>
      <c r="H52" s="42">
        <f>IFERROR('Data Sheet'!G61,0)</f>
        <v>20217.82</v>
      </c>
      <c r="I52" s="42">
        <f>IFERROR('Data Sheet'!H61,0)</f>
        <v>21074.87</v>
      </c>
      <c r="J52" s="42">
        <f>IFERROR('Data Sheet'!I61,0)</f>
        <v>22762.49</v>
      </c>
      <c r="K52" s="42">
        <f>IFERROR('Data Sheet'!J61,0)</f>
        <v>27878.79</v>
      </c>
      <c r="L52" s="42">
        <f>IFERROR('Data Sheet'!K61,0)</f>
        <v>31830.62</v>
      </c>
    </row>
    <row r="53" spans="2:12" x14ac:dyDescent="0.35">
      <c r="B53" s="33"/>
    </row>
    <row r="54" spans="2:12" x14ac:dyDescent="0.35">
      <c r="B54" s="33" t="s">
        <v>155</v>
      </c>
      <c r="C54" s="41">
        <f>IFERROR('Data Sheet'!B62,0)</f>
        <v>4661.8</v>
      </c>
      <c r="D54" s="41">
        <f>IFERROR('Data Sheet'!C62,0)</f>
        <v>4572.59</v>
      </c>
      <c r="E54" s="41">
        <f>IFERROR('Data Sheet'!D62,0)</f>
        <v>4798.18</v>
      </c>
      <c r="F54" s="41">
        <f>IFERROR('Data Sheet'!E62,0)</f>
        <v>4913.3100000000004</v>
      </c>
      <c r="G54" s="41">
        <f>IFERROR('Data Sheet'!F62,0)</f>
        <v>11656.04</v>
      </c>
      <c r="H54" s="41">
        <f>IFERROR('Data Sheet'!G62,0)</f>
        <v>12023.13</v>
      </c>
      <c r="I54" s="41">
        <f>IFERROR('Data Sheet'!H62,0)</f>
        <v>12599.35</v>
      </c>
      <c r="J54" s="41">
        <f>IFERROR('Data Sheet'!I62,0)</f>
        <v>13070.04</v>
      </c>
      <c r="K54" s="41">
        <f>IFERROR('Data Sheet'!J62,0)</f>
        <v>19357.900000000001</v>
      </c>
      <c r="L54" s="41">
        <f>IFERROR('Data Sheet'!K62,0)</f>
        <v>21476.84</v>
      </c>
    </row>
    <row r="55" spans="2:12" x14ac:dyDescent="0.35">
      <c r="B55" s="33" t="str">
        <f>'Data Sheet'!A63</f>
        <v>Capital Work in Progress</v>
      </c>
      <c r="C55" s="41">
        <f>IFERROR('Data Sheet'!B63,0)</f>
        <v>39.42</v>
      </c>
      <c r="D55" s="41">
        <f>IFERROR('Data Sheet'!C63,0)</f>
        <v>63.19</v>
      </c>
      <c r="E55" s="41">
        <f>IFERROR('Data Sheet'!D63,0)</f>
        <v>135.16</v>
      </c>
      <c r="F55" s="41">
        <f>IFERROR('Data Sheet'!E63,0)</f>
        <v>424.41</v>
      </c>
      <c r="G55" s="41">
        <f>IFERROR('Data Sheet'!F63,0)</f>
        <v>95.35</v>
      </c>
      <c r="H55" s="41">
        <f>IFERROR('Data Sheet'!G63,0)</f>
        <v>112.85</v>
      </c>
      <c r="I55" s="41">
        <f>IFERROR('Data Sheet'!H63,0)</f>
        <v>246.97</v>
      </c>
      <c r="J55" s="41">
        <f>IFERROR('Data Sheet'!I63,0)</f>
        <v>294.89999999999998</v>
      </c>
      <c r="K55" s="41">
        <f>IFERROR('Data Sheet'!J63,0)</f>
        <v>189.6</v>
      </c>
      <c r="L55" s="41">
        <f>IFERROR('Data Sheet'!K63,0)</f>
        <v>218.1</v>
      </c>
    </row>
    <row r="56" spans="2:12" x14ac:dyDescent="0.35">
      <c r="B56" s="33" t="str">
        <f>'Data Sheet'!A64</f>
        <v>Investments</v>
      </c>
      <c r="C56" s="41">
        <f>IFERROR('Data Sheet'!B64,0)</f>
        <v>1365.94</v>
      </c>
      <c r="D56" s="41">
        <f>IFERROR('Data Sheet'!C64,0)</f>
        <v>1451.04</v>
      </c>
      <c r="E56" s="41">
        <f>IFERROR('Data Sheet'!D64,0)</f>
        <v>1161.33</v>
      </c>
      <c r="F56" s="41">
        <f>IFERROR('Data Sheet'!E64,0)</f>
        <v>1187.6600000000001</v>
      </c>
      <c r="G56" s="41">
        <f>IFERROR('Data Sheet'!F64,0)</f>
        <v>1322.85</v>
      </c>
      <c r="H56" s="41">
        <f>IFERROR('Data Sheet'!G64,0)</f>
        <v>805.89</v>
      </c>
      <c r="I56" s="41">
        <f>IFERROR('Data Sheet'!H64,0)</f>
        <v>797.28</v>
      </c>
      <c r="J56" s="41">
        <f>IFERROR('Data Sheet'!I64,0)</f>
        <v>1432.97</v>
      </c>
      <c r="K56" s="41">
        <f>IFERROR('Data Sheet'!J64,0)</f>
        <v>870.55</v>
      </c>
      <c r="L56" s="41">
        <f>IFERROR('Data Sheet'!K64,0)</f>
        <v>968.67</v>
      </c>
    </row>
    <row r="57" spans="2:12" x14ac:dyDescent="0.35">
      <c r="B57" s="33" t="str">
        <f>'Data Sheet'!A65</f>
        <v>Other Assets</v>
      </c>
      <c r="C57" s="41">
        <f>IFERROR('Data Sheet'!B65-1*(SUM('Historical FS'!C60:C62)),0)</f>
        <v>1105.1299999999997</v>
      </c>
      <c r="D57" s="41">
        <f>IFERROR('Data Sheet'!C65-1*(SUM('Historical FS'!D60:D62)),0)</f>
        <v>844.36000000000013</v>
      </c>
      <c r="E57" s="41">
        <f>IFERROR('Data Sheet'!D65-1*(SUM('Historical FS'!E60:E62)),0)</f>
        <v>1031.3599999999997</v>
      </c>
      <c r="F57" s="41">
        <f>IFERROR('Data Sheet'!E65-1*(SUM('Historical FS'!F60:F62)),0)</f>
        <v>1032.6000000000004</v>
      </c>
      <c r="G57" s="41">
        <f>IFERROR('Data Sheet'!F65-1*(SUM('Historical FS'!G60:G62)),0)</f>
        <v>1142.9000000000005</v>
      </c>
      <c r="H57" s="41">
        <f>IFERROR('Data Sheet'!G65-1*(SUM('Historical FS'!H60:H62)),0)</f>
        <v>1190.5899999999992</v>
      </c>
      <c r="I57" s="41">
        <f>IFERROR('Data Sheet'!H65-1*(SUM('Historical FS'!I60:I62)),0)</f>
        <v>1729.7200000000003</v>
      </c>
      <c r="J57" s="41">
        <f>IFERROR('Data Sheet'!I65-1*(SUM('Historical FS'!J60:J62)),0)</f>
        <v>1667.6399999999994</v>
      </c>
      <c r="K57" s="41">
        <f>IFERROR('Data Sheet'!J65-1*(SUM('Historical FS'!K60:K62)),0)</f>
        <v>1340.1499999999996</v>
      </c>
      <c r="L57" s="41">
        <f>IFERROR('Data Sheet'!K65-1*(SUM('Historical FS'!L60:L62)),0)</f>
        <v>1879.4500000000007</v>
      </c>
    </row>
    <row r="58" spans="2:12" x14ac:dyDescent="0.35">
      <c r="B58" s="40" t="s">
        <v>156</v>
      </c>
      <c r="C58" s="42">
        <f>IFERROR(SUM(C54:C57),0)</f>
        <v>7172.2899999999991</v>
      </c>
      <c r="D58" s="42">
        <f t="shared" ref="D58:L58" si="18">IFERROR(SUM(D54:D57),0)</f>
        <v>6931.18</v>
      </c>
      <c r="E58" s="42">
        <f t="shared" si="18"/>
        <v>7126.03</v>
      </c>
      <c r="F58" s="42">
        <f t="shared" si="18"/>
        <v>7557.9800000000005</v>
      </c>
      <c r="G58" s="42">
        <f t="shared" si="18"/>
        <v>14217.140000000003</v>
      </c>
      <c r="H58" s="42">
        <f t="shared" si="18"/>
        <v>14132.46</v>
      </c>
      <c r="I58" s="42">
        <f t="shared" si="18"/>
        <v>15373.32</v>
      </c>
      <c r="J58" s="42">
        <f t="shared" si="18"/>
        <v>16465.55</v>
      </c>
      <c r="K58" s="42">
        <f t="shared" si="18"/>
        <v>21758.199999999997</v>
      </c>
      <c r="L58" s="42">
        <f t="shared" si="18"/>
        <v>24543.059999999998</v>
      </c>
    </row>
    <row r="59" spans="2:12" x14ac:dyDescent="0.35">
      <c r="B59" s="33"/>
    </row>
    <row r="60" spans="2:12" x14ac:dyDescent="0.35">
      <c r="B60" s="33" t="str">
        <f>'Data Sheet'!A67</f>
        <v>Receivables</v>
      </c>
      <c r="C60" s="41">
        <f>IFERROR('Data Sheet'!B67,0)</f>
        <v>592.42999999999995</v>
      </c>
      <c r="D60" s="41">
        <f>IFERROR('Data Sheet'!C67,0)</f>
        <v>592.45000000000005</v>
      </c>
      <c r="E60" s="41">
        <f>IFERROR('Data Sheet'!D67,0)</f>
        <v>648.28</v>
      </c>
      <c r="F60" s="41">
        <f>IFERROR('Data Sheet'!E67,0)</f>
        <v>680.55</v>
      </c>
      <c r="G60" s="41">
        <f>IFERROR('Data Sheet'!F67,0)</f>
        <v>922.41</v>
      </c>
      <c r="H60" s="41">
        <f>IFERROR('Data Sheet'!G67,0)</f>
        <v>761.32</v>
      </c>
      <c r="I60" s="41">
        <f>IFERROR('Data Sheet'!H67,0)</f>
        <v>835.15</v>
      </c>
      <c r="J60" s="41">
        <f>IFERROR('Data Sheet'!I67,0)</f>
        <v>798.33</v>
      </c>
      <c r="K60" s="41">
        <f>IFERROR('Data Sheet'!J67,0)</f>
        <v>896.75</v>
      </c>
      <c r="L60" s="41">
        <f>IFERROR('Data Sheet'!K67,0)</f>
        <v>869.79</v>
      </c>
    </row>
    <row r="61" spans="2:12" x14ac:dyDescent="0.35">
      <c r="B61" s="33" t="str">
        <f>'Data Sheet'!A68</f>
        <v>Inventory</v>
      </c>
      <c r="C61" s="41">
        <f>IFERROR('Data Sheet'!B68,0)</f>
        <v>1629.01</v>
      </c>
      <c r="D61" s="41">
        <f>IFERROR('Data Sheet'!C68,0)</f>
        <v>1452.96</v>
      </c>
      <c r="E61" s="41">
        <f>IFERROR('Data Sheet'!D68,0)</f>
        <v>1448.31</v>
      </c>
      <c r="F61" s="41">
        <f>IFERROR('Data Sheet'!E68,0)</f>
        <v>1608.54</v>
      </c>
      <c r="G61" s="41">
        <f>IFERROR('Data Sheet'!F68,0)</f>
        <v>1712.03</v>
      </c>
      <c r="H61" s="41">
        <f>IFERROR('Data Sheet'!G68,0)</f>
        <v>2249.16</v>
      </c>
      <c r="I61" s="41">
        <f>IFERROR('Data Sheet'!H68,0)</f>
        <v>2266.5100000000002</v>
      </c>
      <c r="J61" s="41">
        <f>IFERROR('Data Sheet'!I68,0)</f>
        <v>2701.67</v>
      </c>
      <c r="K61" s="41">
        <f>IFERROR('Data Sheet'!J68,0)</f>
        <v>2769.35</v>
      </c>
      <c r="L61" s="41">
        <f>IFERROR('Data Sheet'!K68,0)</f>
        <v>3599.91</v>
      </c>
    </row>
    <row r="62" spans="2:12" x14ac:dyDescent="0.35">
      <c r="B62" s="33" t="str">
        <f>'Data Sheet'!A69</f>
        <v>Cash &amp; Bank</v>
      </c>
      <c r="C62" s="41">
        <f>IFERROR('Data Sheet'!B69,0)</f>
        <v>501.03</v>
      </c>
      <c r="D62" s="41">
        <f>IFERROR('Data Sheet'!C69,0)</f>
        <v>574.82000000000005</v>
      </c>
      <c r="E62" s="41">
        <f>IFERROR('Data Sheet'!D69,0)</f>
        <v>1238.1400000000001</v>
      </c>
      <c r="F62" s="41">
        <f>IFERROR('Data Sheet'!E69,0)</f>
        <v>1033.6099999999999</v>
      </c>
      <c r="G62" s="41">
        <f>IFERROR('Data Sheet'!F69,0)</f>
        <v>1621.46</v>
      </c>
      <c r="H62" s="41">
        <f>IFERROR('Data Sheet'!G69,0)</f>
        <v>3074.88</v>
      </c>
      <c r="I62" s="41">
        <f>IFERROR('Data Sheet'!H69,0)</f>
        <v>2599.89</v>
      </c>
      <c r="J62" s="41">
        <f>IFERROR('Data Sheet'!I69,0)</f>
        <v>2796.94</v>
      </c>
      <c r="K62" s="41">
        <f>IFERROR('Data Sheet'!J69,0)</f>
        <v>2454.4899999999998</v>
      </c>
      <c r="L62" s="41">
        <f>IFERROR('Data Sheet'!K69,0)</f>
        <v>2817.86</v>
      </c>
    </row>
    <row r="63" spans="2:12" x14ac:dyDescent="0.35">
      <c r="B63" s="39" t="s">
        <v>157</v>
      </c>
      <c r="C63" s="42">
        <f>IFERROR(SUM(C60:C62),0)</f>
        <v>2722.4700000000003</v>
      </c>
      <c r="D63" s="42">
        <f t="shared" ref="D63:L63" si="19">IFERROR(SUM(D60:D62),0)</f>
        <v>2620.23</v>
      </c>
      <c r="E63" s="42">
        <f t="shared" si="19"/>
        <v>3334.7300000000005</v>
      </c>
      <c r="F63" s="42">
        <f t="shared" si="19"/>
        <v>3322.7</v>
      </c>
      <c r="G63" s="42">
        <f t="shared" si="19"/>
        <v>4255.8999999999996</v>
      </c>
      <c r="H63" s="42">
        <f t="shared" si="19"/>
        <v>6085.3600000000006</v>
      </c>
      <c r="I63" s="42">
        <f t="shared" si="19"/>
        <v>5701.55</v>
      </c>
      <c r="J63" s="42">
        <f t="shared" si="19"/>
        <v>6296.9400000000005</v>
      </c>
      <c r="K63" s="42">
        <f t="shared" si="19"/>
        <v>6120.59</v>
      </c>
      <c r="L63" s="42">
        <f t="shared" si="19"/>
        <v>7287.5599999999995</v>
      </c>
    </row>
    <row r="65" spans="1:13" x14ac:dyDescent="0.35">
      <c r="B65" s="39" t="s">
        <v>158</v>
      </c>
      <c r="C65" s="42">
        <f>IFERROR(SUM(C63,C58),0)</f>
        <v>9894.7599999999984</v>
      </c>
      <c r="D65" s="42">
        <f t="shared" ref="D65:L65" si="20">IFERROR(SUM(D63,D58),0)</f>
        <v>9551.41</v>
      </c>
      <c r="E65" s="42">
        <f t="shared" si="20"/>
        <v>10460.76</v>
      </c>
      <c r="F65" s="42">
        <f t="shared" si="20"/>
        <v>10880.68</v>
      </c>
      <c r="G65" s="42">
        <f t="shared" si="20"/>
        <v>18473.04</v>
      </c>
      <c r="H65" s="42">
        <f t="shared" si="20"/>
        <v>20217.82</v>
      </c>
      <c r="I65" s="42">
        <f t="shared" si="20"/>
        <v>21074.87</v>
      </c>
      <c r="J65" s="42">
        <f t="shared" si="20"/>
        <v>22762.489999999998</v>
      </c>
      <c r="K65" s="42">
        <f t="shared" si="20"/>
        <v>27878.789999999997</v>
      </c>
      <c r="L65" s="42">
        <f t="shared" si="20"/>
        <v>31830.619999999995</v>
      </c>
    </row>
    <row r="67" spans="1:13" x14ac:dyDescent="0.35">
      <c r="B67" s="38" t="s">
        <v>159</v>
      </c>
      <c r="C67" s="38" t="b">
        <f>C65=C52</f>
        <v>1</v>
      </c>
      <c r="D67" s="38" t="b">
        <f t="shared" ref="D67:L67" si="21">D65=D52</f>
        <v>1</v>
      </c>
      <c r="E67" s="38" t="b">
        <f t="shared" si="21"/>
        <v>1</v>
      </c>
      <c r="F67" s="38" t="b">
        <f t="shared" si="21"/>
        <v>1</v>
      </c>
      <c r="G67" s="38" t="b">
        <f t="shared" si="21"/>
        <v>1</v>
      </c>
      <c r="H67" s="38" t="b">
        <f t="shared" si="21"/>
        <v>1</v>
      </c>
      <c r="I67" s="38" t="b">
        <f t="shared" si="21"/>
        <v>1</v>
      </c>
      <c r="J67" s="38" t="b">
        <f t="shared" si="21"/>
        <v>1</v>
      </c>
      <c r="K67" s="38" t="b">
        <f t="shared" si="21"/>
        <v>1</v>
      </c>
      <c r="L67" s="38" t="b">
        <f t="shared" si="21"/>
        <v>1</v>
      </c>
    </row>
    <row r="69" spans="1:13" x14ac:dyDescent="0.35">
      <c r="A69" t="s">
        <v>94</v>
      </c>
      <c r="B69" s="30" t="s">
        <v>160</v>
      </c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</row>
    <row r="71" spans="1:13" x14ac:dyDescent="0.35">
      <c r="B71" t="s">
        <v>161</v>
      </c>
      <c r="C71" s="41">
        <f>IFERROR('Data Sheet'!B82,0)</f>
        <v>115.98</v>
      </c>
      <c r="D71" s="41">
        <f>IFERROR('Data Sheet'!C82,0)</f>
        <v>741.2</v>
      </c>
      <c r="E71" s="41">
        <f>IFERROR('Data Sheet'!D82,0)</f>
        <v>355.58</v>
      </c>
      <c r="F71" s="41">
        <f>IFERROR('Data Sheet'!E82,0)</f>
        <v>209.87</v>
      </c>
      <c r="G71" s="41">
        <f>IFERROR('Data Sheet'!F82,0)</f>
        <v>1082.23</v>
      </c>
      <c r="H71" s="41">
        <f>IFERROR('Data Sheet'!G82,0)</f>
        <v>1656.37</v>
      </c>
      <c r="I71" s="41">
        <f>IFERROR('Data Sheet'!H82,0)</f>
        <v>1515.81</v>
      </c>
      <c r="J71" s="41">
        <f>IFERROR('Data Sheet'!I82,0)</f>
        <v>1461.29</v>
      </c>
      <c r="K71" s="41">
        <f>IFERROR('Data Sheet'!J82,0)</f>
        <v>1936.68</v>
      </c>
      <c r="L71" s="41">
        <f>IFERROR('Data Sheet'!K82,0)</f>
        <v>2056.65</v>
      </c>
    </row>
    <row r="73" spans="1:13" x14ac:dyDescent="0.35">
      <c r="B73" t="s">
        <v>162</v>
      </c>
      <c r="C73" s="41">
        <f>IFERROR('Data Sheet'!B83,0)</f>
        <v>144.62</v>
      </c>
      <c r="D73" s="41">
        <f>IFERROR('Data Sheet'!C83,0)</f>
        <v>145.05000000000001</v>
      </c>
      <c r="E73" s="41">
        <f>IFERROR('Data Sheet'!D83,0)</f>
        <v>-31.1</v>
      </c>
      <c r="F73" s="41">
        <f>IFERROR('Data Sheet'!E83,0)</f>
        <v>53.17</v>
      </c>
      <c r="G73" s="41">
        <f>IFERROR('Data Sheet'!F83,0)</f>
        <v>-622.04</v>
      </c>
      <c r="H73" s="41">
        <f>IFERROR('Data Sheet'!G83,0)</f>
        <v>-346.5</v>
      </c>
      <c r="I73" s="41">
        <f>IFERROR('Data Sheet'!H83,0)</f>
        <v>-1317.11</v>
      </c>
      <c r="J73" s="41">
        <f>IFERROR('Data Sheet'!I83,0)</f>
        <v>-833.61</v>
      </c>
      <c r="K73" s="41">
        <f>IFERROR('Data Sheet'!J83,0)</f>
        <v>-1910.77</v>
      </c>
      <c r="L73" s="41">
        <f>IFERROR('Data Sheet'!K83,0)</f>
        <v>-2303.48</v>
      </c>
    </row>
    <row r="75" spans="1:13" x14ac:dyDescent="0.35">
      <c r="B75" t="s">
        <v>163</v>
      </c>
      <c r="C75" s="41">
        <f>IFERROR('Data Sheet'!B84,0)</f>
        <v>-281.8</v>
      </c>
      <c r="D75" s="41">
        <f>IFERROR('Data Sheet'!C84,0)</f>
        <v>-815.84</v>
      </c>
      <c r="E75" s="41">
        <f>IFERROR('Data Sheet'!D84,0)</f>
        <v>-30.39</v>
      </c>
      <c r="F75" s="41">
        <f>IFERROR('Data Sheet'!E84,0)</f>
        <v>-223.73</v>
      </c>
      <c r="G75" s="41">
        <f>IFERROR('Data Sheet'!F84,0)</f>
        <v>-308.33</v>
      </c>
      <c r="H75" s="41">
        <f>IFERROR('Data Sheet'!G84,0)</f>
        <v>-426.03</v>
      </c>
      <c r="I75" s="41">
        <f>IFERROR('Data Sheet'!H84,0)</f>
        <v>-994.77</v>
      </c>
      <c r="J75" s="41">
        <f>IFERROR('Data Sheet'!I84,0)</f>
        <v>-714.4</v>
      </c>
      <c r="K75" s="41">
        <f>IFERROR('Data Sheet'!J84,0)</f>
        <v>255.55</v>
      </c>
      <c r="L75" s="41">
        <f>IFERROR('Data Sheet'!K84,0)</f>
        <v>452.7</v>
      </c>
    </row>
    <row r="77" spans="1:13" x14ac:dyDescent="0.35">
      <c r="B77" s="39" t="s">
        <v>35</v>
      </c>
      <c r="C77" s="42">
        <f>IFERROR(SUM(C75,C73,C71),0)</f>
        <v>-21.200000000000003</v>
      </c>
      <c r="D77" s="42">
        <f t="shared" ref="D77:L77" si="22">IFERROR(SUM(D75,D73,D71),0)</f>
        <v>70.410000000000082</v>
      </c>
      <c r="E77" s="42">
        <f t="shared" si="22"/>
        <v>294.08999999999997</v>
      </c>
      <c r="F77" s="42">
        <f t="shared" si="22"/>
        <v>39.31</v>
      </c>
      <c r="G77" s="42">
        <f t="shared" si="22"/>
        <v>151.86000000000013</v>
      </c>
      <c r="H77" s="42">
        <f t="shared" si="22"/>
        <v>883.83999999999992</v>
      </c>
      <c r="I77" s="42">
        <f t="shared" si="22"/>
        <v>-796.07000000000016</v>
      </c>
      <c r="J77" s="42">
        <f t="shared" si="22"/>
        <v>-86.720000000000027</v>
      </c>
      <c r="K77" s="42">
        <f t="shared" si="22"/>
        <v>281.46000000000004</v>
      </c>
      <c r="L77" s="42">
        <f t="shared" si="22"/>
        <v>205.87000000000012</v>
      </c>
    </row>
  </sheetData>
  <mergeCells count="1">
    <mergeCell ref="B2:M2"/>
  </mergeCells>
  <pageMargins left="0.7" right="0.7" top="0.75" bottom="0.75" header="0.3" footer="0.3"/>
  <ignoredErrors>
    <ignoredError sqref="M6 M9 C15:L15 M18 M21 M24 M30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71C6E-41A9-4F83-B522-CECB98B6C7ED}">
  <dimension ref="B2:N40"/>
  <sheetViews>
    <sheetView showGridLines="0" zoomScaleNormal="100" workbookViewId="0">
      <pane ySplit="3" topLeftCell="A4" activePane="bottomLeft" state="frozen"/>
      <selection pane="bottomLeft" activeCell="Q21" sqref="Q21"/>
    </sheetView>
  </sheetViews>
  <sheetFormatPr defaultRowHeight="14.5" x14ac:dyDescent="0.35"/>
  <cols>
    <col min="1" max="1" width="1.7265625" customWidth="1"/>
    <col min="2" max="2" width="26.36328125" bestFit="1" customWidth="1"/>
    <col min="3" max="11" width="13.1796875" bestFit="1" customWidth="1"/>
    <col min="12" max="12" width="20.54296875" customWidth="1"/>
    <col min="13" max="13" width="10.6328125" customWidth="1"/>
    <col min="14" max="14" width="11.81640625" customWidth="1"/>
  </cols>
  <sheetData>
    <row r="2" spans="2:14" x14ac:dyDescent="0.35">
      <c r="B2" s="207" t="str">
        <f>"Ratio Analysis - "&amp;'Data Sheet'!B1</f>
        <v>Ratio Analysis - TATA CONSUMER PRODUCTS LTD</v>
      </c>
      <c r="C2" s="207"/>
      <c r="D2" s="207"/>
      <c r="E2" s="207"/>
      <c r="F2" s="207"/>
      <c r="G2" s="207"/>
      <c r="H2" s="207"/>
      <c r="I2" s="207"/>
      <c r="J2" s="207"/>
      <c r="K2" s="207"/>
      <c r="L2" s="207"/>
      <c r="M2" s="207"/>
      <c r="N2" s="207"/>
    </row>
    <row r="3" spans="2:14" x14ac:dyDescent="0.35">
      <c r="B3" s="27" t="s">
        <v>164</v>
      </c>
      <c r="C3" s="28">
        <f>'Data Sheet'!B16</f>
        <v>42460</v>
      </c>
      <c r="D3" s="28">
        <f>'Data Sheet'!C16</f>
        <v>42825</v>
      </c>
      <c r="E3" s="28">
        <f>'Data Sheet'!D16</f>
        <v>43190</v>
      </c>
      <c r="F3" s="28">
        <f>'Data Sheet'!E16</f>
        <v>43555</v>
      </c>
      <c r="G3" s="28">
        <f>'Data Sheet'!F16</f>
        <v>43921</v>
      </c>
      <c r="H3" s="28">
        <f>'Data Sheet'!G16</f>
        <v>44286</v>
      </c>
      <c r="I3" s="28">
        <f>'Data Sheet'!H16</f>
        <v>44651</v>
      </c>
      <c r="J3" s="28">
        <f>'Data Sheet'!I16</f>
        <v>45016</v>
      </c>
      <c r="K3" s="28">
        <f>'Data Sheet'!J16</f>
        <v>45382</v>
      </c>
      <c r="L3" s="43" t="s">
        <v>192</v>
      </c>
      <c r="M3" s="29" t="s">
        <v>193</v>
      </c>
      <c r="N3" s="29" t="s">
        <v>194</v>
      </c>
    </row>
    <row r="5" spans="2:14" x14ac:dyDescent="0.35">
      <c r="B5" s="44" t="s">
        <v>22</v>
      </c>
      <c r="C5" s="44"/>
      <c r="D5" s="45">
        <f>IFERROR('Historical FS'!D7,0)</f>
        <v>2.1548879385945074E-2</v>
      </c>
      <c r="E5" s="45">
        <f>IFERROR('Historical FS'!E7,0)</f>
        <v>5.2805864696034988E-3</v>
      </c>
      <c r="F5" s="45">
        <f>IFERROR('Historical FS'!F7,0)</f>
        <v>6.3995246025515984E-2</v>
      </c>
      <c r="G5" s="45">
        <f>IFERROR('Historical FS'!G7,0)</f>
        <v>0.32902433979176715</v>
      </c>
      <c r="H5" s="45">
        <f>IFERROR('Historical FS'!H7,0)</f>
        <v>0.20385227581655685</v>
      </c>
      <c r="I5" s="45">
        <f>IFERROR('Historical FS'!I7,0)</f>
        <v>7.0965167302618593E-2</v>
      </c>
      <c r="J5" s="45">
        <f>IFERROR('Historical FS'!J7,0)</f>
        <v>0.10927561915661266</v>
      </c>
      <c r="K5" s="45">
        <f>IFERROR('Historical FS'!K7,0)</f>
        <v>0.10321943589133409</v>
      </c>
      <c r="L5" s="44"/>
      <c r="M5" s="45">
        <f>IFERROR(AVERAGE(D5:K5),0)</f>
        <v>0.11339519372999424</v>
      </c>
      <c r="N5" s="45">
        <f>IFERROR(MEDIAN(D5:K5),0)</f>
        <v>8.709230159697634E-2</v>
      </c>
    </row>
    <row r="6" spans="2:14" x14ac:dyDescent="0.35">
      <c r="B6" t="s">
        <v>165</v>
      </c>
      <c r="D6" s="46">
        <f>IFERROR('Historical FS'!D18/'Historical FS'!C18-1,0)</f>
        <v>0.3646354568962622</v>
      </c>
      <c r="E6" s="46">
        <f>IFERROR('Historical FS'!E18/'Historical FS'!D18-1,0)</f>
        <v>-7.327472175908456E-3</v>
      </c>
      <c r="F6" s="46">
        <f>IFERROR('Historical FS'!F18/'Historical FS'!E18-1,0)</f>
        <v>-2.2113692143689412E-2</v>
      </c>
      <c r="G6" s="46">
        <f>IFERROR('Historical FS'!G18/'Historical FS'!F18-1,0)</f>
        <v>0.38466852579541144</v>
      </c>
      <c r="H6" s="46">
        <f>IFERROR('Historical FS'!H18/'Historical FS'!G18-1,0)</f>
        <v>8.2261881330874198E-2</v>
      </c>
      <c r="I6" s="46">
        <f>IFERROR('Historical FS'!I18/'Historical FS'!H18-1,0)</f>
        <v>0.15333375626467038</v>
      </c>
      <c r="J6" s="46">
        <f>IFERROR('Historical FS'!J18/'Historical FS'!I18-1,0)</f>
        <v>-8.8192152548594027E-3</v>
      </c>
      <c r="K6" s="46">
        <f>IFERROR('Historical FS'!K18/'Historical FS'!J18-1,0)</f>
        <v>0.26568748959470256</v>
      </c>
      <c r="M6" s="46">
        <f t="shared" ref="M6:M40" si="0">IFERROR(AVERAGE(D6:K6),0)</f>
        <v>0.15154084128843293</v>
      </c>
      <c r="N6" s="46">
        <f t="shared" ref="N6:N40" si="1">IFERROR(MEDIAN(D6:K6),0)</f>
        <v>0.11779781879777229</v>
      </c>
    </row>
    <row r="7" spans="2:14" x14ac:dyDescent="0.35">
      <c r="B7" t="s">
        <v>166</v>
      </c>
      <c r="D7" s="46">
        <f>IFERROR(('Historical FS'!D18-'Historical FS'!D24)/('Historical FS'!C18-'Historical FS'!C24)-1,0)</f>
        <v>0.39566597473680298</v>
      </c>
      <c r="E7" s="46">
        <f>IFERROR(('Historical FS'!E18-'Historical FS'!E24)/('Historical FS'!D18-'Historical FS'!D24)-1,0)</f>
        <v>-1.27388535031836E-3</v>
      </c>
      <c r="F7" s="46">
        <f>IFERROR(('Historical FS'!F18-'Historical FS'!F24)/('Historical FS'!E18-'Historical FS'!E24)-1,0)</f>
        <v>-2.8188107703814524E-2</v>
      </c>
      <c r="G7" s="46">
        <f>IFERROR(('Historical FS'!G18-'Historical FS'!G24)/('Historical FS'!F18-'Historical FS'!F24)-1,0)</f>
        <v>0.3351978725012541</v>
      </c>
      <c r="H7" s="46">
        <f>IFERROR(('Historical FS'!H18-'Historical FS'!H24)/('Historical FS'!G18-'Historical FS'!G24)-1,0)</f>
        <v>8.5789132381550948E-2</v>
      </c>
      <c r="I7" s="46">
        <f>IFERROR(('Historical FS'!I18-'Historical FS'!I24)/('Historical FS'!H18-'Historical FS'!H24)-1,0)</f>
        <v>0.16081831152148851</v>
      </c>
      <c r="J7" s="46">
        <f>IFERROR(('Historical FS'!J18-'Historical FS'!J24)/('Historical FS'!I18-'Historical FS'!I24)-1,0)</f>
        <v>-2.0465579687953483E-2</v>
      </c>
      <c r="K7" s="46">
        <f>IFERROR(('Historical FS'!K18-'Historical FS'!K24)/('Historical FS'!J18-'Historical FS'!J24)-1,0)</f>
        <v>0.26890577646975511</v>
      </c>
      <c r="M7" s="46">
        <f t="shared" si="0"/>
        <v>0.14955618685859567</v>
      </c>
      <c r="N7" s="46">
        <f t="shared" si="1"/>
        <v>0.12330372195151973</v>
      </c>
    </row>
    <row r="8" spans="2:14" x14ac:dyDescent="0.35">
      <c r="B8" t="s">
        <v>167</v>
      </c>
      <c r="D8" s="46">
        <f>IFERROR('Historical FS'!D33/'Historical FS'!C33-1,0)</f>
        <v>0.59696585597718466</v>
      </c>
      <c r="E8" s="46">
        <f>IFERROR('Historical FS'!E33/'Historical FS'!D33-1,0)</f>
        <v>4.9028118824978595E-2</v>
      </c>
      <c r="F8" s="46">
        <f>IFERROR('Historical FS'!F33/'Historical FS'!E33-1,0)</f>
        <v>-0.10003861886334431</v>
      </c>
      <c r="G8" s="46">
        <f>IFERROR('Historical FS'!G33/'Historical FS'!F33-1,0)</f>
        <v>0.39329001296108168</v>
      </c>
      <c r="H8" s="46">
        <f>IFERROR('Historical FS'!H33/'Historical FS'!G33-1,0)</f>
        <v>8.3458519016700983E-2</v>
      </c>
      <c r="I8" s="46">
        <f>IFERROR('Historical FS'!I33/'Historical FS'!H33-1,0)</f>
        <v>0.15977955039883995</v>
      </c>
      <c r="J8" s="46">
        <f>IFERROR('Historical FS'!J33/'Historical FS'!I33-1,0)</f>
        <v>-6.7277920336940689E-2</v>
      </c>
      <c r="K8" s="46">
        <f>IFERROR('Historical FS'!K33/'Historical FS'!J33-1,0)</f>
        <v>0.35112379134109606</v>
      </c>
      <c r="M8" s="46">
        <f t="shared" si="0"/>
        <v>0.1832911636649496</v>
      </c>
      <c r="N8" s="46">
        <f t="shared" si="1"/>
        <v>0.12161903470777047</v>
      </c>
    </row>
    <row r="9" spans="2:14" x14ac:dyDescent="0.35">
      <c r="B9" s="47" t="s">
        <v>168</v>
      </c>
      <c r="C9" s="47"/>
      <c r="D9" s="48">
        <f>IFERROR('Historical FS'!D41/'Historical FS'!C41-1,0)</f>
        <v>4.4436619718309922E-2</v>
      </c>
      <c r="E9" s="48">
        <f>IFERROR('Historical FS'!E41/'Historical FS'!D41-1,0)</f>
        <v>0</v>
      </c>
      <c r="F9" s="48">
        <f>IFERROR('Historical FS'!F41/'Historical FS'!E41-1,0)</f>
        <v>6.385274088058801E-2</v>
      </c>
      <c r="G9" s="48">
        <f>IFERROR('Historical FS'!G41/'Historical FS'!F41-1,0)</f>
        <v>8.0053545980786511E-2</v>
      </c>
      <c r="H9" s="48">
        <f>IFERROR('Historical FS'!H41/'Historical FS'!G41-1,0)</f>
        <v>0.50002009404010761</v>
      </c>
      <c r="I9" s="48">
        <f>IFERROR('Historical FS'!I41/'Historical FS'!H41-1,0)</f>
        <v>0.49382451440053576</v>
      </c>
      <c r="J9" s="48">
        <f>IFERROR('Historical FS'!J41/'Historical FS'!I41-1,0)</f>
        <v>0.39665749870104428</v>
      </c>
      <c r="K9" s="48">
        <f>IFERROR('Historical FS'!K41/'Historical FS'!J41-1,0)</f>
        <v>-8.2913555388908544E-2</v>
      </c>
      <c r="L9" s="47"/>
      <c r="M9" s="48">
        <f t="shared" si="0"/>
        <v>0.18699143229155796</v>
      </c>
      <c r="N9" s="48">
        <f t="shared" si="1"/>
        <v>7.1953143430687261E-2</v>
      </c>
    </row>
    <row r="11" spans="2:14" x14ac:dyDescent="0.35">
      <c r="B11" s="44" t="s">
        <v>169</v>
      </c>
      <c r="C11" s="49">
        <f>IFERROR('Historical FS'!C13,0)</f>
        <v>0.41640222163958929</v>
      </c>
      <c r="D11" s="49">
        <f>IFERROR('Historical FS'!D13,0)</f>
        <v>0.43263933446910191</v>
      </c>
      <c r="E11" s="49">
        <f>IFERROR('Historical FS'!E13,0)</f>
        <v>0.40900027144607393</v>
      </c>
      <c r="F11" s="49">
        <f>IFERROR('Historical FS'!F13,0)</f>
        <v>0.40413431703785424</v>
      </c>
      <c r="G11" s="49">
        <f>IFERROR('Historical FS'!G13,0)</f>
        <v>0.403864312232942</v>
      </c>
      <c r="H11" s="49">
        <f>IFERROR('Historical FS'!H13,0)</f>
        <v>0.36158586040546359</v>
      </c>
      <c r="I11" s="49">
        <f>IFERROR('Historical FS'!I13,0)</f>
        <v>0.38941777991319376</v>
      </c>
      <c r="J11" s="49">
        <f>IFERROR('Historical FS'!J13,0)</f>
        <v>0.35902289460472048</v>
      </c>
      <c r="K11" s="49">
        <f>IFERROR('Historical FS'!K13,0)</f>
        <v>0.39383592498939557</v>
      </c>
      <c r="L11" s="44"/>
      <c r="M11" s="49">
        <f t="shared" si="0"/>
        <v>0.39418758688734318</v>
      </c>
      <c r="N11" s="49">
        <f t="shared" si="1"/>
        <v>0.39885011861116881</v>
      </c>
    </row>
    <row r="12" spans="2:14" x14ac:dyDescent="0.35">
      <c r="B12" t="s">
        <v>170</v>
      </c>
      <c r="C12" s="5">
        <f>IFERROR('Historical FS'!C19,0)</f>
        <v>0.17947303866171227</v>
      </c>
      <c r="D12" s="5">
        <f>IFERROR('Historical FS'!D19,0)</f>
        <v>0.23974895088907078</v>
      </c>
      <c r="E12" s="5">
        <f>IFERROR('Historical FS'!E19,0)</f>
        <v>0.23674206020233737</v>
      </c>
      <c r="F12" s="5">
        <f>IFERROR('Historical FS'!F19,0)</f>
        <v>0.21758256912362958</v>
      </c>
      <c r="G12" s="5">
        <f>IFERROR('Historical FS'!G19,0)</f>
        <v>0.2266924135297621</v>
      </c>
      <c r="H12" s="5">
        <f>IFERROR('Historical FS'!H19,0)</f>
        <v>0.20379623221108725</v>
      </c>
      <c r="I12" s="5">
        <f>IFERROR('Historical FS'!I19,0)</f>
        <v>0.21947032563215427</v>
      </c>
      <c r="J12" s="5">
        <f>IFERROR('Historical FS'!J19,0)</f>
        <v>0.19610524727275888</v>
      </c>
      <c r="K12" s="5">
        <f>IFERROR('Historical FS'!K19,0)</f>
        <v>0.22498512085809083</v>
      </c>
      <c r="M12" s="5">
        <f t="shared" si="0"/>
        <v>0.22064036496486139</v>
      </c>
      <c r="N12" s="5">
        <f t="shared" si="1"/>
        <v>0.22222772324512255</v>
      </c>
    </row>
    <row r="13" spans="2:14" x14ac:dyDescent="0.35">
      <c r="B13" t="s">
        <v>171</v>
      </c>
      <c r="C13" s="46">
        <f>IFERROR(('Historical FS'!C18-'Historical FS'!C24)/'Historical FS'!C6,0)</f>
        <v>0.16187501318458111</v>
      </c>
      <c r="D13" s="46">
        <f>IFERROR(('Historical FS'!D18-'Historical FS'!D24)/'Historical FS'!D6,0)</f>
        <v>0.22115774645809824</v>
      </c>
      <c r="E13" s="46">
        <f>IFERROR(('Historical FS'!E18-'Historical FS'!E24)/'Historical FS'!E6,0)</f>
        <v>0.2197157886242086</v>
      </c>
      <c r="F13" s="46">
        <f>IFERROR(('Historical FS'!F18-'Historical FS'!F24)/'Historical FS'!F6,0)</f>
        <v>0.20067985933944701</v>
      </c>
      <c r="G13" s="46">
        <f>IFERROR(('Historical FS'!G18-'Historical FS'!G24)/'Historical FS'!G6,0)</f>
        <v>0.20161204969794821</v>
      </c>
      <c r="H13" s="46">
        <f>IFERROR(('Historical FS'!H18-'Historical FS'!H24)/'Historical FS'!H6,0)</f>
        <v>0.18183972977142801</v>
      </c>
      <c r="I13" s="46">
        <f>IFERROR(('Historical FS'!I18-'Historical FS'!I24)/'Historical FS'!I6,0)</f>
        <v>0.19709594160978711</v>
      </c>
      <c r="J13" s="46">
        <f>IFERROR(('Historical FS'!J18-'Historical FS'!J24)/'Historical FS'!J6,0)</f>
        <v>0.17404354299014155</v>
      </c>
      <c r="K13" s="46">
        <f>IFERROR(('Historical FS'!K18-'Historical FS'!K24)/'Historical FS'!K6,0)</f>
        <v>0.20018216673188283</v>
      </c>
      <c r="M13" s="5">
        <f t="shared" si="0"/>
        <v>0.19954085315286768</v>
      </c>
      <c r="N13" s="5">
        <f t="shared" si="1"/>
        <v>0.20043101303566491</v>
      </c>
    </row>
    <row r="14" spans="2:14" x14ac:dyDescent="0.35">
      <c r="B14" t="s">
        <v>172</v>
      </c>
      <c r="C14" s="46">
        <f>IFERROR('Historical FS'!C28,0)</f>
        <v>0.14426041280546789</v>
      </c>
      <c r="D14" s="46">
        <f>IFERROR('Historical FS'!D28,0)</f>
        <v>0.20765685038092496</v>
      </c>
      <c r="E14" s="46">
        <f>IFERROR('Historical FS'!E28,0)</f>
        <v>0.21344171612609769</v>
      </c>
      <c r="F14" s="46">
        <f>IFERROR('Historical FS'!F28,0)</f>
        <v>0.19344411501068745</v>
      </c>
      <c r="G14" s="46">
        <f>IFERROR('Historical FS'!G28,0)</f>
        <v>0.19353312401036793</v>
      </c>
      <c r="H14" s="46">
        <f>IFERROR('Historical FS'!H28,0)</f>
        <v>0.17591921413752598</v>
      </c>
      <c r="I14" s="46">
        <f>IFERROR('Historical FS'!I28,0)</f>
        <v>0.19123857076288278</v>
      </c>
      <c r="J14" s="46">
        <f>IFERROR('Historical FS'!J28,0)</f>
        <v>0.16771988426456627</v>
      </c>
      <c r="K14" s="46">
        <f>IFERROR('Historical FS'!K28,0)</f>
        <v>0.19164532071538259</v>
      </c>
      <c r="M14" s="5">
        <f t="shared" si="0"/>
        <v>0.19182484942605443</v>
      </c>
      <c r="N14" s="5">
        <f t="shared" si="1"/>
        <v>0.19254471786303501</v>
      </c>
    </row>
    <row r="15" spans="2:14" x14ac:dyDescent="0.35">
      <c r="B15" s="47" t="s">
        <v>173</v>
      </c>
      <c r="C15" s="48">
        <f>IFERROR('Historical FS'!C34,0)</f>
        <v>0.11412272057427514</v>
      </c>
      <c r="D15" s="48">
        <f>IFERROR('Historical FS'!D34,0)</f>
        <v>0.17840564639245968</v>
      </c>
      <c r="E15" s="48">
        <f>IFERROR('Historical FS'!E34,0)</f>
        <v>0.18616945571393984</v>
      </c>
      <c r="F15" s="48">
        <f>IFERROR('Historical FS'!F34,0)</f>
        <v>0.15746811004619735</v>
      </c>
      <c r="G15" s="48">
        <f>IFERROR('Historical FS'!G34,0)</f>
        <v>0.16508256359067053</v>
      </c>
      <c r="H15" s="48">
        <f>IFERROR('Historical FS'!H34,0)</f>
        <v>0.14857313763194893</v>
      </c>
      <c r="I15" s="48">
        <f>IFERROR('Historical FS'!I34,0)</f>
        <v>0.16089420274808724</v>
      </c>
      <c r="J15" s="48">
        <f>IFERROR('Historical FS'!J34,0)</f>
        <v>0.13528610275147349</v>
      </c>
      <c r="K15" s="48">
        <f>IFERROR('Historical FS'!K34,0)</f>
        <v>0.16568623260126863</v>
      </c>
      <c r="L15" s="47"/>
      <c r="M15" s="50">
        <f t="shared" si="0"/>
        <v>0.16219568143450572</v>
      </c>
      <c r="N15" s="50">
        <f t="shared" si="1"/>
        <v>0.16298838316937889</v>
      </c>
    </row>
    <row r="17" spans="2:14" x14ac:dyDescent="0.35">
      <c r="B17" s="44" t="s">
        <v>174</v>
      </c>
      <c r="C17" s="45">
        <f>IFERROR('Historical FS'!C16,0)</f>
        <v>0.23692918297787702</v>
      </c>
      <c r="D17" s="45">
        <f>IFERROR('Historical FS'!D16,0)</f>
        <v>0.19289038358003113</v>
      </c>
      <c r="E17" s="45">
        <f>IFERROR('Historical FS'!E16,0)</f>
        <v>0.17225821124373655</v>
      </c>
      <c r="F17" s="45">
        <f>IFERROR('Historical FS'!F16,0)</f>
        <v>0.18655174791422463</v>
      </c>
      <c r="G17" s="45">
        <f>IFERROR('Historical FS'!G16,0)</f>
        <v>0.1771718987031799</v>
      </c>
      <c r="H17" s="45">
        <f>IFERROR('Historical FS'!H16,0)</f>
        <v>0.15778962819437634</v>
      </c>
      <c r="I17" s="45">
        <f>IFERROR('Historical FS'!I16,0)</f>
        <v>0.1699474542810395</v>
      </c>
      <c r="J17" s="45">
        <f>IFERROR('Historical FS'!J16,0)</f>
        <v>0.16291764733196162</v>
      </c>
      <c r="K17" s="45">
        <f>IFERROR('Historical FS'!K16,0)</f>
        <v>0.16885080413130471</v>
      </c>
      <c r="L17" s="44"/>
      <c r="M17" s="49">
        <f t="shared" si="0"/>
        <v>0.17354722192248179</v>
      </c>
      <c r="N17" s="49">
        <f t="shared" si="1"/>
        <v>0.17110283276238802</v>
      </c>
    </row>
    <row r="18" spans="2:14" x14ac:dyDescent="0.35">
      <c r="B18" t="s">
        <v>175</v>
      </c>
      <c r="C18" s="46">
        <f>IFERROR('Historical FS'!C25,0)</f>
        <v>1.7598025477131157E-2</v>
      </c>
      <c r="D18" s="46">
        <f>IFERROR('Historical FS'!D25,0)</f>
        <v>1.8591204430972556E-2</v>
      </c>
      <c r="E18" s="46">
        <f>IFERROR('Historical FS'!E25,0)</f>
        <v>1.7026271578128784E-2</v>
      </c>
      <c r="F18" s="46">
        <f>IFERROR('Historical FS'!F25,0)</f>
        <v>1.6902709784182582E-2</v>
      </c>
      <c r="G18" s="46">
        <f>IFERROR('Historical FS'!G25,0)</f>
        <v>2.5080363831813911E-2</v>
      </c>
      <c r="H18" s="46">
        <f>IFERROR('Historical FS'!H25,0)</f>
        <v>2.1956502439659267E-2</v>
      </c>
      <c r="I18" s="46">
        <f>IFERROR('Historical FS'!I25,0)</f>
        <v>2.237438402236714E-2</v>
      </c>
      <c r="J18" s="46">
        <f>IFERROR('Historical FS'!J25,0)</f>
        <v>2.2061704282617337E-2</v>
      </c>
      <c r="K18" s="46">
        <f>IFERROR('Historical FS'!K25,0)</f>
        <v>2.4802954126208004E-2</v>
      </c>
      <c r="M18" s="5">
        <f t="shared" si="0"/>
        <v>2.1099511811993696E-2</v>
      </c>
      <c r="N18" s="5">
        <f t="shared" si="1"/>
        <v>2.2009103361138302E-2</v>
      </c>
    </row>
    <row r="19" spans="2:14" x14ac:dyDescent="0.35">
      <c r="B19" s="47" t="s">
        <v>176</v>
      </c>
      <c r="C19" s="48">
        <f>C13</f>
        <v>0.16187501318458111</v>
      </c>
      <c r="D19" s="48">
        <f t="shared" ref="D19:K19" si="2">D13</f>
        <v>0.22115774645809824</v>
      </c>
      <c r="E19" s="48">
        <f t="shared" si="2"/>
        <v>0.2197157886242086</v>
      </c>
      <c r="F19" s="48">
        <f t="shared" si="2"/>
        <v>0.20067985933944701</v>
      </c>
      <c r="G19" s="48">
        <f t="shared" si="2"/>
        <v>0.20161204969794821</v>
      </c>
      <c r="H19" s="48">
        <f t="shared" si="2"/>
        <v>0.18183972977142801</v>
      </c>
      <c r="I19" s="48">
        <f t="shared" si="2"/>
        <v>0.19709594160978711</v>
      </c>
      <c r="J19" s="48">
        <f t="shared" si="2"/>
        <v>0.17404354299014155</v>
      </c>
      <c r="K19" s="48">
        <f t="shared" si="2"/>
        <v>0.20018216673188283</v>
      </c>
      <c r="L19" s="47"/>
      <c r="M19" s="50">
        <f t="shared" si="0"/>
        <v>0.19954085315286768</v>
      </c>
      <c r="N19" s="50">
        <f t="shared" si="1"/>
        <v>0.20043101303566491</v>
      </c>
    </row>
    <row r="21" spans="2:14" x14ac:dyDescent="0.35">
      <c r="B21" s="44" t="s">
        <v>177</v>
      </c>
      <c r="C21" s="45">
        <f>IFERROR(('Historical FS'!C18-'Historical FS'!C24)/SUM('Historical FS'!C48:C50),0)</f>
        <v>0.14133125998195026</v>
      </c>
      <c r="D21" s="45">
        <f>IFERROR(('Historical FS'!D18-'Historical FS'!D24)/SUM('Historical FS'!D48:D50),0)</f>
        <v>0.21261163404735639</v>
      </c>
      <c r="E21" s="45">
        <f>IFERROR(('Historical FS'!E18-'Historical FS'!E24)/SUM('Historical FS'!E48:E50),0)</f>
        <v>0.18488785284436204</v>
      </c>
      <c r="F21" s="45">
        <f>IFERROR(('Historical FS'!F18-'Historical FS'!F24)/SUM('Historical FS'!F48:F50),0)</f>
        <v>0.1717533421694625</v>
      </c>
      <c r="G21" s="45">
        <f>IFERROR(('Historical FS'!G18-'Historical FS'!G24)/SUM('Historical FS'!G48:G50),0)</f>
        <v>0.12616046302945619</v>
      </c>
      <c r="H21" s="45">
        <f>IFERROR(('Historical FS'!H18-'Historical FS'!H24)/SUM('Historical FS'!H48:H50),0)</f>
        <v>0.13048627973918955</v>
      </c>
      <c r="I21" s="45">
        <f>IFERROR(('Historical FS'!I18-'Historical FS'!I24)/SUM('Historical FS'!I48:I50),0)</f>
        <v>0.14793991766315595</v>
      </c>
      <c r="J21" s="45">
        <f>IFERROR(('Historical FS'!J18-'Historical FS'!J24)/SUM('Historical FS'!J48:J50),0)</f>
        <v>0.13418938006069334</v>
      </c>
      <c r="K21" s="45">
        <f>IFERROR(('Historical FS'!K18-'Historical FS'!K24)/SUM('Historical FS'!K48:K50),0)</f>
        <v>0.15582770767497303</v>
      </c>
      <c r="L21" s="44"/>
      <c r="M21" s="49">
        <f t="shared" si="0"/>
        <v>0.15798207215358112</v>
      </c>
      <c r="N21" s="49">
        <f t="shared" si="1"/>
        <v>0.15188381266906448</v>
      </c>
    </row>
    <row r="22" spans="2:14" x14ac:dyDescent="0.35">
      <c r="B22" t="s">
        <v>178</v>
      </c>
      <c r="C22" s="46">
        <f>IFERROR('Historical FS'!C44,0)</f>
        <v>0.81251155298529132</v>
      </c>
      <c r="D22" s="46">
        <f>IFERROR('Historical FS'!D44,0)</f>
        <v>0.87738009607196299</v>
      </c>
      <c r="E22" s="46">
        <f>IFERROR('Historical FS'!E44,0)</f>
        <v>0.88311094647740795</v>
      </c>
      <c r="F22" s="46">
        <f>IFERROR('Historical FS'!F44,0)</f>
        <v>0.86182435982765271</v>
      </c>
      <c r="G22" s="46">
        <f>IFERROR('Historical FS'!G44,0)</f>
        <v>0.84359855936944128</v>
      </c>
      <c r="H22" s="46">
        <f>IFERROR('Historical FS'!H44,0)</f>
        <v>0.78346627991298046</v>
      </c>
      <c r="I22" s="46">
        <f>IFERROR('Historical FS'!I44,0)</f>
        <v>0.72109925619131954</v>
      </c>
      <c r="J22" s="46">
        <f>IFERROR('Historical FS'!J44,0)</f>
        <v>0.57901398102613311</v>
      </c>
      <c r="K22" s="46">
        <f>IFERROR('Historical FS'!K44,0)</f>
        <v>0.70690640628721135</v>
      </c>
      <c r="M22" s="5">
        <f t="shared" si="0"/>
        <v>0.78204998564551365</v>
      </c>
      <c r="N22" s="5">
        <f t="shared" si="1"/>
        <v>0.81353241964121081</v>
      </c>
    </row>
    <row r="23" spans="2:14" x14ac:dyDescent="0.35">
      <c r="B23" t="s">
        <v>179</v>
      </c>
      <c r="C23" s="46">
        <f>IFERROR('Historical FS'!C33/SUM('Historical FS'!C48:C49),0)</f>
        <v>0.12123569552293276</v>
      </c>
      <c r="D23" s="46">
        <f>IFERROR('Historical FS'!D33/SUM('Historical FS'!D48:D49),0)</f>
        <v>0.19304285372276753</v>
      </c>
      <c r="E23" s="46">
        <f>IFERROR('Historical FS'!E33/SUM('Historical FS'!E48:E49),0)</f>
        <v>0.18044399567665967</v>
      </c>
      <c r="F23" s="46">
        <f>IFERROR('Historical FS'!F33/SUM('Historical FS'!F48:F49),0)</f>
        <v>0.15574581031112883</v>
      </c>
      <c r="G23" s="46">
        <f>IFERROR('Historical FS'!G33/SUM('Historical FS'!G48:G49),0)</f>
        <v>0.11516367158262913</v>
      </c>
      <c r="H23" s="46">
        <f>IFERROR('Historical FS'!H33/SUM('Historical FS'!H48:H49),0)</f>
        <v>0.11859704936733338</v>
      </c>
      <c r="I23" s="46">
        <f>IFERROR('Historical FS'!I33/SUM('Historical FS'!I48:I49),0)</f>
        <v>0.13202865682997034</v>
      </c>
      <c r="J23" s="46">
        <f>IFERROR('Historical FS'!J33/SUM('Historical FS'!J48:J49),0)</f>
        <v>0.11456062066596992</v>
      </c>
      <c r="K23" s="46">
        <f>IFERROR('Historical FS'!K33/SUM('Historical FS'!K48:K49),0)</f>
        <v>0.15690558324546813</v>
      </c>
      <c r="M23" s="5">
        <f t="shared" si="0"/>
        <v>0.14581103017524089</v>
      </c>
      <c r="N23" s="5">
        <f t="shared" si="1"/>
        <v>0.14388723357054958</v>
      </c>
    </row>
    <row r="24" spans="2:14" x14ac:dyDescent="0.35">
      <c r="B24" t="s">
        <v>180</v>
      </c>
      <c r="C24" s="46">
        <f>IFERROR(C23*C22,0)</f>
        <v>9.8505403246590018E-2</v>
      </c>
      <c r="D24" s="46">
        <f t="shared" ref="D24:K24" si="3">IFERROR(D23*D22,0)</f>
        <v>0.16937195754528767</v>
      </c>
      <c r="E24" s="46">
        <f t="shared" si="3"/>
        <v>0.15935206780818023</v>
      </c>
      <c r="F24" s="46">
        <f t="shared" si="3"/>
        <v>0.13422553326722764</v>
      </c>
      <c r="G24" s="46">
        <f t="shared" si="3"/>
        <v>9.7151907438801408E-2</v>
      </c>
      <c r="H24" s="46">
        <f t="shared" si="3"/>
        <v>9.291678907648078E-2</v>
      </c>
      <c r="I24" s="46">
        <f t="shared" si="3"/>
        <v>9.5205766236030595E-2</v>
      </c>
      <c r="J24" s="46">
        <f t="shared" si="3"/>
        <v>6.6332201040627939E-2</v>
      </c>
      <c r="K24" s="46">
        <f t="shared" si="3"/>
        <v>0.11091756197845276</v>
      </c>
      <c r="M24" s="5">
        <f t="shared" si="0"/>
        <v>0.11568422304888615</v>
      </c>
      <c r="N24" s="5">
        <f t="shared" si="1"/>
        <v>0.10403473470862709</v>
      </c>
    </row>
    <row r="25" spans="2:14" x14ac:dyDescent="0.35">
      <c r="B25" s="47" t="s">
        <v>181</v>
      </c>
      <c r="C25" s="51">
        <f>IFERROR(('Historical FS'!C18-'Historical FS'!C24)/'Historical FS'!C21,0)</f>
        <v>9.1898203592814358</v>
      </c>
      <c r="D25" s="51">
        <f>IFERROR(('Historical FS'!D18-'Historical FS'!D24)/'Historical FS'!D21,0)</f>
        <v>16.380967988637604</v>
      </c>
      <c r="E25" s="51">
        <f>IFERROR(('Historical FS'!E18-'Historical FS'!E24)/'Historical FS'!E21,0)</f>
        <v>35.019644527595887</v>
      </c>
      <c r="F25" s="51">
        <f>IFERROR(('Historical FS'!F18-'Historical FS'!F24)/'Historical FS'!F21,0)</f>
        <v>27.734514960930056</v>
      </c>
      <c r="G25" s="51">
        <f>IFERROR(('Historical FS'!G18-'Historical FS'!G24)/'Historical FS'!G21,0)</f>
        <v>24.955304392499357</v>
      </c>
      <c r="H25" s="51">
        <f>IFERROR(('Historical FS'!H18-'Historical FS'!H24)/'Historical FS'!H21,0)</f>
        <v>30.713495414179661</v>
      </c>
      <c r="I25" s="51">
        <f>IFERROR(('Historical FS'!I18-'Historical FS'!I24)/'Historical FS'!I21,0)</f>
        <v>33.649216817807101</v>
      </c>
      <c r="J25" s="51">
        <f>IFERROR(('Historical FS'!J18-'Historical FS'!J24)/'Historical FS'!J21,0)</f>
        <v>27.522602111060113</v>
      </c>
      <c r="K25" s="51">
        <f>IFERROR(('Historical FS'!K18-'Historical FS'!K24)/'Historical FS'!K21,0)</f>
        <v>23.44919497727448</v>
      </c>
      <c r="L25" s="47"/>
      <c r="M25" s="51">
        <f t="shared" si="0"/>
        <v>27.428117648748035</v>
      </c>
      <c r="N25" s="51">
        <f t="shared" si="1"/>
        <v>27.628558535995083</v>
      </c>
    </row>
    <row r="27" spans="2:14" x14ac:dyDescent="0.35">
      <c r="B27" s="44" t="s">
        <v>182</v>
      </c>
      <c r="C27" s="52">
        <f>IFERROR('Historical FS'!C6/'Historical FS'!C60,0)</f>
        <v>11.202234863190588</v>
      </c>
      <c r="D27" s="52">
        <f>IFERROR('Historical FS'!D6/'Historical FS'!D60,0)</f>
        <v>11.443244155624948</v>
      </c>
      <c r="E27" s="52">
        <f>IFERROR('Historical FS'!E6/'Historical FS'!E60,0)</f>
        <v>10.512972789535388</v>
      </c>
      <c r="F27" s="52">
        <f>IFERROR('Historical FS'!F6/'Historical FS'!F60,0)</f>
        <v>10.655352288590112</v>
      </c>
      <c r="G27" s="52">
        <f>IFERROR('Historical FS'!G6/'Historical FS'!G60,0)</f>
        <v>10.448087076245921</v>
      </c>
      <c r="H27" s="52">
        <f>IFERROR('Historical FS'!H6/'Historical FS'!H60,0)</f>
        <v>15.239360584248411</v>
      </c>
      <c r="I27" s="52">
        <f>IFERROR('Historical FS'!I6/'Historical FS'!I60,0)</f>
        <v>14.878009938334433</v>
      </c>
      <c r="J27" s="52">
        <f>IFERROR('Historical FS'!J6/'Historical FS'!J60,0)</f>
        <v>17.26499066801949</v>
      </c>
      <c r="K27" s="52">
        <f>IFERROR('Historical FS'!K6/'Historical FS'!K60,0)</f>
        <v>16.95662113186507</v>
      </c>
      <c r="L27" s="44"/>
      <c r="M27" s="52">
        <f t="shared" si="0"/>
        <v>13.42482982905797</v>
      </c>
      <c r="N27" s="52">
        <f t="shared" si="1"/>
        <v>13.160627046979691</v>
      </c>
    </row>
    <row r="28" spans="2:14" x14ac:dyDescent="0.35">
      <c r="B28" t="s">
        <v>183</v>
      </c>
      <c r="C28" s="53">
        <f>IFERROR('Historical FS'!C9/'Historical FS'!C49,0)</f>
        <v>0.6262989039563005</v>
      </c>
      <c r="D28" s="53">
        <f>IFERROR('Historical FS'!D9/'Historical FS'!D49,0)</f>
        <v>0.62015610111586017</v>
      </c>
      <c r="E28" s="53">
        <f>IFERROR('Historical FS'!E9/'Historical FS'!E49,0)</f>
        <v>0.57801187918760022</v>
      </c>
      <c r="F28" s="53">
        <f>IFERROR('Historical FS'!F9/'Historical FS'!F49,0)</f>
        <v>0.59446549394792381</v>
      </c>
      <c r="G28" s="53">
        <f>IFERROR('Historical FS'!G9/'Historical FS'!G49,0)</f>
        <v>0.41866469426570568</v>
      </c>
      <c r="H28" s="53">
        <f>IFERROR('Historical FS'!H9/'Historical FS'!H49,0)</f>
        <v>0.51285974927903</v>
      </c>
      <c r="I28" s="53">
        <f>IFERROR('Historical FS'!I9/'Historical FS'!I49,0)</f>
        <v>0.50410770124214443</v>
      </c>
      <c r="J28" s="53">
        <f>IFERROR('Historical FS'!J9/'Historical FS'!J49,0)</f>
        <v>0.54589679438896033</v>
      </c>
      <c r="K28" s="53">
        <f>IFERROR('Historical FS'!K9/'Historical FS'!K49,0)</f>
        <v>0.57746666825381809</v>
      </c>
      <c r="M28" s="53">
        <f t="shared" si="0"/>
        <v>0.5439536352101304</v>
      </c>
      <c r="N28" s="53">
        <f t="shared" si="1"/>
        <v>0.56168173132138921</v>
      </c>
    </row>
    <row r="29" spans="2:14" x14ac:dyDescent="0.35">
      <c r="B29" t="s">
        <v>47</v>
      </c>
      <c r="C29" s="53">
        <f>IFERROR('Historical FS'!C9/'Historical FS'!C61,0)</f>
        <v>2.3775606042934054</v>
      </c>
      <c r="D29" s="53">
        <f>IFERROR('Historical FS'!D9/'Historical FS'!D61,0)</f>
        <v>2.6473199537495873</v>
      </c>
      <c r="E29" s="53">
        <f>IFERROR('Historical FS'!E9/'Historical FS'!E61,0)</f>
        <v>2.7810827792392514</v>
      </c>
      <c r="F29" s="53">
        <f>IFERROR('Historical FS'!F9/'Historical FS'!F61,0)</f>
        <v>2.6862372088975097</v>
      </c>
      <c r="G29" s="53">
        <f>IFERROR('Historical FS'!G9/'Historical FS'!G61,0)</f>
        <v>3.3557881579177935</v>
      </c>
      <c r="H29" s="53">
        <f>IFERROR('Historical FS'!H9/'Historical FS'!H61,0)</f>
        <v>3.2931850112931049</v>
      </c>
      <c r="I29" s="53">
        <f>IFERROR('Historical FS'!I9/'Historical FS'!I61,0)</f>
        <v>3.3473092993192175</v>
      </c>
      <c r="J29" s="53">
        <f>IFERROR('Historical FS'!J9/'Historical FS'!J61,0)</f>
        <v>3.2700847994018516</v>
      </c>
      <c r="K29" s="53">
        <f>IFERROR('Historical FS'!K9/'Historical FS'!K61,0)</f>
        <v>3.328304475779515</v>
      </c>
      <c r="M29" s="53">
        <f t="shared" si="0"/>
        <v>3.0886639606997286</v>
      </c>
      <c r="N29" s="53">
        <f t="shared" si="1"/>
        <v>3.2816349053474783</v>
      </c>
    </row>
    <row r="30" spans="2:14" x14ac:dyDescent="0.35">
      <c r="B30" t="s">
        <v>184</v>
      </c>
      <c r="C30" s="53">
        <f>IFERROR('Historical FS'!C6/'Historical FS'!C54,0)</f>
        <v>1.4236003260543137</v>
      </c>
      <c r="D30" s="53">
        <f>IFERROR('Historical FS'!D6/'Historical FS'!D54,0)</f>
        <v>1.4826498767656842</v>
      </c>
      <c r="E30" s="53">
        <f>IFERROR('Historical FS'!E6/'Historical FS'!E54,0)</f>
        <v>1.4204031528621268</v>
      </c>
      <c r="F30" s="53">
        <f>IFERROR('Historical FS'!F6/'Historical FS'!F54,0)</f>
        <v>1.4758889628376797</v>
      </c>
      <c r="G30" s="53">
        <f>IFERROR('Historical FS'!G6/'Historical FS'!G54,0)</f>
        <v>0.82681768422208568</v>
      </c>
      <c r="H30" s="53">
        <f>IFERROR('Historical FS'!H6/'Historical FS'!H54,0)</f>
        <v>0.96497584239711298</v>
      </c>
      <c r="I30" s="53">
        <f>IFERROR('Historical FS'!I6/'Historical FS'!I54,0)</f>
        <v>0.98619135114113032</v>
      </c>
      <c r="J30" s="53">
        <f>IFERROR('Historical FS'!J6/'Historical FS'!J54,0)</f>
        <v>1.0545614244485861</v>
      </c>
      <c r="K30" s="53">
        <f>IFERROR('Historical FS'!K6/'Historical FS'!K54,0)</f>
        <v>0.78551134162280001</v>
      </c>
      <c r="M30" s="53">
        <f t="shared" si="0"/>
        <v>1.1246249545371507</v>
      </c>
      <c r="N30" s="53">
        <f t="shared" si="1"/>
        <v>1.0203763877948582</v>
      </c>
    </row>
    <row r="31" spans="2:14" x14ac:dyDescent="0.35">
      <c r="B31" s="47" t="s">
        <v>185</v>
      </c>
      <c r="C31" s="51">
        <f>IFERROR('Historical FS'!C6/SUM('Historical FS'!C48,'Historical FS'!C50),0)</f>
        <v>4.6829856896892377</v>
      </c>
      <c r="D31" s="51">
        <f>IFERROR('Historical FS'!D6/SUM('Historical FS'!D48,'Historical FS'!D50),0)</f>
        <v>7.9790389209928563</v>
      </c>
      <c r="E31" s="51">
        <f>IFERROR('Historical FS'!E6/SUM('Historical FS'!E48,'Historical FS'!E50),0)</f>
        <v>6.0276026143328423</v>
      </c>
      <c r="F31" s="51">
        <f>IFERROR('Historical FS'!F6/SUM('Historical FS'!F48,'Historical FS'!F50),0)</f>
        <v>6.0217902193139077</v>
      </c>
      <c r="G31" s="51">
        <f>IFERROR('Historical FS'!G6/SUM('Historical FS'!G48,'Historical FS'!G50),0)</f>
        <v>5.7417544444974027</v>
      </c>
      <c r="H31" s="51">
        <f>IFERROR('Historical FS'!H6/SUM('Historical FS'!H48,'Historical FS'!H50),0)</f>
        <v>6.7230473254486558</v>
      </c>
      <c r="I31" s="51">
        <f>IFERROR('Historical FS'!I6/SUM('Historical FS'!I48,'Historical FS'!I50),0)</f>
        <v>8.2606154889407453</v>
      </c>
      <c r="J31" s="51">
        <f>IFERROR('Historical FS'!J6/SUM('Historical FS'!J48,'Historical FS'!J50),0)</f>
        <v>8.1415525653596692</v>
      </c>
      <c r="K31" s="51">
        <f>IFERROR('Historical FS'!K6/SUM('Historical FS'!K48,'Historical FS'!K50),0)</f>
        <v>4.2563610916724981</v>
      </c>
      <c r="L31" s="47"/>
      <c r="M31" s="51">
        <f t="shared" si="0"/>
        <v>6.6439703338198211</v>
      </c>
      <c r="N31" s="51">
        <f t="shared" si="1"/>
        <v>6.375324969890749</v>
      </c>
    </row>
    <row r="33" spans="2:14" x14ac:dyDescent="0.35">
      <c r="B33" s="44" t="s">
        <v>46</v>
      </c>
      <c r="C33" s="54">
        <f>IFERROR(365/C27,0)</f>
        <v>32.582784101354015</v>
      </c>
      <c r="D33" s="54">
        <f t="shared" ref="D33:K33" si="4">IFERROR(365/D27,0)</f>
        <v>31.896549180992839</v>
      </c>
      <c r="E33" s="54">
        <f t="shared" si="4"/>
        <v>34.719009295193935</v>
      </c>
      <c r="F33" s="54">
        <f t="shared" si="4"/>
        <v>34.255085154795552</v>
      </c>
      <c r="G33" s="54">
        <f t="shared" si="4"/>
        <v>34.934624619452094</v>
      </c>
      <c r="H33" s="54">
        <f t="shared" si="4"/>
        <v>23.951136137382854</v>
      </c>
      <c r="I33" s="54">
        <f t="shared" si="4"/>
        <v>24.532850933211645</v>
      </c>
      <c r="J33" s="54">
        <f t="shared" si="4"/>
        <v>21.141048206652176</v>
      </c>
      <c r="K33" s="54">
        <f t="shared" si="4"/>
        <v>21.525514851192138</v>
      </c>
      <c r="L33" s="44"/>
      <c r="M33" s="54">
        <f t="shared" si="0"/>
        <v>28.369477297359158</v>
      </c>
      <c r="N33" s="54">
        <f t="shared" si="1"/>
        <v>28.214700057102242</v>
      </c>
    </row>
    <row r="34" spans="2:14" x14ac:dyDescent="0.35">
      <c r="B34" t="s">
        <v>186</v>
      </c>
      <c r="C34" s="55">
        <f>IFERROR(365/C28,0)</f>
        <v>582.78882127098143</v>
      </c>
      <c r="D34" s="55">
        <f t="shared" ref="D34:K34" si="5">IFERROR(365/D28,0)</f>
        <v>588.56149176513406</v>
      </c>
      <c r="E34" s="55">
        <f t="shared" si="5"/>
        <v>631.47491105720883</v>
      </c>
      <c r="F34" s="55">
        <f t="shared" si="5"/>
        <v>613.9969497236699</v>
      </c>
      <c r="G34" s="55">
        <f t="shared" si="5"/>
        <v>871.8193938950883</v>
      </c>
      <c r="H34" s="55">
        <f t="shared" si="5"/>
        <v>711.69554739499665</v>
      </c>
      <c r="I34" s="55">
        <f t="shared" si="5"/>
        <v>724.05162448544888</v>
      </c>
      <c r="J34" s="55">
        <f t="shared" si="5"/>
        <v>668.62455275736897</v>
      </c>
      <c r="K34" s="55">
        <f t="shared" si="5"/>
        <v>632.07111347865521</v>
      </c>
      <c r="M34" s="55">
        <f t="shared" si="0"/>
        <v>680.28694806969634</v>
      </c>
      <c r="N34" s="55">
        <f t="shared" si="1"/>
        <v>650.34783311801209</v>
      </c>
    </row>
    <row r="35" spans="2:14" x14ac:dyDescent="0.35">
      <c r="B35" t="s">
        <v>190</v>
      </c>
      <c r="C35" s="55">
        <f>IFERROR(365/C29,0)</f>
        <v>153.51869447234364</v>
      </c>
      <c r="D35" s="55">
        <f t="shared" ref="D35:K35" si="6">IFERROR(365/D29,0)</f>
        <v>137.87528760285457</v>
      </c>
      <c r="E35" s="55">
        <f t="shared" si="6"/>
        <v>131.24384600297427</v>
      </c>
      <c r="F35" s="55">
        <f t="shared" si="6"/>
        <v>135.87779917239845</v>
      </c>
      <c r="G35" s="55">
        <f t="shared" si="6"/>
        <v>108.76729484213806</v>
      </c>
      <c r="H35" s="55">
        <f t="shared" si="6"/>
        <v>110.8349511941568</v>
      </c>
      <c r="I35" s="55">
        <f t="shared" si="6"/>
        <v>109.04280643388242</v>
      </c>
      <c r="J35" s="55">
        <f t="shared" si="6"/>
        <v>111.61790057149713</v>
      </c>
      <c r="K35" s="55">
        <f t="shared" si="6"/>
        <v>109.66544757432811</v>
      </c>
      <c r="M35" s="55">
        <f t="shared" si="0"/>
        <v>119.36566667427873</v>
      </c>
      <c r="N35" s="55">
        <f t="shared" si="1"/>
        <v>111.22642588282696</v>
      </c>
    </row>
    <row r="36" spans="2:14" x14ac:dyDescent="0.35">
      <c r="B36" s="47" t="s">
        <v>191</v>
      </c>
      <c r="C36" s="56">
        <f>IFERROR(C33+C35-C34,0)</f>
        <v>-396.68734269728378</v>
      </c>
      <c r="D36" s="56">
        <f t="shared" ref="D36:K36" si="7">IFERROR(D33+D35-D34,0)</f>
        <v>-418.78965498128662</v>
      </c>
      <c r="E36" s="56">
        <f t="shared" si="7"/>
        <v>-465.51205575904066</v>
      </c>
      <c r="F36" s="56">
        <f t="shared" si="7"/>
        <v>-443.86406539647589</v>
      </c>
      <c r="G36" s="56">
        <f t="shared" si="7"/>
        <v>-728.11747443349816</v>
      </c>
      <c r="H36" s="56">
        <f t="shared" si="7"/>
        <v>-576.909460063457</v>
      </c>
      <c r="I36" s="56">
        <f t="shared" si="7"/>
        <v>-590.47596711835479</v>
      </c>
      <c r="J36" s="56">
        <f t="shared" si="7"/>
        <v>-535.86560397921971</v>
      </c>
      <c r="K36" s="56">
        <f t="shared" si="7"/>
        <v>-500.88015105313497</v>
      </c>
      <c r="L36" s="47"/>
      <c r="M36" s="56">
        <f t="shared" si="0"/>
        <v>-532.55180409805848</v>
      </c>
      <c r="N36" s="56">
        <f t="shared" si="1"/>
        <v>-518.37287751617737</v>
      </c>
    </row>
    <row r="38" spans="2:14" x14ac:dyDescent="0.35">
      <c r="B38" s="44" t="s">
        <v>187</v>
      </c>
      <c r="C38" s="45">
        <f>IFERROR('Historical FS'!C71/'Historical FS'!C6,0)</f>
        <v>1.7475973926172374E-2</v>
      </c>
      <c r="D38" s="45">
        <f>IFERROR('Historical FS'!D71/'Historical FS'!D6,0)</f>
        <v>0.10932879025894049</v>
      </c>
      <c r="E38" s="45">
        <f>IFERROR('Historical FS'!E71/'Historical FS'!E6,0)</f>
        <v>5.2173402686582486E-2</v>
      </c>
      <c r="F38" s="45">
        <f>IFERROR('Historical FS'!F71/'Historical FS'!F6,0)</f>
        <v>2.8941598290008964E-2</v>
      </c>
      <c r="G38" s="45">
        <f>IFERROR('Historical FS'!G71/'Historical FS'!G6,0)</f>
        <v>0.11229457676432074</v>
      </c>
      <c r="H38" s="45">
        <f>IFERROR('Historical FS'!H71/'Historical FS'!H6,0)</f>
        <v>0.14276553327305652</v>
      </c>
      <c r="I38" s="45">
        <f>IFERROR('Historical FS'!I71/'Historical FS'!I6,0)</f>
        <v>0.12199314789016343</v>
      </c>
      <c r="J38" s="45">
        <f>IFERROR('Historical FS'!J71/'Historical FS'!J6,0)</f>
        <v>0.1060199547854048</v>
      </c>
      <c r="K38" s="45">
        <f>IFERROR('Historical FS'!K71/'Historical FS'!K6,0)</f>
        <v>0.12736413945948435</v>
      </c>
      <c r="L38" s="44"/>
      <c r="M38" s="45">
        <f t="shared" si="0"/>
        <v>0.10011014292599522</v>
      </c>
      <c r="N38" s="45">
        <f t="shared" si="1"/>
        <v>0.11081168351163062</v>
      </c>
    </row>
    <row r="39" spans="2:14" x14ac:dyDescent="0.35">
      <c r="B39" t="s">
        <v>188</v>
      </c>
      <c r="C39" s="46">
        <f>IFERROR('Historical FS'!C71/'Historical FS'!C65,0)</f>
        <v>1.1721355545763619E-2</v>
      </c>
      <c r="D39" s="46">
        <f>IFERROR('Historical FS'!D71/'Historical FS'!D65,0)</f>
        <v>7.7601108108645747E-2</v>
      </c>
      <c r="E39" s="46">
        <f>IFERROR('Historical FS'!E71/'Historical FS'!E65,0)</f>
        <v>3.3991794095266502E-2</v>
      </c>
      <c r="F39" s="46">
        <f>IFERROR('Historical FS'!F71/'Historical FS'!F65,0)</f>
        <v>1.928831653903984E-2</v>
      </c>
      <c r="G39" s="46">
        <f>IFERROR('Historical FS'!G71/'Historical FS'!G65,0)</f>
        <v>5.8584293651721644E-2</v>
      </c>
      <c r="H39" s="46">
        <f>IFERROR('Historical FS'!H71/'Historical FS'!H65,0)</f>
        <v>8.1926241305937036E-2</v>
      </c>
      <c r="I39" s="46">
        <f>IFERROR('Historical FS'!I71/'Historical FS'!I65,0)</f>
        <v>7.1924998825615538E-2</v>
      </c>
      <c r="J39" s="46">
        <f>IFERROR('Historical FS'!J71/'Historical FS'!J65,0)</f>
        <v>6.4197282458992852E-2</v>
      </c>
      <c r="K39" s="46">
        <f>IFERROR('Historical FS'!K71/'Historical FS'!K65,0)</f>
        <v>6.9467864279619027E-2</v>
      </c>
      <c r="M39" s="46">
        <f t="shared" si="0"/>
        <v>5.9622737408104774E-2</v>
      </c>
      <c r="N39" s="46">
        <f t="shared" si="1"/>
        <v>6.6832573369305939E-2</v>
      </c>
    </row>
    <row r="40" spans="2:14" x14ac:dyDescent="0.35">
      <c r="B40" s="47" t="s">
        <v>189</v>
      </c>
      <c r="C40" s="48">
        <f>IFERROR('Historical FS'!C71/'Historical FS'!C50,0)</f>
        <v>8.5654148665115767E-2</v>
      </c>
      <c r="D40" s="48">
        <f>IFERROR('Historical FS'!D71/'Historical FS'!D50,0)</f>
        <v>0.94233116354759983</v>
      </c>
      <c r="E40" s="48">
        <f>IFERROR('Historical FS'!E71/'Historical FS'!E50,0)</f>
        <v>0.33307105790666741</v>
      </c>
      <c r="F40" s="48">
        <f>IFERROR('Historical FS'!F71/'Historical FS'!F50,0)</f>
        <v>0.18391902550170888</v>
      </c>
      <c r="G40" s="48">
        <f>IFERROR('Historical FS'!G71/'Historical FS'!G50,0)</f>
        <v>0.68222678904634626</v>
      </c>
      <c r="H40" s="48">
        <f>IFERROR('Historical FS'!H71/'Historical FS'!H50,0)</f>
        <v>1.0139695754644791</v>
      </c>
      <c r="I40" s="48">
        <f>IFERROR('Historical FS'!I71/'Historical FS'!I50,0)</f>
        <v>1.0735122272505151</v>
      </c>
      <c r="J40" s="48">
        <f>IFERROR('Historical FS'!J71/'Historical FS'!J50,0)</f>
        <v>0.91328341791455214</v>
      </c>
      <c r="K40" s="48">
        <f>IFERROR('Historical FS'!K71/'Historical FS'!K50,0)</f>
        <v>0.55696217092965072</v>
      </c>
      <c r="L40" s="47"/>
      <c r="M40" s="48">
        <f t="shared" si="0"/>
        <v>0.71240942844518995</v>
      </c>
      <c r="N40" s="48">
        <f t="shared" si="1"/>
        <v>0.7977551034804492</v>
      </c>
    </row>
  </sheetData>
  <mergeCells count="1">
    <mergeCell ref="B2:N2"/>
  </mergeCells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displayEmptyCellsAs="gap" markers="1" xr2:uid="{A1ADD2E0-CB87-4803-891C-C23AC34A38F8}">
          <x14:colorSeries rgb="FF0275D8"/>
          <x14:colorNegative rgb="FFD00000"/>
          <x14:colorAxis rgb="FF000000"/>
          <x14:colorMarkers theme="1"/>
          <x14:colorFirst rgb="FFD00000"/>
          <x14:colorLast rgb="FFD00000"/>
          <x14:colorHigh rgb="FFD00000"/>
          <x14:colorLow rgb="FFD00000"/>
          <x14:sparklines>
            <x14:sparkline>
              <xm:f>'Ratio Analysis'!D5:K5</xm:f>
              <xm:sqref>L5</xm:sqref>
            </x14:sparkline>
            <x14:sparkline>
              <xm:f>'Ratio Analysis'!D6:K6</xm:f>
              <xm:sqref>L6</xm:sqref>
            </x14:sparkline>
            <x14:sparkline>
              <xm:f>'Ratio Analysis'!D7:K7</xm:f>
              <xm:sqref>L7</xm:sqref>
            </x14:sparkline>
            <x14:sparkline>
              <xm:f>'Ratio Analysis'!D8:K8</xm:f>
              <xm:sqref>L8</xm:sqref>
            </x14:sparkline>
            <x14:sparkline>
              <xm:f>'Ratio Analysis'!D9:K9</xm:f>
              <xm:sqref>L9</xm:sqref>
            </x14:sparkline>
          </x14:sparklines>
        </x14:sparklineGroup>
        <x14:sparklineGroup manualMax="0" manualMin="0" displayEmptyCellsAs="gap" markers="1" xr2:uid="{F4DA04DA-2868-407B-A5CF-6CAE5A99CF47}">
          <x14:colorSeries rgb="FF0275D8"/>
          <x14:colorNegative rgb="FFD00000"/>
          <x14:colorAxis rgb="FF000000"/>
          <x14:colorMarkers theme="1"/>
          <x14:colorFirst rgb="FFD00000"/>
          <x14:colorLast rgb="FFD00000"/>
          <x14:colorHigh rgb="FFD00000"/>
          <x14:colorLow rgb="FFD00000"/>
          <x14:sparklines>
            <x14:sparkline>
              <xm:f>'Ratio Analysis'!C11:K11</xm:f>
              <xm:sqref>L11</xm:sqref>
            </x14:sparkline>
            <x14:sparkline>
              <xm:f>'Ratio Analysis'!C12:K12</xm:f>
              <xm:sqref>L12</xm:sqref>
            </x14:sparkline>
            <x14:sparkline>
              <xm:f>'Ratio Analysis'!C13:K13</xm:f>
              <xm:sqref>L13</xm:sqref>
            </x14:sparkline>
            <x14:sparkline>
              <xm:f>'Ratio Analysis'!C14:K14</xm:f>
              <xm:sqref>L14</xm:sqref>
            </x14:sparkline>
            <x14:sparkline>
              <xm:f>'Ratio Analysis'!C15:K15</xm:f>
              <xm:sqref>L15</xm:sqref>
            </x14:sparkline>
            <x14:sparkline>
              <xm:f>'Ratio Analysis'!C16:K16</xm:f>
              <xm:sqref>L16</xm:sqref>
            </x14:sparkline>
            <x14:sparkline>
              <xm:f>'Ratio Analysis'!C17:K17</xm:f>
              <xm:sqref>L17</xm:sqref>
            </x14:sparkline>
            <x14:sparkline>
              <xm:f>'Ratio Analysis'!C18:K18</xm:f>
              <xm:sqref>L18</xm:sqref>
            </x14:sparkline>
            <x14:sparkline>
              <xm:f>'Ratio Analysis'!C19:K19</xm:f>
              <xm:sqref>L19</xm:sqref>
            </x14:sparkline>
            <x14:sparkline>
              <xm:f>'Ratio Analysis'!C20:K20</xm:f>
              <xm:sqref>L20</xm:sqref>
            </x14:sparkline>
            <x14:sparkline>
              <xm:f>'Ratio Analysis'!C21:K21</xm:f>
              <xm:sqref>L21</xm:sqref>
            </x14:sparkline>
            <x14:sparkline>
              <xm:f>'Ratio Analysis'!C22:K22</xm:f>
              <xm:sqref>L22</xm:sqref>
            </x14:sparkline>
            <x14:sparkline>
              <xm:f>'Ratio Analysis'!C23:K23</xm:f>
              <xm:sqref>L23</xm:sqref>
            </x14:sparkline>
            <x14:sparkline>
              <xm:f>'Ratio Analysis'!C24:K24</xm:f>
              <xm:sqref>L24</xm:sqref>
            </x14:sparkline>
            <x14:sparkline>
              <xm:f>'Ratio Analysis'!C25:K25</xm:f>
              <xm:sqref>L25</xm:sqref>
            </x14:sparkline>
            <x14:sparkline>
              <xm:f>'Ratio Analysis'!C26:K26</xm:f>
              <xm:sqref>L26</xm:sqref>
            </x14:sparkline>
            <x14:sparkline>
              <xm:f>'Ratio Analysis'!C27:K27</xm:f>
              <xm:sqref>L27</xm:sqref>
            </x14:sparkline>
            <x14:sparkline>
              <xm:f>'Ratio Analysis'!C28:K28</xm:f>
              <xm:sqref>L28</xm:sqref>
            </x14:sparkline>
            <x14:sparkline>
              <xm:f>'Ratio Analysis'!C29:K29</xm:f>
              <xm:sqref>L29</xm:sqref>
            </x14:sparkline>
            <x14:sparkline>
              <xm:f>'Ratio Analysis'!C30:K30</xm:f>
              <xm:sqref>L30</xm:sqref>
            </x14:sparkline>
            <x14:sparkline>
              <xm:f>'Ratio Analysis'!C31:K31</xm:f>
              <xm:sqref>L31</xm:sqref>
            </x14:sparkline>
            <x14:sparkline>
              <xm:f>'Ratio Analysis'!C32:K32</xm:f>
              <xm:sqref>L32</xm:sqref>
            </x14:sparkline>
            <x14:sparkline>
              <xm:f>'Ratio Analysis'!C33:K33</xm:f>
              <xm:sqref>L33</xm:sqref>
            </x14:sparkline>
            <x14:sparkline>
              <xm:f>'Ratio Analysis'!C34:K34</xm:f>
              <xm:sqref>L34</xm:sqref>
            </x14:sparkline>
            <x14:sparkline>
              <xm:f>'Ratio Analysis'!C35:K35</xm:f>
              <xm:sqref>L35</xm:sqref>
            </x14:sparkline>
            <x14:sparkline>
              <xm:f>'Ratio Analysis'!C36:K36</xm:f>
              <xm:sqref>L36</xm:sqref>
            </x14:sparkline>
            <x14:sparkline>
              <xm:f>'Ratio Analysis'!C37:K37</xm:f>
              <xm:sqref>L37</xm:sqref>
            </x14:sparkline>
            <x14:sparkline>
              <xm:f>'Ratio Analysis'!C38:K38</xm:f>
              <xm:sqref>L38</xm:sqref>
            </x14:sparkline>
            <x14:sparkline>
              <xm:f>'Ratio Analysis'!C39:K39</xm:f>
              <xm:sqref>L39</xm:sqref>
            </x14:sparkline>
            <x14:sparkline>
              <xm:f>'Ratio Analysis'!C40:K40</xm:f>
              <xm:sqref>L40</xm:sqref>
            </x14:sparkline>
          </x14:sparklines>
        </x14:sparklineGroup>
      </x14:sparklineGroup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DE7A8-5710-4CDB-A04B-C4421CD9C959}">
  <dimension ref="B2:O18"/>
  <sheetViews>
    <sheetView showGridLines="0" workbookViewId="0">
      <selection activeCell="E14" sqref="E14"/>
    </sheetView>
  </sheetViews>
  <sheetFormatPr defaultRowHeight="14.5" x14ac:dyDescent="0.35"/>
  <cols>
    <col min="1" max="1" width="1.7265625" customWidth="1"/>
    <col min="2" max="2" width="12.81640625" customWidth="1"/>
    <col min="3" max="3" width="7.90625" customWidth="1"/>
    <col min="4" max="4" width="10.6328125" customWidth="1"/>
    <col min="5" max="5" width="12.81640625" customWidth="1"/>
    <col min="6" max="6" width="2.7265625" customWidth="1"/>
    <col min="7" max="7" width="11.453125" bestFit="1" customWidth="1"/>
    <col min="8" max="8" width="8.1796875" customWidth="1"/>
    <col min="9" max="9" width="11.1796875" customWidth="1"/>
    <col min="10" max="10" width="14.54296875" customWidth="1"/>
    <col min="11" max="11" width="2.7265625" customWidth="1"/>
    <col min="12" max="12" width="11.26953125" customWidth="1"/>
    <col min="13" max="13" width="9.6328125" customWidth="1"/>
    <col min="14" max="14" width="13" customWidth="1"/>
    <col min="15" max="15" width="21.36328125" customWidth="1"/>
  </cols>
  <sheetData>
    <row r="2" spans="2:15" x14ac:dyDescent="0.35">
      <c r="B2" s="208" t="str">
        <f>'Data Sheet'!$B$1&amp;" - "&amp;'Data Sheet'!A17&amp; " Forecasting"</f>
        <v>TATA CONSUMER PRODUCTS LTD - Sales Forecasting</v>
      </c>
      <c r="C2" s="208"/>
      <c r="D2" s="208"/>
      <c r="E2" s="208"/>
      <c r="G2" s="208" t="str">
        <f>'Data Sheet'!$B$1&amp;" - "&amp;'Historical FS'!B18&amp; " Forecasting"</f>
        <v>TATA CONSUMER PRODUCTS LTD - EBITDA Forecasting</v>
      </c>
      <c r="H2" s="208"/>
      <c r="I2" s="208"/>
      <c r="J2" s="208"/>
      <c r="L2" s="208" t="str">
        <f>'Data Sheet'!$B$1&amp;" - "&amp;'Historical FS'!B38&amp; " Forecasting"</f>
        <v>TATA CONSUMER PRODUCTS LTD - Earnings per Share Forecasting</v>
      </c>
      <c r="M2" s="208"/>
      <c r="N2" s="208"/>
      <c r="O2" s="208"/>
    </row>
    <row r="3" spans="2:15" x14ac:dyDescent="0.35">
      <c r="B3" s="27" t="s">
        <v>195</v>
      </c>
      <c r="C3" s="29" t="s">
        <v>196</v>
      </c>
      <c r="D3" s="29" t="s">
        <v>6</v>
      </c>
      <c r="E3" s="29" t="s">
        <v>22</v>
      </c>
      <c r="G3" s="27" t="s">
        <v>195</v>
      </c>
      <c r="H3" s="29" t="s">
        <v>196</v>
      </c>
      <c r="I3" s="29" t="s">
        <v>101</v>
      </c>
      <c r="J3" s="29" t="s">
        <v>165</v>
      </c>
      <c r="L3" s="27" t="s">
        <v>195</v>
      </c>
      <c r="M3" s="29" t="s">
        <v>196</v>
      </c>
      <c r="N3" s="29" t="s">
        <v>57</v>
      </c>
      <c r="O3" s="29" t="s">
        <v>148</v>
      </c>
    </row>
    <row r="4" spans="2:15" x14ac:dyDescent="0.35">
      <c r="B4" s="20">
        <v>1</v>
      </c>
      <c r="C4" s="57">
        <f>'Data Sheet'!$B16</f>
        <v>42460</v>
      </c>
      <c r="D4" s="63">
        <f t="array" ref="D4:D13">TRANSPOSE('Data Sheet'!B17:K17)</f>
        <v>6636.54</v>
      </c>
      <c r="G4" s="20">
        <v>1</v>
      </c>
      <c r="H4" s="57">
        <f>'Data Sheet'!$B16</f>
        <v>42460</v>
      </c>
      <c r="I4" s="63">
        <f t="array" ref="I4:I13">TRANSPOSE('Historical FS'!C18:M18)</f>
        <v>1191.08</v>
      </c>
      <c r="L4" s="20">
        <v>1</v>
      </c>
      <c r="M4" s="57">
        <f>'Data Sheet'!$B16</f>
        <v>42460</v>
      </c>
      <c r="N4" s="63">
        <f t="array" ref="N4:N13">TRANSPOSE('Historical FS'!C38:L38)</f>
        <v>11.555996338114126</v>
      </c>
    </row>
    <row r="5" spans="2:15" x14ac:dyDescent="0.35">
      <c r="B5" s="20">
        <v>2</v>
      </c>
      <c r="C5" s="57">
        <f>C4+365</f>
        <v>42825</v>
      </c>
      <c r="D5" s="63">
        <v>6779.55</v>
      </c>
      <c r="E5" s="58">
        <f>D5/D4-1</f>
        <v>2.1548879385945074E-2</v>
      </c>
      <c r="G5" s="20">
        <v>2</v>
      </c>
      <c r="H5" s="57">
        <f>H4+365</f>
        <v>42825</v>
      </c>
      <c r="I5" s="63">
        <v>1625.3899999999999</v>
      </c>
      <c r="J5" s="58">
        <f>I5/I4-1</f>
        <v>0.3646354568962622</v>
      </c>
      <c r="L5" s="20">
        <v>2</v>
      </c>
      <c r="M5" s="57">
        <f>M4+365</f>
        <v>42825</v>
      </c>
      <c r="N5" s="63">
        <v>18.454531583765636</v>
      </c>
      <c r="O5" s="58">
        <f>N5/N4-1</f>
        <v>0.59696585597718466</v>
      </c>
    </row>
    <row r="6" spans="2:15" x14ac:dyDescent="0.35">
      <c r="B6" s="20">
        <v>3</v>
      </c>
      <c r="C6" s="57">
        <f t="shared" ref="C6:C18" si="0">C5+365</f>
        <v>43190</v>
      </c>
      <c r="D6" s="63">
        <v>6815.35</v>
      </c>
      <c r="E6" s="58">
        <f t="shared" ref="E6:E18" si="1">D6/D5-1</f>
        <v>5.2805864696034988E-3</v>
      </c>
      <c r="G6" s="20">
        <v>3</v>
      </c>
      <c r="H6" s="57">
        <f t="shared" ref="H6:H18" si="2">H5+365</f>
        <v>43190</v>
      </c>
      <c r="I6" s="63">
        <v>1613.48</v>
      </c>
      <c r="J6" s="58">
        <f t="shared" ref="J6:J18" si="3">I6/I5-1</f>
        <v>-7.327472175908456E-3</v>
      </c>
      <c r="L6" s="20">
        <v>3</v>
      </c>
      <c r="M6" s="57">
        <f t="shared" ref="M6:M18" si="4">M5+365</f>
        <v>43190</v>
      </c>
      <c r="N6" s="63">
        <v>19.35932255111382</v>
      </c>
      <c r="O6" s="58">
        <f t="shared" ref="O6:O18" si="5">N6/N5-1</f>
        <v>4.9028118824978595E-2</v>
      </c>
    </row>
    <row r="7" spans="2:15" x14ac:dyDescent="0.35">
      <c r="B7" s="20">
        <v>4</v>
      </c>
      <c r="C7" s="57">
        <f t="shared" si="0"/>
        <v>43555</v>
      </c>
      <c r="D7" s="63">
        <v>7251.5</v>
      </c>
      <c r="E7" s="58">
        <f t="shared" si="1"/>
        <v>6.3995246025515984E-2</v>
      </c>
      <c r="G7" s="20">
        <v>4</v>
      </c>
      <c r="H7" s="57">
        <f t="shared" si="2"/>
        <v>43555</v>
      </c>
      <c r="I7" s="63">
        <v>1577.8</v>
      </c>
      <c r="J7" s="58">
        <f t="shared" si="3"/>
        <v>-2.2113692143689412E-2</v>
      </c>
      <c r="L7" s="20">
        <v>4</v>
      </c>
      <c r="M7" s="57">
        <f t="shared" si="4"/>
        <v>43555</v>
      </c>
      <c r="N7" s="63">
        <v>17.4226426609704</v>
      </c>
      <c r="O7" s="58">
        <f t="shared" si="5"/>
        <v>-0.1000386188633442</v>
      </c>
    </row>
    <row r="8" spans="2:15" x14ac:dyDescent="0.35">
      <c r="B8" s="20">
        <v>5</v>
      </c>
      <c r="C8" s="57">
        <f t="shared" si="0"/>
        <v>43920</v>
      </c>
      <c r="D8" s="63">
        <v>9637.42</v>
      </c>
      <c r="E8" s="58">
        <f t="shared" si="1"/>
        <v>0.32902433979176715</v>
      </c>
      <c r="G8" s="20">
        <v>5</v>
      </c>
      <c r="H8" s="57">
        <f t="shared" si="2"/>
        <v>43920</v>
      </c>
      <c r="I8" s="63">
        <v>2184.73</v>
      </c>
      <c r="J8" s="58">
        <f t="shared" si="3"/>
        <v>0.38466852579541144</v>
      </c>
      <c r="L8" s="20">
        <v>5</v>
      </c>
      <c r="M8" s="57">
        <f t="shared" si="4"/>
        <v>43920</v>
      </c>
      <c r="N8" s="63">
        <v>16.624555903866248</v>
      </c>
      <c r="O8" s="58">
        <f t="shared" si="5"/>
        <v>-4.5807445669077351E-2</v>
      </c>
    </row>
    <row r="9" spans="2:15" x14ac:dyDescent="0.35">
      <c r="B9" s="20">
        <v>6</v>
      </c>
      <c r="C9" s="57">
        <f t="shared" si="0"/>
        <v>44285</v>
      </c>
      <c r="D9" s="63">
        <v>11602.03</v>
      </c>
      <c r="E9" s="58">
        <f t="shared" si="1"/>
        <v>0.20385227581655685</v>
      </c>
      <c r="G9" s="20">
        <v>6</v>
      </c>
      <c r="H9" s="57">
        <f t="shared" si="2"/>
        <v>44285</v>
      </c>
      <c r="I9" s="63">
        <v>2364.4500000000007</v>
      </c>
      <c r="J9" s="58">
        <f t="shared" si="3"/>
        <v>8.2261881330874198E-2</v>
      </c>
      <c r="L9" s="20">
        <v>6</v>
      </c>
      <c r="M9" s="57">
        <f t="shared" si="4"/>
        <v>44285</v>
      </c>
      <c r="N9" s="63">
        <v>18.012016718913276</v>
      </c>
      <c r="O9" s="58">
        <f t="shared" si="5"/>
        <v>8.3458519016700761E-2</v>
      </c>
    </row>
    <row r="10" spans="2:15" x14ac:dyDescent="0.35">
      <c r="B10" s="20">
        <v>7</v>
      </c>
      <c r="C10" s="57">
        <f t="shared" si="0"/>
        <v>44650</v>
      </c>
      <c r="D10" s="63">
        <v>12425.37</v>
      </c>
      <c r="E10" s="58">
        <f t="shared" si="1"/>
        <v>7.0965167302618593E-2</v>
      </c>
      <c r="G10" s="20">
        <v>7</v>
      </c>
      <c r="H10" s="57">
        <f t="shared" si="2"/>
        <v>44650</v>
      </c>
      <c r="I10" s="63">
        <v>2727.0000000000009</v>
      </c>
      <c r="J10" s="58">
        <f t="shared" si="3"/>
        <v>0.15333375626467038</v>
      </c>
      <c r="L10" s="20">
        <v>7</v>
      </c>
      <c r="M10" s="57">
        <f t="shared" si="4"/>
        <v>44650</v>
      </c>
      <c r="N10" s="63">
        <v>20.889968652037627</v>
      </c>
      <c r="O10" s="58">
        <f t="shared" si="5"/>
        <v>0.15977955039883995</v>
      </c>
    </row>
    <row r="11" spans="2:15" x14ac:dyDescent="0.35">
      <c r="B11" s="20">
        <v>8</v>
      </c>
      <c r="C11" s="57">
        <f t="shared" si="0"/>
        <v>45015</v>
      </c>
      <c r="D11" s="63">
        <v>13783.16</v>
      </c>
      <c r="E11" s="58">
        <f t="shared" si="1"/>
        <v>0.10927561915661266</v>
      </c>
      <c r="G11" s="20">
        <v>8</v>
      </c>
      <c r="H11" s="57">
        <f t="shared" si="2"/>
        <v>45015</v>
      </c>
      <c r="I11" s="63">
        <v>2702.9499999999994</v>
      </c>
      <c r="J11" s="58">
        <f t="shared" si="3"/>
        <v>-8.8192152548594027E-3</v>
      </c>
      <c r="L11" s="20">
        <v>8</v>
      </c>
      <c r="M11" s="57">
        <f t="shared" si="4"/>
        <v>45015</v>
      </c>
      <c r="N11" s="63">
        <v>19.329014201306098</v>
      </c>
      <c r="O11" s="58">
        <f t="shared" si="5"/>
        <v>-7.4722680379861295E-2</v>
      </c>
    </row>
    <row r="12" spans="2:15" x14ac:dyDescent="0.35">
      <c r="B12" s="20">
        <v>9</v>
      </c>
      <c r="C12" s="57">
        <f>C11+365</f>
        <v>45380</v>
      </c>
      <c r="D12" s="63">
        <v>15205.85</v>
      </c>
      <c r="E12" s="58">
        <f t="shared" si="1"/>
        <v>0.10321943589133409</v>
      </c>
      <c r="G12" s="20">
        <v>9</v>
      </c>
      <c r="H12" s="57">
        <f>H11+365</f>
        <v>45380</v>
      </c>
      <c r="I12" s="63">
        <v>3421.0900000000006</v>
      </c>
      <c r="J12" s="58">
        <f t="shared" si="3"/>
        <v>0.26568748959470256</v>
      </c>
      <c r="L12" s="20">
        <v>9</v>
      </c>
      <c r="M12" s="57">
        <f>M11+365</f>
        <v>45380</v>
      </c>
      <c r="N12" s="63">
        <v>25.461344113188485</v>
      </c>
      <c r="O12" s="58">
        <f t="shared" si="5"/>
        <v>0.31726035523674123</v>
      </c>
    </row>
    <row r="13" spans="2:15" x14ac:dyDescent="0.35">
      <c r="B13" s="20">
        <v>10</v>
      </c>
      <c r="C13" s="57">
        <f t="shared" si="0"/>
        <v>45745</v>
      </c>
      <c r="D13" s="63">
        <v>17618.3</v>
      </c>
      <c r="E13" s="58">
        <f t="shared" si="1"/>
        <v>0.1586527553540249</v>
      </c>
      <c r="G13" s="20">
        <v>10</v>
      </c>
      <c r="H13" s="57">
        <f t="shared" si="2"/>
        <v>45745</v>
      </c>
      <c r="I13" s="63">
        <v>3546.96</v>
      </c>
      <c r="J13" s="58">
        <f t="shared" si="3"/>
        <v>3.6792367344910426E-2</v>
      </c>
      <c r="L13" s="20">
        <v>10</v>
      </c>
      <c r="M13" s="57">
        <f t="shared" si="4"/>
        <v>45745</v>
      </c>
      <c r="N13" s="63">
        <v>22.837594744820613</v>
      </c>
      <c r="O13" s="58">
        <f t="shared" si="5"/>
        <v>-0.10304834484401082</v>
      </c>
    </row>
    <row r="14" spans="2:15" x14ac:dyDescent="0.35">
      <c r="B14" s="59">
        <v>11</v>
      </c>
      <c r="C14" s="62">
        <f t="shared" si="0"/>
        <v>46110</v>
      </c>
      <c r="D14" s="60">
        <f>FORECAST(B14,$D$4:$D$13,$B$4:$B$13)</f>
        <v>17780.347333333335</v>
      </c>
      <c r="E14" s="61">
        <f t="shared" si="1"/>
        <v>9.1976713606498617E-3</v>
      </c>
      <c r="G14" s="59">
        <v>11</v>
      </c>
      <c r="H14" s="62">
        <f t="shared" si="2"/>
        <v>46110</v>
      </c>
      <c r="I14" s="60">
        <f>FORECAST(G14,$I$4:$I$13,$G$4:$G$13)</f>
        <v>3723.742666666667</v>
      </c>
      <c r="J14" s="61">
        <f t="shared" si="3"/>
        <v>4.9840614686003537E-2</v>
      </c>
      <c r="L14" s="59">
        <v>11</v>
      </c>
      <c r="M14" s="62">
        <f t="shared" si="4"/>
        <v>46110</v>
      </c>
      <c r="N14" s="60">
        <f>FORECAST(L14,$N$4:$N$13,$L$4:$L$13)</f>
        <v>24.402031093660582</v>
      </c>
      <c r="O14" s="61">
        <f t="shared" si="5"/>
        <v>6.8502675799287926E-2</v>
      </c>
    </row>
    <row r="15" spans="2:15" x14ac:dyDescent="0.35">
      <c r="B15" s="59">
        <v>12</v>
      </c>
      <c r="C15" s="62">
        <f t="shared" si="0"/>
        <v>46475</v>
      </c>
      <c r="D15" s="60">
        <f>FORECAST(B15,$D$4:$D$13,$B$4:$B$13)</f>
        <v>19053.954666666668</v>
      </c>
      <c r="E15" s="61">
        <f t="shared" si="1"/>
        <v>7.1630059270308299E-2</v>
      </c>
      <c r="G15" s="59">
        <v>12</v>
      </c>
      <c r="H15" s="62">
        <f t="shared" si="2"/>
        <v>46475</v>
      </c>
      <c r="I15" s="60">
        <f>FORECAST(G15,$I$4:$I$13,$G$4:$G$13)</f>
        <v>3983.4244242424247</v>
      </c>
      <c r="J15" s="61">
        <f t="shared" si="3"/>
        <v>6.9736762397766272E-2</v>
      </c>
      <c r="L15" s="59">
        <v>12</v>
      </c>
      <c r="M15" s="62">
        <f t="shared" si="4"/>
        <v>46475</v>
      </c>
      <c r="N15" s="60">
        <f>FORECAST(L15,$N$4:$N$13,$L$4:$L$13)</f>
        <v>25.385182429451664</v>
      </c>
      <c r="O15" s="61">
        <f t="shared" si="5"/>
        <v>4.0289733752797874E-2</v>
      </c>
    </row>
    <row r="16" spans="2:15" x14ac:dyDescent="0.35">
      <c r="B16" s="59">
        <v>13</v>
      </c>
      <c r="C16" s="62">
        <f t="shared" si="0"/>
        <v>46840</v>
      </c>
      <c r="D16" s="60">
        <f>FORECAST(B16,$D$4:$D$13,$B$4:$B$13)</f>
        <v>20327.562000000002</v>
      </c>
      <c r="E16" s="61">
        <f t="shared" si="1"/>
        <v>6.6842151963413921E-2</v>
      </c>
      <c r="G16" s="59">
        <v>13</v>
      </c>
      <c r="H16" s="62">
        <f t="shared" si="2"/>
        <v>46840</v>
      </c>
      <c r="I16" s="60">
        <f>FORECAST(G16,$I$4:$I$13,$G$4:$G$13)</f>
        <v>4243.1061818181824</v>
      </c>
      <c r="J16" s="61">
        <f t="shared" si="3"/>
        <v>6.5190582252641738E-2</v>
      </c>
      <c r="L16" s="59">
        <v>13</v>
      </c>
      <c r="M16" s="62">
        <f t="shared" si="4"/>
        <v>46840</v>
      </c>
      <c r="N16" s="60">
        <f>FORECAST(L16,$N$4:$N$13,$L$4:$L$13)</f>
        <v>26.368333765242745</v>
      </c>
      <c r="O16" s="61">
        <f t="shared" si="5"/>
        <v>3.8729338996218443E-2</v>
      </c>
    </row>
    <row r="17" spans="2:15" x14ac:dyDescent="0.35">
      <c r="B17" s="59">
        <v>14</v>
      </c>
      <c r="C17" s="62">
        <f t="shared" si="0"/>
        <v>47205</v>
      </c>
      <c r="D17" s="60">
        <f>FORECAST(B17,$D$4:$D$13,$B$4:$B$13)</f>
        <v>21601.169333333335</v>
      </c>
      <c r="E17" s="61">
        <f t="shared" si="1"/>
        <v>6.2654209753896462E-2</v>
      </c>
      <c r="G17" s="59">
        <v>14</v>
      </c>
      <c r="H17" s="62">
        <f t="shared" si="2"/>
        <v>47205</v>
      </c>
      <c r="I17" s="60">
        <f>FORECAST(G17,$I$4:$I$13,$G$4:$G$13)</f>
        <v>4502.7879393939393</v>
      </c>
      <c r="J17" s="61">
        <f t="shared" si="3"/>
        <v>6.1200862398518296E-2</v>
      </c>
      <c r="L17" s="59">
        <v>14</v>
      </c>
      <c r="M17" s="62">
        <f t="shared" si="4"/>
        <v>47205</v>
      </c>
      <c r="N17" s="60">
        <f>FORECAST(L17,$N$4:$N$13,$L$4:$L$13)</f>
        <v>27.351485101033823</v>
      </c>
      <c r="O17" s="61">
        <f t="shared" si="5"/>
        <v>3.7285303824810212E-2</v>
      </c>
    </row>
    <row r="18" spans="2:15" x14ac:dyDescent="0.35">
      <c r="B18" s="59">
        <v>15</v>
      </c>
      <c r="C18" s="62">
        <f t="shared" si="0"/>
        <v>47570</v>
      </c>
      <c r="D18" s="60">
        <f>FORECAST(B18,$D$4:$D$13,$B$4:$B$13)</f>
        <v>22874.776666666668</v>
      </c>
      <c r="E18" s="61">
        <f t="shared" si="1"/>
        <v>5.8960110616233852E-2</v>
      </c>
      <c r="G18" s="59">
        <v>15</v>
      </c>
      <c r="H18" s="62">
        <f t="shared" si="2"/>
        <v>47570</v>
      </c>
      <c r="I18" s="60">
        <f>FORECAST(G18,$I$4:$I$13,$G$4:$G$13)</f>
        <v>4762.469696969697</v>
      </c>
      <c r="J18" s="61">
        <f t="shared" si="3"/>
        <v>5.767132742447334E-2</v>
      </c>
      <c r="L18" s="59">
        <v>15</v>
      </c>
      <c r="M18" s="62">
        <f t="shared" si="4"/>
        <v>47570</v>
      </c>
      <c r="N18" s="60">
        <f>FORECAST(L18,$N$4:$N$13,$L$4:$L$13)</f>
        <v>28.334636436824908</v>
      </c>
      <c r="O18" s="61">
        <f t="shared" si="5"/>
        <v>3.5945080574580013E-2</v>
      </c>
    </row>
  </sheetData>
  <mergeCells count="3">
    <mergeCell ref="B2:E2"/>
    <mergeCell ref="G2:J2"/>
    <mergeCell ref="L2:O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E3036-D273-434C-BA2B-30C67416340A}">
  <dimension ref="B2:O45"/>
  <sheetViews>
    <sheetView showGridLines="0" workbookViewId="0">
      <selection activeCell="D4" sqref="D4"/>
    </sheetView>
  </sheetViews>
  <sheetFormatPr defaultRowHeight="14.5" x14ac:dyDescent="0.35"/>
  <cols>
    <col min="1" max="1" width="1.7265625" customWidth="1"/>
    <col min="2" max="2" width="31.1796875" customWidth="1"/>
    <col min="3" max="3" width="9.26953125" bestFit="1" customWidth="1"/>
    <col min="4" max="4" width="10.08984375" customWidth="1"/>
    <col min="5" max="5" width="11" customWidth="1"/>
    <col min="6" max="6" width="10.453125" customWidth="1"/>
    <col min="8" max="8" width="9.6328125" customWidth="1"/>
    <col min="9" max="9" width="10.6328125" customWidth="1"/>
    <col min="10" max="10" width="10.7265625" customWidth="1"/>
  </cols>
  <sheetData>
    <row r="2" spans="2:15" x14ac:dyDescent="0.35">
      <c r="B2" s="27" t="s">
        <v>197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</row>
    <row r="4" spans="2:15" x14ac:dyDescent="0.35">
      <c r="B4" s="64" t="s">
        <v>198</v>
      </c>
    </row>
    <row r="6" spans="2:15" x14ac:dyDescent="0.35">
      <c r="B6" t="s">
        <v>199</v>
      </c>
    </row>
    <row r="7" spans="2:15" x14ac:dyDescent="0.35">
      <c r="B7" s="65"/>
      <c r="C7" s="65"/>
      <c r="D7" s="65"/>
      <c r="E7" s="65"/>
      <c r="F7" s="65"/>
      <c r="G7" s="66" t="s">
        <v>205</v>
      </c>
      <c r="H7" s="67" t="s">
        <v>205</v>
      </c>
      <c r="I7" s="67" t="s">
        <v>208</v>
      </c>
      <c r="J7" s="67" t="s">
        <v>209</v>
      </c>
    </row>
    <row r="8" spans="2:15" ht="16.5" x14ac:dyDescent="0.35">
      <c r="B8" s="68" t="s">
        <v>200</v>
      </c>
      <c r="C8" s="69" t="s">
        <v>201</v>
      </c>
      <c r="D8" s="69" t="s">
        <v>202</v>
      </c>
      <c r="E8" s="69" t="s">
        <v>203</v>
      </c>
      <c r="F8" s="69" t="s">
        <v>204</v>
      </c>
      <c r="G8" s="70" t="s">
        <v>206</v>
      </c>
      <c r="H8" s="70" t="s">
        <v>207</v>
      </c>
      <c r="I8" s="71" t="s">
        <v>210</v>
      </c>
      <c r="J8" s="69" t="s">
        <v>211</v>
      </c>
    </row>
    <row r="9" spans="2:15" x14ac:dyDescent="0.35">
      <c r="C9" s="32"/>
      <c r="D9" s="32"/>
      <c r="E9" s="32"/>
      <c r="F9" s="32"/>
      <c r="G9" s="91"/>
      <c r="H9" s="91"/>
      <c r="I9" s="92"/>
      <c r="J9" s="32"/>
    </row>
    <row r="10" spans="2:15" x14ac:dyDescent="0.35">
      <c r="B10" s="87" t="s">
        <v>256</v>
      </c>
      <c r="C10" s="88" t="s">
        <v>263</v>
      </c>
      <c r="D10" s="89">
        <v>2576.11</v>
      </c>
      <c r="E10" s="89">
        <v>104408.54</v>
      </c>
      <c r="F10" s="90">
        <v>0.3</v>
      </c>
      <c r="G10" s="58">
        <f>D10/E10</f>
        <v>2.4673364841611617E-2</v>
      </c>
      <c r="H10" s="58">
        <f>D10/(D10+E10)</f>
        <v>2.4079248752040597E-2</v>
      </c>
      <c r="I10" s="79">
        <f>'Beta-Regression'!K12</f>
        <v>1.1041090710969161</v>
      </c>
      <c r="J10" s="79">
        <f>I10/(1+(1-F10)*G10)</f>
        <v>1.0853633745290809</v>
      </c>
    </row>
    <row r="11" spans="2:15" x14ac:dyDescent="0.35">
      <c r="B11" s="87" t="s">
        <v>257</v>
      </c>
      <c r="C11" s="88" t="s">
        <v>263</v>
      </c>
      <c r="D11" s="89">
        <v>1775</v>
      </c>
      <c r="E11" s="89">
        <v>489913.95</v>
      </c>
      <c r="F11" s="90">
        <v>0.3</v>
      </c>
      <c r="G11" s="58">
        <f t="shared" ref="G11:G16" si="0">D11/E11</f>
        <v>3.6230852377238899E-3</v>
      </c>
      <c r="H11" s="58">
        <f t="shared" ref="H11:H16" si="1">D11/(D11+E11)</f>
        <v>3.6100058787166154E-3</v>
      </c>
      <c r="I11" s="79">
        <f>'Beta-Regression'!G76</f>
        <v>0.85911140295728361</v>
      </c>
      <c r="J11" s="79">
        <f t="shared" ref="J11:J16" si="2">I11/(1+(1-F11)*G11)</f>
        <v>0.85693807118453713</v>
      </c>
    </row>
    <row r="12" spans="2:15" x14ac:dyDescent="0.35">
      <c r="B12" s="87" t="s">
        <v>258</v>
      </c>
      <c r="C12" s="88" t="s">
        <v>263</v>
      </c>
      <c r="D12" s="89">
        <v>476.85</v>
      </c>
      <c r="E12" s="89">
        <v>234423.98</v>
      </c>
      <c r="F12" s="90">
        <v>0.3</v>
      </c>
      <c r="G12" s="58">
        <f t="shared" si="0"/>
        <v>2.0341349037756289E-3</v>
      </c>
      <c r="H12" s="58">
        <f t="shared" si="1"/>
        <v>2.0300055985327937E-3</v>
      </c>
      <c r="I12" s="79">
        <f>'Beta-Regression'!G140</f>
        <v>0.94835109316482691</v>
      </c>
      <c r="J12" s="79">
        <f t="shared" si="2"/>
        <v>0.94700266134763589</v>
      </c>
    </row>
    <row r="13" spans="2:15" x14ac:dyDescent="0.35">
      <c r="B13" s="87" t="s">
        <v>259</v>
      </c>
      <c r="C13" s="88" t="s">
        <v>263</v>
      </c>
      <c r="D13" s="89">
        <v>2196.3000000000002</v>
      </c>
      <c r="E13" s="89">
        <v>133305.91</v>
      </c>
      <c r="F13" s="90">
        <v>0.3</v>
      </c>
      <c r="G13" s="58">
        <f t="shared" si="0"/>
        <v>1.6475638626974605E-2</v>
      </c>
      <c r="H13" s="58">
        <f t="shared" si="1"/>
        <v>1.6208591727027922E-2</v>
      </c>
      <c r="I13" s="79">
        <f>'Beta-Regression'!G204</f>
        <v>0.9800393269306793</v>
      </c>
      <c r="J13" s="79">
        <f t="shared" si="2"/>
        <v>0.9688654529737305</v>
      </c>
    </row>
    <row r="14" spans="2:15" x14ac:dyDescent="0.35">
      <c r="B14" s="87" t="s">
        <v>260</v>
      </c>
      <c r="C14" s="88" t="s">
        <v>263</v>
      </c>
      <c r="D14" s="89">
        <v>1301.43</v>
      </c>
      <c r="E14" s="89">
        <v>73403.95</v>
      </c>
      <c r="F14" s="90">
        <v>0.3</v>
      </c>
      <c r="G14" s="58">
        <f t="shared" si="0"/>
        <v>1.7729699832229738E-2</v>
      </c>
      <c r="H14" s="58">
        <f t="shared" si="1"/>
        <v>1.7420833680251682E-2</v>
      </c>
      <c r="I14" s="79">
        <f>'Beta-Regression'!G268</f>
        <v>0.87170001672491315</v>
      </c>
      <c r="J14" s="79">
        <f t="shared" si="2"/>
        <v>0.86101415101080658</v>
      </c>
    </row>
    <row r="15" spans="2:15" x14ac:dyDescent="0.35">
      <c r="B15" s="87" t="s">
        <v>261</v>
      </c>
      <c r="C15" s="88" t="s">
        <v>263</v>
      </c>
      <c r="D15" s="89">
        <v>4113.49</v>
      </c>
      <c r="E15" s="89">
        <v>102518.84</v>
      </c>
      <c r="F15" s="90">
        <v>0.3</v>
      </c>
      <c r="G15" s="58">
        <f t="shared" si="0"/>
        <v>4.0124234726026942E-2</v>
      </c>
      <c r="H15" s="58">
        <f t="shared" si="1"/>
        <v>3.8576386729990801E-2</v>
      </c>
      <c r="I15" s="79">
        <f>'Beta-Regression'!G332</f>
        <v>1.1039213836734485</v>
      </c>
      <c r="J15" s="79">
        <f t="shared" si="2"/>
        <v>1.0737626504351772</v>
      </c>
    </row>
    <row r="16" spans="2:15" x14ac:dyDescent="0.35">
      <c r="B16" s="87" t="s">
        <v>262</v>
      </c>
      <c r="C16" s="88" t="s">
        <v>263</v>
      </c>
      <c r="D16" s="89">
        <v>575</v>
      </c>
      <c r="E16" s="89">
        <v>97406.98</v>
      </c>
      <c r="F16" s="90">
        <v>0.3</v>
      </c>
      <c r="G16" s="58">
        <f t="shared" si="0"/>
        <v>5.9030677267686571E-3</v>
      </c>
      <c r="H16" s="58">
        <f t="shared" si="1"/>
        <v>5.8684260105786798E-3</v>
      </c>
      <c r="I16" s="79">
        <f>'Beta-Regression'!G396</f>
        <v>0.72500091499600083</v>
      </c>
      <c r="J16" s="79">
        <f t="shared" si="2"/>
        <v>0.72201743253309547</v>
      </c>
    </row>
    <row r="17" spans="2:10" ht="15" thickBot="1" x14ac:dyDescent="0.4"/>
    <row r="18" spans="2:10" x14ac:dyDescent="0.35">
      <c r="E18" s="95" t="s">
        <v>264</v>
      </c>
      <c r="F18" s="96">
        <f>AVERAGE(F10:F16)</f>
        <v>0.3</v>
      </c>
      <c r="G18" s="96">
        <f>AVERAGE(G10:G16)</f>
        <v>1.5794746556444441E-2</v>
      </c>
      <c r="H18" s="96">
        <f>AVERAGE(H10:H16)</f>
        <v>1.5399071196734159E-2</v>
      </c>
      <c r="I18" s="97">
        <f>AVERAGE(I10:I16)</f>
        <v>0.94174760136343827</v>
      </c>
      <c r="J18" s="97">
        <f>AVERAGE(J10:J16)</f>
        <v>0.9307091134305806</v>
      </c>
    </row>
    <row r="19" spans="2:10" ht="15" thickBot="1" x14ac:dyDescent="0.4">
      <c r="E19" s="98" t="s">
        <v>194</v>
      </c>
      <c r="F19" s="99">
        <f>MEDIAN(F10:F16)</f>
        <v>0.3</v>
      </c>
      <c r="G19" s="99">
        <f>MEDIAN(G10:G16)</f>
        <v>1.6475638626974605E-2</v>
      </c>
      <c r="H19" s="99">
        <f>MEDIAN(H10:H16)</f>
        <v>1.6208591727027922E-2</v>
      </c>
      <c r="I19" s="100">
        <f>MEDIAN(I10:I16)</f>
        <v>0.94835109316482691</v>
      </c>
      <c r="J19" s="100">
        <f>MEDIAN(J10:J16)</f>
        <v>0.94700266134763589</v>
      </c>
    </row>
    <row r="20" spans="2:10" x14ac:dyDescent="0.35">
      <c r="E20" s="2"/>
      <c r="F20" s="5"/>
      <c r="G20" s="5"/>
      <c r="H20" s="5"/>
      <c r="I20" s="102"/>
      <c r="J20" s="102"/>
    </row>
    <row r="22" spans="2:10" ht="15" thickBot="1" x14ac:dyDescent="0.4">
      <c r="B22" s="98" t="s">
        <v>265</v>
      </c>
      <c r="C22" s="101"/>
      <c r="D22" s="101"/>
      <c r="E22" s="101"/>
      <c r="G22" s="98" t="s">
        <v>269</v>
      </c>
      <c r="H22" s="101"/>
      <c r="I22" s="101"/>
      <c r="J22" s="101"/>
    </row>
    <row r="24" spans="2:10" x14ac:dyDescent="0.35">
      <c r="B24" t="s">
        <v>266</v>
      </c>
      <c r="E24" s="90">
        <f>290/D10</f>
        <v>0.11257283268183424</v>
      </c>
      <c r="G24" t="s">
        <v>270</v>
      </c>
      <c r="J24" s="90">
        <v>7.0430000000000006E-2</v>
      </c>
    </row>
    <row r="25" spans="2:10" x14ac:dyDescent="0.35">
      <c r="B25" t="s">
        <v>267</v>
      </c>
      <c r="E25" s="5">
        <f>F19</f>
        <v>0.3</v>
      </c>
      <c r="G25" t="s">
        <v>271</v>
      </c>
      <c r="J25" s="5">
        <f>Rm!G7-WACC!J24</f>
        <v>9.3862307692307703E-2</v>
      </c>
    </row>
    <row r="26" spans="2:10" ht="16.5" x14ac:dyDescent="0.35">
      <c r="B26" s="65" t="s">
        <v>268</v>
      </c>
      <c r="C26" s="65"/>
      <c r="D26" s="65"/>
      <c r="E26" s="94">
        <f>E24*(1-E25)</f>
        <v>7.8800982877283959E-2</v>
      </c>
      <c r="G26" t="s">
        <v>272</v>
      </c>
      <c r="J26" s="79">
        <f>J35</f>
        <v>0.95774736699917074</v>
      </c>
    </row>
    <row r="27" spans="2:10" x14ac:dyDescent="0.35">
      <c r="G27" s="65" t="s">
        <v>269</v>
      </c>
      <c r="H27" s="65"/>
      <c r="I27" s="65"/>
      <c r="J27" s="94">
        <f>J24+(J25*J26)</f>
        <v>0.16032637805277372</v>
      </c>
    </row>
    <row r="30" spans="2:10" ht="15" thickBot="1" x14ac:dyDescent="0.4">
      <c r="B30" s="98" t="s">
        <v>276</v>
      </c>
      <c r="C30" s="101"/>
      <c r="D30" s="101"/>
      <c r="E30" s="101"/>
      <c r="G30" s="98" t="s">
        <v>273</v>
      </c>
      <c r="H30" s="98"/>
      <c r="I30" s="98"/>
      <c r="J30" s="98"/>
    </row>
    <row r="32" spans="2:10" x14ac:dyDescent="0.35">
      <c r="D32" s="76" t="s">
        <v>277</v>
      </c>
      <c r="E32" s="76" t="s">
        <v>278</v>
      </c>
      <c r="G32" t="s">
        <v>274</v>
      </c>
      <c r="J32" s="79">
        <f>J19</f>
        <v>0.94700266134763589</v>
      </c>
    </row>
    <row r="33" spans="2:10" x14ac:dyDescent="0.35">
      <c r="B33" t="s">
        <v>202</v>
      </c>
      <c r="C33" s="89">
        <f>D10</f>
        <v>2576.11</v>
      </c>
      <c r="D33" s="58">
        <f>C33/$C$35</f>
        <v>2.4079248752040597E-2</v>
      </c>
      <c r="E33" s="90">
        <f>H19</f>
        <v>1.6208591727027922E-2</v>
      </c>
      <c r="G33" t="s">
        <v>275</v>
      </c>
      <c r="J33" s="5">
        <f>E33</f>
        <v>1.6208591727027922E-2</v>
      </c>
    </row>
    <row r="34" spans="2:10" x14ac:dyDescent="0.35">
      <c r="B34" t="s">
        <v>79</v>
      </c>
      <c r="C34" s="89">
        <f>E10</f>
        <v>104408.54</v>
      </c>
      <c r="D34" s="58">
        <f>C34/$C$35</f>
        <v>0.97592075124795941</v>
      </c>
      <c r="E34" s="5">
        <f>E35-E33</f>
        <v>0.98379140827297207</v>
      </c>
      <c r="G34" t="s">
        <v>267</v>
      </c>
      <c r="J34" s="5">
        <f>F19</f>
        <v>0.3</v>
      </c>
    </row>
    <row r="35" spans="2:10" x14ac:dyDescent="0.35">
      <c r="B35" t="s">
        <v>279</v>
      </c>
      <c r="C35" s="103">
        <f>SUM(C33:C34)</f>
        <v>106984.65</v>
      </c>
      <c r="D35" s="94">
        <f>SUM(D33:D34)</f>
        <v>1</v>
      </c>
      <c r="E35" s="94">
        <v>1</v>
      </c>
      <c r="G35" s="65" t="s">
        <v>280</v>
      </c>
      <c r="H35" s="65"/>
      <c r="I35" s="65"/>
      <c r="J35" s="104">
        <f>J32*(1+(1-J34)*J33)</f>
        <v>0.95774736699917074</v>
      </c>
    </row>
    <row r="37" spans="2:10" ht="15" thickBot="1" x14ac:dyDescent="0.4">
      <c r="G37" s="98" t="s">
        <v>197</v>
      </c>
      <c r="H37" s="101"/>
      <c r="I37" s="101"/>
      <c r="J37" s="101"/>
    </row>
    <row r="38" spans="2:10" x14ac:dyDescent="0.35">
      <c r="B38" s="64" t="s">
        <v>293</v>
      </c>
    </row>
    <row r="39" spans="2:10" x14ac:dyDescent="0.35">
      <c r="B39" s="64" t="s">
        <v>290</v>
      </c>
      <c r="G39" t="s">
        <v>269</v>
      </c>
      <c r="J39" s="5">
        <f>J27</f>
        <v>0.16032637805277372</v>
      </c>
    </row>
    <row r="40" spans="2:10" x14ac:dyDescent="0.35">
      <c r="B40" s="64" t="s">
        <v>291</v>
      </c>
      <c r="G40" t="s">
        <v>287</v>
      </c>
      <c r="J40" s="5">
        <f>E34</f>
        <v>0.98379140827297207</v>
      </c>
    </row>
    <row r="41" spans="2:10" x14ac:dyDescent="0.35">
      <c r="B41" s="64" t="s">
        <v>292</v>
      </c>
    </row>
    <row r="42" spans="2:10" x14ac:dyDescent="0.35">
      <c r="G42" t="s">
        <v>265</v>
      </c>
      <c r="J42" s="5">
        <f>E26</f>
        <v>7.8800982877283959E-2</v>
      </c>
    </row>
    <row r="43" spans="2:10" x14ac:dyDescent="0.35">
      <c r="G43" t="s">
        <v>288</v>
      </c>
      <c r="J43" s="5">
        <f>E33</f>
        <v>1.6208591727027922E-2</v>
      </c>
    </row>
    <row r="45" spans="2:10" x14ac:dyDescent="0.35">
      <c r="G45" s="108" t="s">
        <v>289</v>
      </c>
      <c r="H45" s="108"/>
      <c r="I45" s="108"/>
      <c r="J45" s="109">
        <f>(J39*J40)+(J42*J43)</f>
        <v>0.15900496620698959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96280-E158-4D13-916C-A63067E6BF31}">
  <dimension ref="B2:U451"/>
  <sheetViews>
    <sheetView showGridLines="0" topLeftCell="C1" zoomScaleNormal="100" workbookViewId="0">
      <selection activeCell="G457" sqref="G457"/>
    </sheetView>
  </sheetViews>
  <sheetFormatPr defaultRowHeight="14.5" outlineLevelRow="1" x14ac:dyDescent="0.35"/>
  <cols>
    <col min="1" max="1" width="1.7265625" customWidth="1"/>
    <col min="2" max="2" width="12.26953125" customWidth="1"/>
    <col min="3" max="3" width="11.7265625" customWidth="1"/>
    <col min="4" max="4" width="10.1796875" customWidth="1"/>
    <col min="6" max="6" width="17.1796875" customWidth="1"/>
    <col min="7" max="7" width="12.6328125" customWidth="1"/>
    <col min="10" max="10" width="17.453125" customWidth="1"/>
    <col min="11" max="11" width="11.453125" customWidth="1"/>
    <col min="13" max="13" width="17.453125" customWidth="1"/>
    <col min="14" max="14" width="20" bestFit="1" customWidth="1"/>
  </cols>
  <sheetData>
    <row r="2" spans="2:14" x14ac:dyDescent="0.35">
      <c r="B2" s="2" t="s">
        <v>212</v>
      </c>
    </row>
    <row r="3" spans="2:14" x14ac:dyDescent="0.35">
      <c r="B3" s="2"/>
    </row>
    <row r="4" spans="2:14" x14ac:dyDescent="0.35">
      <c r="B4" s="207" t="s">
        <v>214</v>
      </c>
      <c r="C4" s="207"/>
      <c r="D4" s="207"/>
      <c r="F4" s="207" t="s">
        <v>216</v>
      </c>
      <c r="G4" s="207"/>
      <c r="H4" s="207"/>
      <c r="J4" s="27" t="s">
        <v>218</v>
      </c>
      <c r="K4" s="74"/>
      <c r="M4" t="s">
        <v>255</v>
      </c>
      <c r="N4" s="80">
        <f>N31</f>
        <v>1.1388120947958882</v>
      </c>
    </row>
    <row r="5" spans="2:14" hidden="1" outlineLevel="1" x14ac:dyDescent="0.35">
      <c r="B5" s="2"/>
    </row>
    <row r="6" spans="2:14" hidden="1" outlineLevel="1" x14ac:dyDescent="0.35">
      <c r="B6" s="78" t="s">
        <v>248</v>
      </c>
      <c r="C6" s="77" t="s">
        <v>213</v>
      </c>
      <c r="D6" s="76" t="s">
        <v>215</v>
      </c>
      <c r="F6" s="75" t="s">
        <v>248</v>
      </c>
      <c r="G6" s="76" t="s">
        <v>217</v>
      </c>
      <c r="H6" s="76" t="s">
        <v>215</v>
      </c>
      <c r="J6" t="s">
        <v>219</v>
      </c>
      <c r="K6" s="79">
        <f>N4</f>
        <v>1.1388120947958882</v>
      </c>
    </row>
    <row r="7" spans="2:14" hidden="1" outlineLevel="1" x14ac:dyDescent="0.35">
      <c r="B7" s="73">
        <v>44287</v>
      </c>
      <c r="C7" s="72">
        <v>644.09</v>
      </c>
      <c r="F7" s="73">
        <v>44287</v>
      </c>
      <c r="G7" s="72">
        <v>14631.1</v>
      </c>
      <c r="J7" t="s">
        <v>220</v>
      </c>
      <c r="K7" s="5">
        <v>0.75</v>
      </c>
    </row>
    <row r="8" spans="2:14" hidden="1" outlineLevel="1" x14ac:dyDescent="0.35">
      <c r="B8" s="73">
        <v>44317</v>
      </c>
      <c r="C8" s="72">
        <v>638.65</v>
      </c>
      <c r="D8" s="58">
        <f>C8/C7-1</f>
        <v>-8.4460246238881043E-3</v>
      </c>
      <c r="F8" s="73">
        <v>44317</v>
      </c>
      <c r="G8" s="72">
        <v>15582.8</v>
      </c>
      <c r="H8" s="58">
        <f t="shared" ref="H8:H66" si="0">G8/G7-1</f>
        <v>6.5046373820150105E-2</v>
      </c>
    </row>
    <row r="9" spans="2:14" hidden="1" outlineLevel="1" x14ac:dyDescent="0.35">
      <c r="B9" s="73">
        <v>44348</v>
      </c>
      <c r="C9" s="72">
        <v>725.77</v>
      </c>
      <c r="D9" s="58">
        <f t="shared" ref="D9:D66" si="1">C9/C8-1</f>
        <v>0.13641274563532457</v>
      </c>
      <c r="F9" s="73">
        <v>44348</v>
      </c>
      <c r="G9" s="72">
        <v>15721.5</v>
      </c>
      <c r="H9" s="58">
        <f t="shared" si="0"/>
        <v>8.9008393870164682E-3</v>
      </c>
      <c r="J9" t="s">
        <v>221</v>
      </c>
      <c r="K9" s="79">
        <v>1</v>
      </c>
    </row>
    <row r="10" spans="2:14" hidden="1" outlineLevel="1" x14ac:dyDescent="0.35">
      <c r="B10" s="73">
        <v>44378</v>
      </c>
      <c r="C10" s="72">
        <v>731.71</v>
      </c>
      <c r="D10" s="58">
        <f t="shared" si="1"/>
        <v>8.1844110393101133E-3</v>
      </c>
      <c r="F10" s="73">
        <v>44378</v>
      </c>
      <c r="G10" s="72">
        <v>15763.05</v>
      </c>
      <c r="H10" s="58">
        <f t="shared" si="0"/>
        <v>2.6428775880162902E-3</v>
      </c>
      <c r="J10" t="s">
        <v>222</v>
      </c>
      <c r="K10" s="5">
        <v>0.25</v>
      </c>
    </row>
    <row r="11" spans="2:14" hidden="1" outlineLevel="1" x14ac:dyDescent="0.35">
      <c r="B11" s="73">
        <v>44409</v>
      </c>
      <c r="C11" s="72">
        <v>836.88</v>
      </c>
      <c r="D11" s="58">
        <f t="shared" si="1"/>
        <v>0.14373180631671012</v>
      </c>
      <c r="F11" s="73">
        <v>44409</v>
      </c>
      <c r="G11" s="72">
        <v>17132.2</v>
      </c>
      <c r="H11" s="58">
        <f t="shared" si="0"/>
        <v>8.6858190515160638E-2</v>
      </c>
    </row>
    <row r="12" spans="2:14" hidden="1" outlineLevel="1" x14ac:dyDescent="0.35">
      <c r="B12" s="73">
        <v>44440</v>
      </c>
      <c r="C12" s="72">
        <v>787.2</v>
      </c>
      <c r="D12" s="58">
        <f t="shared" si="1"/>
        <v>-5.9363349584169667E-2</v>
      </c>
      <c r="F12" s="73">
        <v>44440</v>
      </c>
      <c r="G12" s="72">
        <v>17618.150000000001</v>
      </c>
      <c r="H12" s="58">
        <f t="shared" si="0"/>
        <v>2.8364716732235173E-2</v>
      </c>
      <c r="J12" s="84" t="s">
        <v>223</v>
      </c>
      <c r="K12" s="85">
        <f>(K6*K7)+(K9*K10)</f>
        <v>1.1041090710969161</v>
      </c>
    </row>
    <row r="13" spans="2:14" hidden="1" outlineLevel="1" x14ac:dyDescent="0.35">
      <c r="B13" s="73">
        <v>44470</v>
      </c>
      <c r="C13" s="72">
        <v>783.23</v>
      </c>
      <c r="D13" s="58">
        <f t="shared" si="1"/>
        <v>-5.0431910569106453E-3</v>
      </c>
      <c r="F13" s="73">
        <v>44470</v>
      </c>
      <c r="G13" s="72">
        <v>17671.650000000001</v>
      </c>
      <c r="H13" s="58">
        <f t="shared" si="0"/>
        <v>3.0366411910445201E-3</v>
      </c>
    </row>
    <row r="14" spans="2:14" hidden="1" outlineLevel="1" x14ac:dyDescent="0.35">
      <c r="B14" s="73">
        <v>44501</v>
      </c>
      <c r="C14" s="72">
        <v>753.33</v>
      </c>
      <c r="D14" s="58">
        <f t="shared" si="1"/>
        <v>-3.8175248649821913E-2</v>
      </c>
      <c r="F14" s="73">
        <v>44501</v>
      </c>
      <c r="G14" s="72">
        <v>16983.2</v>
      </c>
      <c r="H14" s="58">
        <f t="shared" si="0"/>
        <v>-3.8957878862471818E-2</v>
      </c>
      <c r="M14" t="s">
        <v>224</v>
      </c>
    </row>
    <row r="15" spans="2:14" ht="15" hidden="1" outlineLevel="1" thickBot="1" x14ac:dyDescent="0.4">
      <c r="B15" s="73">
        <v>44531</v>
      </c>
      <c r="C15" s="72">
        <v>719.33</v>
      </c>
      <c r="D15" s="58">
        <f t="shared" si="1"/>
        <v>-4.5132943066119813E-2</v>
      </c>
      <c r="F15" s="73">
        <v>44531</v>
      </c>
      <c r="G15" s="72">
        <v>17354.05</v>
      </c>
      <c r="H15" s="58">
        <f t="shared" si="0"/>
        <v>2.1836285270149247E-2</v>
      </c>
    </row>
    <row r="16" spans="2:14" hidden="1" outlineLevel="1" x14ac:dyDescent="0.35">
      <c r="B16" s="73">
        <v>44562</v>
      </c>
      <c r="C16" s="72">
        <v>703.7</v>
      </c>
      <c r="D16" s="58">
        <f t="shared" si="1"/>
        <v>-2.1728552959003555E-2</v>
      </c>
      <c r="F16" s="73">
        <v>44562</v>
      </c>
      <c r="G16" s="72">
        <v>17339.849999999999</v>
      </c>
      <c r="H16" s="58">
        <f t="shared" si="0"/>
        <v>-8.1825279977876253E-4</v>
      </c>
      <c r="M16" s="83" t="s">
        <v>225</v>
      </c>
      <c r="N16" s="83"/>
    </row>
    <row r="17" spans="2:21" hidden="1" outlineLevel="1" x14ac:dyDescent="0.35">
      <c r="B17" s="73">
        <v>44593</v>
      </c>
      <c r="C17" s="72">
        <v>695.28</v>
      </c>
      <c r="D17" s="58">
        <f t="shared" si="1"/>
        <v>-1.1965326133295595E-2</v>
      </c>
      <c r="F17" s="73">
        <v>44593</v>
      </c>
      <c r="G17" s="72">
        <v>16793.900000000001</v>
      </c>
      <c r="H17" s="58">
        <f t="shared" si="0"/>
        <v>-3.1485278131010208E-2</v>
      </c>
      <c r="M17" t="s">
        <v>226</v>
      </c>
      <c r="N17">
        <v>0.6547117876722961</v>
      </c>
    </row>
    <row r="18" spans="2:21" hidden="1" outlineLevel="1" x14ac:dyDescent="0.35">
      <c r="B18" s="73">
        <v>44621</v>
      </c>
      <c r="C18" s="72">
        <v>752.17</v>
      </c>
      <c r="D18" s="58">
        <f t="shared" si="1"/>
        <v>8.1823150385456289E-2</v>
      </c>
      <c r="F18" s="73">
        <v>44621</v>
      </c>
      <c r="G18" s="72">
        <v>17464.75</v>
      </c>
      <c r="H18" s="58">
        <f t="shared" si="0"/>
        <v>3.9946051840251462E-2</v>
      </c>
      <c r="M18" t="s">
        <v>227</v>
      </c>
      <c r="N18">
        <v>0.42864752491705366</v>
      </c>
    </row>
    <row r="19" spans="2:21" hidden="1" outlineLevel="1" x14ac:dyDescent="0.35">
      <c r="B19" s="73">
        <v>44652</v>
      </c>
      <c r="C19" s="72">
        <v>797.02</v>
      </c>
      <c r="D19" s="58">
        <f t="shared" si="1"/>
        <v>5.9627477830809461E-2</v>
      </c>
      <c r="F19" s="73">
        <v>44652</v>
      </c>
      <c r="G19" s="72">
        <v>17102.55</v>
      </c>
      <c r="H19" s="58">
        <f t="shared" si="0"/>
        <v>-2.0738916961307807E-2</v>
      </c>
      <c r="M19" t="s">
        <v>228</v>
      </c>
      <c r="N19">
        <v>0.41862379728401949</v>
      </c>
    </row>
    <row r="20" spans="2:21" hidden="1" outlineLevel="1" x14ac:dyDescent="0.35">
      <c r="B20" s="73">
        <v>44682</v>
      </c>
      <c r="C20" s="72">
        <v>735.1</v>
      </c>
      <c r="D20" s="58">
        <f t="shared" si="1"/>
        <v>-7.7689392988883554E-2</v>
      </c>
      <c r="F20" s="73">
        <v>44682</v>
      </c>
      <c r="G20" s="72">
        <v>16584.55</v>
      </c>
      <c r="H20" s="58">
        <f t="shared" si="0"/>
        <v>-3.0287881046978327E-2</v>
      </c>
      <c r="M20" t="s">
        <v>229</v>
      </c>
      <c r="N20">
        <v>5.1806116231965259E-2</v>
      </c>
    </row>
    <row r="21" spans="2:21" ht="15" hidden="1" outlineLevel="1" thickBot="1" x14ac:dyDescent="0.4">
      <c r="B21" s="73">
        <v>44713</v>
      </c>
      <c r="C21" s="72">
        <v>683.43</v>
      </c>
      <c r="D21" s="58">
        <f t="shared" si="1"/>
        <v>-7.0289756495715006E-2</v>
      </c>
      <c r="F21" s="73">
        <v>44713</v>
      </c>
      <c r="G21" s="72">
        <v>15780.25</v>
      </c>
      <c r="H21" s="58">
        <f t="shared" si="0"/>
        <v>-4.8496944445281853E-2</v>
      </c>
      <c r="M21" s="81" t="s">
        <v>230</v>
      </c>
      <c r="N21" s="81">
        <v>59</v>
      </c>
    </row>
    <row r="22" spans="2:21" hidden="1" outlineLevel="1" x14ac:dyDescent="0.35">
      <c r="B22" s="73">
        <v>44743</v>
      </c>
      <c r="C22" s="72">
        <v>791.56</v>
      </c>
      <c r="D22" s="58">
        <f t="shared" si="1"/>
        <v>0.15821664252374057</v>
      </c>
      <c r="F22" s="73">
        <v>44743</v>
      </c>
      <c r="G22" s="72">
        <v>17158.25</v>
      </c>
      <c r="H22" s="58">
        <f t="shared" si="0"/>
        <v>8.7324345305048956E-2</v>
      </c>
    </row>
    <row r="23" spans="2:21" ht="15" hidden="1" outlineLevel="1" thickBot="1" x14ac:dyDescent="0.4">
      <c r="B23" s="73">
        <v>44774</v>
      </c>
      <c r="C23" s="72">
        <v>789.61</v>
      </c>
      <c r="D23" s="58">
        <f t="shared" si="1"/>
        <v>-2.4634898175753817E-3</v>
      </c>
      <c r="F23" s="73">
        <v>44774</v>
      </c>
      <c r="G23" s="72">
        <v>17759.3</v>
      </c>
      <c r="H23" s="58">
        <f t="shared" si="0"/>
        <v>3.5029796162195925E-2</v>
      </c>
      <c r="M23" t="s">
        <v>231</v>
      </c>
    </row>
    <row r="24" spans="2:21" hidden="1" outlineLevel="1" x14ac:dyDescent="0.35">
      <c r="B24" s="73">
        <v>44805</v>
      </c>
      <c r="C24" s="72">
        <v>782.98</v>
      </c>
      <c r="D24" s="58">
        <f t="shared" si="1"/>
        <v>-8.3965501956662081E-3</v>
      </c>
      <c r="F24" s="73">
        <v>44805</v>
      </c>
      <c r="G24" s="72">
        <v>17094.349999999999</v>
      </c>
      <c r="H24" s="58">
        <f t="shared" si="0"/>
        <v>-3.7442354146841383E-2</v>
      </c>
      <c r="M24" s="82"/>
      <c r="N24" s="82" t="s">
        <v>235</v>
      </c>
      <c r="O24" s="82" t="s">
        <v>236</v>
      </c>
      <c r="P24" s="82" t="s">
        <v>237</v>
      </c>
      <c r="Q24" s="82" t="s">
        <v>238</v>
      </c>
      <c r="R24" s="82" t="s">
        <v>239</v>
      </c>
    </row>
    <row r="25" spans="2:21" hidden="1" outlineLevel="1" x14ac:dyDescent="0.35">
      <c r="B25" s="73">
        <v>44835</v>
      </c>
      <c r="C25" s="72">
        <v>751.09</v>
      </c>
      <c r="D25" s="58">
        <f t="shared" si="1"/>
        <v>-4.0729009680962491E-2</v>
      </c>
      <c r="F25" s="73">
        <v>44835</v>
      </c>
      <c r="G25" s="72">
        <v>18012.2</v>
      </c>
      <c r="H25" s="58">
        <f t="shared" si="0"/>
        <v>5.3693179325332796E-2</v>
      </c>
      <c r="M25" t="s">
        <v>232</v>
      </c>
      <c r="N25">
        <v>1</v>
      </c>
      <c r="O25">
        <v>0.11477125594665072</v>
      </c>
      <c r="P25">
        <v>0.11477125594665072</v>
      </c>
      <c r="Q25">
        <v>42.763285337523044</v>
      </c>
      <c r="R25">
        <v>1.8556133235369003E-8</v>
      </c>
    </row>
    <row r="26" spans="2:21" hidden="1" outlineLevel="1" x14ac:dyDescent="0.35">
      <c r="B26" s="73">
        <v>44866</v>
      </c>
      <c r="C26" s="72">
        <v>797.8</v>
      </c>
      <c r="D26" s="58">
        <f t="shared" si="1"/>
        <v>6.2189617755528559E-2</v>
      </c>
      <c r="F26" s="73">
        <v>44866</v>
      </c>
      <c r="G26" s="72">
        <v>18758.349999999999</v>
      </c>
      <c r="H26" s="58">
        <f t="shared" si="0"/>
        <v>4.1424701035964295E-2</v>
      </c>
      <c r="M26" t="s">
        <v>233</v>
      </c>
      <c r="N26">
        <v>57</v>
      </c>
      <c r="O26">
        <v>0.15298079970527395</v>
      </c>
      <c r="P26">
        <v>2.683873679039894E-3</v>
      </c>
    </row>
    <row r="27" spans="2:21" ht="15" hidden="1" outlineLevel="1" thickBot="1" x14ac:dyDescent="0.4">
      <c r="B27" s="73">
        <v>44896</v>
      </c>
      <c r="C27" s="72">
        <v>747.97</v>
      </c>
      <c r="D27" s="58">
        <f t="shared" si="1"/>
        <v>-6.2459262973176166E-2</v>
      </c>
      <c r="F27" s="73">
        <v>44896</v>
      </c>
      <c r="G27" s="72">
        <v>18105.3</v>
      </c>
      <c r="H27" s="58">
        <f t="shared" si="0"/>
        <v>-3.4813829574562805E-2</v>
      </c>
      <c r="M27" s="81" t="s">
        <v>26</v>
      </c>
      <c r="N27" s="81">
        <v>58</v>
      </c>
      <c r="O27" s="81">
        <v>0.26775205565192467</v>
      </c>
      <c r="P27" s="81"/>
      <c r="Q27" s="81"/>
      <c r="R27" s="81"/>
    </row>
    <row r="28" spans="2:21" ht="15" hidden="1" outlineLevel="1" thickBot="1" x14ac:dyDescent="0.4">
      <c r="B28" s="73">
        <v>44927</v>
      </c>
      <c r="C28" s="72">
        <v>711.44</v>
      </c>
      <c r="D28" s="58">
        <f t="shared" si="1"/>
        <v>-4.8838857173415962E-2</v>
      </c>
      <c r="F28" s="73">
        <v>44927</v>
      </c>
      <c r="G28" s="72">
        <v>17662.150000000001</v>
      </c>
      <c r="H28" s="58">
        <f t="shared" si="0"/>
        <v>-2.4476258333195111E-2</v>
      </c>
    </row>
    <row r="29" spans="2:21" hidden="1" outlineLevel="1" x14ac:dyDescent="0.35">
      <c r="B29" s="73">
        <v>44958</v>
      </c>
      <c r="C29" s="72">
        <v>697.59</v>
      </c>
      <c r="D29" s="58">
        <f t="shared" si="1"/>
        <v>-1.9467558754076242E-2</v>
      </c>
      <c r="F29" s="73">
        <v>44958</v>
      </c>
      <c r="G29" s="72">
        <v>17303.95</v>
      </c>
      <c r="H29" s="58">
        <f t="shared" si="0"/>
        <v>-2.0280656658447582E-2</v>
      </c>
      <c r="M29" s="82"/>
      <c r="N29" s="82" t="s">
        <v>240</v>
      </c>
      <c r="O29" s="82" t="s">
        <v>229</v>
      </c>
      <c r="P29" s="82" t="s">
        <v>241</v>
      </c>
      <c r="Q29" s="82" t="s">
        <v>242</v>
      </c>
      <c r="R29" s="82" t="s">
        <v>243</v>
      </c>
      <c r="S29" s="82" t="s">
        <v>244</v>
      </c>
      <c r="T29" s="82" t="s">
        <v>245</v>
      </c>
      <c r="U29" s="82" t="s">
        <v>246</v>
      </c>
    </row>
    <row r="30" spans="2:21" hidden="1" outlineLevel="1" x14ac:dyDescent="0.35">
      <c r="B30" s="73">
        <v>44986</v>
      </c>
      <c r="C30" s="72">
        <v>691.3</v>
      </c>
      <c r="D30" s="58">
        <f t="shared" si="1"/>
        <v>-9.0167576943478434E-3</v>
      </c>
      <c r="F30" s="73">
        <v>44986</v>
      </c>
      <c r="G30" s="72">
        <v>17359.75</v>
      </c>
      <c r="H30" s="58">
        <f t="shared" si="0"/>
        <v>3.2246972512055549E-3</v>
      </c>
      <c r="M30" t="s">
        <v>234</v>
      </c>
      <c r="N30">
        <v>9.1234560304000178E-4</v>
      </c>
      <c r="O30">
        <v>6.8849802014728694E-3</v>
      </c>
      <c r="P30">
        <v>0.13251245121152683</v>
      </c>
      <c r="Q30">
        <v>0.89504565942634451</v>
      </c>
      <c r="R30">
        <v>-1.2874589438311854E-2</v>
      </c>
      <c r="S30">
        <v>1.4699280644391858E-2</v>
      </c>
      <c r="T30">
        <v>-1.2874589438311854E-2</v>
      </c>
      <c r="U30">
        <v>1.4699280644391858E-2</v>
      </c>
    </row>
    <row r="31" spans="2:21" ht="15" hidden="1" outlineLevel="1" thickBot="1" x14ac:dyDescent="0.4">
      <c r="B31" s="73">
        <v>45017</v>
      </c>
      <c r="C31" s="72">
        <v>744.94</v>
      </c>
      <c r="D31" s="58">
        <f t="shared" si="1"/>
        <v>7.7592940836106017E-2</v>
      </c>
      <c r="F31" s="73">
        <v>45017</v>
      </c>
      <c r="G31" s="72">
        <v>18065</v>
      </c>
      <c r="H31" s="58">
        <f t="shared" si="0"/>
        <v>4.0625585045867663E-2</v>
      </c>
      <c r="M31" s="81" t="s">
        <v>247</v>
      </c>
      <c r="N31" s="81">
        <v>1.1388120947958882</v>
      </c>
      <c r="O31" s="81">
        <v>0.17414721737836913</v>
      </c>
      <c r="P31" s="81">
        <v>6.5393642915441745</v>
      </c>
      <c r="Q31" s="81">
        <v>1.8556133235369003E-8</v>
      </c>
      <c r="R31" s="81">
        <v>0.79008830716406142</v>
      </c>
      <c r="S31" s="81">
        <v>1.487535882427715</v>
      </c>
      <c r="T31" s="81">
        <v>0.79008830716406142</v>
      </c>
      <c r="U31" s="81">
        <v>1.487535882427715</v>
      </c>
    </row>
    <row r="32" spans="2:21" hidden="1" outlineLevel="1" x14ac:dyDescent="0.35">
      <c r="B32" s="73">
        <v>45047</v>
      </c>
      <c r="C32" s="72">
        <v>778.88</v>
      </c>
      <c r="D32" s="58">
        <f t="shared" si="1"/>
        <v>4.5560716299299253E-2</v>
      </c>
      <c r="F32" s="73">
        <v>45047</v>
      </c>
      <c r="G32" s="72">
        <v>18534.400000000001</v>
      </c>
      <c r="H32" s="58">
        <f t="shared" si="0"/>
        <v>2.5983946858566309E-2</v>
      </c>
    </row>
    <row r="33" spans="2:8" hidden="1" outlineLevel="1" x14ac:dyDescent="0.35">
      <c r="B33" s="73">
        <v>45078</v>
      </c>
      <c r="C33" s="72">
        <v>848.72</v>
      </c>
      <c r="D33" s="58">
        <f t="shared" si="1"/>
        <v>8.9667214461791378E-2</v>
      </c>
      <c r="F33" s="73">
        <v>45078</v>
      </c>
      <c r="G33" s="72">
        <v>19189.05</v>
      </c>
      <c r="H33" s="58">
        <f t="shared" si="0"/>
        <v>3.5320808874309328E-2</v>
      </c>
    </row>
    <row r="34" spans="2:8" hidden="1" outlineLevel="1" x14ac:dyDescent="0.35">
      <c r="B34" s="73">
        <v>45108</v>
      </c>
      <c r="C34" s="72">
        <v>847.14</v>
      </c>
      <c r="D34" s="58">
        <f t="shared" si="1"/>
        <v>-1.861626920539261E-3</v>
      </c>
      <c r="F34" s="73">
        <v>45108</v>
      </c>
      <c r="G34" s="72">
        <v>19753.8</v>
      </c>
      <c r="H34" s="58">
        <f t="shared" si="0"/>
        <v>2.9430847280089489E-2</v>
      </c>
    </row>
    <row r="35" spans="2:8" hidden="1" outlineLevel="1" x14ac:dyDescent="0.35">
      <c r="B35" s="73">
        <v>45139</v>
      </c>
      <c r="C35" s="72">
        <v>822.54</v>
      </c>
      <c r="D35" s="58">
        <f t="shared" si="1"/>
        <v>-2.9038883773638391E-2</v>
      </c>
      <c r="F35" s="73">
        <v>45139</v>
      </c>
      <c r="G35" s="72">
        <v>19253.8</v>
      </c>
      <c r="H35" s="58">
        <f t="shared" si="0"/>
        <v>-2.5311585618969512E-2</v>
      </c>
    </row>
    <row r="36" spans="2:8" hidden="1" outlineLevel="1" x14ac:dyDescent="0.35">
      <c r="B36" s="73">
        <v>45170</v>
      </c>
      <c r="C36" s="72">
        <v>864.49</v>
      </c>
      <c r="D36" s="58">
        <f t="shared" si="1"/>
        <v>5.1000559243319588E-2</v>
      </c>
      <c r="F36" s="73">
        <v>45170</v>
      </c>
      <c r="G36" s="72">
        <v>19638.3</v>
      </c>
      <c r="H36" s="58">
        <f t="shared" si="0"/>
        <v>1.9970083827608009E-2</v>
      </c>
    </row>
    <row r="37" spans="2:8" hidden="1" outlineLevel="1" x14ac:dyDescent="0.35">
      <c r="B37" s="73">
        <v>45200</v>
      </c>
      <c r="C37" s="72">
        <v>887.75</v>
      </c>
      <c r="D37" s="58">
        <f t="shared" si="1"/>
        <v>2.6906037085449253E-2</v>
      </c>
      <c r="F37" s="73">
        <v>45200</v>
      </c>
      <c r="G37" s="72">
        <v>19079.599999999999</v>
      </c>
      <c r="H37" s="58">
        <f t="shared" si="0"/>
        <v>-2.844950937708457E-2</v>
      </c>
    </row>
    <row r="38" spans="2:8" hidden="1" outlineLevel="1" x14ac:dyDescent="0.35">
      <c r="B38" s="73">
        <v>45231</v>
      </c>
      <c r="C38" s="72">
        <v>927.43</v>
      </c>
      <c r="D38" s="58">
        <f t="shared" si="1"/>
        <v>4.4697268375105459E-2</v>
      </c>
      <c r="F38" s="73">
        <v>45231</v>
      </c>
      <c r="G38" s="72">
        <v>20133.150000000001</v>
      </c>
      <c r="H38" s="58">
        <f t="shared" si="0"/>
        <v>5.5218662865049728E-2</v>
      </c>
    </row>
    <row r="39" spans="2:8" hidden="1" outlineLevel="1" x14ac:dyDescent="0.35">
      <c r="B39" s="73">
        <v>45261</v>
      </c>
      <c r="C39" s="72">
        <v>1071.42</v>
      </c>
      <c r="D39" s="58">
        <f t="shared" si="1"/>
        <v>0.15525700052834179</v>
      </c>
      <c r="F39" s="73">
        <v>45261</v>
      </c>
      <c r="G39" s="72">
        <v>21731.4</v>
      </c>
      <c r="H39" s="58">
        <f t="shared" si="0"/>
        <v>7.9384001013254268E-2</v>
      </c>
    </row>
    <row r="40" spans="2:8" hidden="1" outlineLevel="1" x14ac:dyDescent="0.35">
      <c r="B40" s="73">
        <v>45292</v>
      </c>
      <c r="C40" s="72">
        <v>1102.18</v>
      </c>
      <c r="D40" s="58">
        <f t="shared" si="1"/>
        <v>2.8709563009837291E-2</v>
      </c>
      <c r="F40" s="73">
        <v>45292</v>
      </c>
      <c r="G40" s="72">
        <v>21725.7</v>
      </c>
      <c r="H40" s="58">
        <f t="shared" si="0"/>
        <v>-2.6229327148741266E-4</v>
      </c>
    </row>
    <row r="41" spans="2:8" hidden="1" outlineLevel="1" x14ac:dyDescent="0.35">
      <c r="B41" s="73">
        <v>45323</v>
      </c>
      <c r="C41" s="72">
        <v>1173.21</v>
      </c>
      <c r="D41" s="58">
        <f t="shared" si="1"/>
        <v>6.4445008982198848E-2</v>
      </c>
      <c r="F41" s="73">
        <v>45323</v>
      </c>
      <c r="G41" s="72">
        <v>21982.799999999999</v>
      </c>
      <c r="H41" s="58">
        <f t="shared" si="0"/>
        <v>1.1833910990209695E-2</v>
      </c>
    </row>
    <row r="42" spans="2:8" hidden="1" outlineLevel="1" x14ac:dyDescent="0.35">
      <c r="B42" s="73">
        <v>45352</v>
      </c>
      <c r="C42" s="72">
        <v>1080.68</v>
      </c>
      <c r="D42" s="58">
        <f t="shared" si="1"/>
        <v>-7.8869085670936978E-2</v>
      </c>
      <c r="F42" s="73">
        <v>45352</v>
      </c>
      <c r="G42" s="72">
        <v>22326.9</v>
      </c>
      <c r="H42" s="58">
        <f t="shared" si="0"/>
        <v>1.5653147005840973E-2</v>
      </c>
    </row>
    <row r="43" spans="2:8" hidden="1" outlineLevel="1" x14ac:dyDescent="0.35">
      <c r="B43" s="73">
        <v>45383</v>
      </c>
      <c r="C43" s="72">
        <v>1092.6600000000001</v>
      </c>
      <c r="D43" s="58">
        <f t="shared" si="1"/>
        <v>1.1085612762334884E-2</v>
      </c>
      <c r="F43" s="73">
        <v>45383</v>
      </c>
      <c r="G43" s="72">
        <v>22604.85</v>
      </c>
      <c r="H43" s="58">
        <f t="shared" si="0"/>
        <v>1.2449108474530624E-2</v>
      </c>
    </row>
    <row r="44" spans="2:8" hidden="1" outlineLevel="1" x14ac:dyDescent="0.35">
      <c r="B44" s="73">
        <v>45413</v>
      </c>
      <c r="C44" s="72">
        <v>1045.24</v>
      </c>
      <c r="D44" s="58">
        <f t="shared" si="1"/>
        <v>-4.339867845441403E-2</v>
      </c>
      <c r="F44" s="73">
        <v>45413</v>
      </c>
      <c r="G44" s="72">
        <v>22530.7</v>
      </c>
      <c r="H44" s="58">
        <f t="shared" si="0"/>
        <v>-3.2802694996869608E-3</v>
      </c>
    </row>
    <row r="45" spans="2:8" hidden="1" outlineLevel="1" x14ac:dyDescent="0.35">
      <c r="B45" s="73">
        <v>45444</v>
      </c>
      <c r="C45" s="72">
        <v>1089.3800000000001</v>
      </c>
      <c r="D45" s="58">
        <f t="shared" si="1"/>
        <v>4.222953580039035E-2</v>
      </c>
      <c r="F45" s="73">
        <v>45444</v>
      </c>
      <c r="G45" s="72">
        <v>24010.6</v>
      </c>
      <c r="H45" s="58">
        <f t="shared" si="0"/>
        <v>6.5683711558007341E-2</v>
      </c>
    </row>
    <row r="46" spans="2:8" hidden="1" outlineLevel="1" x14ac:dyDescent="0.35">
      <c r="B46" s="73">
        <v>45474</v>
      </c>
      <c r="C46" s="72">
        <v>1180.2</v>
      </c>
      <c r="D46" s="58">
        <f t="shared" si="1"/>
        <v>8.3368521544364693E-2</v>
      </c>
      <c r="F46" s="73">
        <v>45474</v>
      </c>
      <c r="G46" s="72">
        <v>24951.15</v>
      </c>
      <c r="H46" s="58">
        <f t="shared" si="0"/>
        <v>3.917228224200997E-2</v>
      </c>
    </row>
    <row r="47" spans="2:8" hidden="1" outlineLevel="1" x14ac:dyDescent="0.35">
      <c r="B47" s="73">
        <v>45505</v>
      </c>
      <c r="C47" s="72">
        <v>1191.32</v>
      </c>
      <c r="D47" s="58">
        <f t="shared" si="1"/>
        <v>9.4221318420606437E-3</v>
      </c>
      <c r="F47" s="73">
        <v>45505</v>
      </c>
      <c r="G47" s="72">
        <v>25235.9</v>
      </c>
      <c r="H47" s="58">
        <f t="shared" si="0"/>
        <v>1.141229963348378E-2</v>
      </c>
    </row>
    <row r="48" spans="2:8" hidden="1" outlineLevel="1" x14ac:dyDescent="0.35">
      <c r="B48" s="73">
        <v>45536</v>
      </c>
      <c r="C48" s="72">
        <v>1188.1400000000001</v>
      </c>
      <c r="D48" s="58">
        <f t="shared" si="1"/>
        <v>-2.6693079944933862E-3</v>
      </c>
      <c r="F48" s="73">
        <v>45536</v>
      </c>
      <c r="G48" s="72">
        <v>25810.85</v>
      </c>
      <c r="H48" s="58">
        <f t="shared" si="0"/>
        <v>2.2783019428670892E-2</v>
      </c>
    </row>
    <row r="49" spans="2:8" hidden="1" outlineLevel="1" x14ac:dyDescent="0.35">
      <c r="B49" s="73">
        <v>45566</v>
      </c>
      <c r="C49" s="72">
        <v>995.17</v>
      </c>
      <c r="D49" s="58">
        <f t="shared" si="1"/>
        <v>-0.16241352029222156</v>
      </c>
      <c r="F49" s="73">
        <v>45566</v>
      </c>
      <c r="G49" s="72">
        <v>24205.35</v>
      </c>
      <c r="H49" s="58">
        <f t="shared" si="0"/>
        <v>-6.2202523357425266E-2</v>
      </c>
    </row>
    <row r="50" spans="2:8" hidden="1" outlineLevel="1" x14ac:dyDescent="0.35">
      <c r="B50" s="73">
        <v>45597</v>
      </c>
      <c r="C50" s="72">
        <v>951.6</v>
      </c>
      <c r="D50" s="58">
        <f t="shared" si="1"/>
        <v>-4.3781464473406473E-2</v>
      </c>
      <c r="F50" s="73">
        <v>45597</v>
      </c>
      <c r="G50" s="72">
        <v>24131.1</v>
      </c>
      <c r="H50" s="58">
        <f t="shared" si="0"/>
        <v>-3.0675036717089377E-3</v>
      </c>
    </row>
    <row r="51" spans="2:8" hidden="1" outlineLevel="1" x14ac:dyDescent="0.35">
      <c r="B51" s="73">
        <v>45627</v>
      </c>
      <c r="C51" s="72">
        <v>907.97</v>
      </c>
      <c r="D51" s="58">
        <f t="shared" si="1"/>
        <v>-4.5849096258932298E-2</v>
      </c>
      <c r="F51" s="73">
        <v>45627</v>
      </c>
      <c r="G51" s="72">
        <v>23644.799999999999</v>
      </c>
      <c r="H51" s="58">
        <f t="shared" si="0"/>
        <v>-2.0152417419844082E-2</v>
      </c>
    </row>
    <row r="52" spans="2:8" hidden="1" outlineLevel="1" x14ac:dyDescent="0.35">
      <c r="B52" s="73">
        <v>45658</v>
      </c>
      <c r="C52" s="72">
        <v>1017.11</v>
      </c>
      <c r="D52" s="58">
        <f t="shared" si="1"/>
        <v>0.12020220932409664</v>
      </c>
      <c r="F52" s="73">
        <v>45658</v>
      </c>
      <c r="G52" s="72">
        <v>23508.400000000001</v>
      </c>
      <c r="H52" s="58">
        <f t="shared" si="0"/>
        <v>-5.7687102449586192E-3</v>
      </c>
    </row>
    <row r="53" spans="2:8" hidden="1" outlineLevel="1" x14ac:dyDescent="0.35">
      <c r="B53" s="73">
        <v>45689</v>
      </c>
      <c r="C53" s="72">
        <v>956.61</v>
      </c>
      <c r="D53" s="58">
        <f t="shared" si="1"/>
        <v>-5.9482258556105005E-2</v>
      </c>
      <c r="F53" s="73">
        <v>45689</v>
      </c>
      <c r="G53" s="72">
        <v>22124.7</v>
      </c>
      <c r="H53" s="58">
        <f t="shared" si="0"/>
        <v>-5.8859811811948104E-2</v>
      </c>
    </row>
    <row r="54" spans="2:8" hidden="1" outlineLevel="1" x14ac:dyDescent="0.35">
      <c r="B54" s="73">
        <v>45717</v>
      </c>
      <c r="C54" s="72">
        <v>994.53</v>
      </c>
      <c r="D54" s="58">
        <f t="shared" si="1"/>
        <v>3.9639978674695042E-2</v>
      </c>
      <c r="F54" s="73">
        <v>45717</v>
      </c>
      <c r="G54" s="72">
        <v>23519.35</v>
      </c>
      <c r="H54" s="58">
        <f t="shared" si="0"/>
        <v>6.3035882972424462E-2</v>
      </c>
    </row>
    <row r="55" spans="2:8" hidden="1" outlineLevel="1" x14ac:dyDescent="0.35">
      <c r="B55" s="73">
        <v>45748</v>
      </c>
      <c r="C55" s="72">
        <v>1157.22</v>
      </c>
      <c r="D55" s="58">
        <f t="shared" si="1"/>
        <v>0.16358480890470872</v>
      </c>
      <c r="F55" s="73">
        <v>45748</v>
      </c>
      <c r="G55" s="72">
        <v>24334.2</v>
      </c>
      <c r="H55" s="58">
        <f t="shared" si="0"/>
        <v>3.4645940470293679E-2</v>
      </c>
    </row>
    <row r="56" spans="2:8" hidden="1" outlineLevel="1" x14ac:dyDescent="0.35">
      <c r="B56" s="73">
        <v>45778</v>
      </c>
      <c r="C56" s="72">
        <v>1098.1600000000001</v>
      </c>
      <c r="D56" s="58">
        <f t="shared" si="1"/>
        <v>-5.1036103765921714E-2</v>
      </c>
      <c r="F56" s="73">
        <v>45778</v>
      </c>
      <c r="G56" s="72">
        <v>24750.7</v>
      </c>
      <c r="H56" s="58">
        <f t="shared" si="0"/>
        <v>1.7115828751304685E-2</v>
      </c>
    </row>
    <row r="57" spans="2:8" hidden="1" outlineLevel="1" x14ac:dyDescent="0.35">
      <c r="B57" s="73">
        <v>45809</v>
      </c>
      <c r="C57" s="72">
        <v>1098.9000000000001</v>
      </c>
      <c r="D57" s="58">
        <f t="shared" si="1"/>
        <v>6.738544474393926E-4</v>
      </c>
      <c r="F57" s="73">
        <v>45809</v>
      </c>
      <c r="G57" s="72">
        <v>25517.05</v>
      </c>
      <c r="H57" s="58">
        <f t="shared" si="0"/>
        <v>3.0962760649193788E-2</v>
      </c>
    </row>
    <row r="58" spans="2:8" hidden="1" outlineLevel="1" x14ac:dyDescent="0.35">
      <c r="B58" s="73">
        <v>45839</v>
      </c>
      <c r="C58" s="72">
        <v>1073.2</v>
      </c>
      <c r="D58" s="58">
        <f t="shared" si="1"/>
        <v>-2.3387023387023476E-2</v>
      </c>
      <c r="F58" s="73">
        <v>45839</v>
      </c>
      <c r="G58" s="72">
        <v>24768.35</v>
      </c>
      <c r="H58" s="58">
        <f t="shared" si="0"/>
        <v>-2.9341166004691055E-2</v>
      </c>
    </row>
    <row r="59" spans="2:8" hidden="1" outlineLevel="1" x14ac:dyDescent="0.35">
      <c r="B59" s="73">
        <v>45870</v>
      </c>
      <c r="C59" s="72">
        <v>1065.4000000000001</v>
      </c>
      <c r="D59" s="58">
        <f t="shared" si="1"/>
        <v>-7.2679836004472254E-3</v>
      </c>
      <c r="F59" s="73">
        <v>45870</v>
      </c>
      <c r="G59" s="72">
        <v>24426.85</v>
      </c>
      <c r="H59" s="58">
        <f t="shared" si="0"/>
        <v>-1.3787757359694952E-2</v>
      </c>
    </row>
    <row r="60" spans="2:8" hidden="1" outlineLevel="1" x14ac:dyDescent="0.35">
      <c r="B60" s="73">
        <v>45901</v>
      </c>
      <c r="C60" s="72">
        <v>1129.3</v>
      </c>
      <c r="D60" s="58">
        <f t="shared" si="1"/>
        <v>5.9977473249483548E-2</v>
      </c>
      <c r="F60" s="73">
        <v>45901</v>
      </c>
      <c r="G60" s="72">
        <v>24611.1</v>
      </c>
      <c r="H60" s="58">
        <f t="shared" si="0"/>
        <v>7.5429291947182175E-3</v>
      </c>
    </row>
    <row r="61" spans="2:8" hidden="1" outlineLevel="1" x14ac:dyDescent="0.35">
      <c r="B61" s="73">
        <v>45931</v>
      </c>
      <c r="C61" s="72">
        <v>1165</v>
      </c>
      <c r="D61" s="58">
        <f t="shared" si="1"/>
        <v>3.1612503320641139E-2</v>
      </c>
      <c r="F61" s="73">
        <v>45931</v>
      </c>
      <c r="G61" s="72">
        <v>25722.1</v>
      </c>
      <c r="H61" s="58">
        <f t="shared" si="0"/>
        <v>4.5142232569856722E-2</v>
      </c>
    </row>
    <row r="62" spans="2:8" hidden="1" outlineLevel="1" x14ac:dyDescent="0.35">
      <c r="B62" s="73">
        <v>45962</v>
      </c>
      <c r="C62" s="72">
        <v>1172.4000000000001</v>
      </c>
      <c r="D62" s="58">
        <f t="shared" si="1"/>
        <v>6.3519313304720715E-3</v>
      </c>
      <c r="F62" s="73">
        <v>45962</v>
      </c>
      <c r="G62" s="72">
        <v>26202.95</v>
      </c>
      <c r="H62" s="58">
        <f t="shared" si="0"/>
        <v>1.8694041310779452E-2</v>
      </c>
    </row>
    <row r="63" spans="2:8" hidden="1" outlineLevel="1" x14ac:dyDescent="0.35">
      <c r="B63" s="73">
        <v>45992</v>
      </c>
      <c r="C63" s="72">
        <v>1192</v>
      </c>
      <c r="D63" s="58">
        <f t="shared" si="1"/>
        <v>1.6717843739338045E-2</v>
      </c>
      <c r="F63" s="73">
        <v>45992</v>
      </c>
      <c r="G63" s="72">
        <v>26129.599999999999</v>
      </c>
      <c r="H63" s="58">
        <f t="shared" si="0"/>
        <v>-2.7993031318993555E-3</v>
      </c>
    </row>
    <row r="64" spans="2:8" hidden="1" outlineLevel="1" x14ac:dyDescent="0.35">
      <c r="B64" s="73">
        <v>46023</v>
      </c>
      <c r="C64" s="72">
        <v>1133.9000000000001</v>
      </c>
      <c r="D64" s="58">
        <f t="shared" si="1"/>
        <v>-4.8741610738255003E-2</v>
      </c>
      <c r="F64" s="73">
        <v>46023</v>
      </c>
      <c r="G64" s="72">
        <v>25320.65</v>
      </c>
      <c r="H64" s="58">
        <f t="shared" si="0"/>
        <v>-3.0959142122343852E-2</v>
      </c>
    </row>
    <row r="65" spans="2:11" hidden="1" outlineLevel="1" x14ac:dyDescent="0.35">
      <c r="B65" s="73">
        <v>46054</v>
      </c>
      <c r="C65" s="72">
        <v>1141</v>
      </c>
      <c r="D65" s="58">
        <f t="shared" si="1"/>
        <v>6.261575094805405E-3</v>
      </c>
      <c r="F65" s="73">
        <v>46054</v>
      </c>
      <c r="G65" s="72">
        <v>25178.65</v>
      </c>
      <c r="H65" s="58">
        <f t="shared" si="0"/>
        <v>-5.6080708828565307E-3</v>
      </c>
    </row>
    <row r="66" spans="2:11" hidden="1" outlineLevel="1" x14ac:dyDescent="0.35">
      <c r="B66" s="73">
        <v>46082</v>
      </c>
      <c r="C66" s="72">
        <v>1014.8</v>
      </c>
      <c r="D66" s="58">
        <f t="shared" si="1"/>
        <v>-0.11060473269062232</v>
      </c>
      <c r="F66" s="73">
        <v>46082</v>
      </c>
      <c r="G66" s="72">
        <v>22331.4</v>
      </c>
      <c r="H66" s="58">
        <f t="shared" si="0"/>
        <v>-0.11308191662380629</v>
      </c>
    </row>
    <row r="67" spans="2:11" collapsed="1" x14ac:dyDescent="0.35"/>
    <row r="68" spans="2:11" x14ac:dyDescent="0.35">
      <c r="B68" s="207" t="s">
        <v>249</v>
      </c>
      <c r="C68" s="207"/>
      <c r="D68" s="207"/>
      <c r="F68" s="27" t="s">
        <v>218</v>
      </c>
      <c r="G68" s="74"/>
      <c r="I68" t="s">
        <v>255</v>
      </c>
      <c r="J68" s="79">
        <f>K91</f>
        <v>0.81214853727637815</v>
      </c>
    </row>
    <row r="69" spans="2:11" hidden="1" outlineLevel="1" x14ac:dyDescent="0.35"/>
    <row r="70" spans="2:11" hidden="1" outlineLevel="1" x14ac:dyDescent="0.35">
      <c r="B70" s="78" t="s">
        <v>248</v>
      </c>
      <c r="C70" s="77" t="s">
        <v>213</v>
      </c>
      <c r="D70" s="76" t="s">
        <v>215</v>
      </c>
      <c r="F70" t="s">
        <v>219</v>
      </c>
      <c r="G70" s="79">
        <f>J68</f>
        <v>0.81214853727637815</v>
      </c>
    </row>
    <row r="71" spans="2:11" hidden="1" outlineLevel="1" x14ac:dyDescent="0.35">
      <c r="B71" s="73">
        <v>44287</v>
      </c>
      <c r="C71" s="72">
        <v>2164.52</v>
      </c>
      <c r="D71" s="86"/>
      <c r="F71" t="s">
        <v>220</v>
      </c>
      <c r="G71" s="5">
        <v>0.75</v>
      </c>
    </row>
    <row r="72" spans="2:11" hidden="1" outlineLevel="1" x14ac:dyDescent="0.35">
      <c r="B72" s="73">
        <v>44317</v>
      </c>
      <c r="C72" s="72">
        <v>2151.92</v>
      </c>
      <c r="D72" s="58">
        <f t="shared" ref="D72:D130" si="2">C72/C71-1</f>
        <v>-5.8211520337072553E-3</v>
      </c>
    </row>
    <row r="73" spans="2:11" hidden="1" outlineLevel="1" x14ac:dyDescent="0.35">
      <c r="B73" s="73">
        <v>44348</v>
      </c>
      <c r="C73" s="72">
        <v>2272.62</v>
      </c>
      <c r="D73" s="58">
        <f t="shared" si="2"/>
        <v>5.60894457043013E-2</v>
      </c>
      <c r="F73" t="s">
        <v>221</v>
      </c>
      <c r="G73" s="79">
        <v>1</v>
      </c>
    </row>
    <row r="74" spans="2:11" hidden="1" outlineLevel="1" x14ac:dyDescent="0.35">
      <c r="B74" s="73">
        <v>44378</v>
      </c>
      <c r="C74" s="72">
        <v>2161.2399999999998</v>
      </c>
      <c r="D74" s="58">
        <f t="shared" si="2"/>
        <v>-4.900951324902536E-2</v>
      </c>
      <c r="F74" t="s">
        <v>222</v>
      </c>
      <c r="G74" s="5">
        <v>0.25</v>
      </c>
      <c r="J74" t="s">
        <v>224</v>
      </c>
    </row>
    <row r="75" spans="2:11" ht="15" hidden="1" outlineLevel="1" thickBot="1" x14ac:dyDescent="0.4">
      <c r="B75" s="73">
        <v>44409</v>
      </c>
      <c r="C75" s="72">
        <v>2523.2199999999998</v>
      </c>
      <c r="D75" s="58">
        <f t="shared" si="2"/>
        <v>0.1674871832836704</v>
      </c>
    </row>
    <row r="76" spans="2:11" hidden="1" outlineLevel="1" x14ac:dyDescent="0.35">
      <c r="B76" s="73">
        <v>44440</v>
      </c>
      <c r="C76" s="72">
        <v>2502.5700000000002</v>
      </c>
      <c r="D76" s="58">
        <f t="shared" si="2"/>
        <v>-8.1839871275590781E-3</v>
      </c>
      <c r="F76" s="84" t="s">
        <v>223</v>
      </c>
      <c r="G76" s="85">
        <f>(G70*G71)+(G73*G74)</f>
        <v>0.85911140295728361</v>
      </c>
      <c r="J76" s="83" t="s">
        <v>225</v>
      </c>
      <c r="K76" s="83"/>
    </row>
    <row r="77" spans="2:11" hidden="1" outlineLevel="1" x14ac:dyDescent="0.35">
      <c r="B77" s="73">
        <v>44470</v>
      </c>
      <c r="C77" s="72">
        <v>2216.6799999999998</v>
      </c>
      <c r="D77" s="58">
        <f t="shared" si="2"/>
        <v>-0.11423856275748545</v>
      </c>
      <c r="J77" t="s">
        <v>226</v>
      </c>
      <c r="K77">
        <v>0.49024764404142018</v>
      </c>
    </row>
    <row r="78" spans="2:11" hidden="1" outlineLevel="1" x14ac:dyDescent="0.35">
      <c r="B78" s="73">
        <v>44501</v>
      </c>
      <c r="C78" s="72">
        <v>2159.84</v>
      </c>
      <c r="D78" s="58">
        <f t="shared" si="2"/>
        <v>-2.5641951025858312E-2</v>
      </c>
      <c r="J78" t="s">
        <v>227</v>
      </c>
      <c r="K78">
        <v>0.24034275248816303</v>
      </c>
    </row>
    <row r="79" spans="2:11" hidden="1" outlineLevel="1" x14ac:dyDescent="0.35">
      <c r="B79" s="73">
        <v>44531</v>
      </c>
      <c r="C79" s="72">
        <v>2199.5500000000002</v>
      </c>
      <c r="D79" s="58">
        <f t="shared" si="2"/>
        <v>1.8385621157122722E-2</v>
      </c>
      <c r="J79" t="s">
        <v>228</v>
      </c>
      <c r="K79">
        <v>0.22701543235637642</v>
      </c>
    </row>
    <row r="80" spans="2:11" hidden="1" outlineLevel="1" x14ac:dyDescent="0.35">
      <c r="B80" s="73">
        <v>44562</v>
      </c>
      <c r="C80" s="72">
        <v>2119.02</v>
      </c>
      <c r="D80" s="58">
        <f t="shared" si="2"/>
        <v>-3.6612034279739136E-2</v>
      </c>
      <c r="J80" t="s">
        <v>229</v>
      </c>
      <c r="K80">
        <v>5.6892610576775665E-2</v>
      </c>
    </row>
    <row r="81" spans="2:18" ht="15" hidden="1" outlineLevel="1" thickBot="1" x14ac:dyDescent="0.4">
      <c r="B81" s="73">
        <v>44593</v>
      </c>
      <c r="C81" s="72">
        <v>2024.29</v>
      </c>
      <c r="D81" s="58">
        <f t="shared" si="2"/>
        <v>-4.470462761087679E-2</v>
      </c>
      <c r="J81" s="81" t="s">
        <v>230</v>
      </c>
      <c r="K81" s="81">
        <v>59</v>
      </c>
    </row>
    <row r="82" spans="2:18" hidden="1" outlineLevel="1" x14ac:dyDescent="0.35">
      <c r="B82" s="73">
        <v>44621</v>
      </c>
      <c r="C82" s="72">
        <v>1909.24</v>
      </c>
      <c r="D82" s="58">
        <f t="shared" si="2"/>
        <v>-5.6834742057709109E-2</v>
      </c>
    </row>
    <row r="83" spans="2:18" ht="15" hidden="1" outlineLevel="1" thickBot="1" x14ac:dyDescent="0.4">
      <c r="B83" s="73">
        <v>44652</v>
      </c>
      <c r="C83" s="72">
        <v>2082.77</v>
      </c>
      <c r="D83" s="58">
        <f t="shared" si="2"/>
        <v>9.0889568624164641E-2</v>
      </c>
      <c r="J83" t="s">
        <v>231</v>
      </c>
    </row>
    <row r="84" spans="2:18" hidden="1" outlineLevel="1" x14ac:dyDescent="0.35">
      <c r="B84" s="73">
        <v>44682</v>
      </c>
      <c r="C84" s="72">
        <v>2193.11</v>
      </c>
      <c r="D84" s="58">
        <f t="shared" si="2"/>
        <v>5.2977525122793301E-2</v>
      </c>
      <c r="J84" s="82"/>
      <c r="K84" s="82" t="s">
        <v>235</v>
      </c>
      <c r="L84" s="82" t="s">
        <v>236</v>
      </c>
      <c r="M84" s="82" t="s">
        <v>237</v>
      </c>
      <c r="N84" s="82" t="s">
        <v>238</v>
      </c>
      <c r="O84" s="82" t="s">
        <v>239</v>
      </c>
    </row>
    <row r="85" spans="2:18" hidden="1" outlineLevel="1" x14ac:dyDescent="0.35">
      <c r="B85" s="73">
        <v>44713</v>
      </c>
      <c r="C85" s="72">
        <v>2078.81</v>
      </c>
      <c r="D85" s="58">
        <f t="shared" si="2"/>
        <v>-5.2117768830564848E-2</v>
      </c>
      <c r="J85" t="s">
        <v>232</v>
      </c>
      <c r="K85">
        <v>1</v>
      </c>
      <c r="L85">
        <v>5.8371375202286024E-2</v>
      </c>
      <c r="M85">
        <v>5.8371375202286024E-2</v>
      </c>
      <c r="N85">
        <v>18.033839519989346</v>
      </c>
      <c r="O85">
        <v>8.0995077923583337E-5</v>
      </c>
    </row>
    <row r="86" spans="2:18" hidden="1" outlineLevel="1" x14ac:dyDescent="0.35">
      <c r="B86" s="73">
        <v>44743</v>
      </c>
      <c r="C86" s="72">
        <v>2479.63</v>
      </c>
      <c r="D86" s="58">
        <f t="shared" si="2"/>
        <v>0.19281223392229219</v>
      </c>
      <c r="J86" t="s">
        <v>233</v>
      </c>
      <c r="K86">
        <v>57</v>
      </c>
      <c r="L86">
        <v>0.18449584087971685</v>
      </c>
      <c r="M86">
        <v>3.2367691382406464E-3</v>
      </c>
    </row>
    <row r="87" spans="2:18" ht="15" hidden="1" outlineLevel="1" thickBot="1" x14ac:dyDescent="0.4">
      <c r="B87" s="73">
        <v>44774</v>
      </c>
      <c r="C87" s="72">
        <v>2500.7399999999998</v>
      </c>
      <c r="D87" s="58">
        <f t="shared" si="2"/>
        <v>8.5133669136119305E-3</v>
      </c>
      <c r="J87" s="81" t="s">
        <v>26</v>
      </c>
      <c r="K87" s="81">
        <v>58</v>
      </c>
      <c r="L87" s="81">
        <v>0.24286721608200287</v>
      </c>
      <c r="M87" s="81"/>
      <c r="N87" s="81"/>
      <c r="O87" s="81"/>
    </row>
    <row r="88" spans="2:18" ht="15" hidden="1" outlineLevel="1" thickBot="1" x14ac:dyDescent="0.4">
      <c r="B88" s="73">
        <v>44805</v>
      </c>
      <c r="C88" s="72">
        <v>2535.15</v>
      </c>
      <c r="D88" s="58">
        <f t="shared" si="2"/>
        <v>1.3759927061589794E-2</v>
      </c>
    </row>
    <row r="89" spans="2:18" hidden="1" outlineLevel="1" x14ac:dyDescent="0.35">
      <c r="B89" s="73">
        <v>44835</v>
      </c>
      <c r="C89" s="72">
        <v>2398.12</v>
      </c>
      <c r="D89" s="58">
        <f t="shared" si="2"/>
        <v>-5.4052028479577241E-2</v>
      </c>
      <c r="J89" s="82"/>
      <c r="K89" s="82" t="s">
        <v>240</v>
      </c>
      <c r="L89" s="82" t="s">
        <v>229</v>
      </c>
      <c r="M89" s="82" t="s">
        <v>241</v>
      </c>
      <c r="N89" s="82" t="s">
        <v>242</v>
      </c>
      <c r="O89" s="82" t="s">
        <v>243</v>
      </c>
      <c r="P89" s="82" t="s">
        <v>244</v>
      </c>
      <c r="Q89" s="82" t="s">
        <v>245</v>
      </c>
      <c r="R89" s="82" t="s">
        <v>246</v>
      </c>
    </row>
    <row r="90" spans="2:18" hidden="1" outlineLevel="1" x14ac:dyDescent="0.35">
      <c r="B90" s="73">
        <v>44866</v>
      </c>
      <c r="C90" s="72">
        <v>2523.77</v>
      </c>
      <c r="D90" s="58">
        <f t="shared" si="2"/>
        <v>5.2395209580838431E-2</v>
      </c>
      <c r="J90" t="s">
        <v>234</v>
      </c>
      <c r="K90">
        <v>-5.2987830589233476E-3</v>
      </c>
      <c r="L90">
        <v>7.5609701309653108E-3</v>
      </c>
      <c r="M90">
        <v>-0.70080729947902209</v>
      </c>
      <c r="N90">
        <v>0.48627437329130374</v>
      </c>
      <c r="O90">
        <v>-2.043936458491238E-2</v>
      </c>
      <c r="P90">
        <v>9.8417984670656836E-3</v>
      </c>
      <c r="Q90">
        <v>-2.043936458491238E-2</v>
      </c>
      <c r="R90">
        <v>9.8417984670656836E-3</v>
      </c>
    </row>
    <row r="91" spans="2:18" ht="15" hidden="1" outlineLevel="1" thickBot="1" x14ac:dyDescent="0.4">
      <c r="B91" s="73">
        <v>44896</v>
      </c>
      <c r="C91" s="72">
        <v>2424</v>
      </c>
      <c r="D91" s="58">
        <f t="shared" si="2"/>
        <v>-3.9532128522012711E-2</v>
      </c>
      <c r="J91" s="81" t="s">
        <v>247</v>
      </c>
      <c r="K91" s="81">
        <v>0.81214853727637815</v>
      </c>
      <c r="L91" s="81">
        <v>0.19124556214510136</v>
      </c>
      <c r="M91" s="81">
        <v>4.2466268402096921</v>
      </c>
      <c r="N91" s="81">
        <v>8.0995077923582876E-5</v>
      </c>
      <c r="O91" s="81">
        <v>0.42918590483812102</v>
      </c>
      <c r="P91" s="81">
        <v>1.1951111697146353</v>
      </c>
      <c r="Q91" s="81">
        <v>0.42918590483812102</v>
      </c>
      <c r="R91" s="81">
        <v>1.1951111697146353</v>
      </c>
    </row>
    <row r="92" spans="2:18" hidden="1" outlineLevel="1" x14ac:dyDescent="0.35">
      <c r="B92" s="73">
        <v>44927</v>
      </c>
      <c r="C92" s="72">
        <v>2438.86</v>
      </c>
      <c r="D92" s="58">
        <f t="shared" si="2"/>
        <v>6.1303630363036543E-3</v>
      </c>
    </row>
    <row r="93" spans="2:18" hidden="1" outlineLevel="1" x14ac:dyDescent="0.35">
      <c r="B93" s="73">
        <v>44958</v>
      </c>
      <c r="C93" s="72">
        <v>2328.98</v>
      </c>
      <c r="D93" s="58">
        <f t="shared" si="2"/>
        <v>-4.5053836628588861E-2</v>
      </c>
    </row>
    <row r="94" spans="2:18" hidden="1" outlineLevel="1" x14ac:dyDescent="0.35">
      <c r="B94" s="73">
        <v>44986</v>
      </c>
      <c r="C94" s="72">
        <v>2423.34</v>
      </c>
      <c r="D94" s="58">
        <f t="shared" si="2"/>
        <v>4.0515590516019939E-2</v>
      </c>
    </row>
    <row r="95" spans="2:18" hidden="1" outlineLevel="1" x14ac:dyDescent="0.35">
      <c r="B95" s="73">
        <v>45017</v>
      </c>
      <c r="C95" s="72">
        <v>2325.8000000000002</v>
      </c>
      <c r="D95" s="58">
        <f t="shared" si="2"/>
        <v>-4.0250233149289771E-2</v>
      </c>
    </row>
    <row r="96" spans="2:18" hidden="1" outlineLevel="1" x14ac:dyDescent="0.35">
      <c r="B96" s="73">
        <v>45047</v>
      </c>
      <c r="C96" s="72">
        <v>2524.8000000000002</v>
      </c>
      <c r="D96" s="58">
        <f t="shared" si="2"/>
        <v>8.5561957176025549E-2</v>
      </c>
    </row>
    <row r="97" spans="2:4" hidden="1" outlineLevel="1" x14ac:dyDescent="0.35">
      <c r="B97" s="73">
        <v>45078</v>
      </c>
      <c r="C97" s="72">
        <v>2534.84</v>
      </c>
      <c r="D97" s="58">
        <f t="shared" si="2"/>
        <v>3.9765525982256023E-3</v>
      </c>
    </row>
    <row r="98" spans="2:4" hidden="1" outlineLevel="1" x14ac:dyDescent="0.35">
      <c r="B98" s="73">
        <v>45108</v>
      </c>
      <c r="C98" s="72">
        <v>2443.56</v>
      </c>
      <c r="D98" s="58">
        <f t="shared" si="2"/>
        <v>-3.6010162377112631E-2</v>
      </c>
    </row>
    <row r="99" spans="2:4" hidden="1" outlineLevel="1" x14ac:dyDescent="0.35">
      <c r="B99" s="73">
        <v>45139</v>
      </c>
      <c r="C99" s="72">
        <v>2390.36</v>
      </c>
      <c r="D99" s="58">
        <f t="shared" si="2"/>
        <v>-2.1771513693136124E-2</v>
      </c>
    </row>
    <row r="100" spans="2:4" hidden="1" outlineLevel="1" x14ac:dyDescent="0.35">
      <c r="B100" s="73">
        <v>45170</v>
      </c>
      <c r="C100" s="72">
        <v>2352.7199999999998</v>
      </c>
      <c r="D100" s="58">
        <f t="shared" si="2"/>
        <v>-1.5746582104787743E-2</v>
      </c>
    </row>
    <row r="101" spans="2:4" hidden="1" outlineLevel="1" x14ac:dyDescent="0.35">
      <c r="B101" s="73">
        <v>45200</v>
      </c>
      <c r="C101" s="72">
        <v>2370.2800000000002</v>
      </c>
      <c r="D101" s="58">
        <f t="shared" si="2"/>
        <v>7.4637015879495117E-3</v>
      </c>
    </row>
    <row r="102" spans="2:4" hidden="1" outlineLevel="1" x14ac:dyDescent="0.35">
      <c r="B102" s="73">
        <v>45231</v>
      </c>
      <c r="C102" s="72">
        <v>2429.0100000000002</v>
      </c>
      <c r="D102" s="58">
        <f t="shared" si="2"/>
        <v>2.4777663398417138E-2</v>
      </c>
    </row>
    <row r="103" spans="2:4" hidden="1" outlineLevel="1" x14ac:dyDescent="0.35">
      <c r="B103" s="73">
        <v>45261</v>
      </c>
      <c r="C103" s="72">
        <v>2560.63</v>
      </c>
      <c r="D103" s="58">
        <f t="shared" si="2"/>
        <v>5.4186685110394706E-2</v>
      </c>
    </row>
    <row r="104" spans="2:4" hidden="1" outlineLevel="1" x14ac:dyDescent="0.35">
      <c r="B104" s="73">
        <v>45292</v>
      </c>
      <c r="C104" s="72">
        <v>2385.31</v>
      </c>
      <c r="D104" s="58">
        <f t="shared" si="2"/>
        <v>-6.8467525569879339E-2</v>
      </c>
    </row>
    <row r="105" spans="2:4" hidden="1" outlineLevel="1" x14ac:dyDescent="0.35">
      <c r="B105" s="73">
        <v>45323</v>
      </c>
      <c r="C105" s="72">
        <v>2318.7399999999998</v>
      </c>
      <c r="D105" s="58">
        <f t="shared" si="2"/>
        <v>-2.7908322188730295E-2</v>
      </c>
    </row>
    <row r="106" spans="2:4" hidden="1" outlineLevel="1" x14ac:dyDescent="0.35">
      <c r="B106" s="73">
        <v>45352</v>
      </c>
      <c r="C106" s="72">
        <v>2176.5300000000002</v>
      </c>
      <c r="D106" s="58">
        <f t="shared" si="2"/>
        <v>-6.1330722720097763E-2</v>
      </c>
    </row>
    <row r="107" spans="2:4" hidden="1" outlineLevel="1" x14ac:dyDescent="0.35">
      <c r="B107" s="73">
        <v>45383</v>
      </c>
      <c r="C107" s="72">
        <v>2143.9499999999998</v>
      </c>
      <c r="D107" s="58">
        <f t="shared" si="2"/>
        <v>-1.4968780581935626E-2</v>
      </c>
    </row>
    <row r="108" spans="2:4" hidden="1" outlineLevel="1" x14ac:dyDescent="0.35">
      <c r="B108" s="73">
        <v>45413</v>
      </c>
      <c r="C108" s="72">
        <v>2238.7199999999998</v>
      </c>
      <c r="D108" s="58">
        <f t="shared" si="2"/>
        <v>4.4203456237319028E-2</v>
      </c>
    </row>
    <row r="109" spans="2:4" hidden="1" outlineLevel="1" x14ac:dyDescent="0.35">
      <c r="B109" s="73">
        <v>45444</v>
      </c>
      <c r="C109" s="72">
        <v>2377.14</v>
      </c>
      <c r="D109" s="58">
        <f t="shared" si="2"/>
        <v>6.1829974271012E-2</v>
      </c>
    </row>
    <row r="110" spans="2:4" hidden="1" outlineLevel="1" x14ac:dyDescent="0.35">
      <c r="B110" s="73">
        <v>45474</v>
      </c>
      <c r="C110" s="72">
        <v>2626.05</v>
      </c>
      <c r="D110" s="58">
        <f t="shared" si="2"/>
        <v>0.10470986143012206</v>
      </c>
    </row>
    <row r="111" spans="2:4" hidden="1" outlineLevel="1" x14ac:dyDescent="0.35">
      <c r="B111" s="73">
        <v>45505</v>
      </c>
      <c r="C111" s="72">
        <v>2696.28</v>
      </c>
      <c r="D111" s="58">
        <f t="shared" si="2"/>
        <v>2.6743588278974162E-2</v>
      </c>
    </row>
    <row r="112" spans="2:4" hidden="1" outlineLevel="1" x14ac:dyDescent="0.35">
      <c r="B112" s="73">
        <v>45536</v>
      </c>
      <c r="C112" s="72">
        <v>2871.27</v>
      </c>
      <c r="D112" s="58">
        <f t="shared" si="2"/>
        <v>6.4900529618585612E-2</v>
      </c>
    </row>
    <row r="113" spans="2:4" hidden="1" outlineLevel="1" x14ac:dyDescent="0.35">
      <c r="B113" s="73">
        <v>45566</v>
      </c>
      <c r="C113" s="72">
        <v>2453.87</v>
      </c>
      <c r="D113" s="58">
        <f t="shared" si="2"/>
        <v>-0.14537121204205805</v>
      </c>
    </row>
    <row r="114" spans="2:4" hidden="1" outlineLevel="1" x14ac:dyDescent="0.35">
      <c r="B114" s="73">
        <v>45597</v>
      </c>
      <c r="C114" s="72">
        <v>2422.7199999999998</v>
      </c>
      <c r="D114" s="58">
        <f t="shared" si="2"/>
        <v>-1.2694234005876437E-2</v>
      </c>
    </row>
    <row r="115" spans="2:4" hidden="1" outlineLevel="1" x14ac:dyDescent="0.35">
      <c r="B115" s="73">
        <v>45627</v>
      </c>
      <c r="C115" s="72">
        <v>2284.6799999999998</v>
      </c>
      <c r="D115" s="58">
        <f t="shared" si="2"/>
        <v>-5.6977281732928264E-2</v>
      </c>
    </row>
    <row r="116" spans="2:4" hidden="1" outlineLevel="1" x14ac:dyDescent="0.35">
      <c r="B116" s="73">
        <v>45658</v>
      </c>
      <c r="C116" s="72">
        <v>2424.0500000000002</v>
      </c>
      <c r="D116" s="58">
        <f t="shared" si="2"/>
        <v>6.1001978395224032E-2</v>
      </c>
    </row>
    <row r="117" spans="2:4" hidden="1" outlineLevel="1" x14ac:dyDescent="0.35">
      <c r="B117" s="73">
        <v>45689</v>
      </c>
      <c r="C117" s="72">
        <v>2150.5500000000002</v>
      </c>
      <c r="D117" s="58">
        <f t="shared" si="2"/>
        <v>-0.11282770569913991</v>
      </c>
    </row>
    <row r="118" spans="2:4" hidden="1" outlineLevel="1" x14ac:dyDescent="0.35">
      <c r="B118" s="73">
        <v>45717</v>
      </c>
      <c r="C118" s="72">
        <v>2217.91</v>
      </c>
      <c r="D118" s="58">
        <f t="shared" si="2"/>
        <v>3.1322219897235382E-2</v>
      </c>
    </row>
    <row r="119" spans="2:4" hidden="1" outlineLevel="1" x14ac:dyDescent="0.35">
      <c r="B119" s="73">
        <v>45748</v>
      </c>
      <c r="C119" s="72">
        <v>2299.65</v>
      </c>
      <c r="D119" s="58">
        <f t="shared" si="2"/>
        <v>3.6854516188664199E-2</v>
      </c>
    </row>
    <row r="120" spans="2:4" hidden="1" outlineLevel="1" x14ac:dyDescent="0.35">
      <c r="B120" s="73">
        <v>45778</v>
      </c>
      <c r="C120" s="72">
        <v>2305.7399999999998</v>
      </c>
      <c r="D120" s="58">
        <f t="shared" si="2"/>
        <v>2.6482290783378382E-3</v>
      </c>
    </row>
    <row r="121" spans="2:4" hidden="1" outlineLevel="1" x14ac:dyDescent="0.35">
      <c r="B121" s="73">
        <v>45809</v>
      </c>
      <c r="C121" s="72">
        <v>2253.0100000000002</v>
      </c>
      <c r="D121" s="58">
        <f t="shared" si="2"/>
        <v>-2.28690138523856E-2</v>
      </c>
    </row>
    <row r="122" spans="2:4" hidden="1" outlineLevel="1" x14ac:dyDescent="0.35">
      <c r="B122" s="73">
        <v>45839</v>
      </c>
      <c r="C122" s="72">
        <v>2501.54</v>
      </c>
      <c r="D122" s="58">
        <f t="shared" si="2"/>
        <v>0.11031020723387819</v>
      </c>
    </row>
    <row r="123" spans="2:4" hidden="1" outlineLevel="1" x14ac:dyDescent="0.35">
      <c r="B123" s="73">
        <v>45870</v>
      </c>
      <c r="C123" s="72">
        <v>2639.05</v>
      </c>
      <c r="D123" s="58">
        <f t="shared" si="2"/>
        <v>5.4970138394748957E-2</v>
      </c>
    </row>
    <row r="124" spans="2:4" hidden="1" outlineLevel="1" x14ac:dyDescent="0.35">
      <c r="B124" s="73">
        <v>45901</v>
      </c>
      <c r="C124" s="72">
        <v>2494.79</v>
      </c>
      <c r="D124" s="58">
        <f t="shared" si="2"/>
        <v>-5.4663610011178365E-2</v>
      </c>
    </row>
    <row r="125" spans="2:4" hidden="1" outlineLevel="1" x14ac:dyDescent="0.35">
      <c r="B125" s="73">
        <v>45931</v>
      </c>
      <c r="C125" s="72">
        <v>2446.27</v>
      </c>
      <c r="D125" s="58">
        <f t="shared" si="2"/>
        <v>-1.9448530738058079E-2</v>
      </c>
    </row>
    <row r="126" spans="2:4" hidden="1" outlineLevel="1" x14ac:dyDescent="0.35">
      <c r="B126" s="73">
        <v>45962</v>
      </c>
      <c r="C126" s="72">
        <v>2447.36</v>
      </c>
      <c r="D126" s="58">
        <f t="shared" si="2"/>
        <v>4.4557632640729317E-4</v>
      </c>
    </row>
    <row r="127" spans="2:4" hidden="1" outlineLevel="1" x14ac:dyDescent="0.35">
      <c r="B127" s="73">
        <v>45992</v>
      </c>
      <c r="C127" s="72">
        <v>2315.9</v>
      </c>
      <c r="D127" s="58">
        <f t="shared" si="2"/>
        <v>-5.3715023535564899E-2</v>
      </c>
    </row>
    <row r="128" spans="2:4" hidden="1" outlineLevel="1" x14ac:dyDescent="0.35">
      <c r="B128" s="73">
        <v>46023</v>
      </c>
      <c r="C128" s="72">
        <v>2373</v>
      </c>
      <c r="D128" s="58">
        <f t="shared" si="2"/>
        <v>2.4655641435295195E-2</v>
      </c>
    </row>
    <row r="129" spans="2:11" hidden="1" outlineLevel="1" x14ac:dyDescent="0.35">
      <c r="B129" s="73">
        <v>46054</v>
      </c>
      <c r="C129" s="72">
        <v>2338.1</v>
      </c>
      <c r="D129" s="58">
        <f t="shared" si="2"/>
        <v>-1.4707121786767807E-2</v>
      </c>
    </row>
    <row r="130" spans="2:11" hidden="1" outlineLevel="1" x14ac:dyDescent="0.35">
      <c r="B130" s="73">
        <v>46082</v>
      </c>
      <c r="C130" s="72">
        <v>2055.1999999999998</v>
      </c>
      <c r="D130" s="58">
        <f t="shared" si="2"/>
        <v>-0.12099568025319707</v>
      </c>
    </row>
    <row r="131" spans="2:11" collapsed="1" x14ac:dyDescent="0.35"/>
    <row r="132" spans="2:11" x14ac:dyDescent="0.35">
      <c r="B132" s="207" t="s">
        <v>250</v>
      </c>
      <c r="C132" s="207"/>
      <c r="D132" s="207"/>
      <c r="F132" s="27" t="s">
        <v>218</v>
      </c>
      <c r="G132" s="74"/>
      <c r="I132" t="s">
        <v>255</v>
      </c>
      <c r="J132" s="79">
        <f>K155</f>
        <v>0.93113479088643591</v>
      </c>
    </row>
    <row r="133" spans="2:11" hidden="1" outlineLevel="1" x14ac:dyDescent="0.35"/>
    <row r="134" spans="2:11" hidden="1" outlineLevel="1" x14ac:dyDescent="0.35">
      <c r="B134" s="75" t="s">
        <v>248</v>
      </c>
      <c r="C134" s="76" t="s">
        <v>217</v>
      </c>
      <c r="D134" s="76" t="s">
        <v>215</v>
      </c>
      <c r="F134" t="s">
        <v>219</v>
      </c>
      <c r="G134" s="79">
        <f>J132</f>
        <v>0.93113479088643591</v>
      </c>
    </row>
    <row r="135" spans="2:11" hidden="1" outlineLevel="1" x14ac:dyDescent="0.35">
      <c r="B135" s="73">
        <v>44287</v>
      </c>
      <c r="C135" s="72">
        <v>770.98</v>
      </c>
      <c r="F135" t="s">
        <v>220</v>
      </c>
      <c r="G135" s="5">
        <v>0.75</v>
      </c>
    </row>
    <row r="136" spans="2:11" hidden="1" outlineLevel="1" x14ac:dyDescent="0.35">
      <c r="B136" s="73">
        <v>44317</v>
      </c>
      <c r="C136" s="72">
        <v>841.07</v>
      </c>
      <c r="D136" s="58">
        <f t="shared" ref="D136:D194" si="3">C136/C135-1</f>
        <v>9.0910270045915675E-2</v>
      </c>
    </row>
    <row r="137" spans="2:11" hidden="1" outlineLevel="1" x14ac:dyDescent="0.35">
      <c r="B137" s="73">
        <v>44348</v>
      </c>
      <c r="C137" s="72">
        <v>838.1</v>
      </c>
      <c r="D137" s="58">
        <f t="shared" si="3"/>
        <v>-3.5312161889022864E-3</v>
      </c>
      <c r="F137" t="s">
        <v>221</v>
      </c>
      <c r="G137" s="79">
        <v>1</v>
      </c>
    </row>
    <row r="138" spans="2:11" hidden="1" outlineLevel="1" x14ac:dyDescent="0.35">
      <c r="B138" s="73">
        <v>44378</v>
      </c>
      <c r="C138" s="72">
        <v>841.41</v>
      </c>
      <c r="D138" s="58">
        <f t="shared" si="3"/>
        <v>3.9494093783556394E-3</v>
      </c>
      <c r="F138" t="s">
        <v>222</v>
      </c>
      <c r="G138" s="5">
        <v>0.25</v>
      </c>
      <c r="J138" t="s">
        <v>224</v>
      </c>
    </row>
    <row r="139" spans="2:11" ht="15" hidden="1" outlineLevel="1" thickBot="1" x14ac:dyDescent="0.4">
      <c r="B139" s="73">
        <v>44409</v>
      </c>
      <c r="C139" s="72">
        <v>925.3</v>
      </c>
      <c r="D139" s="58">
        <f t="shared" si="3"/>
        <v>9.9701691208804233E-2</v>
      </c>
    </row>
    <row r="140" spans="2:11" hidden="1" outlineLevel="1" x14ac:dyDescent="0.35">
      <c r="B140" s="73">
        <v>44440</v>
      </c>
      <c r="C140" s="72">
        <v>924.25</v>
      </c>
      <c r="D140" s="58">
        <f t="shared" si="3"/>
        <v>-1.1347671025613293E-3</v>
      </c>
      <c r="F140" s="84" t="s">
        <v>223</v>
      </c>
      <c r="G140" s="85">
        <f>(G134*G135)+(G137*G138)</f>
        <v>0.94835109316482691</v>
      </c>
      <c r="J140" s="83" t="s">
        <v>225</v>
      </c>
      <c r="K140" s="83"/>
    </row>
    <row r="141" spans="2:11" hidden="1" outlineLevel="1" x14ac:dyDescent="0.35">
      <c r="B141" s="73">
        <v>44470</v>
      </c>
      <c r="C141" s="72">
        <v>903.08</v>
      </c>
      <c r="D141" s="58">
        <f t="shared" si="3"/>
        <v>-2.2905058155261004E-2</v>
      </c>
      <c r="J141" t="s">
        <v>226</v>
      </c>
      <c r="K141">
        <v>0.66332801817419629</v>
      </c>
    </row>
    <row r="142" spans="2:11" hidden="1" outlineLevel="1" x14ac:dyDescent="0.35">
      <c r="B142" s="73">
        <v>44501</v>
      </c>
      <c r="C142" s="72">
        <v>915.71</v>
      </c>
      <c r="D142" s="58">
        <f t="shared" si="3"/>
        <v>1.3985471940470395E-2</v>
      </c>
      <c r="J142" t="s">
        <v>227</v>
      </c>
      <c r="K142">
        <v>0.44000405969490686</v>
      </c>
    </row>
    <row r="143" spans="2:11" hidden="1" outlineLevel="1" x14ac:dyDescent="0.35">
      <c r="B143" s="73">
        <v>44531</v>
      </c>
      <c r="C143" s="72">
        <v>942.15</v>
      </c>
      <c r="D143" s="58">
        <f t="shared" si="3"/>
        <v>2.8873770080047212E-2</v>
      </c>
      <c r="J143" t="s">
        <v>228</v>
      </c>
      <c r="K143">
        <v>0.43017956951411573</v>
      </c>
    </row>
    <row r="144" spans="2:11" hidden="1" outlineLevel="1" x14ac:dyDescent="0.35">
      <c r="B144" s="73">
        <v>44562</v>
      </c>
      <c r="C144" s="72">
        <v>885.54</v>
      </c>
      <c r="D144" s="58">
        <f t="shared" si="3"/>
        <v>-6.008597357108747E-2</v>
      </c>
      <c r="J144" t="s">
        <v>229</v>
      </c>
      <c r="K144">
        <v>4.1390790397962902E-2</v>
      </c>
    </row>
    <row r="145" spans="2:18" ht="15" hidden="1" outlineLevel="1" thickBot="1" x14ac:dyDescent="0.4">
      <c r="B145" s="73">
        <v>44593</v>
      </c>
      <c r="C145" s="72">
        <v>843.35</v>
      </c>
      <c r="D145" s="58">
        <f t="shared" si="3"/>
        <v>-4.764324592903757E-2</v>
      </c>
      <c r="J145" s="81" t="s">
        <v>230</v>
      </c>
      <c r="K145" s="81">
        <v>59</v>
      </c>
    </row>
    <row r="146" spans="2:18" hidden="1" outlineLevel="1" x14ac:dyDescent="0.35">
      <c r="B146" s="73">
        <v>44621</v>
      </c>
      <c r="C146" s="72">
        <v>830.99</v>
      </c>
      <c r="D146" s="58">
        <f t="shared" si="3"/>
        <v>-1.4655836841169112E-2</v>
      </c>
    </row>
    <row r="147" spans="2:18" ht="15" hidden="1" outlineLevel="1" thickBot="1" x14ac:dyDescent="0.4">
      <c r="B147" s="73">
        <v>44652</v>
      </c>
      <c r="C147" s="72">
        <v>876.4</v>
      </c>
      <c r="D147" s="58">
        <f t="shared" si="3"/>
        <v>5.4645663606060157E-2</v>
      </c>
      <c r="J147" t="s">
        <v>231</v>
      </c>
    </row>
    <row r="148" spans="2:18" hidden="1" outlineLevel="1" x14ac:dyDescent="0.35">
      <c r="B148" s="73">
        <v>44682</v>
      </c>
      <c r="C148" s="72">
        <v>850.03</v>
      </c>
      <c r="D148" s="58">
        <f t="shared" si="3"/>
        <v>-3.0089000456412607E-2</v>
      </c>
      <c r="J148" s="82"/>
      <c r="K148" s="82" t="s">
        <v>235</v>
      </c>
      <c r="L148" s="82" t="s">
        <v>236</v>
      </c>
      <c r="M148" s="82" t="s">
        <v>237</v>
      </c>
      <c r="N148" s="82" t="s">
        <v>238</v>
      </c>
      <c r="O148" s="82" t="s">
        <v>239</v>
      </c>
    </row>
    <row r="149" spans="2:18" hidden="1" outlineLevel="1" x14ac:dyDescent="0.35">
      <c r="B149" s="73">
        <v>44713</v>
      </c>
      <c r="C149" s="72">
        <v>839.39</v>
      </c>
      <c r="D149" s="58">
        <f t="shared" si="3"/>
        <v>-1.2517205275107912E-2</v>
      </c>
      <c r="J149" t="s">
        <v>232</v>
      </c>
      <c r="K149">
        <v>1</v>
      </c>
      <c r="L149">
        <v>7.6728039245345228E-2</v>
      </c>
      <c r="M149">
        <v>7.6728039245345228E-2</v>
      </c>
      <c r="N149">
        <v>44.786452182038403</v>
      </c>
      <c r="O149">
        <v>1.034459183624919E-8</v>
      </c>
    </row>
    <row r="150" spans="2:18" hidden="1" outlineLevel="1" x14ac:dyDescent="0.35">
      <c r="B150" s="73">
        <v>44743</v>
      </c>
      <c r="C150" s="72">
        <v>930.16</v>
      </c>
      <c r="D150" s="58">
        <f t="shared" si="3"/>
        <v>0.1081380526334601</v>
      </c>
      <c r="J150" t="s">
        <v>233</v>
      </c>
      <c r="K150">
        <v>57</v>
      </c>
      <c r="L150">
        <v>9.7652259196781568E-2</v>
      </c>
      <c r="M150">
        <v>1.7131975297680977E-3</v>
      </c>
    </row>
    <row r="151" spans="2:18" ht="15" hidden="1" outlineLevel="1" thickBot="1" x14ac:dyDescent="0.4">
      <c r="B151" s="73">
        <v>44774</v>
      </c>
      <c r="C151" s="72">
        <v>957.39</v>
      </c>
      <c r="D151" s="58">
        <f t="shared" si="3"/>
        <v>2.9274533413606196E-2</v>
      </c>
      <c r="J151" s="81" t="s">
        <v>26</v>
      </c>
      <c r="K151" s="81">
        <v>58</v>
      </c>
      <c r="L151" s="81">
        <v>0.1743802984421268</v>
      </c>
      <c r="M151" s="81"/>
      <c r="N151" s="81"/>
      <c r="O151" s="81"/>
    </row>
    <row r="152" spans="2:18" ht="15" hidden="1" outlineLevel="1" thickBot="1" x14ac:dyDescent="0.4">
      <c r="B152" s="73">
        <v>44805</v>
      </c>
      <c r="C152" s="72">
        <v>919.86</v>
      </c>
      <c r="D152" s="58">
        <f t="shared" si="3"/>
        <v>-3.9200325886002529E-2</v>
      </c>
    </row>
    <row r="153" spans="2:18" hidden="1" outlineLevel="1" x14ac:dyDescent="0.35">
      <c r="B153" s="73">
        <v>44835</v>
      </c>
      <c r="C153" s="72">
        <v>978.41</v>
      </c>
      <c r="D153" s="58">
        <f t="shared" si="3"/>
        <v>6.3650990368099514E-2</v>
      </c>
      <c r="J153" s="82"/>
      <c r="K153" s="82" t="s">
        <v>240</v>
      </c>
      <c r="L153" s="82" t="s">
        <v>229</v>
      </c>
      <c r="M153" s="82" t="s">
        <v>241</v>
      </c>
      <c r="N153" s="82" t="s">
        <v>242</v>
      </c>
      <c r="O153" s="82" t="s">
        <v>243</v>
      </c>
      <c r="P153" s="82" t="s">
        <v>244</v>
      </c>
      <c r="Q153" s="82" t="s">
        <v>245</v>
      </c>
      <c r="R153" s="82" t="s">
        <v>246</v>
      </c>
    </row>
    <row r="154" spans="2:18" hidden="1" outlineLevel="1" x14ac:dyDescent="0.35">
      <c r="B154" s="73">
        <v>44866</v>
      </c>
      <c r="C154" s="72">
        <v>975.56</v>
      </c>
      <c r="D154" s="58">
        <f t="shared" si="3"/>
        <v>-2.9128892795453609E-3</v>
      </c>
      <c r="J154" t="s">
        <v>234</v>
      </c>
      <c r="K154">
        <v>1.249133126740771E-3</v>
      </c>
      <c r="L154">
        <v>5.5007939822644646E-3</v>
      </c>
      <c r="M154">
        <v>0.22708233225388877</v>
      </c>
      <c r="N154">
        <v>0.82117221125722295</v>
      </c>
      <c r="O154">
        <v>-9.766016821419643E-3</v>
      </c>
      <c r="P154">
        <v>1.2264283074901187E-2</v>
      </c>
      <c r="Q154">
        <v>-9.766016821419643E-3</v>
      </c>
      <c r="R154">
        <v>1.2264283074901187E-2</v>
      </c>
    </row>
    <row r="155" spans="2:18" ht="15" hidden="1" outlineLevel="1" thickBot="1" x14ac:dyDescent="0.4">
      <c r="B155" s="73">
        <v>44896</v>
      </c>
      <c r="C155" s="72">
        <v>947.63</v>
      </c>
      <c r="D155" s="58">
        <f t="shared" si="3"/>
        <v>-2.8629710115215867E-2</v>
      </c>
      <c r="J155" s="81" t="s">
        <v>247</v>
      </c>
      <c r="K155" s="81">
        <v>0.93113479088643591</v>
      </c>
      <c r="L155" s="81">
        <v>0.13913590705433049</v>
      </c>
      <c r="M155" s="81">
        <v>6.6922680895222948</v>
      </c>
      <c r="N155" s="81">
        <v>1.034459183624919E-8</v>
      </c>
      <c r="O155" s="81">
        <v>0.65251994286301529</v>
      </c>
      <c r="P155" s="81">
        <v>1.2097496389098565</v>
      </c>
      <c r="Q155" s="81">
        <v>0.65251994286301529</v>
      </c>
      <c r="R155" s="81">
        <v>1.2097496389098565</v>
      </c>
    </row>
    <row r="156" spans="2:18" hidden="1" outlineLevel="1" x14ac:dyDescent="0.35">
      <c r="B156" s="73">
        <v>44927</v>
      </c>
      <c r="C156" s="72">
        <v>919.19</v>
      </c>
      <c r="D156" s="58">
        <f t="shared" si="3"/>
        <v>-3.0011713432457787E-2</v>
      </c>
    </row>
    <row r="157" spans="2:18" hidden="1" outlineLevel="1" x14ac:dyDescent="0.35">
      <c r="B157" s="73">
        <v>44958</v>
      </c>
      <c r="C157" s="72">
        <v>902.39</v>
      </c>
      <c r="D157" s="58">
        <f t="shared" si="3"/>
        <v>-1.8276961237611467E-2</v>
      </c>
    </row>
    <row r="158" spans="2:18" hidden="1" outlineLevel="1" x14ac:dyDescent="0.35">
      <c r="B158" s="73">
        <v>44986</v>
      </c>
      <c r="C158" s="72">
        <v>952.39</v>
      </c>
      <c r="D158" s="58">
        <f t="shared" si="3"/>
        <v>5.5408415430135527E-2</v>
      </c>
    </row>
    <row r="159" spans="2:18" hidden="1" outlineLevel="1" x14ac:dyDescent="0.35">
      <c r="B159" s="73">
        <v>45017</v>
      </c>
      <c r="C159" s="72">
        <v>1051.8</v>
      </c>
      <c r="D159" s="58">
        <f t="shared" si="3"/>
        <v>0.10437950839467014</v>
      </c>
    </row>
    <row r="160" spans="2:18" hidden="1" outlineLevel="1" x14ac:dyDescent="0.35">
      <c r="B160" s="73">
        <v>45047</v>
      </c>
      <c r="C160" s="72">
        <v>1052.78</v>
      </c>
      <c r="D160" s="58">
        <f t="shared" si="3"/>
        <v>9.3173607149643622E-4</v>
      </c>
    </row>
    <row r="161" spans="2:4" hidden="1" outlineLevel="1" x14ac:dyDescent="0.35">
      <c r="B161" s="73">
        <v>45078</v>
      </c>
      <c r="C161" s="72">
        <v>1112.0999999999999</v>
      </c>
      <c r="D161" s="58">
        <f t="shared" si="3"/>
        <v>5.6346055206215828E-2</v>
      </c>
    </row>
    <row r="162" spans="2:4" hidden="1" outlineLevel="1" x14ac:dyDescent="0.35">
      <c r="B162" s="73">
        <v>45108</v>
      </c>
      <c r="C162" s="72">
        <v>1095.54</v>
      </c>
      <c r="D162" s="58">
        <f t="shared" si="3"/>
        <v>-1.4890747234960866E-2</v>
      </c>
    </row>
    <row r="163" spans="2:4" hidden="1" outlineLevel="1" x14ac:dyDescent="0.35">
      <c r="B163" s="73">
        <v>45139</v>
      </c>
      <c r="C163" s="72">
        <v>1068</v>
      </c>
      <c r="D163" s="58">
        <f t="shared" si="3"/>
        <v>-2.5138287967577555E-2</v>
      </c>
    </row>
    <row r="164" spans="2:4" hidden="1" outlineLevel="1" x14ac:dyDescent="0.35">
      <c r="B164" s="73">
        <v>45170</v>
      </c>
      <c r="C164" s="72">
        <v>1093.28</v>
      </c>
      <c r="D164" s="58">
        <f t="shared" si="3"/>
        <v>2.3670411985018625E-2</v>
      </c>
    </row>
    <row r="165" spans="2:4" hidden="1" outlineLevel="1" x14ac:dyDescent="0.35">
      <c r="B165" s="73">
        <v>45200</v>
      </c>
      <c r="C165" s="72">
        <v>1177.22</v>
      </c>
      <c r="D165" s="58">
        <f t="shared" si="3"/>
        <v>7.6778135518805746E-2</v>
      </c>
    </row>
    <row r="166" spans="2:4" hidden="1" outlineLevel="1" x14ac:dyDescent="0.35">
      <c r="B166" s="73">
        <v>45231</v>
      </c>
      <c r="C166" s="72">
        <v>1177.28</v>
      </c>
      <c r="D166" s="58">
        <f t="shared" si="3"/>
        <v>5.0967533681056665E-5</v>
      </c>
    </row>
    <row r="167" spans="2:4" hidden="1" outlineLevel="1" x14ac:dyDescent="0.35">
      <c r="B167" s="73">
        <v>45261</v>
      </c>
      <c r="C167" s="72">
        <v>1298.6500000000001</v>
      </c>
      <c r="D167" s="58">
        <f t="shared" si="3"/>
        <v>0.1030935716227237</v>
      </c>
    </row>
    <row r="168" spans="2:4" hidden="1" outlineLevel="1" x14ac:dyDescent="0.35">
      <c r="B168" s="73">
        <v>45292</v>
      </c>
      <c r="C168" s="72">
        <v>1224.3699999999999</v>
      </c>
      <c r="D168" s="58">
        <f t="shared" si="3"/>
        <v>-5.7197859315443078E-2</v>
      </c>
    </row>
    <row r="169" spans="2:4" hidden="1" outlineLevel="1" x14ac:dyDescent="0.35">
      <c r="B169" s="73">
        <v>45323</v>
      </c>
      <c r="C169" s="72">
        <v>1268.44</v>
      </c>
      <c r="D169" s="58">
        <f t="shared" si="3"/>
        <v>3.5994021415095334E-2</v>
      </c>
    </row>
    <row r="170" spans="2:4" hidden="1" outlineLevel="1" x14ac:dyDescent="0.35">
      <c r="B170" s="73">
        <v>45352</v>
      </c>
      <c r="C170" s="72">
        <v>1284.8399999999999</v>
      </c>
      <c r="D170" s="58">
        <f t="shared" si="3"/>
        <v>1.2929267446627257E-2</v>
      </c>
    </row>
    <row r="171" spans="2:4" hidden="1" outlineLevel="1" x14ac:dyDescent="0.35">
      <c r="B171" s="73">
        <v>45383</v>
      </c>
      <c r="C171" s="72">
        <v>1228.52</v>
      </c>
      <c r="D171" s="58">
        <f t="shared" si="3"/>
        <v>-4.3834251735624608E-2</v>
      </c>
    </row>
    <row r="172" spans="2:4" hidden="1" outlineLevel="1" x14ac:dyDescent="0.35">
      <c r="B172" s="73">
        <v>45413</v>
      </c>
      <c r="C172" s="72">
        <v>1153.8</v>
      </c>
      <c r="D172" s="58">
        <f t="shared" si="3"/>
        <v>-6.0821150652818012E-2</v>
      </c>
    </row>
    <row r="173" spans="2:4" hidden="1" outlineLevel="1" x14ac:dyDescent="0.35">
      <c r="B173" s="73">
        <v>45444</v>
      </c>
      <c r="C173" s="72">
        <v>1250.2</v>
      </c>
      <c r="D173" s="58">
        <f t="shared" si="3"/>
        <v>8.3550008667013342E-2</v>
      </c>
    </row>
    <row r="174" spans="2:4" hidden="1" outlineLevel="1" x14ac:dyDescent="0.35">
      <c r="B174" s="73">
        <v>45474</v>
      </c>
      <c r="C174" s="72">
        <v>1203.5</v>
      </c>
      <c r="D174" s="58">
        <f t="shared" si="3"/>
        <v>-3.7354023356263033E-2</v>
      </c>
    </row>
    <row r="175" spans="2:4" hidden="1" outlineLevel="1" x14ac:dyDescent="0.35">
      <c r="B175" s="73">
        <v>45505</v>
      </c>
      <c r="C175" s="72">
        <v>1230.57</v>
      </c>
      <c r="D175" s="58">
        <f t="shared" si="3"/>
        <v>2.2492729538845069E-2</v>
      </c>
    </row>
    <row r="176" spans="2:4" hidden="1" outlineLevel="1" x14ac:dyDescent="0.35">
      <c r="B176" s="73">
        <v>45536</v>
      </c>
      <c r="C176" s="72">
        <v>1323.67</v>
      </c>
      <c r="D176" s="58">
        <f t="shared" si="3"/>
        <v>7.5655996814484539E-2</v>
      </c>
    </row>
    <row r="177" spans="2:4" hidden="1" outlineLevel="1" x14ac:dyDescent="0.35">
      <c r="B177" s="73">
        <v>45566</v>
      </c>
      <c r="C177" s="72">
        <v>1113.56</v>
      </c>
      <c r="D177" s="58">
        <f t="shared" si="3"/>
        <v>-0.15873291681461399</v>
      </c>
    </row>
    <row r="178" spans="2:4" hidden="1" outlineLevel="1" x14ac:dyDescent="0.35">
      <c r="B178" s="73">
        <v>45597</v>
      </c>
      <c r="C178" s="72">
        <v>1099.6300000000001</v>
      </c>
      <c r="D178" s="58">
        <f t="shared" si="3"/>
        <v>-1.2509429218003354E-2</v>
      </c>
    </row>
    <row r="179" spans="2:4" hidden="1" outlineLevel="1" x14ac:dyDescent="0.35">
      <c r="B179" s="73">
        <v>45627</v>
      </c>
      <c r="C179" s="72">
        <v>1067.8399999999999</v>
      </c>
      <c r="D179" s="58">
        <f t="shared" si="3"/>
        <v>-2.8909724179951635E-2</v>
      </c>
    </row>
    <row r="180" spans="2:4" hidden="1" outlineLevel="1" x14ac:dyDescent="0.35">
      <c r="B180" s="73">
        <v>45658</v>
      </c>
      <c r="C180" s="72">
        <v>1138.28</v>
      </c>
      <c r="D180" s="58">
        <f t="shared" si="3"/>
        <v>6.5964938567575793E-2</v>
      </c>
    </row>
    <row r="181" spans="2:4" hidden="1" outlineLevel="1" x14ac:dyDescent="0.35">
      <c r="B181" s="73">
        <v>45689</v>
      </c>
      <c r="C181" s="72">
        <v>1077.49</v>
      </c>
      <c r="D181" s="58">
        <f t="shared" si="3"/>
        <v>-5.3405137575991857E-2</v>
      </c>
    </row>
    <row r="182" spans="2:4" hidden="1" outlineLevel="1" x14ac:dyDescent="0.35">
      <c r="B182" s="73">
        <v>45717</v>
      </c>
      <c r="C182" s="72">
        <v>1114.6500000000001</v>
      </c>
      <c r="D182" s="58">
        <f t="shared" si="3"/>
        <v>3.4487559049271921E-2</v>
      </c>
    </row>
    <row r="183" spans="2:4" hidden="1" outlineLevel="1" x14ac:dyDescent="0.35">
      <c r="B183" s="73">
        <v>45748</v>
      </c>
      <c r="C183" s="72">
        <v>1182.71</v>
      </c>
      <c r="D183" s="58">
        <f t="shared" si="3"/>
        <v>6.1059525411564008E-2</v>
      </c>
    </row>
    <row r="184" spans="2:4" hidden="1" outlineLevel="1" x14ac:dyDescent="0.35">
      <c r="B184" s="73">
        <v>45778</v>
      </c>
      <c r="C184" s="72">
        <v>1186.68</v>
      </c>
      <c r="D184" s="58">
        <f t="shared" si="3"/>
        <v>3.3566977534644771E-3</v>
      </c>
    </row>
    <row r="185" spans="2:4" hidden="1" outlineLevel="1" x14ac:dyDescent="0.35">
      <c r="B185" s="73">
        <v>45809</v>
      </c>
      <c r="C185" s="72">
        <v>1220.9000000000001</v>
      </c>
      <c r="D185" s="58">
        <f t="shared" si="3"/>
        <v>2.883675464320623E-2</v>
      </c>
    </row>
    <row r="186" spans="2:4" hidden="1" outlineLevel="1" x14ac:dyDescent="0.35">
      <c r="B186" s="73">
        <v>45839</v>
      </c>
      <c r="C186" s="72">
        <v>1113.1300000000001</v>
      </c>
      <c r="D186" s="58">
        <f t="shared" si="3"/>
        <v>-8.8270947661561072E-2</v>
      </c>
    </row>
    <row r="187" spans="2:4" hidden="1" outlineLevel="1" x14ac:dyDescent="0.35">
      <c r="B187" s="73">
        <v>45870</v>
      </c>
      <c r="C187" s="72">
        <v>1149.99</v>
      </c>
      <c r="D187" s="58">
        <f t="shared" si="3"/>
        <v>3.3113832166952628E-2</v>
      </c>
    </row>
    <row r="188" spans="2:4" hidden="1" outlineLevel="1" x14ac:dyDescent="0.35">
      <c r="B188" s="73">
        <v>45901</v>
      </c>
      <c r="C188" s="72">
        <v>1146.71</v>
      </c>
      <c r="D188" s="58">
        <f t="shared" si="3"/>
        <v>-2.8521987147713812E-3</v>
      </c>
    </row>
    <row r="189" spans="2:4" hidden="1" outlineLevel="1" x14ac:dyDescent="0.35">
      <c r="B189" s="73">
        <v>45931</v>
      </c>
      <c r="C189" s="72">
        <v>1264.77</v>
      </c>
      <c r="D189" s="58">
        <f t="shared" si="3"/>
        <v>0.10295541156874877</v>
      </c>
    </row>
    <row r="190" spans="2:4" hidden="1" outlineLevel="1" x14ac:dyDescent="0.35">
      <c r="B190" s="73">
        <v>45962</v>
      </c>
      <c r="C190" s="72">
        <v>1254.33</v>
      </c>
      <c r="D190" s="58">
        <f t="shared" si="3"/>
        <v>-8.2544652387390727E-3</v>
      </c>
    </row>
    <row r="191" spans="2:4" hidden="1" outlineLevel="1" x14ac:dyDescent="0.35">
      <c r="B191" s="73">
        <v>45992</v>
      </c>
      <c r="C191" s="72">
        <v>1281.08</v>
      </c>
      <c r="D191" s="58">
        <f t="shared" si="3"/>
        <v>2.1326126298502057E-2</v>
      </c>
    </row>
    <row r="192" spans="2:4" hidden="1" outlineLevel="1" x14ac:dyDescent="0.35">
      <c r="B192" s="73">
        <v>46023</v>
      </c>
      <c r="C192" s="72">
        <v>1325.24</v>
      </c>
      <c r="D192" s="58">
        <f t="shared" si="3"/>
        <v>3.4470915165329297E-2</v>
      </c>
    </row>
    <row r="193" spans="2:11" hidden="1" outlineLevel="1" x14ac:dyDescent="0.35">
      <c r="B193" s="73">
        <v>46054</v>
      </c>
      <c r="C193" s="72">
        <v>1284.76</v>
      </c>
      <c r="D193" s="58">
        <f t="shared" si="3"/>
        <v>-3.0545410642600634E-2</v>
      </c>
    </row>
    <row r="194" spans="2:11" hidden="1" outlineLevel="1" x14ac:dyDescent="0.35">
      <c r="B194" s="73">
        <v>46082</v>
      </c>
      <c r="C194" s="72">
        <v>1174.8</v>
      </c>
      <c r="D194" s="58">
        <f t="shared" si="3"/>
        <v>-8.5587969737538572E-2</v>
      </c>
    </row>
    <row r="195" spans="2:11" collapsed="1" x14ac:dyDescent="0.35"/>
    <row r="196" spans="2:11" x14ac:dyDescent="0.35">
      <c r="B196" s="207" t="s">
        <v>251</v>
      </c>
      <c r="C196" s="207"/>
      <c r="D196" s="207"/>
      <c r="F196" s="27" t="s">
        <v>218</v>
      </c>
      <c r="G196" s="74"/>
      <c r="I196" t="s">
        <v>255</v>
      </c>
      <c r="J196" s="79">
        <f>K219</f>
        <v>0.97338576924090581</v>
      </c>
    </row>
    <row r="197" spans="2:11" hidden="1" outlineLevel="1" x14ac:dyDescent="0.35"/>
    <row r="198" spans="2:11" hidden="1" outlineLevel="1" x14ac:dyDescent="0.35">
      <c r="B198" s="75" t="s">
        <v>248</v>
      </c>
      <c r="C198" s="76" t="s">
        <v>217</v>
      </c>
      <c r="D198" s="76" t="s">
        <v>215</v>
      </c>
      <c r="F198" t="s">
        <v>219</v>
      </c>
      <c r="G198" s="79">
        <f>J196</f>
        <v>0.97338576924090581</v>
      </c>
    </row>
    <row r="199" spans="2:11" hidden="1" outlineLevel="1" x14ac:dyDescent="0.35">
      <c r="B199" s="73">
        <v>44287</v>
      </c>
      <c r="C199" s="72">
        <v>3183.28</v>
      </c>
      <c r="F199" t="s">
        <v>220</v>
      </c>
      <c r="G199" s="5">
        <v>0.75</v>
      </c>
    </row>
    <row r="200" spans="2:11" hidden="1" outlineLevel="1" x14ac:dyDescent="0.35">
      <c r="B200" s="73">
        <v>44317</v>
      </c>
      <c r="C200" s="72">
        <v>3234.88</v>
      </c>
      <c r="D200" s="58">
        <f t="shared" ref="D200:D258" si="4">C200/C199-1</f>
        <v>1.6209695659822554E-2</v>
      </c>
    </row>
    <row r="201" spans="2:11" hidden="1" outlineLevel="1" x14ac:dyDescent="0.35">
      <c r="B201" s="73">
        <v>44348</v>
      </c>
      <c r="C201" s="72">
        <v>3436.93</v>
      </c>
      <c r="D201" s="58">
        <f t="shared" si="4"/>
        <v>6.2459813037886835E-2</v>
      </c>
      <c r="F201" t="s">
        <v>221</v>
      </c>
      <c r="G201" s="79">
        <v>1</v>
      </c>
    </row>
    <row r="202" spans="2:11" hidden="1" outlineLevel="1" x14ac:dyDescent="0.35">
      <c r="B202" s="73">
        <v>44378</v>
      </c>
      <c r="C202" s="72">
        <v>3223.86</v>
      </c>
      <c r="D202" s="58">
        <f t="shared" si="4"/>
        <v>-6.1994279778755934E-2</v>
      </c>
      <c r="F202" t="s">
        <v>222</v>
      </c>
      <c r="G202" s="5">
        <v>0.25</v>
      </c>
      <c r="J202" t="s">
        <v>224</v>
      </c>
    </row>
    <row r="203" spans="2:11" ht="15" hidden="1" outlineLevel="1" thickBot="1" x14ac:dyDescent="0.4">
      <c r="B203" s="73">
        <v>44409</v>
      </c>
      <c r="C203" s="72">
        <v>3764.5</v>
      </c>
      <c r="D203" s="58">
        <f t="shared" si="4"/>
        <v>0.16769958993256529</v>
      </c>
    </row>
    <row r="204" spans="2:11" hidden="1" outlineLevel="1" x14ac:dyDescent="0.35">
      <c r="B204" s="73">
        <v>44440</v>
      </c>
      <c r="C204" s="72">
        <v>3718.78</v>
      </c>
      <c r="D204" s="58">
        <f t="shared" si="4"/>
        <v>-1.2145039181830186E-2</v>
      </c>
      <c r="F204" s="84" t="s">
        <v>223</v>
      </c>
      <c r="G204" s="85">
        <f>(G198*G199)+(G201*G202)</f>
        <v>0.9800393269306793</v>
      </c>
      <c r="J204" s="83" t="s">
        <v>225</v>
      </c>
      <c r="K204" s="83"/>
    </row>
    <row r="205" spans="2:11" hidden="1" outlineLevel="1" x14ac:dyDescent="0.35">
      <c r="B205" s="73">
        <v>44470</v>
      </c>
      <c r="C205" s="72">
        <v>3461.5</v>
      </c>
      <c r="D205" s="58">
        <f t="shared" si="4"/>
        <v>-6.9183979692264752E-2</v>
      </c>
      <c r="J205" t="s">
        <v>226</v>
      </c>
      <c r="K205">
        <v>0.57704001414349559</v>
      </c>
    </row>
    <row r="206" spans="2:11" hidden="1" outlineLevel="1" x14ac:dyDescent="0.35">
      <c r="B206" s="73">
        <v>44501</v>
      </c>
      <c r="C206" s="72">
        <v>3338.85</v>
      </c>
      <c r="D206" s="58">
        <f t="shared" si="4"/>
        <v>-3.5432615917954657E-2</v>
      </c>
      <c r="J206" t="s">
        <v>227</v>
      </c>
      <c r="K206">
        <v>0.33297517792272563</v>
      </c>
    </row>
    <row r="207" spans="2:11" hidden="1" outlineLevel="1" x14ac:dyDescent="0.35">
      <c r="B207" s="73">
        <v>44531</v>
      </c>
      <c r="C207" s="72">
        <v>3395.82</v>
      </c>
      <c r="D207" s="58">
        <f t="shared" si="4"/>
        <v>1.706276113032934E-2</v>
      </c>
      <c r="J207" t="s">
        <v>228</v>
      </c>
      <c r="K207">
        <v>0.32127298806172083</v>
      </c>
    </row>
    <row r="208" spans="2:11" hidden="1" outlineLevel="1" x14ac:dyDescent="0.35">
      <c r="B208" s="73">
        <v>44562</v>
      </c>
      <c r="C208" s="72">
        <v>3329.24</v>
      </c>
      <c r="D208" s="58">
        <f t="shared" si="4"/>
        <v>-1.9606457350507478E-2</v>
      </c>
      <c r="J208" t="s">
        <v>229</v>
      </c>
      <c r="K208">
        <v>5.4284660860515116E-2</v>
      </c>
    </row>
    <row r="209" spans="2:18" ht="15" hidden="1" outlineLevel="1" thickBot="1" x14ac:dyDescent="0.4">
      <c r="B209" s="73">
        <v>44593</v>
      </c>
      <c r="C209" s="72">
        <v>3227.68</v>
      </c>
      <c r="D209" s="58">
        <f t="shared" si="4"/>
        <v>-3.0505460705746668E-2</v>
      </c>
      <c r="J209" s="81" t="s">
        <v>230</v>
      </c>
      <c r="K209" s="81">
        <v>59</v>
      </c>
    </row>
    <row r="210" spans="2:18" hidden="1" outlineLevel="1" x14ac:dyDescent="0.35">
      <c r="B210" s="73">
        <v>44621</v>
      </c>
      <c r="C210" s="72">
        <v>3019.51</v>
      </c>
      <c r="D210" s="58">
        <f t="shared" si="4"/>
        <v>-6.4495241163931905E-2</v>
      </c>
    </row>
    <row r="211" spans="2:18" ht="15" hidden="1" outlineLevel="1" thickBot="1" x14ac:dyDescent="0.4">
      <c r="B211" s="73">
        <v>44652</v>
      </c>
      <c r="C211" s="72">
        <v>3088.11</v>
      </c>
      <c r="D211" s="58">
        <f t="shared" si="4"/>
        <v>2.2718917970134145E-2</v>
      </c>
      <c r="J211" t="s">
        <v>231</v>
      </c>
    </row>
    <row r="212" spans="2:18" hidden="1" outlineLevel="1" x14ac:dyDescent="0.35">
      <c r="B212" s="73">
        <v>44682</v>
      </c>
      <c r="C212" s="72">
        <v>3435.18</v>
      </c>
      <c r="D212" s="58">
        <f t="shared" si="4"/>
        <v>0.11238913121618066</v>
      </c>
      <c r="J212" s="82"/>
      <c r="K212" s="82" t="s">
        <v>235</v>
      </c>
      <c r="L212" s="82" t="s">
        <v>236</v>
      </c>
      <c r="M212" s="82" t="s">
        <v>237</v>
      </c>
      <c r="N212" s="82" t="s">
        <v>238</v>
      </c>
      <c r="O212" s="82" t="s">
        <v>239</v>
      </c>
    </row>
    <row r="213" spans="2:18" hidden="1" outlineLevel="1" x14ac:dyDescent="0.35">
      <c r="B213" s="73">
        <v>44713</v>
      </c>
      <c r="C213" s="72">
        <v>3264.36</v>
      </c>
      <c r="D213" s="58">
        <f t="shared" si="4"/>
        <v>-4.9726651878504113E-2</v>
      </c>
      <c r="J213" t="s">
        <v>232</v>
      </c>
      <c r="K213">
        <v>1</v>
      </c>
      <c r="L213">
        <v>8.3849210458072226E-2</v>
      </c>
      <c r="M213">
        <v>8.3849210458072226E-2</v>
      </c>
      <c r="N213">
        <v>28.454091232299881</v>
      </c>
      <c r="O213">
        <v>1.7188613618862134E-6</v>
      </c>
    </row>
    <row r="214" spans="2:18" hidden="1" outlineLevel="1" x14ac:dyDescent="0.35">
      <c r="B214" s="73">
        <v>44743</v>
      </c>
      <c r="C214" s="72">
        <v>3736.42</v>
      </c>
      <c r="D214" s="58">
        <f t="shared" si="4"/>
        <v>0.14461027582742103</v>
      </c>
      <c r="J214" t="s">
        <v>233</v>
      </c>
      <c r="K214">
        <v>57</v>
      </c>
      <c r="L214">
        <v>0.16796899107024507</v>
      </c>
      <c r="M214">
        <v>2.9468244047411414E-3</v>
      </c>
    </row>
    <row r="215" spans="2:18" ht="15" hidden="1" outlineLevel="1" thickBot="1" x14ac:dyDescent="0.4">
      <c r="B215" s="73">
        <v>44774</v>
      </c>
      <c r="C215" s="72">
        <v>3590.18</v>
      </c>
      <c r="D215" s="58">
        <f t="shared" si="4"/>
        <v>-3.913906894835173E-2</v>
      </c>
      <c r="J215" s="81" t="s">
        <v>26</v>
      </c>
      <c r="K215" s="81">
        <v>58</v>
      </c>
      <c r="L215" s="81">
        <v>0.2518182015283173</v>
      </c>
      <c r="M215" s="81"/>
      <c r="N215" s="81"/>
      <c r="O215" s="81"/>
    </row>
    <row r="216" spans="2:18" ht="15" hidden="1" outlineLevel="1" thickBot="1" x14ac:dyDescent="0.4">
      <c r="B216" s="73">
        <v>44805</v>
      </c>
      <c r="C216" s="72">
        <v>3681.48</v>
      </c>
      <c r="D216" s="58">
        <f t="shared" si="4"/>
        <v>2.5430479808811857E-2</v>
      </c>
    </row>
    <row r="217" spans="2:18" hidden="1" outlineLevel="1" x14ac:dyDescent="0.35">
      <c r="B217" s="73">
        <v>44835</v>
      </c>
      <c r="C217" s="72">
        <v>3608.19</v>
      </c>
      <c r="D217" s="58">
        <f t="shared" si="4"/>
        <v>-1.9907754490042007E-2</v>
      </c>
      <c r="J217" s="82"/>
      <c r="K217" s="82" t="s">
        <v>240</v>
      </c>
      <c r="L217" s="82" t="s">
        <v>229</v>
      </c>
      <c r="M217" s="82" t="s">
        <v>241</v>
      </c>
      <c r="N217" s="82" t="s">
        <v>242</v>
      </c>
      <c r="O217" s="82" t="s">
        <v>243</v>
      </c>
      <c r="P217" s="82" t="s">
        <v>244</v>
      </c>
      <c r="Q217" s="82" t="s">
        <v>245</v>
      </c>
      <c r="R217" s="82" t="s">
        <v>246</v>
      </c>
    </row>
    <row r="218" spans="2:18" hidden="1" outlineLevel="1" x14ac:dyDescent="0.35">
      <c r="B218" s="73">
        <v>44866</v>
      </c>
      <c r="C218" s="72">
        <v>4178.8999999999996</v>
      </c>
      <c r="D218" s="58">
        <f t="shared" si="4"/>
        <v>0.15817071717398457</v>
      </c>
      <c r="J218" t="s">
        <v>234</v>
      </c>
      <c r="K218">
        <v>3.4344608397281666E-3</v>
      </c>
      <c r="L218">
        <v>7.2143762638919142E-3</v>
      </c>
      <c r="M218">
        <v>0.47605790356648103</v>
      </c>
      <c r="N218">
        <v>0.63585280282238554</v>
      </c>
      <c r="O218">
        <v>-1.1012078439044292E-2</v>
      </c>
      <c r="P218">
        <v>1.7881000118500624E-2</v>
      </c>
      <c r="Q218">
        <v>-1.1012078439044292E-2</v>
      </c>
      <c r="R218">
        <v>1.7881000118500624E-2</v>
      </c>
    </row>
    <row r="219" spans="2:18" ht="15" hidden="1" outlineLevel="1" thickBot="1" x14ac:dyDescent="0.4">
      <c r="B219" s="73">
        <v>44896</v>
      </c>
      <c r="C219" s="72">
        <v>4126.3500000000004</v>
      </c>
      <c r="D219" s="58">
        <f t="shared" si="4"/>
        <v>-1.2575079566392922E-2</v>
      </c>
      <c r="J219" s="81" t="s">
        <v>247</v>
      </c>
      <c r="K219" s="81">
        <v>0.97338576924090581</v>
      </c>
      <c r="L219" s="81">
        <v>0.18247889096450332</v>
      </c>
      <c r="M219" s="81">
        <v>5.334237643028275</v>
      </c>
      <c r="N219" s="81">
        <v>1.7188613618862384E-6</v>
      </c>
      <c r="O219" s="81">
        <v>0.60797809303475825</v>
      </c>
      <c r="P219" s="81">
        <v>1.3387934454470534</v>
      </c>
      <c r="Q219" s="81">
        <v>0.60797809303475825</v>
      </c>
      <c r="R219" s="81">
        <v>1.3387934454470534</v>
      </c>
    </row>
    <row r="220" spans="2:18" hidden="1" outlineLevel="1" x14ac:dyDescent="0.35">
      <c r="B220" s="73">
        <v>44927</v>
      </c>
      <c r="C220" s="72">
        <v>4136.08</v>
      </c>
      <c r="D220" s="58">
        <f t="shared" si="4"/>
        <v>2.3580161644067843E-3</v>
      </c>
    </row>
    <row r="221" spans="2:18" hidden="1" outlineLevel="1" x14ac:dyDescent="0.35">
      <c r="B221" s="73">
        <v>44958</v>
      </c>
      <c r="C221" s="72">
        <v>4274.16</v>
      </c>
      <c r="D221" s="58">
        <f t="shared" si="4"/>
        <v>3.3384267228873776E-2</v>
      </c>
    </row>
    <row r="222" spans="2:18" hidden="1" outlineLevel="1" x14ac:dyDescent="0.35">
      <c r="B222" s="73">
        <v>44986</v>
      </c>
      <c r="C222" s="72">
        <v>4140.43</v>
      </c>
      <c r="D222" s="58">
        <f t="shared" si="4"/>
        <v>-3.1288019166339054E-2</v>
      </c>
    </row>
    <row r="223" spans="2:18" hidden="1" outlineLevel="1" x14ac:dyDescent="0.35">
      <c r="B223" s="73">
        <v>45017</v>
      </c>
      <c r="C223" s="72">
        <v>4362.1000000000004</v>
      </c>
      <c r="D223" s="58">
        <f t="shared" si="4"/>
        <v>5.3537917559287385E-2</v>
      </c>
    </row>
    <row r="224" spans="2:18" hidden="1" outlineLevel="1" x14ac:dyDescent="0.35">
      <c r="B224" s="73">
        <v>45047</v>
      </c>
      <c r="C224" s="72">
        <v>4537.74</v>
      </c>
      <c r="D224" s="58">
        <f t="shared" si="4"/>
        <v>4.0265009972261012E-2</v>
      </c>
    </row>
    <row r="225" spans="2:4" hidden="1" outlineLevel="1" x14ac:dyDescent="0.35">
      <c r="B225" s="73">
        <v>45078</v>
      </c>
      <c r="C225" s="72">
        <v>4895.83</v>
      </c>
      <c r="D225" s="58">
        <f t="shared" si="4"/>
        <v>7.8913732386606483E-2</v>
      </c>
    </row>
    <row r="226" spans="2:4" hidden="1" outlineLevel="1" x14ac:dyDescent="0.35">
      <c r="B226" s="73">
        <v>45108</v>
      </c>
      <c r="C226" s="72">
        <v>4671.1400000000003</v>
      </c>
      <c r="D226" s="58">
        <f t="shared" si="4"/>
        <v>-4.5894158906661264E-2</v>
      </c>
    </row>
    <row r="227" spans="2:4" hidden="1" outlineLevel="1" x14ac:dyDescent="0.35">
      <c r="B227" s="73">
        <v>45139</v>
      </c>
      <c r="C227" s="72">
        <v>4353.29</v>
      </c>
      <c r="D227" s="58">
        <f t="shared" si="4"/>
        <v>-6.804548782524189E-2</v>
      </c>
    </row>
    <row r="228" spans="2:4" hidden="1" outlineLevel="1" x14ac:dyDescent="0.35">
      <c r="B228" s="73">
        <v>45170</v>
      </c>
      <c r="C228" s="72">
        <v>4420.92</v>
      </c>
      <c r="D228" s="58">
        <f t="shared" si="4"/>
        <v>1.5535376692111136E-2</v>
      </c>
    </row>
    <row r="229" spans="2:4" hidden="1" outlineLevel="1" x14ac:dyDescent="0.35">
      <c r="B229" s="73">
        <v>45200</v>
      </c>
      <c r="C229" s="72">
        <v>4313.1000000000004</v>
      </c>
      <c r="D229" s="58">
        <f t="shared" si="4"/>
        <v>-2.4388588800521083E-2</v>
      </c>
    </row>
    <row r="230" spans="2:4" hidden="1" outlineLevel="1" x14ac:dyDescent="0.35">
      <c r="B230" s="73">
        <v>45231</v>
      </c>
      <c r="C230" s="72">
        <v>4728.33</v>
      </c>
      <c r="D230" s="58">
        <f t="shared" si="4"/>
        <v>9.6271823050705807E-2</v>
      </c>
    </row>
    <row r="231" spans="2:4" hidden="1" outlineLevel="1" x14ac:dyDescent="0.35">
      <c r="B231" s="73">
        <v>45261</v>
      </c>
      <c r="C231" s="72">
        <v>5201.6899999999996</v>
      </c>
      <c r="D231" s="58">
        <f t="shared" si="4"/>
        <v>0.10011145584170311</v>
      </c>
    </row>
    <row r="232" spans="2:4" hidden="1" outlineLevel="1" x14ac:dyDescent="0.35">
      <c r="B232" s="73">
        <v>45292</v>
      </c>
      <c r="C232" s="72">
        <v>5065.2299999999996</v>
      </c>
      <c r="D232" s="58">
        <f t="shared" si="4"/>
        <v>-2.6233781713250859E-2</v>
      </c>
    </row>
    <row r="233" spans="2:4" hidden="1" outlineLevel="1" x14ac:dyDescent="0.35">
      <c r="B233" s="73">
        <v>45323</v>
      </c>
      <c r="C233" s="72">
        <v>4838</v>
      </c>
      <c r="D233" s="58">
        <f t="shared" si="4"/>
        <v>-4.486074669857032E-2</v>
      </c>
    </row>
    <row r="234" spans="2:4" hidden="1" outlineLevel="1" x14ac:dyDescent="0.35">
      <c r="B234" s="73">
        <v>45352</v>
      </c>
      <c r="C234" s="72">
        <v>4785.43</v>
      </c>
      <c r="D234" s="58">
        <f t="shared" si="4"/>
        <v>-1.0866060355518736E-2</v>
      </c>
    </row>
    <row r="235" spans="2:4" hidden="1" outlineLevel="1" x14ac:dyDescent="0.35">
      <c r="B235" s="73">
        <v>45383</v>
      </c>
      <c r="C235" s="72">
        <v>4653.6000000000004</v>
      </c>
      <c r="D235" s="58">
        <f t="shared" si="4"/>
        <v>-2.7548203609707E-2</v>
      </c>
    </row>
    <row r="236" spans="2:4" hidden="1" outlineLevel="1" x14ac:dyDescent="0.35">
      <c r="B236" s="73">
        <v>45413</v>
      </c>
      <c r="C236" s="72">
        <v>5047.1000000000004</v>
      </c>
      <c r="D236" s="58">
        <f t="shared" si="4"/>
        <v>8.4558191507650093E-2</v>
      </c>
    </row>
    <row r="237" spans="2:4" hidden="1" outlineLevel="1" x14ac:dyDescent="0.35">
      <c r="B237" s="73">
        <v>45444</v>
      </c>
      <c r="C237" s="72">
        <v>5335.28</v>
      </c>
      <c r="D237" s="58">
        <f t="shared" si="4"/>
        <v>5.7098135562996477E-2</v>
      </c>
    </row>
    <row r="238" spans="2:4" hidden="1" outlineLevel="1" x14ac:dyDescent="0.35">
      <c r="B238" s="73">
        <v>45474</v>
      </c>
      <c r="C238" s="72">
        <v>5636.26</v>
      </c>
      <c r="D238" s="58">
        <f t="shared" si="4"/>
        <v>5.641315919689327E-2</v>
      </c>
    </row>
    <row r="239" spans="2:4" hidden="1" outlineLevel="1" x14ac:dyDescent="0.35">
      <c r="B239" s="73">
        <v>45505</v>
      </c>
      <c r="C239" s="72">
        <v>5705.25</v>
      </c>
      <c r="D239" s="58">
        <f t="shared" si="4"/>
        <v>1.2240386355490962E-2</v>
      </c>
    </row>
    <row r="240" spans="2:4" hidden="1" outlineLevel="1" x14ac:dyDescent="0.35">
      <c r="B240" s="73">
        <v>45536</v>
      </c>
      <c r="C240" s="72">
        <v>6256.16</v>
      </c>
      <c r="D240" s="58">
        <f t="shared" si="4"/>
        <v>9.6561938565356442E-2</v>
      </c>
    </row>
    <row r="241" spans="2:4" hidden="1" outlineLevel="1" x14ac:dyDescent="0.35">
      <c r="B241" s="73">
        <v>45566</v>
      </c>
      <c r="C241" s="72">
        <v>5652.82</v>
      </c>
      <c r="D241" s="58">
        <f t="shared" si="4"/>
        <v>-9.6439349377253847E-2</v>
      </c>
    </row>
    <row r="242" spans="2:4" hidden="1" outlineLevel="1" x14ac:dyDescent="0.35">
      <c r="B242" s="73">
        <v>45597</v>
      </c>
      <c r="C242" s="72">
        <v>4877.2299999999996</v>
      </c>
      <c r="D242" s="58">
        <f t="shared" si="4"/>
        <v>-0.13720408574835219</v>
      </c>
    </row>
    <row r="243" spans="2:4" hidden="1" outlineLevel="1" x14ac:dyDescent="0.35">
      <c r="B243" s="73">
        <v>45627</v>
      </c>
      <c r="C243" s="72">
        <v>4701.1400000000003</v>
      </c>
      <c r="D243" s="58">
        <f t="shared" si="4"/>
        <v>-3.6104510142027202E-2</v>
      </c>
    </row>
    <row r="244" spans="2:4" hidden="1" outlineLevel="1" x14ac:dyDescent="0.35">
      <c r="B244" s="73">
        <v>45658</v>
      </c>
      <c r="C244" s="72">
        <v>5063.3</v>
      </c>
      <c r="D244" s="58">
        <f t="shared" si="4"/>
        <v>7.7036633667578513E-2</v>
      </c>
    </row>
    <row r="245" spans="2:4" hidden="1" outlineLevel="1" x14ac:dyDescent="0.35">
      <c r="B245" s="73">
        <v>45689</v>
      </c>
      <c r="C245" s="72">
        <v>4536.01</v>
      </c>
      <c r="D245" s="58">
        <f t="shared" si="4"/>
        <v>-0.10413959275571272</v>
      </c>
    </row>
    <row r="246" spans="2:4" hidden="1" outlineLevel="1" x14ac:dyDescent="0.35">
      <c r="B246" s="73">
        <v>45717</v>
      </c>
      <c r="C246" s="72">
        <v>4873.04</v>
      </c>
      <c r="D246" s="58">
        <f t="shared" si="4"/>
        <v>7.430098258160811E-2</v>
      </c>
    </row>
    <row r="247" spans="2:4" hidden="1" outlineLevel="1" x14ac:dyDescent="0.35">
      <c r="B247" s="73">
        <v>45748</v>
      </c>
      <c r="C247" s="72">
        <v>5368.54</v>
      </c>
      <c r="D247" s="58">
        <f t="shared" si="4"/>
        <v>0.10168190698208912</v>
      </c>
    </row>
    <row r="248" spans="2:4" hidden="1" outlineLevel="1" x14ac:dyDescent="0.35">
      <c r="B248" s="73">
        <v>45778</v>
      </c>
      <c r="C248" s="72">
        <v>5439.22</v>
      </c>
      <c r="D248" s="58">
        <f t="shared" si="4"/>
        <v>1.3165590644756309E-2</v>
      </c>
    </row>
    <row r="249" spans="2:4" hidden="1" outlineLevel="1" x14ac:dyDescent="0.35">
      <c r="B249" s="73">
        <v>45809</v>
      </c>
      <c r="C249" s="72">
        <v>5775.31</v>
      </c>
      <c r="D249" s="58">
        <f t="shared" si="4"/>
        <v>6.1790109611304489E-2</v>
      </c>
    </row>
    <row r="250" spans="2:4" hidden="1" outlineLevel="1" x14ac:dyDescent="0.35">
      <c r="B250" s="73">
        <v>45839</v>
      </c>
      <c r="C250" s="72">
        <v>5696.35</v>
      </c>
      <c r="D250" s="58">
        <f t="shared" si="4"/>
        <v>-1.3671993364858359E-2</v>
      </c>
    </row>
    <row r="251" spans="2:4" hidden="1" outlineLevel="1" x14ac:dyDescent="0.35">
      <c r="B251" s="73">
        <v>45870</v>
      </c>
      <c r="C251" s="72">
        <v>5748.66</v>
      </c>
      <c r="D251" s="58">
        <f t="shared" si="4"/>
        <v>9.183073371544781E-3</v>
      </c>
    </row>
    <row r="252" spans="2:4" hidden="1" outlineLevel="1" x14ac:dyDescent="0.35">
      <c r="B252" s="73">
        <v>45901</v>
      </c>
      <c r="C252" s="72">
        <v>5991</v>
      </c>
      <c r="D252" s="58">
        <f t="shared" si="4"/>
        <v>4.2155911116677602E-2</v>
      </c>
    </row>
    <row r="253" spans="2:4" hidden="1" outlineLevel="1" x14ac:dyDescent="0.35">
      <c r="B253" s="73">
        <v>45931</v>
      </c>
      <c r="C253" s="72">
        <v>5836.5</v>
      </c>
      <c r="D253" s="58">
        <f t="shared" si="4"/>
        <v>-2.5788683024536851E-2</v>
      </c>
    </row>
    <row r="254" spans="2:4" hidden="1" outlineLevel="1" x14ac:dyDescent="0.35">
      <c r="B254" s="73">
        <v>45962</v>
      </c>
      <c r="C254" s="72">
        <v>5846</v>
      </c>
      <c r="D254" s="58">
        <f t="shared" si="4"/>
        <v>1.6276878266083816E-3</v>
      </c>
    </row>
    <row r="255" spans="2:4" hidden="1" outlineLevel="1" x14ac:dyDescent="0.35">
      <c r="B255" s="73">
        <v>45992</v>
      </c>
      <c r="C255" s="72">
        <v>6031</v>
      </c>
      <c r="D255" s="58">
        <f t="shared" si="4"/>
        <v>3.1645569620253111E-2</v>
      </c>
    </row>
    <row r="256" spans="2:4" hidden="1" outlineLevel="1" x14ac:dyDescent="0.35">
      <c r="B256" s="73">
        <v>46023</v>
      </c>
      <c r="C256" s="72">
        <v>5860.5</v>
      </c>
      <c r="D256" s="58">
        <f t="shared" si="4"/>
        <v>-2.8270601890233782E-2</v>
      </c>
    </row>
    <row r="257" spans="2:11" hidden="1" outlineLevel="1" x14ac:dyDescent="0.35">
      <c r="B257" s="73">
        <v>46054</v>
      </c>
      <c r="C257" s="72">
        <v>6002.5</v>
      </c>
      <c r="D257" s="58">
        <f t="shared" si="4"/>
        <v>2.4230014503881847E-2</v>
      </c>
    </row>
    <row r="258" spans="2:11" hidden="1" outlineLevel="1" x14ac:dyDescent="0.35">
      <c r="B258" s="73">
        <v>46082</v>
      </c>
      <c r="C258" s="72">
        <v>5423</v>
      </c>
      <c r="D258" s="58">
        <f t="shared" si="4"/>
        <v>-9.6543107038733811E-2</v>
      </c>
    </row>
    <row r="259" spans="2:11" collapsed="1" x14ac:dyDescent="0.35"/>
    <row r="260" spans="2:11" x14ac:dyDescent="0.35">
      <c r="B260" s="207" t="s">
        <v>252</v>
      </c>
      <c r="C260" s="207"/>
      <c r="D260" s="207"/>
      <c r="F260" s="27" t="s">
        <v>218</v>
      </c>
      <c r="G260" s="74"/>
      <c r="I260" t="s">
        <v>255</v>
      </c>
      <c r="J260" s="79">
        <f>K282</f>
        <v>0.82893335563321746</v>
      </c>
    </row>
    <row r="261" spans="2:11" hidden="1" outlineLevel="1" x14ac:dyDescent="0.35"/>
    <row r="262" spans="2:11" hidden="1" outlineLevel="1" x14ac:dyDescent="0.35">
      <c r="B262" s="75" t="s">
        <v>248</v>
      </c>
      <c r="C262" s="76" t="s">
        <v>217</v>
      </c>
      <c r="D262" s="76" t="s">
        <v>215</v>
      </c>
      <c r="F262" t="s">
        <v>219</v>
      </c>
      <c r="G262" s="79">
        <f>J260</f>
        <v>0.82893335563321746</v>
      </c>
    </row>
    <row r="263" spans="2:11" hidden="1" outlineLevel="1" x14ac:dyDescent="0.35">
      <c r="B263" s="73">
        <v>44287</v>
      </c>
      <c r="C263">
        <v>510.25</v>
      </c>
      <c r="F263" t="s">
        <v>220</v>
      </c>
      <c r="G263" s="5">
        <v>0.75</v>
      </c>
    </row>
    <row r="264" spans="2:11" hidden="1" outlineLevel="1" x14ac:dyDescent="0.35">
      <c r="B264" s="73">
        <v>44317</v>
      </c>
      <c r="C264" s="72">
        <v>512.53</v>
      </c>
      <c r="D264" s="58">
        <f t="shared" ref="D264:D322" si="5">C264/C263-1</f>
        <v>4.4683978441939498E-3</v>
      </c>
    </row>
    <row r="265" spans="2:11" hidden="1" outlineLevel="1" x14ac:dyDescent="0.35">
      <c r="B265" s="73">
        <v>44348</v>
      </c>
      <c r="C265" s="72">
        <v>539.36</v>
      </c>
      <c r="D265" s="58">
        <f t="shared" si="5"/>
        <v>5.2348155229937854E-2</v>
      </c>
      <c r="F265" t="s">
        <v>221</v>
      </c>
      <c r="G265" s="79">
        <v>1</v>
      </c>
      <c r="J265" t="s">
        <v>224</v>
      </c>
    </row>
    <row r="266" spans="2:11" ht="15" hidden="1" outlineLevel="1" thickBot="1" x14ac:dyDescent="0.4">
      <c r="B266" s="73">
        <v>44378</v>
      </c>
      <c r="C266" s="72">
        <v>569.66</v>
      </c>
      <c r="D266" s="58">
        <f t="shared" si="5"/>
        <v>5.6177692079501629E-2</v>
      </c>
      <c r="F266" t="s">
        <v>222</v>
      </c>
      <c r="G266" s="5">
        <v>0.25</v>
      </c>
    </row>
    <row r="267" spans="2:11" hidden="1" outlineLevel="1" x14ac:dyDescent="0.35">
      <c r="B267" s="73">
        <v>44409</v>
      </c>
      <c r="C267" s="72">
        <v>592.4</v>
      </c>
      <c r="D267" s="58">
        <f t="shared" si="5"/>
        <v>3.9918547905768431E-2</v>
      </c>
      <c r="J267" s="83" t="s">
        <v>225</v>
      </c>
      <c r="K267" s="83"/>
    </row>
    <row r="268" spans="2:11" hidden="1" outlineLevel="1" x14ac:dyDescent="0.35">
      <c r="B268" s="73">
        <v>44440</v>
      </c>
      <c r="C268" s="72">
        <v>588.16</v>
      </c>
      <c r="D268" s="58">
        <f t="shared" si="5"/>
        <v>-7.157326130992625E-3</v>
      </c>
      <c r="F268" s="84" t="s">
        <v>223</v>
      </c>
      <c r="G268" s="85">
        <f>(G262*G263)+(G265*G266)</f>
        <v>0.87170001672491315</v>
      </c>
      <c r="J268" t="s">
        <v>226</v>
      </c>
      <c r="K268">
        <v>0.56683861369944455</v>
      </c>
    </row>
    <row r="269" spans="2:11" hidden="1" outlineLevel="1" x14ac:dyDescent="0.35">
      <c r="B269" s="73">
        <v>44470</v>
      </c>
      <c r="C269" s="72">
        <v>558.41999999999996</v>
      </c>
      <c r="D269" s="58">
        <f t="shared" si="5"/>
        <v>-5.0564472252448311E-2</v>
      </c>
      <c r="J269" t="s">
        <v>227</v>
      </c>
      <c r="K269">
        <v>0.32130601398070813</v>
      </c>
    </row>
    <row r="270" spans="2:11" hidden="1" outlineLevel="1" x14ac:dyDescent="0.35">
      <c r="B270" s="73">
        <v>44501</v>
      </c>
      <c r="C270" s="72">
        <v>567.09</v>
      </c>
      <c r="D270" s="58">
        <f t="shared" si="5"/>
        <v>1.5525948211024154E-2</v>
      </c>
      <c r="J270" t="s">
        <v>228</v>
      </c>
      <c r="K270">
        <v>0.30939910194528197</v>
      </c>
    </row>
    <row r="271" spans="2:11" hidden="1" outlineLevel="1" x14ac:dyDescent="0.35">
      <c r="B271" s="73">
        <v>44531</v>
      </c>
      <c r="C271" s="72">
        <v>555.17999999999995</v>
      </c>
      <c r="D271" s="58">
        <f t="shared" si="5"/>
        <v>-2.1001957361265533E-2</v>
      </c>
      <c r="J271" t="s">
        <v>229</v>
      </c>
      <c r="K271">
        <v>4.7470549305226713E-2</v>
      </c>
    </row>
    <row r="272" spans="2:11" ht="15" hidden="1" outlineLevel="1" thickBot="1" x14ac:dyDescent="0.4">
      <c r="B272" s="73">
        <v>44562</v>
      </c>
      <c r="C272" s="72">
        <v>513.74</v>
      </c>
      <c r="D272" s="58">
        <f t="shared" si="5"/>
        <v>-7.4642458301811931E-2</v>
      </c>
      <c r="J272" s="81" t="s">
        <v>230</v>
      </c>
      <c r="K272" s="81">
        <v>59</v>
      </c>
    </row>
    <row r="273" spans="2:18" hidden="1" outlineLevel="1" x14ac:dyDescent="0.35">
      <c r="B273" s="73">
        <v>44593</v>
      </c>
      <c r="C273" s="72">
        <v>539.20000000000005</v>
      </c>
      <c r="D273" s="58">
        <f t="shared" si="5"/>
        <v>4.9558142250944126E-2</v>
      </c>
    </row>
    <row r="274" spans="2:18" ht="15" hidden="1" outlineLevel="1" thickBot="1" x14ac:dyDescent="0.4">
      <c r="B274" s="73">
        <v>44621</v>
      </c>
      <c r="C274" s="72">
        <v>513.21</v>
      </c>
      <c r="D274" s="58">
        <f t="shared" si="5"/>
        <v>-4.820103857566771E-2</v>
      </c>
      <c r="J274" t="s">
        <v>231</v>
      </c>
    </row>
    <row r="275" spans="2:18" hidden="1" outlineLevel="1" x14ac:dyDescent="0.35">
      <c r="B275" s="73">
        <v>44652</v>
      </c>
      <c r="C275" s="72">
        <v>532.84</v>
      </c>
      <c r="D275" s="58">
        <f t="shared" si="5"/>
        <v>3.8249449543072078E-2</v>
      </c>
      <c r="J275" s="82"/>
      <c r="K275" s="82" t="s">
        <v>235</v>
      </c>
      <c r="L275" s="82" t="s">
        <v>236</v>
      </c>
      <c r="M275" s="82" t="s">
        <v>237</v>
      </c>
      <c r="N275" s="82" t="s">
        <v>238</v>
      </c>
      <c r="O275" s="82" t="s">
        <v>239</v>
      </c>
    </row>
    <row r="276" spans="2:18" hidden="1" outlineLevel="1" x14ac:dyDescent="0.35">
      <c r="B276" s="73">
        <v>44682</v>
      </c>
      <c r="C276" s="72">
        <v>496.75</v>
      </c>
      <c r="D276" s="58">
        <f t="shared" si="5"/>
        <v>-6.7731401546430536E-2</v>
      </c>
      <c r="J276" t="s">
        <v>232</v>
      </c>
      <c r="K276">
        <v>1</v>
      </c>
      <c r="L276">
        <v>6.0809050697987421E-2</v>
      </c>
      <c r="M276">
        <v>6.0809050697987421E-2</v>
      </c>
      <c r="N276">
        <v>26.984831417645385</v>
      </c>
      <c r="O276">
        <v>2.8638883324444681E-6</v>
      </c>
    </row>
    <row r="277" spans="2:18" hidden="1" outlineLevel="1" x14ac:dyDescent="0.35">
      <c r="B277" s="73">
        <v>44713</v>
      </c>
      <c r="C277" s="72">
        <v>474.69</v>
      </c>
      <c r="D277" s="58">
        <f t="shared" si="5"/>
        <v>-4.4408656265727209E-2</v>
      </c>
      <c r="J277" t="s">
        <v>233</v>
      </c>
      <c r="K277">
        <v>57</v>
      </c>
      <c r="L277">
        <v>0.12844682392637774</v>
      </c>
      <c r="M277">
        <v>2.2534530513399604E-3</v>
      </c>
    </row>
    <row r="278" spans="2:18" ht="15" hidden="1" outlineLevel="1" thickBot="1" x14ac:dyDescent="0.4">
      <c r="B278" s="73">
        <v>44743</v>
      </c>
      <c r="C278" s="72">
        <v>559.05999999999995</v>
      </c>
      <c r="D278" s="58">
        <f t="shared" si="5"/>
        <v>0.17773704944279411</v>
      </c>
      <c r="J278" s="81" t="s">
        <v>26</v>
      </c>
      <c r="K278" s="81">
        <v>58</v>
      </c>
      <c r="L278" s="81">
        <v>0.18925587462436516</v>
      </c>
      <c r="M278" s="81"/>
      <c r="N278" s="81"/>
      <c r="O278" s="81"/>
    </row>
    <row r="279" spans="2:18" ht="15" hidden="1" outlineLevel="1" thickBot="1" x14ac:dyDescent="0.4">
      <c r="B279" s="73">
        <v>44774</v>
      </c>
      <c r="C279" s="72">
        <v>561.29999999999995</v>
      </c>
      <c r="D279" s="58">
        <f t="shared" si="5"/>
        <v>4.0067255750724229E-3</v>
      </c>
    </row>
    <row r="280" spans="2:18" hidden="1" outlineLevel="1" x14ac:dyDescent="0.35">
      <c r="B280" s="73">
        <v>44805</v>
      </c>
      <c r="C280" s="72">
        <v>551.04999999999995</v>
      </c>
      <c r="D280" s="58">
        <f t="shared" si="5"/>
        <v>-1.8261179404952754E-2</v>
      </c>
      <c r="J280" s="82"/>
      <c r="K280" s="82" t="s">
        <v>240</v>
      </c>
      <c r="L280" s="82" t="s">
        <v>229</v>
      </c>
      <c r="M280" s="82" t="s">
        <v>241</v>
      </c>
      <c r="N280" s="82" t="s">
        <v>242</v>
      </c>
      <c r="O280" s="82" t="s">
        <v>243</v>
      </c>
      <c r="P280" s="82" t="s">
        <v>244</v>
      </c>
      <c r="Q280" s="82" t="s">
        <v>245</v>
      </c>
      <c r="R280" s="82" t="s">
        <v>246</v>
      </c>
    </row>
    <row r="281" spans="2:18" hidden="1" outlineLevel="1" x14ac:dyDescent="0.35">
      <c r="B281" s="73">
        <v>44835</v>
      </c>
      <c r="C281" s="72">
        <v>533.5</v>
      </c>
      <c r="D281" s="58">
        <f t="shared" si="5"/>
        <v>-3.1848289628890192E-2</v>
      </c>
      <c r="J281" t="s">
        <v>234</v>
      </c>
      <c r="K281">
        <v>-8.6263758782485593E-3</v>
      </c>
      <c r="L281">
        <v>6.3087877627442295E-3</v>
      </c>
      <c r="M281">
        <v>-1.3673587070388644</v>
      </c>
      <c r="N281">
        <v>0.1768808475571424</v>
      </c>
      <c r="O281">
        <v>-2.1259505463141662E-2</v>
      </c>
      <c r="P281">
        <v>4.006753706644545E-3</v>
      </c>
      <c r="Q281">
        <v>-2.1259505463141662E-2</v>
      </c>
      <c r="R281">
        <v>4.006753706644545E-3</v>
      </c>
    </row>
    <row r="282" spans="2:18" ht="15" hidden="1" outlineLevel="1" thickBot="1" x14ac:dyDescent="0.4">
      <c r="B282" s="73">
        <v>44866</v>
      </c>
      <c r="C282" s="72">
        <v>565.87</v>
      </c>
      <c r="D282" s="58">
        <f t="shared" si="5"/>
        <v>6.0674789128397411E-2</v>
      </c>
      <c r="J282" s="81" t="s">
        <v>247</v>
      </c>
      <c r="K282" s="81">
        <v>0.82893335563321746</v>
      </c>
      <c r="L282" s="81">
        <v>0.15957312900879281</v>
      </c>
      <c r="M282" s="81">
        <v>5.1946926201311845</v>
      </c>
      <c r="N282" s="81">
        <v>2.863888332444452E-6</v>
      </c>
      <c r="O282" s="81">
        <v>0.50939367656212209</v>
      </c>
      <c r="P282" s="81">
        <v>1.1484730347043128</v>
      </c>
      <c r="Q282" s="81">
        <v>0.50939367656212209</v>
      </c>
      <c r="R282" s="81">
        <v>1.1484730347043128</v>
      </c>
    </row>
    <row r="283" spans="2:18" hidden="1" outlineLevel="1" x14ac:dyDescent="0.35">
      <c r="B283" s="73">
        <v>44896</v>
      </c>
      <c r="C283" s="72">
        <v>542.41</v>
      </c>
      <c r="D283" s="58">
        <f t="shared" si="5"/>
        <v>-4.1458285471928202E-2</v>
      </c>
    </row>
    <row r="284" spans="2:18" hidden="1" outlineLevel="1" x14ac:dyDescent="0.35">
      <c r="B284" s="73">
        <v>44927</v>
      </c>
      <c r="C284" s="72">
        <v>538.83000000000004</v>
      </c>
      <c r="D284" s="58">
        <f t="shared" si="5"/>
        <v>-6.6001733006395558E-3</v>
      </c>
    </row>
    <row r="285" spans="2:18" hidden="1" outlineLevel="1" x14ac:dyDescent="0.35">
      <c r="B285" s="73">
        <v>44958</v>
      </c>
      <c r="C285" s="72">
        <v>514.53</v>
      </c>
      <c r="D285" s="58">
        <f t="shared" si="5"/>
        <v>-4.5097711708702359E-2</v>
      </c>
    </row>
    <row r="286" spans="2:18" hidden="1" outlineLevel="1" x14ac:dyDescent="0.35">
      <c r="B286" s="73">
        <v>44986</v>
      </c>
      <c r="C286" s="72">
        <v>526.41999999999996</v>
      </c>
      <c r="D286" s="58">
        <f t="shared" si="5"/>
        <v>2.3108467922181353E-2</v>
      </c>
    </row>
    <row r="287" spans="2:18" hidden="1" outlineLevel="1" x14ac:dyDescent="0.35">
      <c r="B287" s="73">
        <v>45017</v>
      </c>
      <c r="C287" s="72">
        <v>514.82000000000005</v>
      </c>
      <c r="D287" s="58">
        <f t="shared" si="5"/>
        <v>-2.2035636943884884E-2</v>
      </c>
    </row>
    <row r="288" spans="2:18" hidden="1" outlineLevel="1" x14ac:dyDescent="0.35">
      <c r="B288" s="73">
        <v>45047</v>
      </c>
      <c r="C288" s="72">
        <v>536.55999999999995</v>
      </c>
      <c r="D288" s="58">
        <f t="shared" si="5"/>
        <v>4.222835165688954E-2</v>
      </c>
    </row>
    <row r="289" spans="2:4" hidden="1" outlineLevel="1" x14ac:dyDescent="0.35">
      <c r="B289" s="73">
        <v>45078</v>
      </c>
      <c r="C289" s="72">
        <v>553.52</v>
      </c>
      <c r="D289" s="58">
        <f t="shared" si="5"/>
        <v>3.1608766959892787E-2</v>
      </c>
    </row>
    <row r="290" spans="2:4" hidden="1" outlineLevel="1" x14ac:dyDescent="0.35">
      <c r="B290" s="73">
        <v>45108</v>
      </c>
      <c r="C290" s="72">
        <v>556.08000000000004</v>
      </c>
      <c r="D290" s="58">
        <f t="shared" si="5"/>
        <v>4.6249458014164802E-3</v>
      </c>
    </row>
    <row r="291" spans="2:4" hidden="1" outlineLevel="1" x14ac:dyDescent="0.35">
      <c r="B291" s="73">
        <v>45139</v>
      </c>
      <c r="C291" s="72">
        <v>536.84</v>
      </c>
      <c r="D291" s="58">
        <f t="shared" si="5"/>
        <v>-3.4599338224715837E-2</v>
      </c>
    </row>
    <row r="292" spans="2:4" hidden="1" outlineLevel="1" x14ac:dyDescent="0.35">
      <c r="B292" s="73">
        <v>45170</v>
      </c>
      <c r="C292" s="72">
        <v>535.39</v>
      </c>
      <c r="D292" s="58">
        <f t="shared" si="5"/>
        <v>-2.7009909842784507E-3</v>
      </c>
    </row>
    <row r="293" spans="2:4" hidden="1" outlineLevel="1" x14ac:dyDescent="0.35">
      <c r="B293" s="73">
        <v>45200</v>
      </c>
      <c r="C293" s="72">
        <v>513.36</v>
      </c>
      <c r="D293" s="58">
        <f t="shared" si="5"/>
        <v>-4.1147574665197251E-2</v>
      </c>
    </row>
    <row r="294" spans="2:4" hidden="1" outlineLevel="1" x14ac:dyDescent="0.35">
      <c r="B294" s="73">
        <v>45231</v>
      </c>
      <c r="C294" s="72">
        <v>522.24</v>
      </c>
      <c r="D294" s="58">
        <f t="shared" si="5"/>
        <v>1.729780271154735E-2</v>
      </c>
    </row>
    <row r="295" spans="2:4" hidden="1" outlineLevel="1" x14ac:dyDescent="0.35">
      <c r="B295" s="73">
        <v>45261</v>
      </c>
      <c r="C295" s="72">
        <v>543.62</v>
      </c>
      <c r="D295" s="58">
        <f t="shared" si="5"/>
        <v>4.0939031862745168E-2</v>
      </c>
    </row>
    <row r="296" spans="2:4" hidden="1" outlineLevel="1" x14ac:dyDescent="0.35">
      <c r="B296" s="73">
        <v>45292</v>
      </c>
      <c r="C296" s="72">
        <v>526.45000000000005</v>
      </c>
      <c r="D296" s="58">
        <f t="shared" si="5"/>
        <v>-3.1584562746035716E-2</v>
      </c>
    </row>
    <row r="297" spans="2:4" hidden="1" outlineLevel="1" x14ac:dyDescent="0.35">
      <c r="B297" s="73">
        <v>45323</v>
      </c>
      <c r="C297" s="72">
        <v>525.03</v>
      </c>
      <c r="D297" s="58">
        <f t="shared" si="5"/>
        <v>-2.6973121853928195E-3</v>
      </c>
    </row>
    <row r="298" spans="2:4" hidden="1" outlineLevel="1" x14ac:dyDescent="0.35">
      <c r="B298" s="73">
        <v>45352</v>
      </c>
      <c r="C298" s="72">
        <v>510.4</v>
      </c>
      <c r="D298" s="58">
        <f t="shared" si="5"/>
        <v>-2.786507437670227E-2</v>
      </c>
    </row>
    <row r="299" spans="2:4" hidden="1" outlineLevel="1" x14ac:dyDescent="0.35">
      <c r="B299" s="73">
        <v>45383</v>
      </c>
      <c r="C299" s="72">
        <v>495.37</v>
      </c>
      <c r="D299" s="58">
        <f t="shared" si="5"/>
        <v>-2.9447492163009348E-2</v>
      </c>
    </row>
    <row r="300" spans="2:4" hidden="1" outlineLevel="1" x14ac:dyDescent="0.35">
      <c r="B300" s="73">
        <v>45413</v>
      </c>
      <c r="C300" s="72">
        <v>531.80999999999995</v>
      </c>
      <c r="D300" s="58">
        <f t="shared" si="5"/>
        <v>7.3561176494337355E-2</v>
      </c>
    </row>
    <row r="301" spans="2:4" hidden="1" outlineLevel="1" x14ac:dyDescent="0.35">
      <c r="B301" s="73">
        <v>45444</v>
      </c>
      <c r="C301" s="72">
        <v>586.05999999999995</v>
      </c>
      <c r="D301" s="58">
        <f t="shared" si="5"/>
        <v>0.10201011639495317</v>
      </c>
    </row>
    <row r="302" spans="2:4" hidden="1" outlineLevel="1" x14ac:dyDescent="0.35">
      <c r="B302" s="73">
        <v>45474</v>
      </c>
      <c r="C302" s="72">
        <v>620.21</v>
      </c>
      <c r="D302" s="58">
        <f t="shared" si="5"/>
        <v>5.8270484250759536E-2</v>
      </c>
    </row>
    <row r="303" spans="2:4" hidden="1" outlineLevel="1" x14ac:dyDescent="0.35">
      <c r="B303" s="73">
        <v>45505</v>
      </c>
      <c r="C303" s="72">
        <v>624.28</v>
      </c>
      <c r="D303" s="58">
        <f t="shared" si="5"/>
        <v>6.5622934167457458E-3</v>
      </c>
    </row>
    <row r="304" spans="2:4" hidden="1" outlineLevel="1" x14ac:dyDescent="0.35">
      <c r="B304" s="73">
        <v>45536</v>
      </c>
      <c r="C304" s="72">
        <v>612.57000000000005</v>
      </c>
      <c r="D304" s="58">
        <f t="shared" si="5"/>
        <v>-1.8757608765297529E-2</v>
      </c>
    </row>
    <row r="305" spans="2:4" hidden="1" outlineLevel="1" x14ac:dyDescent="0.35">
      <c r="B305" s="73">
        <v>45566</v>
      </c>
      <c r="C305" s="72">
        <v>529.09</v>
      </c>
      <c r="D305" s="58">
        <f t="shared" si="5"/>
        <v>-0.13627830288783327</v>
      </c>
    </row>
    <row r="306" spans="2:4" hidden="1" outlineLevel="1" x14ac:dyDescent="0.35">
      <c r="B306" s="73">
        <v>45597</v>
      </c>
      <c r="C306" s="72">
        <v>516.5</v>
      </c>
      <c r="D306" s="58">
        <f t="shared" si="5"/>
        <v>-2.3795573531913305E-2</v>
      </c>
    </row>
    <row r="307" spans="2:4" hidden="1" outlineLevel="1" x14ac:dyDescent="0.35">
      <c r="B307" s="73">
        <v>45627</v>
      </c>
      <c r="C307" s="72">
        <v>499.33</v>
      </c>
      <c r="D307" s="58">
        <f t="shared" si="5"/>
        <v>-3.3242981606970035E-2</v>
      </c>
    </row>
    <row r="308" spans="2:4" hidden="1" outlineLevel="1" x14ac:dyDescent="0.35">
      <c r="B308" s="73">
        <v>45658</v>
      </c>
      <c r="C308" s="72">
        <v>521.83000000000004</v>
      </c>
      <c r="D308" s="58">
        <f t="shared" si="5"/>
        <v>4.5060380910419973E-2</v>
      </c>
    </row>
    <row r="309" spans="2:4" hidden="1" outlineLevel="1" x14ac:dyDescent="0.35">
      <c r="B309" s="73">
        <v>45689</v>
      </c>
      <c r="C309" s="72">
        <v>485.84</v>
      </c>
      <c r="D309" s="58">
        <f t="shared" si="5"/>
        <v>-6.896882126363002E-2</v>
      </c>
    </row>
    <row r="310" spans="2:4" hidden="1" outlineLevel="1" x14ac:dyDescent="0.35">
      <c r="B310" s="73">
        <v>45717</v>
      </c>
      <c r="C310" s="72">
        <v>498.84</v>
      </c>
      <c r="D310" s="58">
        <f t="shared" si="5"/>
        <v>2.6757780339206283E-2</v>
      </c>
    </row>
    <row r="311" spans="2:4" hidden="1" outlineLevel="1" x14ac:dyDescent="0.35">
      <c r="B311" s="73">
        <v>45748</v>
      </c>
      <c r="C311" s="72">
        <v>480.37</v>
      </c>
      <c r="D311" s="58">
        <f t="shared" si="5"/>
        <v>-3.7025900088204611E-2</v>
      </c>
    </row>
    <row r="312" spans="2:4" hidden="1" outlineLevel="1" x14ac:dyDescent="0.35">
      <c r="B312" s="73">
        <v>45778</v>
      </c>
      <c r="C312" s="72">
        <v>475.64</v>
      </c>
      <c r="D312" s="58">
        <f t="shared" si="5"/>
        <v>-9.8465765972063357E-3</v>
      </c>
    </row>
    <row r="313" spans="2:4" hidden="1" outlineLevel="1" x14ac:dyDescent="0.35">
      <c r="B313" s="73">
        <v>45809</v>
      </c>
      <c r="C313" s="72">
        <v>477.91</v>
      </c>
      <c r="D313" s="58">
        <f t="shared" si="5"/>
        <v>4.7725170296863961E-3</v>
      </c>
    </row>
    <row r="314" spans="2:4" hidden="1" outlineLevel="1" x14ac:dyDescent="0.35">
      <c r="B314" s="73">
        <v>45839</v>
      </c>
      <c r="C314" s="72">
        <v>521</v>
      </c>
      <c r="D314" s="58">
        <f t="shared" si="5"/>
        <v>9.0163419890774366E-2</v>
      </c>
    </row>
    <row r="315" spans="2:4" hidden="1" outlineLevel="1" x14ac:dyDescent="0.35">
      <c r="B315" s="73">
        <v>45870</v>
      </c>
      <c r="C315" s="72">
        <v>518.36</v>
      </c>
      <c r="D315" s="58">
        <f t="shared" si="5"/>
        <v>-5.0671785028790772E-3</v>
      </c>
    </row>
    <row r="316" spans="2:4" hidden="1" outlineLevel="1" x14ac:dyDescent="0.35">
      <c r="B316" s="73">
        <v>45901</v>
      </c>
      <c r="C316" s="72">
        <v>488.72</v>
      </c>
      <c r="D316" s="58">
        <f t="shared" si="5"/>
        <v>-5.7180337989042318E-2</v>
      </c>
    </row>
    <row r="317" spans="2:4" hidden="1" outlineLevel="1" x14ac:dyDescent="0.35">
      <c r="B317" s="73">
        <v>45931</v>
      </c>
      <c r="C317" s="72">
        <v>484.99</v>
      </c>
      <c r="D317" s="58">
        <f t="shared" si="5"/>
        <v>-7.6321820265182749E-3</v>
      </c>
    </row>
    <row r="318" spans="2:4" hidden="1" outlineLevel="1" x14ac:dyDescent="0.35">
      <c r="B318" s="73">
        <v>45962</v>
      </c>
      <c r="C318" s="72">
        <v>514.67999999999995</v>
      </c>
      <c r="D318" s="58">
        <f t="shared" si="5"/>
        <v>6.1217757067155931E-2</v>
      </c>
    </row>
    <row r="319" spans="2:4" hidden="1" outlineLevel="1" x14ac:dyDescent="0.35">
      <c r="B319" s="73">
        <v>45992</v>
      </c>
      <c r="C319" s="72">
        <v>503.6</v>
      </c>
      <c r="D319" s="58">
        <f t="shared" si="5"/>
        <v>-2.1527939690681452E-2</v>
      </c>
    </row>
    <row r="320" spans="2:4" hidden="1" outlineLevel="1" x14ac:dyDescent="0.35">
      <c r="B320" s="73">
        <v>46023</v>
      </c>
      <c r="C320" s="72">
        <v>506.6</v>
      </c>
      <c r="D320" s="58">
        <f t="shared" si="5"/>
        <v>5.9571088165211172E-3</v>
      </c>
    </row>
    <row r="321" spans="2:11" hidden="1" outlineLevel="1" x14ac:dyDescent="0.35">
      <c r="B321" s="73">
        <v>46054</v>
      </c>
      <c r="C321" s="72">
        <v>518.5</v>
      </c>
      <c r="D321" s="58">
        <f t="shared" si="5"/>
        <v>2.3489932885905951E-2</v>
      </c>
    </row>
    <row r="322" spans="2:11" hidden="1" outlineLevel="1" x14ac:dyDescent="0.35">
      <c r="B322" s="73">
        <v>46082</v>
      </c>
      <c r="C322" s="72">
        <v>410.45</v>
      </c>
      <c r="D322" s="58">
        <f t="shared" si="5"/>
        <v>-0.20838958534233365</v>
      </c>
    </row>
    <row r="323" spans="2:11" collapsed="1" x14ac:dyDescent="0.35"/>
    <row r="324" spans="2:11" x14ac:dyDescent="0.35">
      <c r="B324" s="207" t="s">
        <v>253</v>
      </c>
      <c r="C324" s="207"/>
      <c r="D324" s="207"/>
      <c r="F324" s="27" t="s">
        <v>218</v>
      </c>
      <c r="G324" s="74"/>
      <c r="I324" t="s">
        <v>255</v>
      </c>
      <c r="J324" s="79">
        <f>K346</f>
        <v>1.1385618448979313</v>
      </c>
    </row>
    <row r="325" spans="2:11" hidden="1" outlineLevel="1" x14ac:dyDescent="0.35"/>
    <row r="326" spans="2:11" hidden="1" outlineLevel="1" x14ac:dyDescent="0.35">
      <c r="B326" s="75" t="s">
        <v>248</v>
      </c>
      <c r="C326" s="76" t="s">
        <v>217</v>
      </c>
      <c r="D326" s="76" t="s">
        <v>215</v>
      </c>
      <c r="F326" t="s">
        <v>219</v>
      </c>
      <c r="G326" s="79">
        <f>J324</f>
        <v>1.1385618448979313</v>
      </c>
    </row>
    <row r="327" spans="2:11" hidden="1" outlineLevel="1" x14ac:dyDescent="0.35">
      <c r="B327" s="73">
        <v>44287</v>
      </c>
      <c r="C327" s="72">
        <v>664.02</v>
      </c>
      <c r="F327" t="s">
        <v>220</v>
      </c>
      <c r="G327" s="5">
        <v>0.75</v>
      </c>
    </row>
    <row r="328" spans="2:11" hidden="1" outlineLevel="1" x14ac:dyDescent="0.35">
      <c r="B328" s="73">
        <v>44317</v>
      </c>
      <c r="C328" s="72">
        <v>822.21</v>
      </c>
      <c r="D328" s="58">
        <f t="shared" ref="D328:D386" si="6">C328/C327-1</f>
        <v>0.2382307761814404</v>
      </c>
    </row>
    <row r="329" spans="2:11" hidden="1" outlineLevel="1" x14ac:dyDescent="0.35">
      <c r="B329" s="73">
        <v>44348</v>
      </c>
      <c r="C329" s="72">
        <v>835.36</v>
      </c>
      <c r="D329" s="58">
        <f t="shared" si="6"/>
        <v>1.5993480984176855E-2</v>
      </c>
      <c r="F329" t="s">
        <v>221</v>
      </c>
      <c r="G329" s="79">
        <v>1</v>
      </c>
      <c r="J329" t="s">
        <v>224</v>
      </c>
    </row>
    <row r="330" spans="2:11" ht="15" hidden="1" outlineLevel="1" thickBot="1" x14ac:dyDescent="0.4">
      <c r="B330" s="73">
        <v>44378</v>
      </c>
      <c r="C330" s="72">
        <v>948.2</v>
      </c>
      <c r="D330" s="58">
        <f t="shared" si="6"/>
        <v>0.135079486688374</v>
      </c>
      <c r="F330" t="s">
        <v>222</v>
      </c>
      <c r="G330" s="5">
        <v>0.25</v>
      </c>
    </row>
    <row r="331" spans="2:11" hidden="1" outlineLevel="1" x14ac:dyDescent="0.35">
      <c r="B331" s="73">
        <v>44409</v>
      </c>
      <c r="C331" s="72">
        <v>1055.23</v>
      </c>
      <c r="D331" s="58">
        <f t="shared" si="6"/>
        <v>0.11287703016241291</v>
      </c>
      <c r="J331" s="83" t="s">
        <v>225</v>
      </c>
      <c r="K331" s="83"/>
    </row>
    <row r="332" spans="2:11" hidden="1" outlineLevel="1" x14ac:dyDescent="0.35">
      <c r="B332" s="73">
        <v>44440</v>
      </c>
      <c r="C332" s="72">
        <v>988.61</v>
      </c>
      <c r="D332" s="58">
        <f t="shared" si="6"/>
        <v>-6.3133155804895646E-2</v>
      </c>
      <c r="F332" s="84" t="s">
        <v>223</v>
      </c>
      <c r="G332" s="85">
        <f>(G326*G327)+(G329*G330)</f>
        <v>1.1039213836734485</v>
      </c>
      <c r="J332" t="s">
        <v>226</v>
      </c>
      <c r="K332">
        <v>0.55810086785389623</v>
      </c>
    </row>
    <row r="333" spans="2:11" hidden="1" outlineLevel="1" x14ac:dyDescent="0.35">
      <c r="B333" s="73">
        <v>44470</v>
      </c>
      <c r="C333" s="72">
        <v>918.3</v>
      </c>
      <c r="D333" s="58">
        <f t="shared" si="6"/>
        <v>-7.112005745440575E-2</v>
      </c>
      <c r="J333" t="s">
        <v>227</v>
      </c>
      <c r="K333">
        <v>0.31147657869927214</v>
      </c>
    </row>
    <row r="334" spans="2:11" hidden="1" outlineLevel="1" x14ac:dyDescent="0.35">
      <c r="B334" s="73">
        <v>44501</v>
      </c>
      <c r="C334" s="72">
        <v>886.09</v>
      </c>
      <c r="D334" s="58">
        <f t="shared" si="6"/>
        <v>-3.5075683327888352E-2</v>
      </c>
      <c r="J334" t="s">
        <v>228</v>
      </c>
      <c r="K334">
        <v>0.29939722043083827</v>
      </c>
    </row>
    <row r="335" spans="2:11" hidden="1" outlineLevel="1" x14ac:dyDescent="0.35">
      <c r="B335" s="73">
        <v>44531</v>
      </c>
      <c r="C335" s="72">
        <v>929.53</v>
      </c>
      <c r="D335" s="58">
        <f t="shared" si="6"/>
        <v>4.9024365470776043E-2</v>
      </c>
      <c r="J335" t="s">
        <v>229</v>
      </c>
      <c r="K335">
        <v>6.6700694409140948E-2</v>
      </c>
    </row>
    <row r="336" spans="2:11" ht="15" hidden="1" outlineLevel="1" thickBot="1" x14ac:dyDescent="0.4">
      <c r="B336" s="73">
        <v>44562</v>
      </c>
      <c r="C336" s="72">
        <v>852.69</v>
      </c>
      <c r="D336" s="58">
        <f t="shared" si="6"/>
        <v>-8.2665433068324745E-2</v>
      </c>
      <c r="J336" s="81" t="s">
        <v>230</v>
      </c>
      <c r="K336" s="81">
        <v>59</v>
      </c>
    </row>
    <row r="337" spans="2:18" hidden="1" outlineLevel="1" x14ac:dyDescent="0.35">
      <c r="B337" s="73">
        <v>44593</v>
      </c>
      <c r="C337" s="72">
        <v>737.16</v>
      </c>
      <c r="D337" s="58">
        <f t="shared" si="6"/>
        <v>-0.13548886465186649</v>
      </c>
    </row>
    <row r="338" spans="2:18" ht="15" hidden="1" outlineLevel="1" thickBot="1" x14ac:dyDescent="0.4">
      <c r="B338" s="73">
        <v>44621</v>
      </c>
      <c r="C338" s="72">
        <v>717.34</v>
      </c>
      <c r="D338" s="58">
        <f t="shared" si="6"/>
        <v>-2.6886971620814881E-2</v>
      </c>
      <c r="J338" t="s">
        <v>231</v>
      </c>
    </row>
    <row r="339" spans="2:18" hidden="1" outlineLevel="1" x14ac:dyDescent="0.35">
      <c r="B339" s="73">
        <v>44652</v>
      </c>
      <c r="C339" s="72">
        <v>751.03</v>
      </c>
      <c r="D339" s="58">
        <f t="shared" si="6"/>
        <v>4.6965176903560391E-2</v>
      </c>
      <c r="J339" s="82"/>
      <c r="K339" s="82" t="s">
        <v>235</v>
      </c>
      <c r="L339" s="82" t="s">
        <v>236</v>
      </c>
      <c r="M339" s="82" t="s">
        <v>237</v>
      </c>
      <c r="N339" s="82" t="s">
        <v>238</v>
      </c>
      <c r="O339" s="82" t="s">
        <v>239</v>
      </c>
    </row>
    <row r="340" spans="2:18" hidden="1" outlineLevel="1" x14ac:dyDescent="0.35">
      <c r="B340" s="73">
        <v>44682</v>
      </c>
      <c r="C340" s="72">
        <v>736.2</v>
      </c>
      <c r="D340" s="58">
        <f t="shared" si="6"/>
        <v>-1.9746215197794958E-2</v>
      </c>
      <c r="J340" t="s">
        <v>232</v>
      </c>
      <c r="K340">
        <v>1</v>
      </c>
      <c r="L340">
        <v>0.11472082034011433</v>
      </c>
      <c r="M340">
        <v>0.11472082034011433</v>
      </c>
      <c r="N340">
        <v>25.785854825850564</v>
      </c>
      <c r="O340">
        <v>4.375794095507548E-6</v>
      </c>
    </row>
    <row r="341" spans="2:18" hidden="1" outlineLevel="1" x14ac:dyDescent="0.35">
      <c r="B341" s="73">
        <v>44713</v>
      </c>
      <c r="C341" s="72">
        <v>727.18</v>
      </c>
      <c r="D341" s="58">
        <f t="shared" si="6"/>
        <v>-1.2252105406139746E-2</v>
      </c>
      <c r="J341" t="s">
        <v>233</v>
      </c>
      <c r="K341">
        <v>57</v>
      </c>
      <c r="L341">
        <v>0.25359201017571154</v>
      </c>
      <c r="M341">
        <v>4.448982634661606E-3</v>
      </c>
    </row>
    <row r="342" spans="2:18" ht="15" hidden="1" outlineLevel="1" thickBot="1" x14ac:dyDescent="0.4">
      <c r="B342" s="73">
        <v>44743</v>
      </c>
      <c r="C342" s="72">
        <v>819.52</v>
      </c>
      <c r="D342" s="58">
        <f t="shared" si="6"/>
        <v>0.12698369042052859</v>
      </c>
      <c r="J342" s="81" t="s">
        <v>26</v>
      </c>
      <c r="K342" s="81">
        <v>58</v>
      </c>
      <c r="L342" s="81">
        <v>0.36831283051582586</v>
      </c>
      <c r="M342" s="81"/>
      <c r="N342" s="81"/>
      <c r="O342" s="81"/>
    </row>
    <row r="343" spans="2:18" ht="15" hidden="1" outlineLevel="1" thickBot="1" x14ac:dyDescent="0.4">
      <c r="B343" s="73">
        <v>44774</v>
      </c>
      <c r="C343" s="72">
        <v>887.2</v>
      </c>
      <c r="D343" s="58">
        <f t="shared" si="6"/>
        <v>8.2584927762592741E-2</v>
      </c>
    </row>
    <row r="344" spans="2:18" hidden="1" outlineLevel="1" x14ac:dyDescent="0.35">
      <c r="B344" s="73">
        <v>44805</v>
      </c>
      <c r="C344" s="72">
        <v>873.95</v>
      </c>
      <c r="D344" s="58">
        <f t="shared" si="6"/>
        <v>-1.4934625788999067E-2</v>
      </c>
      <c r="J344" s="82"/>
      <c r="K344" s="82" t="s">
        <v>240</v>
      </c>
      <c r="L344" s="82" t="s">
        <v>229</v>
      </c>
      <c r="M344" s="82" t="s">
        <v>241</v>
      </c>
      <c r="N344" s="82" t="s">
        <v>242</v>
      </c>
      <c r="O344" s="82" t="s">
        <v>243</v>
      </c>
      <c r="P344" s="82" t="s">
        <v>244</v>
      </c>
      <c r="Q344" s="82" t="s">
        <v>245</v>
      </c>
      <c r="R344" s="82" t="s">
        <v>246</v>
      </c>
    </row>
    <row r="345" spans="2:18" hidden="1" outlineLevel="1" x14ac:dyDescent="0.35">
      <c r="B345" s="73">
        <v>44835</v>
      </c>
      <c r="C345" s="72">
        <v>796.05</v>
      </c>
      <c r="D345" s="58">
        <f t="shared" si="6"/>
        <v>-8.9135534069454847E-2</v>
      </c>
      <c r="J345" t="s">
        <v>234</v>
      </c>
      <c r="K345">
        <v>7.3585186920802764E-4</v>
      </c>
      <c r="L345">
        <v>8.8644545052399219E-3</v>
      </c>
      <c r="M345">
        <v>8.3011523018483968E-2</v>
      </c>
      <c r="N345">
        <v>0.93413321513296133</v>
      </c>
      <c r="O345">
        <v>-1.7014912092991465E-2</v>
      </c>
      <c r="P345">
        <v>1.8486615831407521E-2</v>
      </c>
      <c r="Q345">
        <v>-1.7014912092991465E-2</v>
      </c>
      <c r="R345">
        <v>1.8486615831407521E-2</v>
      </c>
    </row>
    <row r="346" spans="2:18" ht="15" hidden="1" outlineLevel="1" thickBot="1" x14ac:dyDescent="0.4">
      <c r="B346" s="73">
        <v>44866</v>
      </c>
      <c r="C346" s="72">
        <v>846.11</v>
      </c>
      <c r="D346" s="58">
        <f t="shared" si="6"/>
        <v>6.2885497142139313E-2</v>
      </c>
      <c r="J346" s="81" t="s">
        <v>247</v>
      </c>
      <c r="K346" s="81">
        <v>1.1385618448979313</v>
      </c>
      <c r="L346" s="81">
        <v>0.22421561725543385</v>
      </c>
      <c r="M346" s="81">
        <v>5.0779774345550788</v>
      </c>
      <c r="N346" s="81">
        <v>4.3757940955075243E-6</v>
      </c>
      <c r="O346" s="81">
        <v>0.68957781591031253</v>
      </c>
      <c r="P346" s="81">
        <v>1.5875458738855501</v>
      </c>
      <c r="Q346" s="81">
        <v>0.68957781591031253</v>
      </c>
      <c r="R346" s="81">
        <v>1.5875458738855501</v>
      </c>
    </row>
    <row r="347" spans="2:18" hidden="1" outlineLevel="1" x14ac:dyDescent="0.35">
      <c r="B347" s="73">
        <v>44896</v>
      </c>
      <c r="C347" s="72">
        <v>839.01</v>
      </c>
      <c r="D347" s="58">
        <f t="shared" si="6"/>
        <v>-8.3913439150937741E-3</v>
      </c>
    </row>
    <row r="348" spans="2:18" hidden="1" outlineLevel="1" x14ac:dyDescent="0.35">
      <c r="B348" s="73">
        <v>44927</v>
      </c>
      <c r="C348" s="72">
        <v>876.64</v>
      </c>
      <c r="D348" s="58">
        <f t="shared" si="6"/>
        <v>4.4850478540184202E-2</v>
      </c>
    </row>
    <row r="349" spans="2:18" hidden="1" outlineLevel="1" x14ac:dyDescent="0.35">
      <c r="B349" s="73">
        <v>44958</v>
      </c>
      <c r="C349" s="72">
        <v>886.28</v>
      </c>
      <c r="D349" s="58">
        <f t="shared" si="6"/>
        <v>1.0996532213907617E-2</v>
      </c>
    </row>
    <row r="350" spans="2:18" hidden="1" outlineLevel="1" x14ac:dyDescent="0.35">
      <c r="B350" s="73">
        <v>44986</v>
      </c>
      <c r="C350" s="72">
        <v>929.34</v>
      </c>
      <c r="D350" s="58">
        <f t="shared" si="6"/>
        <v>4.8585097260459564E-2</v>
      </c>
    </row>
    <row r="351" spans="2:18" hidden="1" outlineLevel="1" x14ac:dyDescent="0.35">
      <c r="B351" s="73">
        <v>45017</v>
      </c>
      <c r="C351" s="72">
        <v>871.12</v>
      </c>
      <c r="D351" s="58">
        <f t="shared" si="6"/>
        <v>-6.2646609421740163E-2</v>
      </c>
    </row>
    <row r="352" spans="2:18" hidden="1" outlineLevel="1" x14ac:dyDescent="0.35">
      <c r="B352" s="73">
        <v>45047</v>
      </c>
      <c r="C352" s="72">
        <v>1015.92</v>
      </c>
      <c r="D352" s="58">
        <f t="shared" si="6"/>
        <v>0.16622279364496273</v>
      </c>
    </row>
    <row r="353" spans="2:4" hidden="1" outlineLevel="1" x14ac:dyDescent="0.35">
      <c r="B353" s="73">
        <v>45078</v>
      </c>
      <c r="C353" s="72">
        <v>1037.6600000000001</v>
      </c>
      <c r="D353" s="58">
        <f t="shared" si="6"/>
        <v>2.1399322781321395E-2</v>
      </c>
    </row>
    <row r="354" spans="2:4" hidden="1" outlineLevel="1" x14ac:dyDescent="0.35">
      <c r="B354" s="73">
        <v>45108</v>
      </c>
      <c r="C354" s="72">
        <v>994.42</v>
      </c>
      <c r="D354" s="58">
        <f t="shared" si="6"/>
        <v>-4.1670682111674462E-2</v>
      </c>
    </row>
    <row r="355" spans="2:4" hidden="1" outlineLevel="1" x14ac:dyDescent="0.35">
      <c r="B355" s="73">
        <v>45139</v>
      </c>
      <c r="C355" s="72">
        <v>964.85</v>
      </c>
      <c r="D355" s="58">
        <f t="shared" si="6"/>
        <v>-2.9735926469700913E-2</v>
      </c>
    </row>
    <row r="356" spans="2:4" hidden="1" outlineLevel="1" x14ac:dyDescent="0.35">
      <c r="B356" s="73">
        <v>45170</v>
      </c>
      <c r="C356" s="72">
        <v>951.85</v>
      </c>
      <c r="D356" s="58">
        <f t="shared" si="6"/>
        <v>-1.3473596932165655E-2</v>
      </c>
    </row>
    <row r="357" spans="2:4" hidden="1" outlineLevel="1" x14ac:dyDescent="0.35">
      <c r="B357" s="73">
        <v>45200</v>
      </c>
      <c r="C357" s="72">
        <v>952.09</v>
      </c>
      <c r="D357" s="58">
        <f t="shared" si="6"/>
        <v>2.5214056836686538E-4</v>
      </c>
    </row>
    <row r="358" spans="2:4" hidden="1" outlineLevel="1" x14ac:dyDescent="0.35">
      <c r="B358" s="73">
        <v>45231</v>
      </c>
      <c r="C358" s="72">
        <v>967.78</v>
      </c>
      <c r="D358" s="58">
        <f t="shared" si="6"/>
        <v>1.647953449778905E-2</v>
      </c>
    </row>
    <row r="359" spans="2:4" hidden="1" outlineLevel="1" x14ac:dyDescent="0.35">
      <c r="B359" s="73">
        <v>45261</v>
      </c>
      <c r="C359" s="72">
        <v>1091.22</v>
      </c>
      <c r="D359" s="58">
        <f t="shared" si="6"/>
        <v>0.12754964971377802</v>
      </c>
    </row>
    <row r="360" spans="2:4" hidden="1" outlineLevel="1" x14ac:dyDescent="0.35">
      <c r="B360" s="73">
        <v>45292</v>
      </c>
      <c r="C360" s="72">
        <v>1123.06</v>
      </c>
      <c r="D360" s="58">
        <f t="shared" si="6"/>
        <v>2.917835083667808E-2</v>
      </c>
    </row>
    <row r="361" spans="2:4" hidden="1" outlineLevel="1" x14ac:dyDescent="0.35">
      <c r="B361" s="73">
        <v>45323</v>
      </c>
      <c r="C361" s="72">
        <v>1213.25</v>
      </c>
      <c r="D361" s="58">
        <f t="shared" si="6"/>
        <v>8.030737449468428E-2</v>
      </c>
    </row>
    <row r="362" spans="2:4" hidden="1" outlineLevel="1" x14ac:dyDescent="0.35">
      <c r="B362" s="73">
        <v>45352</v>
      </c>
      <c r="C362" s="72">
        <v>1207.56</v>
      </c>
      <c r="D362" s="58">
        <f t="shared" si="6"/>
        <v>-4.689882546878299E-3</v>
      </c>
    </row>
    <row r="363" spans="2:4" hidden="1" outlineLevel="1" x14ac:dyDescent="0.35">
      <c r="B363" s="73">
        <v>45383</v>
      </c>
      <c r="C363" s="72">
        <v>1176.4000000000001</v>
      </c>
      <c r="D363" s="58">
        <f t="shared" si="6"/>
        <v>-2.5804100831428589E-2</v>
      </c>
    </row>
    <row r="364" spans="2:4" hidden="1" outlineLevel="1" x14ac:dyDescent="0.35">
      <c r="B364" s="73">
        <v>45413</v>
      </c>
      <c r="C364" s="72">
        <v>1225.46</v>
      </c>
      <c r="D364" s="58">
        <f t="shared" si="6"/>
        <v>4.1703502210132637E-2</v>
      </c>
    </row>
    <row r="365" spans="2:4" hidden="1" outlineLevel="1" x14ac:dyDescent="0.35">
      <c r="B365" s="73">
        <v>45444</v>
      </c>
      <c r="C365" s="72">
        <v>1337.22</v>
      </c>
      <c r="D365" s="58">
        <f t="shared" si="6"/>
        <v>9.1198407128751713E-2</v>
      </c>
    </row>
    <row r="366" spans="2:4" hidden="1" outlineLevel="1" x14ac:dyDescent="0.35">
      <c r="B366" s="73">
        <v>45474</v>
      </c>
      <c r="C366" s="72">
        <v>1400.3</v>
      </c>
      <c r="D366" s="58">
        <f t="shared" si="6"/>
        <v>4.7172492185279857E-2</v>
      </c>
    </row>
    <row r="367" spans="2:4" hidden="1" outlineLevel="1" x14ac:dyDescent="0.35">
      <c r="B367" s="73">
        <v>45505</v>
      </c>
      <c r="C367" s="72">
        <v>1439.61</v>
      </c>
      <c r="D367" s="58">
        <f t="shared" si="6"/>
        <v>2.8072555880882533E-2</v>
      </c>
    </row>
    <row r="368" spans="2:4" hidden="1" outlineLevel="1" x14ac:dyDescent="0.35">
      <c r="B368" s="73">
        <v>45536</v>
      </c>
      <c r="C368" s="72">
        <v>1359.23</v>
      </c>
      <c r="D368" s="58">
        <f t="shared" si="6"/>
        <v>-5.5834566306152245E-2</v>
      </c>
    </row>
    <row r="369" spans="2:4" hidden="1" outlineLevel="1" x14ac:dyDescent="0.35">
      <c r="B369" s="73">
        <v>45566</v>
      </c>
      <c r="C369" s="72">
        <v>1251.69</v>
      </c>
      <c r="D369" s="58">
        <f t="shared" si="6"/>
        <v>-7.9118324345401447E-2</v>
      </c>
    </row>
    <row r="370" spans="2:4" hidden="1" outlineLevel="1" x14ac:dyDescent="0.35">
      <c r="B370" s="73">
        <v>45597</v>
      </c>
      <c r="C370" s="72">
        <v>1218.82</v>
      </c>
      <c r="D370" s="58">
        <f t="shared" si="6"/>
        <v>-2.6260495809665385E-2</v>
      </c>
    </row>
    <row r="371" spans="2:4" hidden="1" outlineLevel="1" x14ac:dyDescent="0.35">
      <c r="B371" s="73">
        <v>45627</v>
      </c>
      <c r="C371" s="72">
        <v>1059.5899999999999</v>
      </c>
      <c r="D371" s="58">
        <f t="shared" si="6"/>
        <v>-0.13064275282650439</v>
      </c>
    </row>
    <row r="372" spans="2:4" hidden="1" outlineLevel="1" x14ac:dyDescent="0.35">
      <c r="B372" s="73">
        <v>45658</v>
      </c>
      <c r="C372" s="72">
        <v>1097.98</v>
      </c>
      <c r="D372" s="58">
        <f t="shared" si="6"/>
        <v>3.6230995007503042E-2</v>
      </c>
    </row>
    <row r="373" spans="2:4" hidden="1" outlineLevel="1" x14ac:dyDescent="0.35">
      <c r="B373" s="73">
        <v>45689</v>
      </c>
      <c r="C373" s="72">
        <v>984.29</v>
      </c>
      <c r="D373" s="58">
        <f t="shared" si="6"/>
        <v>-0.10354469116013043</v>
      </c>
    </row>
    <row r="374" spans="2:4" hidden="1" outlineLevel="1" x14ac:dyDescent="0.35">
      <c r="B374" s="73">
        <v>45717</v>
      </c>
      <c r="C374" s="72">
        <v>1139.97</v>
      </c>
      <c r="D374" s="58">
        <f t="shared" si="6"/>
        <v>0.15816476851334471</v>
      </c>
    </row>
    <row r="375" spans="2:4" hidden="1" outlineLevel="1" x14ac:dyDescent="0.35">
      <c r="B375" s="73">
        <v>45748</v>
      </c>
      <c r="C375" s="72">
        <v>1239.54</v>
      </c>
      <c r="D375" s="58">
        <f t="shared" si="6"/>
        <v>8.734440380009989E-2</v>
      </c>
    </row>
    <row r="376" spans="2:4" hidden="1" outlineLevel="1" x14ac:dyDescent="0.35">
      <c r="B376" s="73">
        <v>45778</v>
      </c>
      <c r="C376" s="72">
        <v>1210.92</v>
      </c>
      <c r="D376" s="58">
        <f t="shared" si="6"/>
        <v>-2.3089210513577485E-2</v>
      </c>
    </row>
    <row r="377" spans="2:4" hidden="1" outlineLevel="1" x14ac:dyDescent="0.35">
      <c r="B377" s="73">
        <v>45809</v>
      </c>
      <c r="C377" s="72">
        <v>1163.32</v>
      </c>
      <c r="D377" s="58">
        <f t="shared" si="6"/>
        <v>-3.9308955174578109E-2</v>
      </c>
    </row>
    <row r="378" spans="2:4" hidden="1" outlineLevel="1" x14ac:dyDescent="0.35">
      <c r="B378" s="73">
        <v>45839</v>
      </c>
      <c r="C378" s="72">
        <v>1242.8800000000001</v>
      </c>
      <c r="D378" s="58">
        <f t="shared" si="6"/>
        <v>6.8390468658666714E-2</v>
      </c>
    </row>
    <row r="379" spans="2:4" hidden="1" outlineLevel="1" x14ac:dyDescent="0.35">
      <c r="B379" s="73">
        <v>45870</v>
      </c>
      <c r="C379" s="72">
        <v>1226.69</v>
      </c>
      <c r="D379" s="58">
        <f t="shared" si="6"/>
        <v>-1.3026197219361491E-2</v>
      </c>
    </row>
    <row r="380" spans="2:4" hidden="1" outlineLevel="1" x14ac:dyDescent="0.35">
      <c r="B380" s="73">
        <v>45901</v>
      </c>
      <c r="C380" s="72">
        <v>1156.78</v>
      </c>
      <c r="D380" s="58">
        <f t="shared" si="6"/>
        <v>-5.6990763762645891E-2</v>
      </c>
    </row>
    <row r="381" spans="2:4" hidden="1" outlineLevel="1" x14ac:dyDescent="0.35">
      <c r="B381" s="73">
        <v>45931</v>
      </c>
      <c r="C381" s="72">
        <v>1108.9000000000001</v>
      </c>
      <c r="D381" s="58">
        <f t="shared" si="6"/>
        <v>-4.1390757101609554E-2</v>
      </c>
    </row>
    <row r="382" spans="2:4" hidden="1" outlineLevel="1" x14ac:dyDescent="0.35">
      <c r="B382" s="73">
        <v>45962</v>
      </c>
      <c r="C382" s="72">
        <v>1135.67</v>
      </c>
      <c r="D382" s="58">
        <f t="shared" si="6"/>
        <v>2.4141040670935032E-2</v>
      </c>
    </row>
    <row r="383" spans="2:4" hidden="1" outlineLevel="1" x14ac:dyDescent="0.35">
      <c r="B383" s="73">
        <v>45992</v>
      </c>
      <c r="C383" s="72">
        <v>1216.9100000000001</v>
      </c>
      <c r="D383" s="58">
        <f t="shared" si="6"/>
        <v>7.1534864881523719E-2</v>
      </c>
    </row>
    <row r="384" spans="2:4" hidden="1" outlineLevel="1" x14ac:dyDescent="0.35">
      <c r="B384" s="73">
        <v>46023</v>
      </c>
      <c r="C384" s="72">
        <v>1149.1099999999999</v>
      </c>
      <c r="D384" s="58">
        <f t="shared" si="6"/>
        <v>-5.5714884420376309E-2</v>
      </c>
    </row>
    <row r="385" spans="2:11" hidden="1" outlineLevel="1" x14ac:dyDescent="0.35">
      <c r="B385" s="73">
        <v>46054</v>
      </c>
      <c r="C385" s="72">
        <v>1217.5</v>
      </c>
      <c r="D385" s="58">
        <f t="shared" si="6"/>
        <v>5.951562513597497E-2</v>
      </c>
    </row>
    <row r="386" spans="2:11" hidden="1" outlineLevel="1" x14ac:dyDescent="0.35">
      <c r="B386" s="73">
        <v>46082</v>
      </c>
      <c r="C386" s="72">
        <v>984.8</v>
      </c>
      <c r="D386" s="58">
        <f t="shared" si="6"/>
        <v>-0.191129363449692</v>
      </c>
    </row>
    <row r="387" spans="2:11" collapsed="1" x14ac:dyDescent="0.35"/>
    <row r="388" spans="2:11" x14ac:dyDescent="0.35">
      <c r="B388" s="207" t="s">
        <v>254</v>
      </c>
      <c r="C388" s="207"/>
      <c r="D388" s="207"/>
      <c r="F388" s="27" t="s">
        <v>218</v>
      </c>
      <c r="G388" s="74"/>
      <c r="I388" t="s">
        <v>255</v>
      </c>
      <c r="J388" s="79">
        <f>K410</f>
        <v>0.63333455332800115</v>
      </c>
    </row>
    <row r="389" spans="2:11" hidden="1" outlineLevel="1" x14ac:dyDescent="0.35"/>
    <row r="390" spans="2:11" hidden="1" outlineLevel="1" x14ac:dyDescent="0.35">
      <c r="B390" s="75" t="s">
        <v>248</v>
      </c>
      <c r="C390" s="76" t="s">
        <v>217</v>
      </c>
      <c r="D390" s="76" t="s">
        <v>215</v>
      </c>
      <c r="F390" t="s">
        <v>219</v>
      </c>
      <c r="G390" s="79">
        <f>J388</f>
        <v>0.63333455332800115</v>
      </c>
    </row>
    <row r="391" spans="2:11" hidden="1" outlineLevel="1" x14ac:dyDescent="0.35">
      <c r="B391" s="73">
        <v>44287</v>
      </c>
      <c r="C391" s="72">
        <v>387.32</v>
      </c>
      <c r="D391" s="86"/>
      <c r="F391" t="s">
        <v>220</v>
      </c>
      <c r="G391" s="5">
        <v>0.75</v>
      </c>
    </row>
    <row r="392" spans="2:11" hidden="1" outlineLevel="1" x14ac:dyDescent="0.35">
      <c r="B392" s="73">
        <v>44317</v>
      </c>
      <c r="C392" s="72">
        <v>447.34</v>
      </c>
      <c r="D392" s="58">
        <f t="shared" ref="D392:D450" si="7">C392/C391-1</f>
        <v>0.15496230507074249</v>
      </c>
    </row>
    <row r="393" spans="2:11" hidden="1" outlineLevel="1" x14ac:dyDescent="0.35">
      <c r="B393" s="73">
        <v>44348</v>
      </c>
      <c r="C393" s="72">
        <v>499.68</v>
      </c>
      <c r="D393" s="58">
        <f t="shared" si="7"/>
        <v>0.11700272723208305</v>
      </c>
      <c r="F393" t="s">
        <v>221</v>
      </c>
      <c r="G393" s="79">
        <v>1</v>
      </c>
      <c r="J393" t="s">
        <v>224</v>
      </c>
    </row>
    <row r="394" spans="2:11" ht="15" hidden="1" outlineLevel="1" thickBot="1" x14ac:dyDescent="0.4">
      <c r="B394" s="73">
        <v>44378</v>
      </c>
      <c r="C394" s="72">
        <v>514.64</v>
      </c>
      <c r="D394" s="58">
        <f t="shared" si="7"/>
        <v>2.9939161063080366E-2</v>
      </c>
      <c r="F394" t="s">
        <v>222</v>
      </c>
      <c r="G394" s="5">
        <v>0.25</v>
      </c>
    </row>
    <row r="395" spans="2:11" hidden="1" outlineLevel="1" x14ac:dyDescent="0.35">
      <c r="B395" s="73">
        <v>44409</v>
      </c>
      <c r="C395" s="72">
        <v>512.53</v>
      </c>
      <c r="D395" s="58">
        <f t="shared" si="7"/>
        <v>-4.09995336545943E-3</v>
      </c>
      <c r="J395" s="83" t="s">
        <v>225</v>
      </c>
      <c r="K395" s="83"/>
    </row>
    <row r="396" spans="2:11" hidden="1" outlineLevel="1" x14ac:dyDescent="0.35">
      <c r="B396" s="73">
        <v>44440</v>
      </c>
      <c r="C396" s="72">
        <v>515.4</v>
      </c>
      <c r="D396" s="58">
        <f t="shared" si="7"/>
        <v>5.5996722143094591E-3</v>
      </c>
      <c r="F396" s="84" t="s">
        <v>223</v>
      </c>
      <c r="G396" s="85">
        <f>(G390*G391)+(G393*G394)</f>
        <v>0.72500091499600083</v>
      </c>
      <c r="J396" t="s">
        <v>226</v>
      </c>
      <c r="K396">
        <v>0.43840932458073667</v>
      </c>
    </row>
    <row r="397" spans="2:11" hidden="1" outlineLevel="1" x14ac:dyDescent="0.35">
      <c r="B397" s="73">
        <v>44470</v>
      </c>
      <c r="C397" s="72">
        <v>535.12</v>
      </c>
      <c r="D397" s="58">
        <f t="shared" si="7"/>
        <v>3.8261544431509531E-2</v>
      </c>
      <c r="J397" t="s">
        <v>227</v>
      </c>
      <c r="K397">
        <v>0.1922027358793377</v>
      </c>
    </row>
    <row r="398" spans="2:11" hidden="1" outlineLevel="1" x14ac:dyDescent="0.35">
      <c r="B398" s="73">
        <v>44501</v>
      </c>
      <c r="C398" s="72">
        <v>506.78</v>
      </c>
      <c r="D398" s="58">
        <f t="shared" si="7"/>
        <v>-5.2960083719539641E-2</v>
      </c>
      <c r="J398" t="s">
        <v>228</v>
      </c>
      <c r="K398">
        <v>0.17803085405265942</v>
      </c>
    </row>
    <row r="399" spans="2:11" hidden="1" outlineLevel="1" x14ac:dyDescent="0.35">
      <c r="B399" s="73">
        <v>44531</v>
      </c>
      <c r="C399" s="72">
        <v>485.2</v>
      </c>
      <c r="D399" s="58">
        <f t="shared" si="7"/>
        <v>-4.2582580212320864E-2</v>
      </c>
      <c r="J399" t="s">
        <v>229</v>
      </c>
      <c r="K399">
        <v>5.1160132131799291E-2</v>
      </c>
    </row>
    <row r="400" spans="2:11" ht="15" hidden="1" outlineLevel="1" thickBot="1" x14ac:dyDescent="0.4">
      <c r="B400" s="73">
        <v>44562</v>
      </c>
      <c r="C400" s="72">
        <v>456.71</v>
      </c>
      <c r="D400" s="58">
        <f t="shared" si="7"/>
        <v>-5.8718054410552334E-2</v>
      </c>
      <c r="J400" s="81" t="s">
        <v>230</v>
      </c>
      <c r="K400" s="81">
        <v>59</v>
      </c>
    </row>
    <row r="401" spans="2:18" hidden="1" outlineLevel="1" x14ac:dyDescent="0.35">
      <c r="B401" s="73">
        <v>44593</v>
      </c>
      <c r="C401" s="72">
        <v>487.14</v>
      </c>
      <c r="D401" s="58">
        <f t="shared" si="7"/>
        <v>6.6628714063629024E-2</v>
      </c>
    </row>
    <row r="402" spans="2:18" ht="15" hidden="1" outlineLevel="1" thickBot="1" x14ac:dyDescent="0.4">
      <c r="B402" s="73">
        <v>44621</v>
      </c>
      <c r="C402" s="72">
        <v>482.75</v>
      </c>
      <c r="D402" s="58">
        <f t="shared" si="7"/>
        <v>-9.0117830603111404E-3</v>
      </c>
      <c r="J402" t="s">
        <v>231</v>
      </c>
    </row>
    <row r="403" spans="2:18" hidden="1" outlineLevel="1" x14ac:dyDescent="0.35">
      <c r="B403" s="73">
        <v>44652</v>
      </c>
      <c r="C403" s="72">
        <v>500</v>
      </c>
      <c r="D403" s="58">
        <f t="shared" si="7"/>
        <v>3.5732780942516751E-2</v>
      </c>
      <c r="J403" s="82"/>
      <c r="K403" s="82" t="s">
        <v>235</v>
      </c>
      <c r="L403" s="82" t="s">
        <v>236</v>
      </c>
      <c r="M403" s="82" t="s">
        <v>237</v>
      </c>
      <c r="N403" s="82" t="s">
        <v>238</v>
      </c>
      <c r="O403" s="82" t="s">
        <v>239</v>
      </c>
    </row>
    <row r="404" spans="2:18" hidden="1" outlineLevel="1" x14ac:dyDescent="0.35">
      <c r="B404" s="73">
        <v>44682</v>
      </c>
      <c r="C404" s="72">
        <v>511.45</v>
      </c>
      <c r="D404" s="58">
        <f t="shared" si="7"/>
        <v>2.289999999999992E-2</v>
      </c>
      <c r="J404" t="s">
        <v>232</v>
      </c>
      <c r="K404">
        <v>1</v>
      </c>
      <c r="L404">
        <v>3.5497303021985671E-2</v>
      </c>
      <c r="M404">
        <v>3.5497303021985671E-2</v>
      </c>
      <c r="N404">
        <v>13.562259284262439</v>
      </c>
      <c r="O404">
        <v>5.1461042546515484E-4</v>
      </c>
    </row>
    <row r="405" spans="2:18" hidden="1" outlineLevel="1" x14ac:dyDescent="0.35">
      <c r="B405" s="73">
        <v>44713</v>
      </c>
      <c r="C405" s="72">
        <v>458.02</v>
      </c>
      <c r="D405" s="58">
        <f t="shared" si="7"/>
        <v>-0.1044676899012611</v>
      </c>
      <c r="J405" t="s">
        <v>233</v>
      </c>
      <c r="K405">
        <v>57</v>
      </c>
      <c r="L405">
        <v>0.14918946982536027</v>
      </c>
      <c r="M405">
        <v>2.6173591197431625E-3</v>
      </c>
    </row>
    <row r="406" spans="2:18" ht="15" hidden="1" outlineLevel="1" thickBot="1" x14ac:dyDescent="0.4">
      <c r="B406" s="73">
        <v>44743</v>
      </c>
      <c r="C406" s="72">
        <v>496.45</v>
      </c>
      <c r="D406" s="58">
        <f t="shared" si="7"/>
        <v>8.3904632985459138E-2</v>
      </c>
      <c r="J406" s="81" t="s">
        <v>26</v>
      </c>
      <c r="K406" s="81">
        <v>58</v>
      </c>
      <c r="L406" s="81">
        <v>0.18468677284734594</v>
      </c>
      <c r="M406" s="81"/>
      <c r="N406" s="81"/>
      <c r="O406" s="81"/>
    </row>
    <row r="407" spans="2:18" ht="15" hidden="1" outlineLevel="1" thickBot="1" x14ac:dyDescent="0.4">
      <c r="B407" s="73">
        <v>44774</v>
      </c>
      <c r="C407" s="72">
        <v>503.74</v>
      </c>
      <c r="D407" s="58">
        <f t="shared" si="7"/>
        <v>1.4684258233457648E-2</v>
      </c>
    </row>
    <row r="408" spans="2:18" hidden="1" outlineLevel="1" x14ac:dyDescent="0.35">
      <c r="B408" s="73">
        <v>44805</v>
      </c>
      <c r="C408" s="72">
        <v>515.48</v>
      </c>
      <c r="D408" s="58">
        <f t="shared" si="7"/>
        <v>2.3305673561758056E-2</v>
      </c>
      <c r="J408" s="82"/>
      <c r="K408" s="82" t="s">
        <v>240</v>
      </c>
      <c r="L408" s="82" t="s">
        <v>229</v>
      </c>
      <c r="M408" s="82" t="s">
        <v>241</v>
      </c>
      <c r="N408" s="82" t="s">
        <v>242</v>
      </c>
      <c r="O408" s="82" t="s">
        <v>243</v>
      </c>
      <c r="P408" s="82" t="s">
        <v>244</v>
      </c>
      <c r="Q408" s="82" t="s">
        <v>245</v>
      </c>
      <c r="R408" s="82" t="s">
        <v>246</v>
      </c>
    </row>
    <row r="409" spans="2:18" hidden="1" outlineLevel="1" x14ac:dyDescent="0.35">
      <c r="B409" s="73">
        <v>44835</v>
      </c>
      <c r="C409" s="72">
        <v>502.73</v>
      </c>
      <c r="D409" s="58">
        <f t="shared" si="7"/>
        <v>-2.4734228292077276E-2</v>
      </c>
      <c r="J409" t="s">
        <v>234</v>
      </c>
      <c r="K409">
        <v>7.4397224032062186E-3</v>
      </c>
      <c r="L409">
        <v>6.7991295710145942E-3</v>
      </c>
      <c r="M409">
        <v>1.094216888426798</v>
      </c>
      <c r="N409">
        <v>0.27846237495179421</v>
      </c>
      <c r="O409">
        <v>-6.1752997159945843E-3</v>
      </c>
      <c r="P409">
        <v>2.1054744522407021E-2</v>
      </c>
      <c r="Q409">
        <v>-6.1752997159945843E-3</v>
      </c>
      <c r="R409">
        <v>2.1054744522407021E-2</v>
      </c>
    </row>
    <row r="410" spans="2:18" ht="15" hidden="1" outlineLevel="1" thickBot="1" x14ac:dyDescent="0.4">
      <c r="B410" s="73">
        <v>44866</v>
      </c>
      <c r="C410" s="72">
        <v>486.25</v>
      </c>
      <c r="D410" s="58">
        <f t="shared" si="7"/>
        <v>-3.2781015654526291E-2</v>
      </c>
      <c r="J410" s="81" t="s">
        <v>247</v>
      </c>
      <c r="K410" s="81">
        <v>0.63333455332800115</v>
      </c>
      <c r="L410" s="81">
        <v>0.17197572988428905</v>
      </c>
      <c r="M410" s="81">
        <v>3.6826972838209762</v>
      </c>
      <c r="N410" s="81">
        <v>5.1461042546516352E-4</v>
      </c>
      <c r="O410" s="81">
        <v>0.28895909439835221</v>
      </c>
      <c r="P410" s="81">
        <v>0.97771001225765009</v>
      </c>
      <c r="Q410" s="81">
        <v>0.28895909439835221</v>
      </c>
      <c r="R410" s="81">
        <v>0.97771001225765009</v>
      </c>
    </row>
    <row r="411" spans="2:18" hidden="1" outlineLevel="1" x14ac:dyDescent="0.35">
      <c r="B411" s="73">
        <v>44896</v>
      </c>
      <c r="C411" s="72">
        <v>488.64</v>
      </c>
      <c r="D411" s="58">
        <f t="shared" si="7"/>
        <v>4.9151670951157467E-3</v>
      </c>
    </row>
    <row r="412" spans="2:18" hidden="1" outlineLevel="1" x14ac:dyDescent="0.35">
      <c r="B412" s="73">
        <v>44927</v>
      </c>
      <c r="C412" s="72">
        <v>477.38</v>
      </c>
      <c r="D412" s="58">
        <f t="shared" si="7"/>
        <v>-2.3043549443352962E-2</v>
      </c>
    </row>
    <row r="413" spans="2:18" hidden="1" outlineLevel="1" x14ac:dyDescent="0.35">
      <c r="B413" s="73">
        <v>44958</v>
      </c>
      <c r="C413" s="72">
        <v>471.44</v>
      </c>
      <c r="D413" s="58">
        <f t="shared" si="7"/>
        <v>-1.2442917591855562E-2</v>
      </c>
    </row>
    <row r="414" spans="2:18" hidden="1" outlineLevel="1" x14ac:dyDescent="0.35">
      <c r="B414" s="73">
        <v>44986</v>
      </c>
      <c r="C414" s="72">
        <v>459.84</v>
      </c>
      <c r="D414" s="58">
        <f t="shared" si="7"/>
        <v>-2.4605464109961006E-2</v>
      </c>
    </row>
    <row r="415" spans="2:18" hidden="1" outlineLevel="1" x14ac:dyDescent="0.35">
      <c r="B415" s="73">
        <v>45017</v>
      </c>
      <c r="C415" s="72">
        <v>480.06</v>
      </c>
      <c r="D415" s="58">
        <f t="shared" si="7"/>
        <v>4.3971816283924881E-2</v>
      </c>
    </row>
    <row r="416" spans="2:18" hidden="1" outlineLevel="1" x14ac:dyDescent="0.35">
      <c r="B416" s="73">
        <v>45047</v>
      </c>
      <c r="C416" s="72">
        <v>525.17999999999995</v>
      </c>
      <c r="D416" s="58">
        <f t="shared" si="7"/>
        <v>9.3988251468566375E-2</v>
      </c>
    </row>
    <row r="417" spans="2:4" hidden="1" outlineLevel="1" x14ac:dyDescent="0.35">
      <c r="B417" s="73">
        <v>45078</v>
      </c>
      <c r="C417" s="72">
        <v>513.48</v>
      </c>
      <c r="D417" s="58">
        <f t="shared" si="7"/>
        <v>-2.2278076088198207E-2</v>
      </c>
    </row>
    <row r="418" spans="2:4" hidden="1" outlineLevel="1" x14ac:dyDescent="0.35">
      <c r="B418" s="73">
        <v>45108</v>
      </c>
      <c r="C418" s="72">
        <v>542.1</v>
      </c>
      <c r="D418" s="58">
        <f t="shared" si="7"/>
        <v>5.5737321804159912E-2</v>
      </c>
    </row>
    <row r="419" spans="2:4" hidden="1" outlineLevel="1" x14ac:dyDescent="0.35">
      <c r="B419" s="73">
        <v>45139</v>
      </c>
      <c r="C419" s="72">
        <v>551.29</v>
      </c>
      <c r="D419" s="58">
        <f t="shared" si="7"/>
        <v>1.6952591772735559E-2</v>
      </c>
    </row>
    <row r="420" spans="2:4" hidden="1" outlineLevel="1" x14ac:dyDescent="0.35">
      <c r="B420" s="73">
        <v>45170</v>
      </c>
      <c r="C420" s="72">
        <v>543.16999999999996</v>
      </c>
      <c r="D420" s="58">
        <f t="shared" si="7"/>
        <v>-1.4729089952656538E-2</v>
      </c>
    </row>
    <row r="421" spans="2:4" hidden="1" outlineLevel="1" x14ac:dyDescent="0.35">
      <c r="B421" s="73">
        <v>45200</v>
      </c>
      <c r="C421" s="72">
        <v>518.89</v>
      </c>
      <c r="D421" s="58">
        <f t="shared" si="7"/>
        <v>-4.4700554154316285E-2</v>
      </c>
    </row>
    <row r="422" spans="2:4" hidden="1" outlineLevel="1" x14ac:dyDescent="0.35">
      <c r="B422" s="73">
        <v>45231</v>
      </c>
      <c r="C422" s="72">
        <v>520.91999999999996</v>
      </c>
      <c r="D422" s="58">
        <f t="shared" si="7"/>
        <v>3.9121971901558972E-3</v>
      </c>
    </row>
    <row r="423" spans="2:4" hidden="1" outlineLevel="1" x14ac:dyDescent="0.35">
      <c r="B423" s="73">
        <v>45261</v>
      </c>
      <c r="C423" s="72">
        <v>533.45000000000005</v>
      </c>
      <c r="D423" s="58">
        <f t="shared" si="7"/>
        <v>2.4053597481379363E-2</v>
      </c>
    </row>
    <row r="424" spans="2:4" hidden="1" outlineLevel="1" x14ac:dyDescent="0.35">
      <c r="B424" s="73">
        <v>45292</v>
      </c>
      <c r="C424" s="72">
        <v>513.36</v>
      </c>
      <c r="D424" s="58">
        <f t="shared" si="7"/>
        <v>-3.7660511763051852E-2</v>
      </c>
    </row>
    <row r="425" spans="2:4" hidden="1" outlineLevel="1" x14ac:dyDescent="0.35">
      <c r="B425" s="73">
        <v>45323</v>
      </c>
      <c r="C425" s="72">
        <v>508.26</v>
      </c>
      <c r="D425" s="58">
        <f t="shared" si="7"/>
        <v>-9.9345488546049854E-3</v>
      </c>
    </row>
    <row r="426" spans="2:4" hidden="1" outlineLevel="1" x14ac:dyDescent="0.35">
      <c r="B426" s="73">
        <v>45352</v>
      </c>
      <c r="C426" s="72">
        <v>483.55</v>
      </c>
      <c r="D426" s="58">
        <f t="shared" si="7"/>
        <v>-4.861684964388302E-2</v>
      </c>
    </row>
    <row r="427" spans="2:4" hidden="1" outlineLevel="1" x14ac:dyDescent="0.35">
      <c r="B427" s="73">
        <v>45383</v>
      </c>
      <c r="C427" s="72">
        <v>510.18</v>
      </c>
      <c r="D427" s="58">
        <f t="shared" si="7"/>
        <v>5.5071864336676546E-2</v>
      </c>
    </row>
    <row r="428" spans="2:4" hidden="1" outlineLevel="1" x14ac:dyDescent="0.35">
      <c r="B428" s="73">
        <v>45413</v>
      </c>
      <c r="C428" s="72">
        <v>586.55999999999995</v>
      </c>
      <c r="D428" s="58">
        <f t="shared" si="7"/>
        <v>0.14971186640009404</v>
      </c>
    </row>
    <row r="429" spans="2:4" hidden="1" outlineLevel="1" x14ac:dyDescent="0.35">
      <c r="B429" s="73">
        <v>45444</v>
      </c>
      <c r="C429" s="72">
        <v>603.74</v>
      </c>
      <c r="D429" s="58">
        <f t="shared" si="7"/>
        <v>2.9289416257501477E-2</v>
      </c>
    </row>
    <row r="430" spans="2:4" hidden="1" outlineLevel="1" x14ac:dyDescent="0.35">
      <c r="B430" s="73">
        <v>45474</v>
      </c>
      <c r="C430" s="72">
        <v>663.92</v>
      </c>
      <c r="D430" s="58">
        <f t="shared" si="7"/>
        <v>9.9678669625997918E-2</v>
      </c>
    </row>
    <row r="431" spans="2:4" hidden="1" outlineLevel="1" x14ac:dyDescent="0.35">
      <c r="B431" s="73">
        <v>45505</v>
      </c>
      <c r="C431" s="72">
        <v>637.38</v>
      </c>
      <c r="D431" s="58">
        <f t="shared" si="7"/>
        <v>-3.9974695746475386E-2</v>
      </c>
    </row>
    <row r="432" spans="2:4" hidden="1" outlineLevel="1" x14ac:dyDescent="0.35">
      <c r="B432" s="73">
        <v>45536</v>
      </c>
      <c r="C432" s="72">
        <v>684.9</v>
      </c>
      <c r="D432" s="58">
        <f t="shared" si="7"/>
        <v>7.4555210392544424E-2</v>
      </c>
    </row>
    <row r="433" spans="2:4" hidden="1" outlineLevel="1" x14ac:dyDescent="0.35">
      <c r="B433" s="73">
        <v>45566</v>
      </c>
      <c r="C433" s="72">
        <v>630.34</v>
      </c>
      <c r="D433" s="58">
        <f t="shared" si="7"/>
        <v>-7.9661264418163125E-2</v>
      </c>
    </row>
    <row r="434" spans="2:4" hidden="1" outlineLevel="1" x14ac:dyDescent="0.35">
      <c r="B434" s="73">
        <v>45597</v>
      </c>
      <c r="C434" s="72">
        <v>635.21</v>
      </c>
      <c r="D434" s="58">
        <f t="shared" si="7"/>
        <v>7.7259891487133636E-3</v>
      </c>
    </row>
    <row r="435" spans="2:4" hidden="1" outlineLevel="1" x14ac:dyDescent="0.35">
      <c r="B435" s="73">
        <v>45627</v>
      </c>
      <c r="C435" s="72">
        <v>629.84</v>
      </c>
      <c r="D435" s="58">
        <f t="shared" si="7"/>
        <v>-8.4538971363801174E-3</v>
      </c>
    </row>
    <row r="436" spans="2:4" hidden="1" outlineLevel="1" x14ac:dyDescent="0.35">
      <c r="B436" s="73">
        <v>45658</v>
      </c>
      <c r="C436" s="72">
        <v>660.52</v>
      </c>
      <c r="D436" s="58">
        <f t="shared" si="7"/>
        <v>4.8710783691096049E-2</v>
      </c>
    </row>
    <row r="437" spans="2:4" hidden="1" outlineLevel="1" x14ac:dyDescent="0.35">
      <c r="B437" s="73">
        <v>45689</v>
      </c>
      <c r="C437" s="72">
        <v>591.53</v>
      </c>
      <c r="D437" s="58">
        <f t="shared" si="7"/>
        <v>-0.10444801065826925</v>
      </c>
    </row>
    <row r="438" spans="2:4" hidden="1" outlineLevel="1" x14ac:dyDescent="0.35">
      <c r="B438" s="73">
        <v>45717</v>
      </c>
      <c r="C438" s="72">
        <v>645.22</v>
      </c>
      <c r="D438" s="58">
        <f t="shared" si="7"/>
        <v>9.0764627322367453E-2</v>
      </c>
    </row>
    <row r="439" spans="2:4" hidden="1" outlineLevel="1" x14ac:dyDescent="0.35">
      <c r="B439" s="73">
        <v>45748</v>
      </c>
      <c r="C439" s="72">
        <v>703.44</v>
      </c>
      <c r="D439" s="58">
        <f t="shared" si="7"/>
        <v>9.0232788816217768E-2</v>
      </c>
    </row>
    <row r="440" spans="2:4" hidden="1" outlineLevel="1" x14ac:dyDescent="0.35">
      <c r="B440" s="73">
        <v>45778</v>
      </c>
      <c r="C440" s="72">
        <v>709.38</v>
      </c>
      <c r="D440" s="58">
        <f t="shared" si="7"/>
        <v>8.4442169907881226E-3</v>
      </c>
    </row>
    <row r="441" spans="2:4" hidden="1" outlineLevel="1" x14ac:dyDescent="0.35">
      <c r="B441" s="73">
        <v>45809</v>
      </c>
      <c r="C441" s="72">
        <v>715.23</v>
      </c>
      <c r="D441" s="58">
        <f t="shared" si="7"/>
        <v>8.2466379091601372E-3</v>
      </c>
    </row>
    <row r="442" spans="2:4" hidden="1" outlineLevel="1" x14ac:dyDescent="0.35">
      <c r="B442" s="73">
        <v>45839</v>
      </c>
      <c r="C442" s="72">
        <v>702.8</v>
      </c>
      <c r="D442" s="58">
        <f t="shared" si="7"/>
        <v>-1.7379024929043863E-2</v>
      </c>
    </row>
    <row r="443" spans="2:4" hidden="1" outlineLevel="1" x14ac:dyDescent="0.35">
      <c r="B443" s="73">
        <v>45870</v>
      </c>
      <c r="C443" s="72">
        <v>718.69</v>
      </c>
      <c r="D443" s="58">
        <f t="shared" si="7"/>
        <v>2.2609561752988228E-2</v>
      </c>
    </row>
    <row r="444" spans="2:4" hidden="1" outlineLevel="1" x14ac:dyDescent="0.35">
      <c r="B444" s="73">
        <v>45901</v>
      </c>
      <c r="C444" s="72">
        <v>697.4</v>
      </c>
      <c r="D444" s="58">
        <f t="shared" si="7"/>
        <v>-2.9623342470328051E-2</v>
      </c>
    </row>
    <row r="445" spans="2:4" hidden="1" outlineLevel="1" x14ac:dyDescent="0.35">
      <c r="B445" s="73">
        <v>45931</v>
      </c>
      <c r="C445" s="72">
        <v>719.95</v>
      </c>
      <c r="D445" s="58">
        <f t="shared" si="7"/>
        <v>3.2334384858044185E-2</v>
      </c>
    </row>
    <row r="446" spans="2:4" hidden="1" outlineLevel="1" x14ac:dyDescent="0.35">
      <c r="B446" s="73">
        <v>45962</v>
      </c>
      <c r="C446" s="72">
        <v>717.4</v>
      </c>
      <c r="D446" s="58">
        <f t="shared" si="7"/>
        <v>-3.5419126328217754E-3</v>
      </c>
    </row>
    <row r="447" spans="2:4" hidden="1" outlineLevel="1" x14ac:dyDescent="0.35">
      <c r="B447" s="73">
        <v>45992</v>
      </c>
      <c r="C447" s="72">
        <v>750.6</v>
      </c>
      <c r="D447" s="58">
        <f t="shared" si="7"/>
        <v>4.6278226930582811E-2</v>
      </c>
    </row>
    <row r="448" spans="2:4" hidden="1" outlineLevel="1" x14ac:dyDescent="0.35">
      <c r="B448" s="73">
        <v>46023</v>
      </c>
      <c r="C448" s="72">
        <v>729.8</v>
      </c>
      <c r="D448" s="58">
        <f t="shared" si="7"/>
        <v>-2.7711164401811983E-2</v>
      </c>
    </row>
    <row r="449" spans="2:4" hidden="1" outlineLevel="1" x14ac:dyDescent="0.35">
      <c r="B449" s="73">
        <v>46054</v>
      </c>
      <c r="C449" s="72">
        <v>788.65</v>
      </c>
      <c r="D449" s="58">
        <f t="shared" si="7"/>
        <v>8.0638531104412214E-2</v>
      </c>
    </row>
    <row r="450" spans="2:4" hidden="1" outlineLevel="1" x14ac:dyDescent="0.35">
      <c r="B450" s="73">
        <v>46082</v>
      </c>
      <c r="C450" s="72">
        <v>735.95</v>
      </c>
      <c r="D450" s="58">
        <f t="shared" si="7"/>
        <v>-6.6823052050973053E-2</v>
      </c>
    </row>
    <row r="451" spans="2:4" collapsed="1" x14ac:dyDescent="0.35"/>
  </sheetData>
  <mergeCells count="8">
    <mergeCell ref="B4:D4"/>
    <mergeCell ref="F4:H4"/>
    <mergeCell ref="B324:D324"/>
    <mergeCell ref="B388:D388"/>
    <mergeCell ref="B68:D68"/>
    <mergeCell ref="B132:D132"/>
    <mergeCell ref="B196:D196"/>
    <mergeCell ref="B260:D260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D73CD-7D45-41A4-8C68-AFE29ADD9DF7}">
  <dimension ref="B2:H30"/>
  <sheetViews>
    <sheetView showGridLines="0" workbookViewId="0">
      <selection activeCell="E10" sqref="E10"/>
    </sheetView>
  </sheetViews>
  <sheetFormatPr defaultRowHeight="14.5" x14ac:dyDescent="0.35"/>
  <cols>
    <col min="1" max="1" width="1.7265625" customWidth="1"/>
    <col min="5" max="5" width="11.81640625" customWidth="1"/>
    <col min="7" max="7" width="9.6328125" customWidth="1"/>
  </cols>
  <sheetData>
    <row r="2" spans="2:8" x14ac:dyDescent="0.35">
      <c r="B2" s="27" t="s">
        <v>282</v>
      </c>
      <c r="C2" s="105"/>
      <c r="D2" s="27"/>
      <c r="E2" s="27"/>
      <c r="F2" s="27"/>
      <c r="G2" s="27"/>
    </row>
    <row r="4" spans="2:8" x14ac:dyDescent="0.35">
      <c r="B4" s="75" t="s">
        <v>196</v>
      </c>
      <c r="C4" s="93" t="s">
        <v>283</v>
      </c>
    </row>
    <row r="5" spans="2:8" x14ac:dyDescent="0.35">
      <c r="B5" s="20">
        <v>2000</v>
      </c>
      <c r="C5" s="58">
        <v>-0.14649999999999999</v>
      </c>
      <c r="E5" s="106" t="s">
        <v>284</v>
      </c>
      <c r="F5" s="106"/>
      <c r="G5" s="107">
        <f>AVERAGE(C5:C30)</f>
        <v>0.1514923076923077</v>
      </c>
    </row>
    <row r="6" spans="2:8" x14ac:dyDescent="0.35">
      <c r="B6" s="20">
        <v>2001</v>
      </c>
      <c r="C6" s="58">
        <v>-0.1618</v>
      </c>
      <c r="E6" t="s">
        <v>285</v>
      </c>
      <c r="G6" s="5">
        <v>1.2800000000000001E-2</v>
      </c>
    </row>
    <row r="7" spans="2:8" x14ac:dyDescent="0.35">
      <c r="B7" s="20">
        <v>2002</v>
      </c>
      <c r="C7" s="58">
        <v>3.2500000000000001E-2</v>
      </c>
      <c r="E7" s="108" t="s">
        <v>286</v>
      </c>
      <c r="F7" s="108"/>
      <c r="G7" s="109">
        <f>SUM(G5:G6)</f>
        <v>0.16429230769230771</v>
      </c>
    </row>
    <row r="8" spans="2:8" x14ac:dyDescent="0.35">
      <c r="B8" s="20">
        <v>2003</v>
      </c>
      <c r="C8" s="58">
        <v>0.71900000000000008</v>
      </c>
    </row>
    <row r="9" spans="2:8" x14ac:dyDescent="0.35">
      <c r="B9" s="20">
        <v>2004</v>
      </c>
      <c r="C9" s="58">
        <v>0.10679999999999999</v>
      </c>
    </row>
    <row r="10" spans="2:8" x14ac:dyDescent="0.35">
      <c r="B10" s="20">
        <v>2005</v>
      </c>
      <c r="C10" s="58">
        <v>0.36340000000000006</v>
      </c>
      <c r="G10" t="s">
        <v>281</v>
      </c>
    </row>
    <row r="11" spans="2:8" x14ac:dyDescent="0.35">
      <c r="B11" s="20">
        <v>2006</v>
      </c>
      <c r="C11" s="58">
        <v>0.39829999999999999</v>
      </c>
    </row>
    <row r="12" spans="2:8" x14ac:dyDescent="0.35">
      <c r="B12" s="20">
        <v>2007</v>
      </c>
      <c r="C12" s="58">
        <v>0.54770000000000008</v>
      </c>
    </row>
    <row r="13" spans="2:8" x14ac:dyDescent="0.35">
      <c r="B13" s="20">
        <v>2008</v>
      </c>
      <c r="C13" s="58">
        <v>-0.51790000000000003</v>
      </c>
      <c r="H13" t="s">
        <v>281</v>
      </c>
    </row>
    <row r="14" spans="2:8" x14ac:dyDescent="0.35">
      <c r="B14" s="20">
        <v>2009</v>
      </c>
      <c r="C14" s="58">
        <v>0.75760000000000005</v>
      </c>
    </row>
    <row r="15" spans="2:8" x14ac:dyDescent="0.35">
      <c r="B15" s="20">
        <v>2010</v>
      </c>
      <c r="C15" s="58">
        <v>0.17949999999999999</v>
      </c>
    </row>
    <row r="16" spans="2:8" x14ac:dyDescent="0.35">
      <c r="B16" s="20">
        <v>2011</v>
      </c>
      <c r="C16" s="58">
        <v>-0.2462</v>
      </c>
    </row>
    <row r="17" spans="2:3" x14ac:dyDescent="0.35">
      <c r="B17" s="20">
        <v>2012</v>
      </c>
      <c r="C17" s="58">
        <v>0.27699999999999997</v>
      </c>
    </row>
    <row r="18" spans="2:3" x14ac:dyDescent="0.35">
      <c r="B18" s="20">
        <v>2013</v>
      </c>
      <c r="C18" s="58">
        <v>6.7599999999999993E-2</v>
      </c>
    </row>
    <row r="19" spans="2:3" x14ac:dyDescent="0.35">
      <c r="B19" s="20">
        <v>2014</v>
      </c>
      <c r="C19" s="58">
        <v>0.31390000000000001</v>
      </c>
    </row>
    <row r="20" spans="2:3" x14ac:dyDescent="0.35">
      <c r="B20" s="20">
        <v>2015</v>
      </c>
      <c r="C20" s="58">
        <v>-4.0599999999999997E-2</v>
      </c>
    </row>
    <row r="21" spans="2:3" x14ac:dyDescent="0.35">
      <c r="B21" s="20">
        <v>2016</v>
      </c>
      <c r="C21" s="58">
        <v>3.0099999999999998E-2</v>
      </c>
    </row>
    <row r="22" spans="2:3" x14ac:dyDescent="0.35">
      <c r="B22" s="20">
        <v>2017</v>
      </c>
      <c r="C22" s="58">
        <v>0.28649999999999998</v>
      </c>
    </row>
    <row r="23" spans="2:3" x14ac:dyDescent="0.35">
      <c r="B23" s="20">
        <v>2018</v>
      </c>
      <c r="C23" s="58">
        <v>3.15E-2</v>
      </c>
    </row>
    <row r="24" spans="2:3" x14ac:dyDescent="0.35">
      <c r="B24" s="20">
        <v>2019</v>
      </c>
      <c r="C24" s="58">
        <v>0.1202</v>
      </c>
    </row>
    <row r="25" spans="2:3" x14ac:dyDescent="0.35">
      <c r="B25" s="20">
        <v>2020</v>
      </c>
      <c r="C25" s="58">
        <v>0.14899999999999999</v>
      </c>
    </row>
    <row r="26" spans="2:3" x14ac:dyDescent="0.35">
      <c r="B26" s="20">
        <v>2021</v>
      </c>
      <c r="C26" s="58">
        <v>0.2412</v>
      </c>
    </row>
    <row r="27" spans="2:3" x14ac:dyDescent="0.35">
      <c r="B27" s="20">
        <v>2022</v>
      </c>
      <c r="C27" s="58">
        <v>4.3200000000000002E-2</v>
      </c>
    </row>
    <row r="28" spans="2:3" x14ac:dyDescent="0.35">
      <c r="B28" s="20">
        <v>2023</v>
      </c>
      <c r="C28" s="58">
        <v>0.19420000000000001</v>
      </c>
    </row>
    <row r="29" spans="2:3" x14ac:dyDescent="0.35">
      <c r="B29" s="20">
        <v>2024</v>
      </c>
      <c r="C29" s="58">
        <v>8.7499999999999994E-2</v>
      </c>
    </row>
    <row r="30" spans="2:3" x14ac:dyDescent="0.35">
      <c r="B30" s="20">
        <v>2025</v>
      </c>
      <c r="C30" s="58">
        <v>0.1051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69106-F7D6-47FC-BE24-518429A6524A}">
  <dimension ref="B2:L40"/>
  <sheetViews>
    <sheetView showGridLines="0" zoomScaleNormal="100" workbookViewId="0">
      <selection activeCell="A24" sqref="A24:XFD24"/>
    </sheetView>
  </sheetViews>
  <sheetFormatPr defaultRowHeight="14.5" x14ac:dyDescent="0.35"/>
  <cols>
    <col min="1" max="1" width="1.7265625" customWidth="1"/>
    <col min="2" max="2" width="26" customWidth="1"/>
    <col min="3" max="3" width="10.08984375" bestFit="1" customWidth="1"/>
  </cols>
  <sheetData>
    <row r="2" spans="2:12" x14ac:dyDescent="0.35">
      <c r="B2" s="209" t="str">
        <f>"Common Size Income Statement"&amp;" - "&amp;'Data Sheet'!$B$1</f>
        <v>Common Size Income Statement - TATA CONSUMER PRODUCTS LTD</v>
      </c>
      <c r="C2" s="209"/>
      <c r="D2" s="209"/>
      <c r="E2" s="209"/>
      <c r="F2" s="209"/>
      <c r="G2" s="209"/>
      <c r="H2" s="209"/>
      <c r="I2" s="209"/>
      <c r="J2" s="209"/>
      <c r="K2" s="209"/>
      <c r="L2" s="209"/>
    </row>
    <row r="4" spans="2:12" x14ac:dyDescent="0.35">
      <c r="B4" s="93" t="s">
        <v>294</v>
      </c>
      <c r="C4" s="110">
        <f>'Data Sheet'!B$16</f>
        <v>42460</v>
      </c>
      <c r="D4" s="110">
        <f>'Data Sheet'!C$16</f>
        <v>42825</v>
      </c>
      <c r="E4" s="110">
        <f>'Data Sheet'!D$16</f>
        <v>43190</v>
      </c>
      <c r="F4" s="110">
        <f>'Data Sheet'!E$16</f>
        <v>43555</v>
      </c>
      <c r="G4" s="110">
        <f>'Data Sheet'!F$16</f>
        <v>43921</v>
      </c>
      <c r="H4" s="110">
        <f>'Data Sheet'!G$16</f>
        <v>44286</v>
      </c>
      <c r="I4" s="110">
        <f>'Data Sheet'!H$16</f>
        <v>44651</v>
      </c>
      <c r="J4" s="110">
        <f>'Data Sheet'!I$16</f>
        <v>45016</v>
      </c>
      <c r="K4" s="110">
        <f>'Data Sheet'!J$16</f>
        <v>45382</v>
      </c>
      <c r="L4" s="110">
        <f>'Data Sheet'!K$16</f>
        <v>45747</v>
      </c>
    </row>
    <row r="6" spans="2:12" x14ac:dyDescent="0.35">
      <c r="B6" s="112" t="str">
        <f>'Data Sheet'!A17</f>
        <v>Sales</v>
      </c>
      <c r="C6" s="113">
        <f>'Data Sheet'!B17/'Data Sheet'!B$17</f>
        <v>1</v>
      </c>
      <c r="D6" s="113">
        <f>'Data Sheet'!C17/'Data Sheet'!C$17</f>
        <v>1</v>
      </c>
      <c r="E6" s="113">
        <f>'Data Sheet'!D17/'Data Sheet'!D$17</f>
        <v>1</v>
      </c>
      <c r="F6" s="113">
        <f>'Data Sheet'!E17/'Data Sheet'!E$17</f>
        <v>1</v>
      </c>
      <c r="G6" s="113">
        <f>'Data Sheet'!F17/'Data Sheet'!F$17</f>
        <v>1</v>
      </c>
      <c r="H6" s="113">
        <f>'Data Sheet'!G17/'Data Sheet'!G$17</f>
        <v>1</v>
      </c>
      <c r="I6" s="113">
        <f>'Data Sheet'!H17/'Data Sheet'!H$17</f>
        <v>1</v>
      </c>
      <c r="J6" s="113">
        <f>'Data Sheet'!I17/'Data Sheet'!I$17</f>
        <v>1</v>
      </c>
      <c r="K6" s="113">
        <f>'Data Sheet'!J17/'Data Sheet'!J$17</f>
        <v>1</v>
      </c>
      <c r="L6" s="113">
        <f>'Data Sheet'!K17/'Data Sheet'!K$17</f>
        <v>1</v>
      </c>
    </row>
    <row r="7" spans="2:12" x14ac:dyDescent="0.35">
      <c r="B7" s="33" t="str">
        <f>'Data Sheet'!A18</f>
        <v>Raw Material Cost</v>
      </c>
      <c r="C7" s="58">
        <f>'Data Sheet'!B18/'Data Sheet'!B$17</f>
        <v>0.54267585217598324</v>
      </c>
      <c r="D7" s="58">
        <f>'Data Sheet'!C18/'Data Sheet'!C$17</f>
        <v>0.46694102115922148</v>
      </c>
      <c r="E7" s="58">
        <f>'Data Sheet'!D18/'Data Sheet'!D$17</f>
        <v>0.54965775785542925</v>
      </c>
      <c r="F7" s="58">
        <f>'Data Sheet'!E18/'Data Sheet'!E$17</f>
        <v>0.55465076191132867</v>
      </c>
      <c r="G7" s="58">
        <f>'Data Sheet'!F18/'Data Sheet'!F$17</f>
        <v>0.5606168455873044</v>
      </c>
      <c r="H7" s="58">
        <f>'Data Sheet'!G18/'Data Sheet'!G$17</f>
        <v>0.54885136480426266</v>
      </c>
      <c r="I7" s="58">
        <f>'Data Sheet'!H18/'Data Sheet'!H$17</f>
        <v>0.50889591215392382</v>
      </c>
      <c r="J7" s="58">
        <f>'Data Sheet'!I18/'Data Sheet'!I$17</f>
        <v>0.5156335702407866</v>
      </c>
      <c r="K7" s="58">
        <f>'Data Sheet'!J18/'Data Sheet'!J$17</f>
        <v>0.48429124317285782</v>
      </c>
      <c r="L7" s="58">
        <f>'Data Sheet'!K18/'Data Sheet'!K$17</f>
        <v>0.51007645459550588</v>
      </c>
    </row>
    <row r="8" spans="2:12" x14ac:dyDescent="0.35">
      <c r="B8" s="33" t="str">
        <f>'Data Sheet'!A19</f>
        <v>Change in Inventory</v>
      </c>
      <c r="C8" s="58">
        <f>'Data Sheet'!B19/'Data Sheet'!B$17</f>
        <v>-3.030193444174223E-3</v>
      </c>
      <c r="D8" s="58">
        <f>'Data Sheet'!C19/'Data Sheet'!C$17</f>
        <v>1.0177666659291545E-4</v>
      </c>
      <c r="E8" s="58">
        <f>'Data Sheet'!D19/'Data Sheet'!D$17</f>
        <v>6.8668520325441823E-3</v>
      </c>
      <c r="F8" s="58">
        <f>'Data Sheet'!E19/'Data Sheet'!E$17</f>
        <v>1.98717506722747E-3</v>
      </c>
      <c r="G8" s="58">
        <f>'Data Sheet'!F19/'Data Sheet'!F$17</f>
        <v>-8.072699954967201E-4</v>
      </c>
      <c r="H8" s="58">
        <f>'Data Sheet'!G19/'Data Sheet'!G$17</f>
        <v>1.288912371369493E-2</v>
      </c>
      <c r="I8" s="58">
        <f>'Data Sheet'!H19/'Data Sheet'!H$17</f>
        <v>3.2015143211027116E-3</v>
      </c>
      <c r="J8" s="58">
        <f>'Data Sheet'!I19/'Data Sheet'!I$17</f>
        <v>1.9870624733370288E-2</v>
      </c>
      <c r="K8" s="58">
        <f>'Data Sheet'!J19/'Data Sheet'!J$17</f>
        <v>7.9969222371653013E-3</v>
      </c>
      <c r="L8" s="58">
        <f>'Data Sheet'!K19/'Data Sheet'!K$17</f>
        <v>2.0574629788345074E-2</v>
      </c>
    </row>
    <row r="9" spans="2:12" x14ac:dyDescent="0.35">
      <c r="B9" s="33" t="str">
        <f>'Data Sheet'!A20</f>
        <v>Power and Fuel</v>
      </c>
      <c r="C9" s="58">
        <f>'Data Sheet'!B20/'Data Sheet'!B$17</f>
        <v>1.2244332136926772E-2</v>
      </c>
      <c r="D9" s="58">
        <f>'Data Sheet'!C20/'Data Sheet'!C$17</f>
        <v>1.2270725933137154E-2</v>
      </c>
      <c r="E9" s="58">
        <f>'Data Sheet'!D20/'Data Sheet'!D$17</f>
        <v>1.2775572787897906E-2</v>
      </c>
      <c r="F9" s="58">
        <f>'Data Sheet'!E20/'Data Sheet'!E$17</f>
        <v>1.2311935461628629E-2</v>
      </c>
      <c r="G9" s="58">
        <f>'Data Sheet'!F20/'Data Sheet'!F$17</f>
        <v>1.0774667909046198E-2</v>
      </c>
      <c r="H9" s="58">
        <f>'Data Sheet'!G20/'Data Sheet'!G$17</f>
        <v>8.3916349121662317E-3</v>
      </c>
      <c r="I9" s="58">
        <f>'Data Sheet'!H20/'Data Sheet'!H$17</f>
        <v>9.9715340468734537E-3</v>
      </c>
      <c r="J9" s="58">
        <f>'Data Sheet'!I20/'Data Sheet'!I$17</f>
        <v>1.0841490630595597E-2</v>
      </c>
      <c r="K9" s="58">
        <f>'Data Sheet'!J20/'Data Sheet'!J$17</f>
        <v>1.0318397195816084E-2</v>
      </c>
      <c r="L9" s="58">
        <f>'Data Sheet'!K20/'Data Sheet'!K$17</f>
        <v>8.8663491937360592E-3</v>
      </c>
    </row>
    <row r="10" spans="2:12" x14ac:dyDescent="0.35">
      <c r="B10" s="33" t="str">
        <f>'Data Sheet'!A21</f>
        <v>Other Mfr. Exp</v>
      </c>
      <c r="C10" s="58">
        <f>'Data Sheet'!B21/'Data Sheet'!B$17</f>
        <v>2.8677594047500653E-2</v>
      </c>
      <c r="D10" s="58">
        <f>'Data Sheet'!C21/'Data Sheet'!C$17</f>
        <v>8.8148918438539434E-2</v>
      </c>
      <c r="E10" s="58">
        <f>'Data Sheet'!D21/'Data Sheet'!D$17</f>
        <v>2.8566397910598867E-2</v>
      </c>
      <c r="F10" s="58">
        <f>'Data Sheet'!E21/'Data Sheet'!E$17</f>
        <v>2.8902985589188444E-2</v>
      </c>
      <c r="G10" s="58">
        <f>'Data Sheet'!F21/'Data Sheet'!F$17</f>
        <v>2.4744174270707305E-2</v>
      </c>
      <c r="H10" s="58">
        <f>'Data Sheet'!G21/'Data Sheet'!G$17</f>
        <v>8.1171139878107534E-2</v>
      </c>
      <c r="I10" s="58">
        <f>'Data Sheet'!H21/'Data Sheet'!H$17</f>
        <v>9.1714773886009016E-2</v>
      </c>
      <c r="J10" s="58">
        <f>'Data Sheet'!I21/'Data Sheet'!I$17</f>
        <v>0.11450204452389728</v>
      </c>
      <c r="K10" s="58">
        <f>'Data Sheet'!J21/'Data Sheet'!J$17</f>
        <v>0.11155443464193057</v>
      </c>
      <c r="L10" s="58">
        <f>'Data Sheet'!K21/'Data Sheet'!K$17</f>
        <v>0.10683493867172202</v>
      </c>
    </row>
    <row r="11" spans="2:12" x14ac:dyDescent="0.35">
      <c r="B11" s="33" t="str">
        <f>'Data Sheet'!A22</f>
        <v>Employee Cost</v>
      </c>
      <c r="C11" s="58">
        <f>'Data Sheet'!B22/'Data Sheet'!B$17</f>
        <v>0.12130718717886127</v>
      </c>
      <c r="D11" s="58">
        <f>'Data Sheet'!C22/'Data Sheet'!C$17</f>
        <v>0.1231571416981953</v>
      </c>
      <c r="E11" s="58">
        <f>'Data Sheet'!D22/'Data Sheet'!D$17</f>
        <v>0.1205176549993764</v>
      </c>
      <c r="F11" s="58">
        <f>'Data Sheet'!E22/'Data Sheet'!E$17</f>
        <v>0.11119078811280424</v>
      </c>
      <c r="G11" s="58">
        <f>'Data Sheet'!F22/'Data Sheet'!F$17</f>
        <v>9.1808803600963731E-2</v>
      </c>
      <c r="H11" s="58">
        <f>'Data Sheet'!G22/'Data Sheet'!G$17</f>
        <v>8.3625882711904728E-2</v>
      </c>
      <c r="I11" s="58">
        <f>'Data Sheet'!H22/'Data Sheet'!H$17</f>
        <v>8.4343564819397726E-2</v>
      </c>
      <c r="J11" s="58">
        <f>'Data Sheet'!I22/'Data Sheet'!I$17</f>
        <v>8.128469813888832E-2</v>
      </c>
      <c r="K11" s="58">
        <f>'Data Sheet'!J22/'Data Sheet'!J$17</f>
        <v>8.2770118079554894E-2</v>
      </c>
      <c r="L11" s="58">
        <f>'Data Sheet'!K22/'Data Sheet'!K$17</f>
        <v>8.1171282132782394E-2</v>
      </c>
    </row>
    <row r="12" spans="2:12" x14ac:dyDescent="0.35">
      <c r="B12" s="33" t="str">
        <f>'Data Sheet'!A23</f>
        <v>Selling and admin</v>
      </c>
      <c r="C12" s="58">
        <f>'Data Sheet'!B23/'Data Sheet'!B$17</f>
        <v>0.13906041401091532</v>
      </c>
      <c r="D12" s="58">
        <f>'Data Sheet'!C23/'Data Sheet'!C$17</f>
        <v>0.13672293883812348</v>
      </c>
      <c r="E12" s="58">
        <f>'Data Sheet'!D23/'Data Sheet'!D$17</f>
        <v>0.12583946532459814</v>
      </c>
      <c r="F12" s="58">
        <f>'Data Sheet'!E23/'Data Sheet'!E$17</f>
        <v>0.13352134041232849</v>
      </c>
      <c r="G12" s="58">
        <f>'Data Sheet'!F23/'Data Sheet'!F$17</f>
        <v>0.13262470661235062</v>
      </c>
      <c r="H12" s="58">
        <f>'Data Sheet'!G23/'Data Sheet'!G$17</f>
        <v>0.12251821448487893</v>
      </c>
      <c r="I12" s="58">
        <f>'Data Sheet'!H23/'Data Sheet'!H$17</f>
        <v>0.13615932563778782</v>
      </c>
      <c r="J12" s="58">
        <f>'Data Sheet'!I23/'Data Sheet'!I$17</f>
        <v>0.12952472437380108</v>
      </c>
      <c r="K12" s="58">
        <f>'Data Sheet'!J23/'Data Sheet'!J$17</f>
        <v>0.12673740698481176</v>
      </c>
      <c r="L12" s="58">
        <f>'Data Sheet'!K23/'Data Sheet'!K$17</f>
        <v>0.12789940005562397</v>
      </c>
    </row>
    <row r="13" spans="2:12" x14ac:dyDescent="0.35">
      <c r="B13" s="33" t="str">
        <f>'Data Sheet'!A24</f>
        <v>Other Expenses</v>
      </c>
      <c r="C13" s="58">
        <f>'Data Sheet'!B24/'Data Sheet'!B$17</f>
        <v>9.78687689669617E-2</v>
      </c>
      <c r="D13" s="58">
        <f>'Data Sheet'!C24/'Data Sheet'!C$17</f>
        <v>5.616744474190765E-2</v>
      </c>
      <c r="E13" s="58">
        <f>'Data Sheet'!D24/'Data Sheet'!D$17</f>
        <v>4.6418745919138416E-2</v>
      </c>
      <c r="F13" s="58">
        <f>'Data Sheet'!E24/'Data Sheet'!E$17</f>
        <v>5.3030407501896158E-2</v>
      </c>
      <c r="G13" s="58">
        <f>'Data Sheet'!F24/'Data Sheet'!F$17</f>
        <v>4.4547192090829288E-2</v>
      </c>
      <c r="H13" s="58">
        <f>'Data Sheet'!G24/'Data Sheet'!G$17</f>
        <v>3.5271413709497393E-2</v>
      </c>
      <c r="I13" s="58">
        <f>'Data Sheet'!H24/'Data Sheet'!H$17</f>
        <v>3.3788128643251668E-2</v>
      </c>
      <c r="J13" s="58">
        <f>'Data Sheet'!I24/'Data Sheet'!I$17</f>
        <v>3.3392922958160536E-2</v>
      </c>
      <c r="K13" s="58">
        <f>'Data Sheet'!J24/'Data Sheet'!J$17</f>
        <v>4.211339714649296E-2</v>
      </c>
      <c r="L13" s="58">
        <f>'Data Sheet'!K24/'Data Sheet'!K$17</f>
        <v>4.5000368934573716E-2</v>
      </c>
    </row>
    <row r="14" spans="2:12" x14ac:dyDescent="0.35">
      <c r="B14" s="33" t="str">
        <f>'Data Sheet'!A25</f>
        <v>Other Income</v>
      </c>
      <c r="C14" s="58">
        <f>'Data Sheet'!B25/'Data Sheet'!B$17</f>
        <v>5.656562003694696E-3</v>
      </c>
      <c r="D14" s="58">
        <f>'Data Sheet'!C25/'Data Sheet'!C$17</f>
        <v>1.3039213517121343E-2</v>
      </c>
      <c r="E14" s="58">
        <f>'Data Sheet'!D25/'Data Sheet'!D$17</f>
        <v>1.0714049902059321E-2</v>
      </c>
      <c r="F14" s="58">
        <f>'Data Sheet'!E25/'Data Sheet'!E$17</f>
        <v>1.7077845962904226E-2</v>
      </c>
      <c r="G14" s="58">
        <f>'Data Sheet'!F25/'Data Sheet'!F$17</f>
        <v>-1.6933992707591865E-2</v>
      </c>
      <c r="H14" s="58">
        <f>'Data Sheet'!G25/'Data Sheet'!G$17</f>
        <v>7.8201831920793174E-3</v>
      </c>
      <c r="I14" s="58">
        <f>'Data Sheet'!H25/'Data Sheet'!H$17</f>
        <v>7.0822840688043896E-3</v>
      </c>
      <c r="J14" s="58">
        <f>'Data Sheet'!I25/'Data Sheet'!I$17</f>
        <v>2.3821097629280946E-2</v>
      </c>
      <c r="K14" s="58">
        <f>'Data Sheet'!J25/'Data Sheet'!J$17</f>
        <v>-5.3545181624177537E-3</v>
      </c>
      <c r="L14" s="58">
        <f>'Data Sheet'!K25/'Data Sheet'!K$17</f>
        <v>1.0678669338131374E-2</v>
      </c>
    </row>
    <row r="15" spans="2:12" x14ac:dyDescent="0.35">
      <c r="B15" s="33" t="str">
        <f>'Data Sheet'!A26</f>
        <v>Depreciation</v>
      </c>
      <c r="C15" s="58">
        <f>'Data Sheet'!B26/'Data Sheet'!B$17</f>
        <v>1.7598025477131157E-2</v>
      </c>
      <c r="D15" s="58">
        <f>'Data Sheet'!C26/'Data Sheet'!C$17</f>
        <v>1.8591204430972556E-2</v>
      </c>
      <c r="E15" s="58">
        <f>'Data Sheet'!D26/'Data Sheet'!D$17</f>
        <v>1.7026271578128784E-2</v>
      </c>
      <c r="F15" s="58">
        <f>'Data Sheet'!E26/'Data Sheet'!E$17</f>
        <v>1.6902709784182582E-2</v>
      </c>
      <c r="G15" s="58">
        <f>'Data Sheet'!F26/'Data Sheet'!F$17</f>
        <v>2.5080363831813911E-2</v>
      </c>
      <c r="H15" s="58">
        <f>'Data Sheet'!G26/'Data Sheet'!G$17</f>
        <v>2.1956502439659267E-2</v>
      </c>
      <c r="I15" s="58">
        <f>'Data Sheet'!H26/'Data Sheet'!H$17</f>
        <v>2.237438402236714E-2</v>
      </c>
      <c r="J15" s="58">
        <f>'Data Sheet'!I26/'Data Sheet'!I$17</f>
        <v>2.2061704282617337E-2</v>
      </c>
      <c r="K15" s="58">
        <f>'Data Sheet'!J26/'Data Sheet'!J$17</f>
        <v>2.4802954126208004E-2</v>
      </c>
      <c r="L15" s="58">
        <f>'Data Sheet'!K26/'Data Sheet'!K$17</f>
        <v>3.4097500893956856E-2</v>
      </c>
    </row>
    <row r="16" spans="2:12" x14ac:dyDescent="0.35">
      <c r="B16" s="33" t="str">
        <f>'Data Sheet'!A27</f>
        <v>Interest</v>
      </c>
      <c r="C16" s="58">
        <f>'Data Sheet'!B27/'Data Sheet'!B$17</f>
        <v>1.7614600379113214E-2</v>
      </c>
      <c r="D16" s="58">
        <f>'Data Sheet'!C27/'Data Sheet'!C$17</f>
        <v>1.3500896077173264E-2</v>
      </c>
      <c r="E16" s="58">
        <f>'Data Sheet'!D27/'Data Sheet'!D$17</f>
        <v>6.274072498110881E-3</v>
      </c>
      <c r="F16" s="58">
        <f>'Data Sheet'!E27/'Data Sheet'!E$17</f>
        <v>7.235744328759567E-3</v>
      </c>
      <c r="G16" s="58">
        <f>'Data Sheet'!F27/'Data Sheet'!F$17</f>
        <v>8.0789256875802851E-3</v>
      </c>
      <c r="H16" s="58">
        <f>'Data Sheet'!G27/'Data Sheet'!G$17</f>
        <v>5.9205156339019981E-3</v>
      </c>
      <c r="I16" s="58">
        <f>'Data Sheet'!H27/'Data Sheet'!H$17</f>
        <v>5.8573708469043572E-3</v>
      </c>
      <c r="J16" s="58">
        <f>'Data Sheet'!I27/'Data Sheet'!I$17</f>
        <v>6.3236587255752668E-3</v>
      </c>
      <c r="K16" s="58">
        <f>'Data Sheet'!J27/'Data Sheet'!J$17</f>
        <v>8.536846016500229E-3</v>
      </c>
      <c r="L16" s="58">
        <f>'Data Sheet'!K27/'Data Sheet'!K$17</f>
        <v>1.6471509737034786E-2</v>
      </c>
    </row>
    <row r="17" spans="2:12" x14ac:dyDescent="0.35">
      <c r="B17" s="33" t="str">
        <f>'Data Sheet'!A28</f>
        <v>Profit before tax</v>
      </c>
      <c r="C17" s="58">
        <f>'Data Sheet'!B28/'Data Sheet'!B$17</f>
        <v>2.5579594186127107E-2</v>
      </c>
      <c r="D17" s="58">
        <f>'Data Sheet'!C28/'Data Sheet'!C$17</f>
        <v>9.7640698866443942E-2</v>
      </c>
      <c r="E17" s="58">
        <f>'Data Sheet'!D28/'Data Sheet'!D$17</f>
        <v>0.11050496306132479</v>
      </c>
      <c r="F17" s="58">
        <f>'Data Sheet'!E28/'Data Sheet'!E$17</f>
        <v>0.1013183479280149</v>
      </c>
      <c r="G17" s="58">
        <f>'Data Sheet'!F28/'Data Sheet'!F$17</f>
        <v>8.3983057706315589E-2</v>
      </c>
      <c r="H17" s="58">
        <f>'Data Sheet'!G28/'Data Sheet'!G$17</f>
        <v>0.11300263833139544</v>
      </c>
      <c r="I17" s="58">
        <f>'Data Sheet'!H28/'Data Sheet'!H$17</f>
        <v>0.11717880433339208</v>
      </c>
      <c r="J17" s="58">
        <f>'Data Sheet'!I28/'Data Sheet'!I$17</f>
        <v>0.13012690848832922</v>
      </c>
      <c r="K17" s="58">
        <f>'Data Sheet'!J28/'Data Sheet'!J$17</f>
        <v>0.1115176067105752</v>
      </c>
      <c r="L17" s="58">
        <f>'Data Sheet'!K28/'Data Sheet'!K$17</f>
        <v>0.10083549491154084</v>
      </c>
    </row>
    <row r="18" spans="2:12" x14ac:dyDescent="0.35">
      <c r="B18" s="33" t="str">
        <f>'Data Sheet'!A29</f>
        <v>Tax</v>
      </c>
      <c r="C18" s="58">
        <f>'Data Sheet'!B29/'Data Sheet'!B$17</f>
        <v>3.013769223119276E-2</v>
      </c>
      <c r="D18" s="58">
        <f>'Data Sheet'!C29/'Data Sheet'!C$17</f>
        <v>2.925120398846531E-2</v>
      </c>
      <c r="E18" s="58">
        <f>'Data Sheet'!D29/'Data Sheet'!D$17</f>
        <v>2.7272260412157849E-2</v>
      </c>
      <c r="F18" s="58">
        <f>'Data Sheet'!E29/'Data Sheet'!E$17</f>
        <v>3.5976004964490105E-2</v>
      </c>
      <c r="G18" s="58">
        <f>'Data Sheet'!F29/'Data Sheet'!F$17</f>
        <v>2.8450560419697388E-2</v>
      </c>
      <c r="H18" s="58">
        <f>'Data Sheet'!G29/'Data Sheet'!G$17</f>
        <v>2.7346076505577039E-2</v>
      </c>
      <c r="I18" s="58">
        <f>'Data Sheet'!H29/'Data Sheet'!H$17</f>
        <v>3.0344368014795536E-2</v>
      </c>
      <c r="J18" s="58">
        <f>'Data Sheet'!I29/'Data Sheet'!I$17</f>
        <v>3.2433781513092792E-2</v>
      </c>
      <c r="K18" s="58">
        <f>'Data Sheet'!J29/'Data Sheet'!J$17</f>
        <v>2.5959088114113977E-2</v>
      </c>
      <c r="L18" s="58">
        <f>'Data Sheet'!K29/'Data Sheet'!K$17</f>
        <v>2.249025161337927E-2</v>
      </c>
    </row>
    <row r="19" spans="2:12" x14ac:dyDescent="0.35">
      <c r="B19" s="33" t="str">
        <f>'Data Sheet'!A30</f>
        <v>Net profit</v>
      </c>
      <c r="C19" s="58">
        <f>'Data Sheet'!B30/'Data Sheet'!B$17</f>
        <v>-8.3175871764503784E-4</v>
      </c>
      <c r="D19" s="58">
        <f>'Data Sheet'!C30/'Data Sheet'!C$17</f>
        <v>5.744334063470289E-2</v>
      </c>
      <c r="E19" s="58">
        <f>'Data Sheet'!D30/'Data Sheet'!D$17</f>
        <v>7.2712333189051181E-2</v>
      </c>
      <c r="F19" s="58">
        <f>'Data Sheet'!E30/'Data Sheet'!E$17</f>
        <v>5.6290422671171479E-2</v>
      </c>
      <c r="G19" s="58">
        <f>'Data Sheet'!F30/'Data Sheet'!F$17</f>
        <v>4.7705713769867868E-2</v>
      </c>
      <c r="H19" s="58">
        <f>'Data Sheet'!G30/'Data Sheet'!G$17</f>
        <v>7.3839664265650057E-2</v>
      </c>
      <c r="I19" s="58">
        <f>'Data Sheet'!H30/'Data Sheet'!H$17</f>
        <v>7.5312043021656491E-2</v>
      </c>
      <c r="J19" s="58">
        <f>'Data Sheet'!I30/'Data Sheet'!I$17</f>
        <v>8.7336285728381591E-2</v>
      </c>
      <c r="K19" s="58">
        <f>'Data Sheet'!J30/'Data Sheet'!J$17</f>
        <v>7.5650489778604932E-2</v>
      </c>
      <c r="L19" s="58">
        <f>'Data Sheet'!K30/'Data Sheet'!K$17</f>
        <v>7.2564889915599132E-2</v>
      </c>
    </row>
    <row r="20" spans="2:12" x14ac:dyDescent="0.35">
      <c r="B20" s="33" t="str">
        <f>'Data Sheet'!A31</f>
        <v>Dividend Amount</v>
      </c>
      <c r="C20" s="58">
        <f>'Data Sheet'!B31/'Data Sheet'!B$17</f>
        <v>2.139669164956438E-2</v>
      </c>
      <c r="D20" s="58">
        <f>'Data Sheet'!C31/'Data Sheet'!C$17</f>
        <v>2.1876083220862742E-2</v>
      </c>
      <c r="E20" s="58">
        <f>'Data Sheet'!D31/'Data Sheet'!D$17</f>
        <v>2.1761171473218544E-2</v>
      </c>
      <c r="F20" s="58">
        <f>'Data Sheet'!E31/'Data Sheet'!E$17</f>
        <v>2.175825691236296E-2</v>
      </c>
      <c r="G20" s="58">
        <f>'Data Sheet'!F31/'Data Sheet'!F$17</f>
        <v>2.5819150768566692E-2</v>
      </c>
      <c r="H20" s="58">
        <f>'Data Sheet'!G31/'Data Sheet'!G$17</f>
        <v>3.2171094196446655E-2</v>
      </c>
      <c r="I20" s="58">
        <f>'Data Sheet'!H31/'Data Sheet'!H$17</f>
        <v>4.4873512820946176E-2</v>
      </c>
      <c r="J20" s="58">
        <f>'Data Sheet'!I31/'Data Sheet'!I$17</f>
        <v>5.6953557819832315E-2</v>
      </c>
      <c r="K20" s="58">
        <f>'Data Sheet'!J31/'Data Sheet'!J$17</f>
        <v>4.8561573341838825E-2</v>
      </c>
      <c r="L20" s="58">
        <f>'Data Sheet'!K31/'Data Sheet'!K$17</f>
        <v>4.6334776908101241E-2</v>
      </c>
    </row>
    <row r="21" spans="2:12" x14ac:dyDescent="0.35">
      <c r="B21" s="33" t="str">
        <f>'Data Sheet'!A33&amp;"(Operating)"</f>
        <v>EBITDA(Operating)</v>
      </c>
      <c r="C21" s="58">
        <f>'Data Sheet'!B33/'Data Sheet'!B$17</f>
        <v>6.4518559369792089E-2</v>
      </c>
      <c r="D21" s="58">
        <f>'Data Sheet'!C33/'Data Sheet'!C$17</f>
        <v>0.11878664513131401</v>
      </c>
      <c r="E21" s="58">
        <f>'Data Sheet'!D33/'Data Sheet'!D$17</f>
        <v>0.12328493767744869</v>
      </c>
      <c r="F21" s="58">
        <f>'Data Sheet'!E33/'Data Sheet'!E$17</f>
        <v>0.11640488174860372</v>
      </c>
      <c r="G21" s="58">
        <f>'Data Sheet'!F33/'Data Sheet'!F$17</f>
        <v>0.10931556370895945</v>
      </c>
      <c r="H21" s="58">
        <f>'Data Sheet'!G33/'Data Sheet'!G$17</f>
        <v>0.12906275884478838</v>
      </c>
      <c r="I21" s="58">
        <f>'Data Sheet'!H33/'Data Sheet'!H$17</f>
        <v>0.13388816590572353</v>
      </c>
      <c r="J21" s="58">
        <f>'Data Sheet'!I33/'Data Sheet'!I$17</f>
        <v>0.14815543024966699</v>
      </c>
      <c r="K21" s="58">
        <f>'Data Sheet'!J33/'Data Sheet'!J$17</f>
        <v>0.13494937803542714</v>
      </c>
      <c r="L21" s="58">
        <f>'Data Sheet'!K33/'Data Sheet'!K$17</f>
        <v>0.14562415215997004</v>
      </c>
    </row>
    <row r="23" spans="2:12" x14ac:dyDescent="0.35">
      <c r="B23" s="209" t="str">
        <f>"Common Size Balance Sheet"&amp;" - "&amp;'Data Sheet'!$B$1</f>
        <v>Common Size Balance Sheet - TATA CONSUMER PRODUCTS LTD</v>
      </c>
      <c r="C23" s="209"/>
      <c r="D23" s="209"/>
      <c r="E23" s="209"/>
      <c r="F23" s="209"/>
      <c r="G23" s="209"/>
      <c r="H23" s="209"/>
      <c r="I23" s="209"/>
      <c r="J23" s="209"/>
      <c r="K23" s="209"/>
      <c r="L23" s="209"/>
    </row>
    <row r="25" spans="2:12" x14ac:dyDescent="0.35">
      <c r="B25" s="93" t="s">
        <v>294</v>
      </c>
      <c r="C25" s="110">
        <f>'Data Sheet'!B$16</f>
        <v>42460</v>
      </c>
      <c r="D25" s="110">
        <f>'Data Sheet'!C$16</f>
        <v>42825</v>
      </c>
      <c r="E25" s="110">
        <f>'Data Sheet'!D$16</f>
        <v>43190</v>
      </c>
      <c r="F25" s="110">
        <f>'Data Sheet'!E$16</f>
        <v>43555</v>
      </c>
      <c r="G25" s="110">
        <f>'Data Sheet'!F$16</f>
        <v>43921</v>
      </c>
      <c r="H25" s="110">
        <f>'Data Sheet'!G$16</f>
        <v>44286</v>
      </c>
      <c r="I25" s="110">
        <f>'Data Sheet'!H$16</f>
        <v>44651</v>
      </c>
      <c r="J25" s="110">
        <f>'Data Sheet'!I$16</f>
        <v>45016</v>
      </c>
      <c r="K25" s="110">
        <f>'Data Sheet'!J$16</f>
        <v>45382</v>
      </c>
      <c r="L25" s="110">
        <f>'Data Sheet'!K$16</f>
        <v>45747</v>
      </c>
    </row>
    <row r="26" spans="2:12" x14ac:dyDescent="0.35">
      <c r="B26" s="2"/>
      <c r="C26" s="111"/>
      <c r="D26" s="111"/>
      <c r="E26" s="111"/>
      <c r="F26" s="111"/>
      <c r="G26" s="111"/>
      <c r="H26" s="111"/>
      <c r="I26" s="111"/>
      <c r="J26" s="111"/>
      <c r="K26" s="111"/>
      <c r="L26" s="111"/>
    </row>
    <row r="27" spans="2:12" x14ac:dyDescent="0.35">
      <c r="B27" s="112" t="str">
        <f>'Data Sheet'!A61&amp;" Liabilities"</f>
        <v>Total Liabilities</v>
      </c>
      <c r="C27" s="113">
        <f>'Data Sheet'!B61/'Data Sheet'!B$61</f>
        <v>1</v>
      </c>
      <c r="D27" s="113">
        <f>'Data Sheet'!C61/'Data Sheet'!C$61</f>
        <v>1</v>
      </c>
      <c r="E27" s="113">
        <f>'Data Sheet'!D61/'Data Sheet'!D$61</f>
        <v>1</v>
      </c>
      <c r="F27" s="113">
        <f>'Data Sheet'!E61/'Data Sheet'!E$61</f>
        <v>1</v>
      </c>
      <c r="G27" s="113">
        <f>'Data Sheet'!F61/'Data Sheet'!F$61</f>
        <v>1</v>
      </c>
      <c r="H27" s="113">
        <f>'Data Sheet'!G61/'Data Sheet'!G$61</f>
        <v>1</v>
      </c>
      <c r="I27" s="113">
        <f>'Data Sheet'!H61/'Data Sheet'!H$61</f>
        <v>1</v>
      </c>
      <c r="J27" s="113">
        <f>'Data Sheet'!I61/'Data Sheet'!I$61</f>
        <v>1</v>
      </c>
      <c r="K27" s="113">
        <f>'Data Sheet'!J61/'Data Sheet'!J$61</f>
        <v>1</v>
      </c>
      <c r="L27" s="113">
        <f>'Data Sheet'!K61/'Data Sheet'!K$61</f>
        <v>1</v>
      </c>
    </row>
    <row r="28" spans="2:12" x14ac:dyDescent="0.35">
      <c r="B28" s="33" t="str">
        <f>'Data Sheet'!A57</f>
        <v>Equity Share Capital</v>
      </c>
      <c r="C28" s="58">
        <f>'Data Sheet'!B57/'Data Sheet'!B$61</f>
        <v>6.3781233703495586E-3</v>
      </c>
      <c r="D28" s="58">
        <f>'Data Sheet'!C57/'Data Sheet'!C$61</f>
        <v>6.6074014203138598E-3</v>
      </c>
      <c r="E28" s="58">
        <f>'Data Sheet'!D57/'Data Sheet'!D$61</f>
        <v>6.0330224572593197E-3</v>
      </c>
      <c r="F28" s="58">
        <f>'Data Sheet'!E57/'Data Sheet'!E$61</f>
        <v>5.8001889587783115E-3</v>
      </c>
      <c r="G28" s="58">
        <f>'Data Sheet'!F57/'Data Sheet'!F$61</f>
        <v>4.9888919203336319E-3</v>
      </c>
      <c r="H28" s="58">
        <f>'Data Sheet'!G57/'Data Sheet'!G$61</f>
        <v>4.5583549561723268E-3</v>
      </c>
      <c r="I28" s="58">
        <f>'Data Sheet'!H57/'Data Sheet'!H$61</f>
        <v>4.3729807111502943E-3</v>
      </c>
      <c r="J28" s="58">
        <f>'Data Sheet'!I57/'Data Sheet'!I$61</f>
        <v>4.0812758182430832E-3</v>
      </c>
      <c r="K28" s="58">
        <f>'Data Sheet'!J57/'Data Sheet'!J$61</f>
        <v>3.4176519138743107E-3</v>
      </c>
      <c r="L28" s="58">
        <f>'Data Sheet'!K57/'Data Sheet'!K$61</f>
        <v>3.1086419303174117E-3</v>
      </c>
    </row>
    <row r="29" spans="2:12" x14ac:dyDescent="0.35">
      <c r="B29" s="33" t="str">
        <f>'Data Sheet'!A58</f>
        <v>Reserves</v>
      </c>
      <c r="C29" s="58">
        <f>'Data Sheet'!B58/'Data Sheet'!B$61</f>
        <v>0.62498332450711291</v>
      </c>
      <c r="D29" s="58">
        <f>'Data Sheet'!C58/'Data Sheet'!C$61</f>
        <v>0.64936904603613499</v>
      </c>
      <c r="E29" s="58">
        <f>'Data Sheet'!D58/'Data Sheet'!D$61</f>
        <v>0.66615523155105361</v>
      </c>
      <c r="F29" s="58">
        <f>'Data Sheet'!E58/'Data Sheet'!E$61</f>
        <v>0.6680262630644408</v>
      </c>
      <c r="G29" s="58">
        <f>'Data Sheet'!F58/'Data Sheet'!F$61</f>
        <v>0.74285012104125792</v>
      </c>
      <c r="H29" s="58">
        <f>'Data Sheet'!G58/'Data Sheet'!G$61</f>
        <v>0.71433764866835303</v>
      </c>
      <c r="I29" s="58">
        <f>'Data Sheet'!H58/'Data Sheet'!H$61</f>
        <v>0.71411021752447357</v>
      </c>
      <c r="J29" s="58">
        <f>'Data Sheet'!I58/'Data Sheet'!I$61</f>
        <v>0.7109859246505984</v>
      </c>
      <c r="K29" s="58">
        <f>'Data Sheet'!J58/'Data Sheet'!J$61</f>
        <v>0.57253238035079712</v>
      </c>
      <c r="L29" s="58">
        <f>'Data Sheet'!K58/'Data Sheet'!K$61</f>
        <v>0.62525109470063733</v>
      </c>
    </row>
    <row r="30" spans="2:12" x14ac:dyDescent="0.35">
      <c r="B30" s="33" t="str">
        <f>'Data Sheet'!A59</f>
        <v>Borrowings</v>
      </c>
      <c r="C30" s="58">
        <f>'Data Sheet'!B59/'Data Sheet'!B$61</f>
        <v>0.1368451584475015</v>
      </c>
      <c r="D30" s="58">
        <f>'Data Sheet'!C59/'Data Sheet'!C$61</f>
        <v>8.2350145161813798E-2</v>
      </c>
      <c r="E30" s="58">
        <f>'Data Sheet'!D59/'Data Sheet'!D$61</f>
        <v>0.10205568237871818</v>
      </c>
      <c r="F30" s="58">
        <f>'Data Sheet'!E59/'Data Sheet'!E$61</f>
        <v>0.10487396008337713</v>
      </c>
      <c r="G30" s="58">
        <f>'Data Sheet'!F59/'Data Sheet'!F$61</f>
        <v>8.5872168305812138E-2</v>
      </c>
      <c r="H30" s="58">
        <f>'Data Sheet'!G59/'Data Sheet'!G$61</f>
        <v>8.0797534056589682E-2</v>
      </c>
      <c r="I30" s="58">
        <f>'Data Sheet'!H59/'Data Sheet'!H$61</f>
        <v>6.6999701540270476E-2</v>
      </c>
      <c r="J30" s="58">
        <f>'Data Sheet'!I59/'Data Sheet'!I$61</f>
        <v>7.0292837031449534E-2</v>
      </c>
      <c r="K30" s="58">
        <f>'Data Sheet'!J59/'Data Sheet'!J$61</f>
        <v>0.12472636007516824</v>
      </c>
      <c r="L30" s="58">
        <f>'Data Sheet'!K59/'Data Sheet'!K$61</f>
        <v>7.5169129599109277E-2</v>
      </c>
    </row>
    <row r="31" spans="2:12" x14ac:dyDescent="0.35">
      <c r="B31" s="33" t="str">
        <f>'Data Sheet'!A60</f>
        <v>Other Liabilities</v>
      </c>
      <c r="C31" s="58">
        <f>'Data Sheet'!B60/'Data Sheet'!B$61</f>
        <v>0.23179339367503607</v>
      </c>
      <c r="D31" s="58">
        <f>'Data Sheet'!C60/'Data Sheet'!C$61</f>
        <v>0.26167340738173733</v>
      </c>
      <c r="E31" s="58">
        <f>'Data Sheet'!D60/'Data Sheet'!D$61</f>
        <v>0.22575606361296885</v>
      </c>
      <c r="F31" s="58">
        <f>'Data Sheet'!E60/'Data Sheet'!E$61</f>
        <v>0.2212995878934037</v>
      </c>
      <c r="G31" s="58">
        <f>'Data Sheet'!F60/'Data Sheet'!F$61</f>
        <v>0.16628881873259627</v>
      </c>
      <c r="H31" s="58">
        <f>'Data Sheet'!G60/'Data Sheet'!G$61</f>
        <v>0.20030646231888505</v>
      </c>
      <c r="I31" s="58">
        <f>'Data Sheet'!H60/'Data Sheet'!H$61</f>
        <v>0.21451710022410578</v>
      </c>
      <c r="J31" s="58">
        <f>'Data Sheet'!I60/'Data Sheet'!I$61</f>
        <v>0.21463996249970893</v>
      </c>
      <c r="K31" s="58">
        <f>'Data Sheet'!J60/'Data Sheet'!J$61</f>
        <v>0.29932360766016031</v>
      </c>
      <c r="L31" s="58">
        <f>'Data Sheet'!K60/'Data Sheet'!K$61</f>
        <v>0.296471133769936</v>
      </c>
    </row>
    <row r="32" spans="2:12" x14ac:dyDescent="0.35">
      <c r="B32" s="33"/>
    </row>
    <row r="33" spans="2:12" x14ac:dyDescent="0.35">
      <c r="B33" s="112" t="str">
        <f>'Data Sheet'!A66&amp;" Assets"</f>
        <v>Total Assets</v>
      </c>
      <c r="C33" s="113">
        <f>'Data Sheet'!B75/'Data Sheet'!B$75</f>
        <v>1</v>
      </c>
      <c r="D33" s="113">
        <f>'Data Sheet'!C75/'Data Sheet'!C$75</f>
        <v>1</v>
      </c>
      <c r="E33" s="113">
        <f>'Data Sheet'!D75/'Data Sheet'!D$75</f>
        <v>1</v>
      </c>
      <c r="F33" s="113">
        <f>'Data Sheet'!E75/'Data Sheet'!E$75</f>
        <v>1</v>
      </c>
      <c r="G33" s="113">
        <f>'Data Sheet'!F75/'Data Sheet'!F$75</f>
        <v>1</v>
      </c>
      <c r="H33" s="113">
        <f>'Data Sheet'!G75/'Data Sheet'!G$75</f>
        <v>1</v>
      </c>
      <c r="I33" s="113">
        <f>'Data Sheet'!H75/'Data Sheet'!H$75</f>
        <v>1</v>
      </c>
      <c r="J33" s="113">
        <f>'Data Sheet'!I75/'Data Sheet'!I$75</f>
        <v>1</v>
      </c>
      <c r="K33" s="113">
        <f>'Data Sheet'!J75/'Data Sheet'!J$75</f>
        <v>1</v>
      </c>
      <c r="L33" s="113">
        <f>'Data Sheet'!K75/'Data Sheet'!K$75</f>
        <v>1</v>
      </c>
    </row>
    <row r="34" spans="2:12" x14ac:dyDescent="0.35">
      <c r="B34" s="33" t="str">
        <f>"Fixed Assets"&amp;" "&amp;'Data Sheet'!A62</f>
        <v>Fixed Assets Net Block</v>
      </c>
      <c r="C34" s="58">
        <f>'Data Sheet'!B62/'Data Sheet'!B$75</f>
        <v>0.47113825903811718</v>
      </c>
      <c r="D34" s="58">
        <f>'Data Sheet'!C62/'Data Sheet'!C$75</f>
        <v>0.47873455332772857</v>
      </c>
      <c r="E34" s="58">
        <f>'Data Sheet'!D62/'Data Sheet'!D$75</f>
        <v>0.45868369028636552</v>
      </c>
      <c r="F34" s="58">
        <f>'Data Sheet'!E62/'Data Sheet'!E$75</f>
        <v>0.45156276997393546</v>
      </c>
      <c r="G34" s="58">
        <f>'Data Sheet'!F62/'Data Sheet'!F$75</f>
        <v>0.63097573545014796</v>
      </c>
      <c r="H34" s="58">
        <f>'Data Sheet'!G62/'Data Sheet'!G$75</f>
        <v>0.59467984184249334</v>
      </c>
      <c r="I34" s="58">
        <f>'Data Sheet'!H62/'Data Sheet'!H$75</f>
        <v>0.59783761418219905</v>
      </c>
      <c r="J34" s="58">
        <f>'Data Sheet'!I62/'Data Sheet'!I$75</f>
        <v>0.57419201502120376</v>
      </c>
      <c r="K34" s="58">
        <f>'Data Sheet'!J62/'Data Sheet'!J$75</f>
        <v>0.69435940369004556</v>
      </c>
      <c r="L34" s="58">
        <f>'Data Sheet'!K62/'Data Sheet'!K$75</f>
        <v>0.67472264128062853</v>
      </c>
    </row>
    <row r="35" spans="2:12" x14ac:dyDescent="0.35">
      <c r="B35" s="33" t="str">
        <f>'Data Sheet'!A63</f>
        <v>Capital Work in Progress</v>
      </c>
      <c r="C35" s="58">
        <f>'Data Sheet'!B63/'Data Sheet'!B$75</f>
        <v>3.9839268461286581E-3</v>
      </c>
      <c r="D35" s="58">
        <f>'Data Sheet'!C63/'Data Sheet'!C$75</f>
        <v>6.6157771470390231E-3</v>
      </c>
      <c r="E35" s="58">
        <f>'Data Sheet'!D63/'Data Sheet'!D$75</f>
        <v>1.2920667332010295E-2</v>
      </c>
      <c r="F35" s="58">
        <f>'Data Sheet'!E63/'Data Sheet'!E$75</f>
        <v>3.9005834194186392E-2</v>
      </c>
      <c r="G35" s="58">
        <f>'Data Sheet'!F63/'Data Sheet'!F$75</f>
        <v>5.1615760048156663E-3</v>
      </c>
      <c r="H35" s="58">
        <f>'Data Sheet'!G63/'Data Sheet'!G$75</f>
        <v>5.5817096007383582E-3</v>
      </c>
      <c r="I35" s="58">
        <f>'Data Sheet'!H63/'Data Sheet'!H$75</f>
        <v>1.1718696248185636E-2</v>
      </c>
      <c r="J35" s="58">
        <f>'Data Sheet'!I63/'Data Sheet'!I$75</f>
        <v>1.2955524637243112E-2</v>
      </c>
      <c r="K35" s="58">
        <f>'Data Sheet'!J63/'Data Sheet'!J$75</f>
        <v>6.8008690477599654E-3</v>
      </c>
      <c r="L35" s="58">
        <f>'Data Sheet'!K63/'Data Sheet'!K$75</f>
        <v>6.8518929257425712E-3</v>
      </c>
    </row>
    <row r="36" spans="2:12" x14ac:dyDescent="0.35">
      <c r="B36" s="33" t="str">
        <f>'Data Sheet'!A64</f>
        <v>Investments</v>
      </c>
      <c r="C36" s="58">
        <f>'Data Sheet'!B64/'Data Sheet'!B$75</f>
        <v>0.13804680457130844</v>
      </c>
      <c r="D36" s="58">
        <f>'Data Sheet'!C64/'Data Sheet'!C$75</f>
        <v>0.15191893134102713</v>
      </c>
      <c r="E36" s="58">
        <f>'Data Sheet'!D64/'Data Sheet'!D$75</f>
        <v>0.11101774632053504</v>
      </c>
      <c r="F36" s="58">
        <f>'Data Sheet'!E64/'Data Sheet'!E$75</f>
        <v>0.10915310440156314</v>
      </c>
      <c r="G36" s="58">
        <f>'Data Sheet'!F64/'Data Sheet'!F$75</f>
        <v>7.160976211820036E-2</v>
      </c>
      <c r="H36" s="58">
        <f>'Data Sheet'!G64/'Data Sheet'!G$75</f>
        <v>3.98603805949405E-2</v>
      </c>
      <c r="I36" s="58">
        <f>'Data Sheet'!H64/'Data Sheet'!H$75</f>
        <v>3.783083833969083E-2</v>
      </c>
      <c r="J36" s="58">
        <f>'Data Sheet'!I64/'Data Sheet'!I$75</f>
        <v>6.2953130347338973E-2</v>
      </c>
      <c r="K36" s="58">
        <f>'Data Sheet'!J64/'Data Sheet'!J$75</f>
        <v>3.1226247624089862E-2</v>
      </c>
      <c r="L36" s="58">
        <f>'Data Sheet'!K64/'Data Sheet'!K$75</f>
        <v>3.0432017975144686E-2</v>
      </c>
    </row>
    <row r="37" spans="2:12" x14ac:dyDescent="0.35">
      <c r="B37" s="33" t="str">
        <f>'Data Sheet'!A65</f>
        <v>Other Assets</v>
      </c>
      <c r="C37" s="58">
        <f>'Data Sheet'!B74/'Data Sheet'!B$75</f>
        <v>0.11168840881436232</v>
      </c>
      <c r="D37" s="58">
        <f>'Data Sheet'!C74/'Data Sheet'!C$75</f>
        <v>8.8401607720744915E-2</v>
      </c>
      <c r="E37" s="58">
        <f>'Data Sheet'!D74/'Data Sheet'!D$75</f>
        <v>9.8593218848343697E-2</v>
      </c>
      <c r="F37" s="58">
        <f>'Data Sheet'!E74/'Data Sheet'!E$75</f>
        <v>9.4902156850490998E-2</v>
      </c>
      <c r="G37" s="58">
        <f>'Data Sheet'!F74/'Data Sheet'!F$75</f>
        <v>6.186853923339096E-2</v>
      </c>
      <c r="H37" s="58">
        <f>'Data Sheet'!G74/'Data Sheet'!G$75</f>
        <v>5.8888149167417615E-2</v>
      </c>
      <c r="I37" s="58">
        <f>'Data Sheet'!H74/'Data Sheet'!H$75</f>
        <v>8.2075002123382035E-2</v>
      </c>
      <c r="J37" s="58">
        <f>'Data Sheet'!I74/'Data Sheet'!I$75</f>
        <v>7.326263515107527E-2</v>
      </c>
      <c r="K37" s="58">
        <f>'Data Sheet'!J74/'Data Sheet'!J$75</f>
        <v>4.8070594168541744E-2</v>
      </c>
      <c r="L37" s="58">
        <f>'Data Sheet'!K74/'Data Sheet'!K$75</f>
        <v>5.9045346901819722E-2</v>
      </c>
    </row>
    <row r="38" spans="2:12" x14ac:dyDescent="0.35">
      <c r="B38" s="33" t="str">
        <f>'Data Sheet'!A67</f>
        <v>Receivables</v>
      </c>
      <c r="C38" s="58">
        <f>'Data Sheet'!B67/'Data Sheet'!B$75</f>
        <v>5.9873104552308487E-2</v>
      </c>
      <c r="D38" s="58">
        <f>'Data Sheet'!C67/'Data Sheet'!C$75</f>
        <v>6.2027491229043677E-2</v>
      </c>
      <c r="E38" s="58">
        <f>'Data Sheet'!D67/'Data Sheet'!D$75</f>
        <v>6.1972552663477613E-2</v>
      </c>
      <c r="F38" s="58">
        <f>'Data Sheet'!E67/'Data Sheet'!E$75</f>
        <v>6.2546642305444142E-2</v>
      </c>
      <c r="G38" s="58">
        <f>'Data Sheet'!F67/'Data Sheet'!F$75</f>
        <v>4.9932766886229878E-2</v>
      </c>
      <c r="H38" s="58">
        <f>'Data Sheet'!G67/'Data Sheet'!G$75</f>
        <v>3.7655889705220449E-2</v>
      </c>
      <c r="I38" s="58">
        <f>'Data Sheet'!H67/'Data Sheet'!H$75</f>
        <v>3.9627765200924134E-2</v>
      </c>
      <c r="J38" s="58">
        <f>'Data Sheet'!I67/'Data Sheet'!I$75</f>
        <v>3.5072173562734128E-2</v>
      </c>
      <c r="K38" s="58">
        <f>'Data Sheet'!J67/'Data Sheet'!J$75</f>
        <v>3.2166030161280321E-2</v>
      </c>
      <c r="L38" s="58">
        <f>'Data Sheet'!K67/'Data Sheet'!K$75</f>
        <v>2.7325575185151905E-2</v>
      </c>
    </row>
    <row r="39" spans="2:12" x14ac:dyDescent="0.35">
      <c r="B39" s="33" t="str">
        <f>'Data Sheet'!A68</f>
        <v>Inventory</v>
      </c>
      <c r="C39" s="58">
        <f>'Data Sheet'!B68/'Data Sheet'!B$75</f>
        <v>0.16463360404901178</v>
      </c>
      <c r="D39" s="58">
        <f>'Data Sheet'!C68/'Data Sheet'!C$75</f>
        <v>0.15211994878243107</v>
      </c>
      <c r="E39" s="58">
        <f>'Data Sheet'!D68/'Data Sheet'!D$75</f>
        <v>0.13845169949410943</v>
      </c>
      <c r="F39" s="58">
        <f>'Data Sheet'!E68/'Data Sheet'!E$75</f>
        <v>0.14783451034310355</v>
      </c>
      <c r="G39" s="58">
        <f>'Data Sheet'!F68/'Data Sheet'!F$75</f>
        <v>9.2677220425008547E-2</v>
      </c>
      <c r="H39" s="58">
        <f>'Data Sheet'!G68/'Data Sheet'!G$75</f>
        <v>0.11124641529106501</v>
      </c>
      <c r="I39" s="58">
        <f>'Data Sheet'!H68/'Data Sheet'!H$75</f>
        <v>0.10754562187097716</v>
      </c>
      <c r="J39" s="58">
        <f>'Data Sheet'!I68/'Data Sheet'!I$75</f>
        <v>0.11868956340013767</v>
      </c>
      <c r="K39" s="58">
        <f>'Data Sheet'!J68/'Data Sheet'!J$75</f>
        <v>9.9335372876656433E-2</v>
      </c>
      <c r="L39" s="58">
        <f>'Data Sheet'!K68/'Data Sheet'!K$75</f>
        <v>0.11309581780059577</v>
      </c>
    </row>
    <row r="40" spans="2:12" x14ac:dyDescent="0.35">
      <c r="B40" s="33" t="str">
        <f>'Data Sheet'!A69</f>
        <v>Cash &amp; Bank</v>
      </c>
      <c r="C40" s="58">
        <f>'Data Sheet'!B69/'Data Sheet'!B$75</f>
        <v>5.0635892128763099E-2</v>
      </c>
      <c r="D40" s="58">
        <f>'Data Sheet'!C69/'Data Sheet'!C$75</f>
        <v>6.0181690451985632E-2</v>
      </c>
      <c r="E40" s="58">
        <f>'Data Sheet'!D69/'Data Sheet'!D$75</f>
        <v>0.11836042505515855</v>
      </c>
      <c r="F40" s="58">
        <f>'Data Sheet'!E69/'Data Sheet'!E$75</f>
        <v>9.499498193127634E-2</v>
      </c>
      <c r="G40" s="58">
        <f>'Data Sheet'!F69/'Data Sheet'!F$75</f>
        <v>8.7774399882206713E-2</v>
      </c>
      <c r="H40" s="58">
        <f>'Data Sheet'!G69/'Data Sheet'!G$75</f>
        <v>0.15208761379812463</v>
      </c>
      <c r="I40" s="58">
        <f>'Data Sheet'!H69/'Data Sheet'!H$75</f>
        <v>0.12336446203464126</v>
      </c>
      <c r="J40" s="58">
        <f>'Data Sheet'!I69/'Data Sheet'!I$75</f>
        <v>0.12287495788026705</v>
      </c>
      <c r="K40" s="58">
        <f>'Data Sheet'!J69/'Data Sheet'!J$75</f>
        <v>8.804148243162635E-2</v>
      </c>
      <c r="L40" s="58">
        <f>'Data Sheet'!K69/'Data Sheet'!K$75</f>
        <v>8.852670793091684E-2</v>
      </c>
    </row>
  </sheetData>
  <mergeCells count="2">
    <mergeCell ref="B2:L2"/>
    <mergeCell ref="B23:L2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A99A1-AC42-4736-96F9-BF239E2862AF}">
  <dimension ref="A1:N84"/>
  <sheetViews>
    <sheetView showGridLines="0" zoomScaleNormal="100" workbookViewId="0">
      <pane ySplit="2" topLeftCell="A3" activePane="bottomLeft" state="frozen"/>
      <selection pane="bottomLeft" activeCell="D82" sqref="D82:N82"/>
    </sheetView>
  </sheetViews>
  <sheetFormatPr defaultRowHeight="14.5" x14ac:dyDescent="0.35"/>
  <cols>
    <col min="1" max="1" width="1.7265625" customWidth="1"/>
    <col min="2" max="2" width="27.7265625" customWidth="1"/>
  </cols>
  <sheetData>
    <row r="1" spans="1:14" x14ac:dyDescent="0.35">
      <c r="A1" t="s">
        <v>281</v>
      </c>
    </row>
    <row r="2" spans="1:14" x14ac:dyDescent="0.35">
      <c r="B2" s="27" t="s">
        <v>294</v>
      </c>
      <c r="C2" s="28">
        <v>41699</v>
      </c>
      <c r="D2" s="28">
        <v>42064</v>
      </c>
      <c r="E2" s="28">
        <v>42430</v>
      </c>
      <c r="F2" s="28">
        <v>42795</v>
      </c>
      <c r="G2" s="28">
        <v>43160</v>
      </c>
      <c r="H2" s="28">
        <v>43525</v>
      </c>
      <c r="I2" s="28">
        <v>43891</v>
      </c>
      <c r="J2" s="28">
        <v>44256</v>
      </c>
      <c r="K2" s="28">
        <v>44621</v>
      </c>
      <c r="L2" s="28">
        <v>44986</v>
      </c>
      <c r="M2" s="28">
        <v>45352</v>
      </c>
      <c r="N2" s="28">
        <v>45717</v>
      </c>
    </row>
    <row r="4" spans="1:14" x14ac:dyDescent="0.35">
      <c r="B4" s="2" t="s">
        <v>295</v>
      </c>
      <c r="C4" s="115">
        <v>62</v>
      </c>
      <c r="D4" s="115">
        <v>62</v>
      </c>
      <c r="E4" s="115">
        <v>63</v>
      </c>
      <c r="F4" s="115">
        <v>63</v>
      </c>
      <c r="G4" s="115">
        <v>63</v>
      </c>
      <c r="H4" s="115">
        <v>63</v>
      </c>
      <c r="I4" s="115">
        <v>92</v>
      </c>
      <c r="J4" s="115">
        <v>92</v>
      </c>
      <c r="K4" s="115">
        <v>92</v>
      </c>
      <c r="L4" s="115">
        <v>93</v>
      </c>
      <c r="M4" s="115">
        <v>95</v>
      </c>
      <c r="N4" s="115">
        <v>99</v>
      </c>
    </row>
    <row r="5" spans="1:14" x14ac:dyDescent="0.35">
      <c r="B5" s="2" t="s">
        <v>25</v>
      </c>
      <c r="C5" s="115">
        <v>5787</v>
      </c>
      <c r="D5" s="115">
        <v>5431</v>
      </c>
      <c r="E5" s="115">
        <v>6184</v>
      </c>
      <c r="F5" s="115">
        <v>6202</v>
      </c>
      <c r="G5" s="115">
        <v>6968</v>
      </c>
      <c r="H5" s="115">
        <v>7269</v>
      </c>
      <c r="I5" s="115">
        <v>13723</v>
      </c>
      <c r="J5" s="115">
        <v>14442</v>
      </c>
      <c r="K5" s="115">
        <v>15050</v>
      </c>
      <c r="L5" s="115">
        <v>16184</v>
      </c>
      <c r="M5" s="115">
        <v>15962</v>
      </c>
      <c r="N5" s="115">
        <v>19902</v>
      </c>
    </row>
    <row r="6" spans="1:14" x14ac:dyDescent="0.35">
      <c r="B6" s="2" t="s">
        <v>296</v>
      </c>
      <c r="C6" s="115">
        <v>1438</v>
      </c>
      <c r="D6" s="115">
        <v>1324</v>
      </c>
      <c r="E6" s="115">
        <v>1354</v>
      </c>
      <c r="F6" s="115">
        <v>787</v>
      </c>
      <c r="G6" s="115">
        <v>1068</v>
      </c>
      <c r="H6" s="115">
        <v>1141</v>
      </c>
      <c r="I6" s="115">
        <v>1586</v>
      </c>
      <c r="J6" s="115">
        <v>1634</v>
      </c>
      <c r="K6" s="115">
        <v>1412</v>
      </c>
      <c r="L6" s="115">
        <v>1600</v>
      </c>
      <c r="M6" s="115">
        <v>3477</v>
      </c>
      <c r="N6" s="115">
        <v>2393</v>
      </c>
    </row>
    <row r="7" spans="1:14" x14ac:dyDescent="0.35">
      <c r="B7" t="s">
        <v>297</v>
      </c>
      <c r="C7" s="115"/>
      <c r="D7" s="115"/>
      <c r="E7" s="115"/>
      <c r="F7" s="115"/>
      <c r="G7" s="115"/>
      <c r="H7" s="115"/>
      <c r="I7" s="115"/>
      <c r="J7" s="115"/>
      <c r="K7" s="115"/>
      <c r="L7" s="115"/>
      <c r="M7" s="115"/>
      <c r="N7" s="115"/>
    </row>
    <row r="8" spans="1:14" x14ac:dyDescent="0.35">
      <c r="B8" t="s">
        <v>298</v>
      </c>
      <c r="C8" s="115">
        <v>348</v>
      </c>
      <c r="D8" s="115">
        <v>382</v>
      </c>
      <c r="E8" s="115">
        <v>409</v>
      </c>
      <c r="F8" s="115">
        <v>320</v>
      </c>
      <c r="G8" s="115">
        <v>400</v>
      </c>
      <c r="H8" s="115">
        <v>330</v>
      </c>
      <c r="I8" s="115">
        <v>388</v>
      </c>
      <c r="J8" s="115">
        <v>919</v>
      </c>
      <c r="K8" s="115">
        <v>769</v>
      </c>
      <c r="L8" s="115">
        <v>977</v>
      </c>
      <c r="M8" s="115">
        <v>2786</v>
      </c>
      <c r="N8" s="115">
        <v>1658</v>
      </c>
    </row>
    <row r="9" spans="1:14" x14ac:dyDescent="0.35">
      <c r="B9" t="s">
        <v>299</v>
      </c>
      <c r="C9" s="115">
        <v>0</v>
      </c>
      <c r="D9" s="115">
        <v>0</v>
      </c>
      <c r="E9" s="115">
        <v>0</v>
      </c>
      <c r="F9" s="115">
        <v>0</v>
      </c>
      <c r="G9" s="115">
        <v>0</v>
      </c>
      <c r="H9" s="115">
        <v>0</v>
      </c>
      <c r="I9" s="115">
        <v>330</v>
      </c>
      <c r="J9" s="115">
        <v>427</v>
      </c>
      <c r="K9" s="115">
        <v>401</v>
      </c>
      <c r="L9" s="115">
        <v>417</v>
      </c>
      <c r="M9" s="115">
        <v>523</v>
      </c>
      <c r="N9" s="115">
        <v>544</v>
      </c>
    </row>
    <row r="10" spans="1:14" x14ac:dyDescent="0.35">
      <c r="B10" t="s">
        <v>300</v>
      </c>
      <c r="C10" s="115">
        <v>37</v>
      </c>
      <c r="D10" s="115">
        <v>58</v>
      </c>
      <c r="E10" s="115">
        <v>441</v>
      </c>
      <c r="F10" s="115">
        <v>16</v>
      </c>
      <c r="G10" s="115">
        <v>11</v>
      </c>
      <c r="H10" s="115">
        <v>24</v>
      </c>
      <c r="I10" s="115">
        <v>74</v>
      </c>
      <c r="J10" s="115">
        <v>0</v>
      </c>
      <c r="K10" s="115">
        <v>0</v>
      </c>
      <c r="L10" s="115">
        <v>0</v>
      </c>
      <c r="M10" s="115">
        <v>0</v>
      </c>
      <c r="N10" s="115">
        <v>0</v>
      </c>
    </row>
    <row r="11" spans="1:14" x14ac:dyDescent="0.35">
      <c r="B11" s="2" t="s">
        <v>301</v>
      </c>
      <c r="C11" s="115"/>
      <c r="D11" s="115"/>
      <c r="E11" s="115"/>
      <c r="F11" s="115"/>
      <c r="G11" s="115"/>
      <c r="H11" s="115"/>
      <c r="I11" s="115"/>
      <c r="J11" s="115"/>
      <c r="K11" s="115"/>
      <c r="L11" s="115"/>
      <c r="M11" s="115"/>
      <c r="N11" s="115"/>
    </row>
    <row r="12" spans="1:14" x14ac:dyDescent="0.35">
      <c r="B12" t="s">
        <v>302</v>
      </c>
      <c r="C12" s="115">
        <v>924</v>
      </c>
      <c r="D12" s="115">
        <v>876</v>
      </c>
      <c r="E12" s="115">
        <v>862</v>
      </c>
      <c r="F12" s="115">
        <v>920</v>
      </c>
      <c r="G12" s="115">
        <v>1009</v>
      </c>
      <c r="H12" s="115">
        <v>1028</v>
      </c>
      <c r="I12" s="115">
        <v>1092</v>
      </c>
      <c r="J12" s="115">
        <v>1093</v>
      </c>
      <c r="K12" s="115">
        <v>1152</v>
      </c>
      <c r="L12" s="115">
        <v>850</v>
      </c>
      <c r="M12" s="115">
        <v>1379</v>
      </c>
      <c r="N12" s="115">
        <v>1389</v>
      </c>
    </row>
    <row r="13" spans="1:14" x14ac:dyDescent="0.35">
      <c r="B13" t="s">
        <v>303</v>
      </c>
      <c r="C13" s="115">
        <v>769</v>
      </c>
      <c r="D13" s="115">
        <v>759</v>
      </c>
      <c r="E13" s="115">
        <v>677</v>
      </c>
      <c r="F13" s="115">
        <v>738</v>
      </c>
      <c r="G13" s="115">
        <v>706</v>
      </c>
      <c r="H13" s="115">
        <v>665</v>
      </c>
      <c r="I13" s="115">
        <v>944</v>
      </c>
      <c r="J13" s="115">
        <v>1625</v>
      </c>
      <c r="K13" s="115">
        <v>1916</v>
      </c>
      <c r="L13" s="115">
        <v>2348</v>
      </c>
      <c r="M13" s="115">
        <v>2707</v>
      </c>
      <c r="N13" s="115">
        <v>3508</v>
      </c>
    </row>
    <row r="14" spans="1:14" x14ac:dyDescent="0.35">
      <c r="B14" t="s">
        <v>304</v>
      </c>
      <c r="C14" s="115">
        <v>0</v>
      </c>
      <c r="D14" s="115">
        <v>0</v>
      </c>
      <c r="E14" s="115">
        <v>3</v>
      </c>
      <c r="F14" s="115">
        <v>6</v>
      </c>
      <c r="G14" s="115">
        <v>9</v>
      </c>
      <c r="H14" s="115">
        <v>6</v>
      </c>
      <c r="I14" s="115">
        <v>13</v>
      </c>
      <c r="J14" s="115">
        <v>41</v>
      </c>
      <c r="K14" s="115">
        <v>44</v>
      </c>
      <c r="L14" s="115">
        <v>52</v>
      </c>
      <c r="M14" s="115">
        <v>64</v>
      </c>
      <c r="N14" s="115">
        <v>65</v>
      </c>
    </row>
    <row r="15" spans="1:14" x14ac:dyDescent="0.35">
      <c r="B15" t="s">
        <v>305</v>
      </c>
      <c r="C15" s="116">
        <v>932</v>
      </c>
      <c r="D15" s="116">
        <v>1005</v>
      </c>
      <c r="E15" s="116">
        <v>751</v>
      </c>
      <c r="F15" s="116">
        <v>836</v>
      </c>
      <c r="G15" s="116">
        <v>638</v>
      </c>
      <c r="H15" s="116">
        <v>710</v>
      </c>
      <c r="I15" s="116">
        <v>1022</v>
      </c>
      <c r="J15" s="116">
        <v>1291</v>
      </c>
      <c r="K15" s="116">
        <v>1409</v>
      </c>
      <c r="L15" s="116">
        <v>1636</v>
      </c>
      <c r="M15" s="116">
        <v>4195</v>
      </c>
      <c r="N15" s="116">
        <v>4474</v>
      </c>
    </row>
    <row r="16" spans="1:14" x14ac:dyDescent="0.35">
      <c r="B16" s="122" t="s">
        <v>154</v>
      </c>
      <c r="C16" s="123">
        <v>9911</v>
      </c>
      <c r="D16" s="123">
        <v>9458</v>
      </c>
      <c r="E16" s="123">
        <v>9895</v>
      </c>
      <c r="F16" s="123">
        <v>9551</v>
      </c>
      <c r="G16" s="123">
        <v>10461</v>
      </c>
      <c r="H16" s="123">
        <v>10881</v>
      </c>
      <c r="I16" s="123">
        <v>18473</v>
      </c>
      <c r="J16" s="123">
        <v>20218</v>
      </c>
      <c r="K16" s="123">
        <v>21075</v>
      </c>
      <c r="L16" s="123">
        <v>22762</v>
      </c>
      <c r="M16" s="123">
        <v>27879</v>
      </c>
      <c r="N16" s="123">
        <v>31831</v>
      </c>
    </row>
    <row r="17" spans="2:14" x14ac:dyDescent="0.35">
      <c r="B17" s="2"/>
      <c r="C17" s="114"/>
      <c r="D17" s="114"/>
      <c r="E17" s="114"/>
      <c r="F17" s="114"/>
      <c r="G17" s="114"/>
      <c r="H17" s="114"/>
      <c r="I17" s="114"/>
      <c r="J17" s="114"/>
      <c r="K17" s="114"/>
      <c r="L17" s="114"/>
      <c r="M17" s="114"/>
      <c r="N17" s="114"/>
    </row>
    <row r="18" spans="2:14" x14ac:dyDescent="0.35">
      <c r="B18" s="2" t="s">
        <v>306</v>
      </c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</row>
    <row r="19" spans="2:14" x14ac:dyDescent="0.35">
      <c r="B19" t="s">
        <v>307</v>
      </c>
      <c r="C19" s="115">
        <v>60</v>
      </c>
      <c r="D19" s="115">
        <v>60</v>
      </c>
      <c r="E19" s="115">
        <v>68</v>
      </c>
      <c r="F19" s="115">
        <v>60</v>
      </c>
      <c r="G19" s="115">
        <v>59</v>
      </c>
      <c r="H19" s="115">
        <v>63</v>
      </c>
      <c r="I19" s="115">
        <v>150</v>
      </c>
      <c r="J19" s="115">
        <v>146</v>
      </c>
      <c r="K19" s="115">
        <v>168</v>
      </c>
      <c r="L19" s="115">
        <v>172</v>
      </c>
      <c r="M19" s="115">
        <v>204</v>
      </c>
      <c r="N19" s="115">
        <v>192</v>
      </c>
    </row>
    <row r="20" spans="2:14" x14ac:dyDescent="0.35">
      <c r="B20" t="s">
        <v>308</v>
      </c>
      <c r="C20" s="115">
        <v>238</v>
      </c>
      <c r="D20" s="115">
        <v>251</v>
      </c>
      <c r="E20" s="115">
        <v>266</v>
      </c>
      <c r="F20" s="115">
        <v>229</v>
      </c>
      <c r="G20" s="115">
        <v>254</v>
      </c>
      <c r="H20" s="115">
        <v>316</v>
      </c>
      <c r="I20" s="115">
        <v>528</v>
      </c>
      <c r="J20" s="115">
        <v>640</v>
      </c>
      <c r="K20" s="115">
        <v>714</v>
      </c>
      <c r="L20" s="115">
        <v>728</v>
      </c>
      <c r="M20" s="115">
        <v>963</v>
      </c>
      <c r="N20" s="115">
        <v>1027</v>
      </c>
    </row>
    <row r="21" spans="2:14" x14ac:dyDescent="0.35">
      <c r="B21" t="s">
        <v>309</v>
      </c>
      <c r="C21" s="115">
        <v>8</v>
      </c>
      <c r="D21" s="115">
        <v>8</v>
      </c>
      <c r="E21" s="115">
        <v>0</v>
      </c>
      <c r="F21" s="115">
        <v>0</v>
      </c>
      <c r="G21" s="115">
        <v>0</v>
      </c>
      <c r="H21" s="115">
        <v>0</v>
      </c>
      <c r="I21" s="115">
        <v>0</v>
      </c>
      <c r="J21" s="115">
        <v>0</v>
      </c>
      <c r="K21" s="115">
        <v>0</v>
      </c>
      <c r="L21" s="115">
        <v>0</v>
      </c>
      <c r="M21" s="115">
        <v>0</v>
      </c>
      <c r="N21" s="115">
        <v>0</v>
      </c>
    </row>
    <row r="22" spans="2:14" x14ac:dyDescent="0.35">
      <c r="B22" t="s">
        <v>310</v>
      </c>
      <c r="C22" s="115">
        <v>1313</v>
      </c>
      <c r="D22" s="115">
        <v>1366</v>
      </c>
      <c r="E22" s="115">
        <v>1387</v>
      </c>
      <c r="F22" s="115">
        <v>1305</v>
      </c>
      <c r="G22" s="115">
        <v>1409</v>
      </c>
      <c r="H22" s="115">
        <v>1465</v>
      </c>
      <c r="I22" s="115">
        <v>1956</v>
      </c>
      <c r="J22" s="115">
        <v>2054</v>
      </c>
      <c r="K22" s="115">
        <v>2273</v>
      </c>
      <c r="L22" s="115">
        <v>2442</v>
      </c>
      <c r="M22" s="115">
        <v>2811</v>
      </c>
      <c r="N22" s="115">
        <v>2785</v>
      </c>
    </row>
    <row r="23" spans="2:14" x14ac:dyDescent="0.35">
      <c r="B23" t="s">
        <v>311</v>
      </c>
      <c r="C23" s="115">
        <v>7</v>
      </c>
      <c r="D23" s="115">
        <v>9</v>
      </c>
      <c r="E23" s="115">
        <v>9</v>
      </c>
      <c r="F23" s="115">
        <v>5</v>
      </c>
      <c r="G23" s="115">
        <v>7</v>
      </c>
      <c r="H23" s="115">
        <v>7</v>
      </c>
      <c r="I23" s="115">
        <v>8</v>
      </c>
      <c r="J23" s="115">
        <v>10</v>
      </c>
      <c r="K23" s="115">
        <v>9</v>
      </c>
      <c r="L23" s="115">
        <v>7</v>
      </c>
      <c r="M23" s="115">
        <v>0</v>
      </c>
      <c r="N23" s="115">
        <v>0</v>
      </c>
    </row>
    <row r="24" spans="2:14" x14ac:dyDescent="0.35">
      <c r="B24" t="s">
        <v>312</v>
      </c>
      <c r="C24" s="115">
        <v>255</v>
      </c>
      <c r="D24" s="115">
        <v>283</v>
      </c>
      <c r="E24" s="115">
        <v>171</v>
      </c>
      <c r="F24" s="115">
        <v>165</v>
      </c>
      <c r="G24" s="115">
        <v>178</v>
      </c>
      <c r="H24" s="115">
        <v>190</v>
      </c>
      <c r="I24" s="115">
        <v>217</v>
      </c>
      <c r="J24" s="115">
        <v>229</v>
      </c>
      <c r="K24" s="115">
        <v>229</v>
      </c>
      <c r="L24" s="115">
        <v>246</v>
      </c>
      <c r="M24" s="115">
        <v>264</v>
      </c>
      <c r="N24" s="115">
        <v>295</v>
      </c>
    </row>
    <row r="25" spans="2:14" x14ac:dyDescent="0.35">
      <c r="B25" t="s">
        <v>313</v>
      </c>
      <c r="C25" s="115">
        <v>26</v>
      </c>
      <c r="D25" s="115">
        <v>27</v>
      </c>
      <c r="E25" s="115">
        <v>23</v>
      </c>
      <c r="F25" s="115">
        <v>24</v>
      </c>
      <c r="G25" s="115">
        <v>23</v>
      </c>
      <c r="H25" s="115">
        <v>22</v>
      </c>
      <c r="I25" s="115">
        <v>27</v>
      </c>
      <c r="J25" s="115">
        <v>25</v>
      </c>
      <c r="K25" s="115">
        <v>23</v>
      </c>
      <c r="L25" s="115">
        <v>20</v>
      </c>
      <c r="M25" s="115">
        <v>27</v>
      </c>
      <c r="N25" s="115">
        <v>34</v>
      </c>
    </row>
    <row r="26" spans="2:14" x14ac:dyDescent="0.35">
      <c r="B26" t="s">
        <v>314</v>
      </c>
      <c r="C26" s="115">
        <v>4243</v>
      </c>
      <c r="D26" s="115">
        <v>3892</v>
      </c>
      <c r="E26" s="115">
        <v>4408</v>
      </c>
      <c r="F26" s="115">
        <v>4173</v>
      </c>
      <c r="G26" s="115">
        <v>4408</v>
      </c>
      <c r="H26" s="115">
        <v>4485</v>
      </c>
      <c r="I26" s="115">
        <v>10566</v>
      </c>
      <c r="J26" s="115">
        <v>10812</v>
      </c>
      <c r="K26" s="115">
        <v>11008</v>
      </c>
      <c r="L26" s="115">
        <v>11405</v>
      </c>
      <c r="M26" s="115">
        <v>17596</v>
      </c>
      <c r="N26" s="115">
        <v>19944</v>
      </c>
    </row>
    <row r="27" spans="2:14" x14ac:dyDescent="0.35">
      <c r="B27" t="s">
        <v>315</v>
      </c>
      <c r="C27" s="115">
        <v>348</v>
      </c>
      <c r="D27" s="115">
        <v>386</v>
      </c>
      <c r="E27" s="115">
        <v>149</v>
      </c>
      <c r="F27" s="115">
        <v>327</v>
      </c>
      <c r="G27" s="115">
        <v>331</v>
      </c>
      <c r="H27" s="115">
        <v>349</v>
      </c>
      <c r="I27" s="115">
        <v>668</v>
      </c>
      <c r="J27" s="115">
        <v>576</v>
      </c>
      <c r="K27" s="115">
        <v>802</v>
      </c>
      <c r="L27" s="115">
        <v>881</v>
      </c>
      <c r="M27" s="115">
        <v>646</v>
      </c>
      <c r="N27" s="115">
        <v>720</v>
      </c>
    </row>
    <row r="28" spans="2:14" x14ac:dyDescent="0.35">
      <c r="B28" s="2" t="s">
        <v>316</v>
      </c>
      <c r="C28" s="115">
        <v>6498</v>
      </c>
      <c r="D28" s="115">
        <v>6283</v>
      </c>
      <c r="E28" s="115">
        <v>6480</v>
      </c>
      <c r="F28" s="115">
        <v>6287</v>
      </c>
      <c r="G28" s="115">
        <v>6669</v>
      </c>
      <c r="H28" s="115">
        <v>6898</v>
      </c>
      <c r="I28" s="115">
        <v>14120</v>
      </c>
      <c r="J28" s="115">
        <v>14492</v>
      </c>
      <c r="K28" s="115">
        <v>15226</v>
      </c>
      <c r="L28" s="115">
        <v>15900</v>
      </c>
      <c r="M28" s="115">
        <v>22510</v>
      </c>
      <c r="N28" s="115">
        <v>24997</v>
      </c>
    </row>
    <row r="29" spans="2:14" x14ac:dyDescent="0.35">
      <c r="B29" s="2" t="s">
        <v>317</v>
      </c>
      <c r="C29" s="118">
        <v>1317</v>
      </c>
      <c r="D29" s="118">
        <v>1361</v>
      </c>
      <c r="E29" s="118">
        <v>1818</v>
      </c>
      <c r="F29" s="118">
        <v>1715</v>
      </c>
      <c r="G29" s="118">
        <v>1870</v>
      </c>
      <c r="H29" s="118">
        <v>1984</v>
      </c>
      <c r="I29" s="118">
        <v>2464</v>
      </c>
      <c r="J29" s="118">
        <v>2469</v>
      </c>
      <c r="K29" s="118">
        <v>2627</v>
      </c>
      <c r="L29" s="118">
        <v>2830</v>
      </c>
      <c r="M29" s="118">
        <v>3152</v>
      </c>
      <c r="N29" s="118">
        <v>3520</v>
      </c>
    </row>
    <row r="30" spans="2:14" x14ac:dyDescent="0.35">
      <c r="B30" s="120" t="s">
        <v>27</v>
      </c>
      <c r="C30" s="121">
        <f>C28-C29</f>
        <v>5181</v>
      </c>
      <c r="D30" s="121">
        <f t="shared" ref="D30:N30" si="0">D28-D29</f>
        <v>4922</v>
      </c>
      <c r="E30" s="121">
        <f t="shared" si="0"/>
        <v>4662</v>
      </c>
      <c r="F30" s="121">
        <f t="shared" si="0"/>
        <v>4572</v>
      </c>
      <c r="G30" s="121">
        <f t="shared" si="0"/>
        <v>4799</v>
      </c>
      <c r="H30" s="121">
        <f t="shared" si="0"/>
        <v>4914</v>
      </c>
      <c r="I30" s="121">
        <f t="shared" si="0"/>
        <v>11656</v>
      </c>
      <c r="J30" s="121">
        <f t="shared" si="0"/>
        <v>12023</v>
      </c>
      <c r="K30" s="121">
        <f t="shared" si="0"/>
        <v>12599</v>
      </c>
      <c r="L30" s="121">
        <f t="shared" si="0"/>
        <v>13070</v>
      </c>
      <c r="M30" s="121">
        <f t="shared" si="0"/>
        <v>19358</v>
      </c>
      <c r="N30" s="121">
        <f t="shared" si="0"/>
        <v>21477</v>
      </c>
    </row>
    <row r="31" spans="2:14" x14ac:dyDescent="0.35">
      <c r="B31" s="2"/>
      <c r="C31" s="119"/>
      <c r="D31" s="119"/>
      <c r="E31" s="119"/>
      <c r="F31" s="119"/>
      <c r="G31" s="119"/>
      <c r="H31" s="119"/>
      <c r="I31" s="119"/>
      <c r="J31" s="119"/>
      <c r="K31" s="119"/>
      <c r="L31" s="119"/>
      <c r="M31" s="119"/>
      <c r="N31" s="119"/>
    </row>
    <row r="32" spans="2:14" x14ac:dyDescent="0.35">
      <c r="B32" s="2" t="s">
        <v>318</v>
      </c>
      <c r="C32" s="115">
        <v>60</v>
      </c>
      <c r="D32" s="115">
        <v>47</v>
      </c>
      <c r="E32" s="115">
        <v>39</v>
      </c>
      <c r="F32" s="115">
        <v>63</v>
      </c>
      <c r="G32" s="115">
        <v>135</v>
      </c>
      <c r="H32" s="115">
        <v>424</v>
      </c>
      <c r="I32" s="115">
        <v>95</v>
      </c>
      <c r="J32" s="115">
        <v>113</v>
      </c>
      <c r="K32" s="115">
        <v>247</v>
      </c>
      <c r="L32" s="115">
        <v>295</v>
      </c>
      <c r="M32" s="115">
        <v>190</v>
      </c>
      <c r="N32" s="115">
        <v>218</v>
      </c>
    </row>
    <row r="33" spans="2:14" x14ac:dyDescent="0.35">
      <c r="B33" s="2" t="s">
        <v>29</v>
      </c>
      <c r="C33" s="115">
        <v>611</v>
      </c>
      <c r="D33" s="115">
        <v>622</v>
      </c>
      <c r="E33" s="115">
        <v>1366</v>
      </c>
      <c r="F33" s="115">
        <v>1451</v>
      </c>
      <c r="G33" s="115">
        <v>1161</v>
      </c>
      <c r="H33" s="115">
        <v>1188</v>
      </c>
      <c r="I33" s="115">
        <v>1323</v>
      </c>
      <c r="J33" s="115">
        <v>806</v>
      </c>
      <c r="K33" s="115">
        <v>797</v>
      </c>
      <c r="L33" s="115">
        <v>1433</v>
      </c>
      <c r="M33" s="115">
        <v>871</v>
      </c>
      <c r="N33" s="115">
        <v>969</v>
      </c>
    </row>
    <row r="34" spans="2:14" x14ac:dyDescent="0.35">
      <c r="B34" s="2"/>
      <c r="C34" s="118"/>
      <c r="D34" s="118"/>
      <c r="E34" s="118"/>
      <c r="F34" s="118"/>
      <c r="G34" s="118"/>
      <c r="H34" s="118"/>
      <c r="I34" s="118"/>
      <c r="J34" s="118"/>
      <c r="K34" s="118"/>
      <c r="L34" s="118"/>
      <c r="M34" s="118"/>
      <c r="N34" s="118"/>
    </row>
    <row r="35" spans="2:14" x14ac:dyDescent="0.35">
      <c r="B35" s="2" t="s">
        <v>319</v>
      </c>
      <c r="C35" s="117"/>
      <c r="D35" s="117"/>
      <c r="E35" s="117"/>
      <c r="F35" s="117"/>
      <c r="G35" s="117"/>
      <c r="H35" s="117"/>
      <c r="I35" s="117"/>
      <c r="J35" s="117"/>
      <c r="K35" s="117"/>
      <c r="L35" s="117"/>
      <c r="M35" s="117"/>
      <c r="N35" s="117"/>
    </row>
    <row r="36" spans="2:14" x14ac:dyDescent="0.35">
      <c r="B36" t="s">
        <v>320</v>
      </c>
      <c r="C36" s="115">
        <v>1518</v>
      </c>
      <c r="D36" s="115">
        <v>1625</v>
      </c>
      <c r="E36" s="115">
        <v>1629</v>
      </c>
      <c r="F36" s="115">
        <v>1453</v>
      </c>
      <c r="G36" s="115">
        <v>1448</v>
      </c>
      <c r="H36" s="115">
        <v>1609</v>
      </c>
      <c r="I36" s="115">
        <v>1712</v>
      </c>
      <c r="J36" s="115">
        <v>2249</v>
      </c>
      <c r="K36" s="115">
        <v>2267</v>
      </c>
      <c r="L36" s="115">
        <v>2702</v>
      </c>
      <c r="M36" s="115">
        <v>2769</v>
      </c>
      <c r="N36" s="115">
        <v>3600</v>
      </c>
    </row>
    <row r="37" spans="2:14" x14ac:dyDescent="0.35">
      <c r="B37" t="s">
        <v>321</v>
      </c>
      <c r="C37" s="115">
        <v>654</v>
      </c>
      <c r="D37" s="115">
        <v>616</v>
      </c>
      <c r="E37" s="115">
        <v>592</v>
      </c>
      <c r="F37" s="115">
        <v>592</v>
      </c>
      <c r="G37" s="115">
        <v>648</v>
      </c>
      <c r="H37" s="115">
        <v>681</v>
      </c>
      <c r="I37" s="115">
        <v>922</v>
      </c>
      <c r="J37" s="115">
        <v>761</v>
      </c>
      <c r="K37" s="115">
        <v>835</v>
      </c>
      <c r="L37" s="115">
        <v>798</v>
      </c>
      <c r="M37" s="115">
        <v>897</v>
      </c>
      <c r="N37" s="115">
        <v>870</v>
      </c>
    </row>
    <row r="38" spans="2:14" x14ac:dyDescent="0.35">
      <c r="B38" t="s">
        <v>322</v>
      </c>
      <c r="C38" s="115">
        <v>8</v>
      </c>
      <c r="D38" s="115">
        <v>10</v>
      </c>
      <c r="E38" s="115">
        <v>0</v>
      </c>
      <c r="F38" s="115">
        <v>0</v>
      </c>
      <c r="G38" s="115">
        <v>0</v>
      </c>
      <c r="H38" s="115">
        <v>0</v>
      </c>
      <c r="I38" s="115">
        <v>0</v>
      </c>
      <c r="J38" s="115">
        <v>0</v>
      </c>
      <c r="K38" s="115">
        <v>37</v>
      </c>
      <c r="L38" s="115">
        <v>73</v>
      </c>
      <c r="M38" s="115">
        <v>76</v>
      </c>
      <c r="N38" s="115">
        <v>85</v>
      </c>
    </row>
    <row r="39" spans="2:14" x14ac:dyDescent="0.35">
      <c r="B39" t="s">
        <v>323</v>
      </c>
      <c r="C39" s="115">
        <v>656</v>
      </c>
      <c r="D39" s="115">
        <v>615</v>
      </c>
      <c r="E39" s="115">
        <v>599</v>
      </c>
      <c r="F39" s="115">
        <v>599</v>
      </c>
      <c r="G39" s="115">
        <v>661</v>
      </c>
      <c r="H39" s="115">
        <v>687</v>
      </c>
      <c r="I39" s="115">
        <v>937</v>
      </c>
      <c r="J39" s="115">
        <v>799</v>
      </c>
      <c r="K39" s="115">
        <v>838</v>
      </c>
      <c r="L39" s="115">
        <v>765</v>
      </c>
      <c r="M39" s="115">
        <v>861</v>
      </c>
      <c r="N39" s="115">
        <v>848</v>
      </c>
    </row>
    <row r="40" spans="2:14" x14ac:dyDescent="0.35">
      <c r="B40" t="s">
        <v>324</v>
      </c>
      <c r="C40" s="115">
        <v>-10</v>
      </c>
      <c r="D40" s="115">
        <v>-9</v>
      </c>
      <c r="E40" s="115">
        <v>-6</v>
      </c>
      <c r="F40" s="115">
        <v>-7</v>
      </c>
      <c r="G40" s="115">
        <v>-13</v>
      </c>
      <c r="H40" s="115">
        <v>-7</v>
      </c>
      <c r="I40" s="115">
        <v>-15</v>
      </c>
      <c r="J40" s="115">
        <v>-38</v>
      </c>
      <c r="K40" s="115">
        <v>-39</v>
      </c>
      <c r="L40" s="115">
        <v>-40</v>
      </c>
      <c r="M40" s="115">
        <v>-41</v>
      </c>
      <c r="N40" s="115">
        <v>-64</v>
      </c>
    </row>
    <row r="41" spans="2:14" x14ac:dyDescent="0.35">
      <c r="B41" t="s">
        <v>325</v>
      </c>
      <c r="C41" s="115">
        <v>725</v>
      </c>
      <c r="D41" s="115">
        <v>544</v>
      </c>
      <c r="E41" s="115">
        <v>501</v>
      </c>
      <c r="F41" s="115">
        <v>575</v>
      </c>
      <c r="G41" s="115">
        <v>1238</v>
      </c>
      <c r="H41" s="115">
        <v>1034</v>
      </c>
      <c r="I41" s="115">
        <v>1621</v>
      </c>
      <c r="J41" s="115">
        <v>3075</v>
      </c>
      <c r="K41" s="115">
        <v>2600</v>
      </c>
      <c r="L41" s="115">
        <v>2797</v>
      </c>
      <c r="M41" s="115">
        <v>2454</v>
      </c>
      <c r="N41" s="115">
        <v>2818</v>
      </c>
    </row>
    <row r="42" spans="2:14" x14ac:dyDescent="0.35">
      <c r="B42" t="s">
        <v>326</v>
      </c>
      <c r="C42" s="115">
        <v>81</v>
      </c>
      <c r="D42" s="115">
        <v>39</v>
      </c>
      <c r="E42" s="115">
        <v>241</v>
      </c>
      <c r="F42" s="115">
        <v>428</v>
      </c>
      <c r="G42" s="115">
        <v>333</v>
      </c>
      <c r="H42" s="115">
        <v>108</v>
      </c>
      <c r="I42" s="115">
        <v>133</v>
      </c>
      <c r="J42" s="115">
        <v>207</v>
      </c>
      <c r="K42" s="115">
        <v>235</v>
      </c>
      <c r="L42" s="115">
        <v>235</v>
      </c>
      <c r="M42" s="115">
        <v>591</v>
      </c>
      <c r="N42" s="115">
        <v>737</v>
      </c>
    </row>
    <row r="43" spans="2:14" x14ac:dyDescent="0.35">
      <c r="B43" t="s">
        <v>327</v>
      </c>
      <c r="C43" s="116">
        <v>1081</v>
      </c>
      <c r="D43" s="116">
        <v>1042</v>
      </c>
      <c r="E43" s="116">
        <v>864</v>
      </c>
      <c r="F43" s="116">
        <v>417</v>
      </c>
      <c r="G43" s="116">
        <v>698</v>
      </c>
      <c r="H43" s="116">
        <v>925</v>
      </c>
      <c r="I43" s="116">
        <v>1010</v>
      </c>
      <c r="J43" s="116">
        <v>983</v>
      </c>
      <c r="K43" s="116">
        <v>1495</v>
      </c>
      <c r="L43" s="116">
        <v>1433</v>
      </c>
      <c r="M43" s="116">
        <v>749</v>
      </c>
      <c r="N43" s="116">
        <v>1143</v>
      </c>
    </row>
    <row r="44" spans="2:14" x14ac:dyDescent="0.35">
      <c r="B44" s="122" t="s">
        <v>158</v>
      </c>
      <c r="C44" s="123">
        <v>9911</v>
      </c>
      <c r="D44" s="123">
        <v>9458</v>
      </c>
      <c r="E44" s="123">
        <v>9895</v>
      </c>
      <c r="F44" s="123">
        <v>9551</v>
      </c>
      <c r="G44" s="123">
        <v>10461</v>
      </c>
      <c r="H44" s="123">
        <v>10881</v>
      </c>
      <c r="I44" s="123">
        <v>18473</v>
      </c>
      <c r="J44" s="123">
        <v>20218</v>
      </c>
      <c r="K44" s="123">
        <v>21075</v>
      </c>
      <c r="L44" s="123">
        <v>22762</v>
      </c>
      <c r="M44" s="123">
        <v>27879</v>
      </c>
      <c r="N44" s="123">
        <v>31831</v>
      </c>
    </row>
    <row r="45" spans="2:14" x14ac:dyDescent="0.35">
      <c r="B45" s="2"/>
      <c r="C45" s="127"/>
      <c r="D45" s="127"/>
      <c r="E45" s="127"/>
      <c r="F45" s="127"/>
      <c r="G45" s="127"/>
      <c r="H45" s="127"/>
      <c r="I45" s="127"/>
      <c r="J45" s="127"/>
      <c r="K45" s="127"/>
      <c r="L45" s="127"/>
      <c r="M45" s="127"/>
      <c r="N45" s="127"/>
    </row>
    <row r="46" spans="2:14" x14ac:dyDescent="0.35">
      <c r="B46" s="2"/>
    </row>
    <row r="47" spans="2:14" x14ac:dyDescent="0.35">
      <c r="B47" s="2" t="s">
        <v>113</v>
      </c>
      <c r="I47" s="26"/>
      <c r="J47" s="26"/>
      <c r="K47" s="26"/>
      <c r="L47" s="26"/>
      <c r="M47" s="26"/>
      <c r="N47" s="26"/>
    </row>
    <row r="48" spans="2:14" x14ac:dyDescent="0.35">
      <c r="B48" t="s">
        <v>114</v>
      </c>
      <c r="D48" s="115">
        <v>718</v>
      </c>
      <c r="E48" s="115">
        <v>650</v>
      </c>
      <c r="F48" s="115">
        <v>803</v>
      </c>
      <c r="G48" s="115">
        <v>794</v>
      </c>
      <c r="H48" s="115">
        <v>799</v>
      </c>
      <c r="I48" s="115">
        <v>1293</v>
      </c>
      <c r="J48" s="115">
        <v>1579</v>
      </c>
      <c r="K48" s="115">
        <v>1749</v>
      </c>
      <c r="L48" s="115">
        <v>1875</v>
      </c>
      <c r="M48" s="115">
        <v>2323</v>
      </c>
      <c r="N48" s="115">
        <v>2514</v>
      </c>
    </row>
    <row r="49" spans="2:14" x14ac:dyDescent="0.35">
      <c r="B49" t="s">
        <v>78</v>
      </c>
      <c r="D49" s="115">
        <v>-19</v>
      </c>
      <c r="E49" s="115">
        <v>-48</v>
      </c>
      <c r="F49" s="115">
        <v>-60</v>
      </c>
      <c r="G49" s="115">
        <v>-114</v>
      </c>
      <c r="H49" s="115">
        <v>-133</v>
      </c>
      <c r="I49" s="115">
        <v>-177</v>
      </c>
      <c r="J49" s="115">
        <v>186</v>
      </c>
      <c r="K49" s="115">
        <v>-149</v>
      </c>
      <c r="L49" s="115">
        <v>-36</v>
      </c>
      <c r="M49" s="115">
        <v>-45</v>
      </c>
      <c r="N49" s="115">
        <v>36</v>
      </c>
    </row>
    <row r="50" spans="2:14" x14ac:dyDescent="0.35">
      <c r="B50" t="s">
        <v>45</v>
      </c>
      <c r="D50" s="115">
        <v>-136</v>
      </c>
      <c r="E50" s="115">
        <v>-70</v>
      </c>
      <c r="F50" s="115">
        <v>158</v>
      </c>
      <c r="G50" s="115">
        <v>-13</v>
      </c>
      <c r="H50" s="115">
        <v>-156</v>
      </c>
      <c r="I50" s="115">
        <v>81</v>
      </c>
      <c r="J50" s="115">
        <v>-533</v>
      </c>
      <c r="K50" s="115">
        <v>-1</v>
      </c>
      <c r="L50" s="115">
        <v>-368</v>
      </c>
      <c r="M50" s="115">
        <v>-3</v>
      </c>
      <c r="N50" s="115">
        <v>-734</v>
      </c>
    </row>
    <row r="51" spans="2:14" x14ac:dyDescent="0.35">
      <c r="B51" t="s">
        <v>115</v>
      </c>
      <c r="D51" s="115">
        <v>23</v>
      </c>
      <c r="E51" s="115">
        <v>-153</v>
      </c>
      <c r="F51" s="115">
        <v>51</v>
      </c>
      <c r="G51" s="115">
        <v>-12</v>
      </c>
      <c r="H51" s="115">
        <v>-133</v>
      </c>
      <c r="I51" s="115">
        <v>14</v>
      </c>
      <c r="J51" s="115">
        <v>531</v>
      </c>
      <c r="K51" s="115">
        <v>152</v>
      </c>
      <c r="L51" s="115">
        <v>379</v>
      </c>
      <c r="M51" s="115">
        <v>60</v>
      </c>
      <c r="N51" s="115">
        <v>704</v>
      </c>
    </row>
    <row r="52" spans="2:14" x14ac:dyDescent="0.35">
      <c r="B52" t="s">
        <v>117</v>
      </c>
      <c r="D52" s="115">
        <v>0</v>
      </c>
      <c r="E52" s="115">
        <v>0</v>
      </c>
      <c r="F52" s="115">
        <v>0</v>
      </c>
      <c r="G52" s="115">
        <v>0</v>
      </c>
      <c r="H52" s="115">
        <v>0</v>
      </c>
      <c r="I52" s="115">
        <v>0</v>
      </c>
      <c r="J52" s="115">
        <v>0</v>
      </c>
      <c r="K52" s="115">
        <v>0</v>
      </c>
      <c r="L52" s="115">
        <v>0</v>
      </c>
      <c r="M52" s="115">
        <v>0</v>
      </c>
      <c r="N52" s="115">
        <v>0</v>
      </c>
    </row>
    <row r="53" spans="2:14" x14ac:dyDescent="0.35">
      <c r="B53" t="s">
        <v>118</v>
      </c>
      <c r="D53" s="115">
        <v>-132</v>
      </c>
      <c r="E53" s="115">
        <v>-272</v>
      </c>
      <c r="F53" s="115">
        <v>148</v>
      </c>
      <c r="G53" s="115">
        <v>-139</v>
      </c>
      <c r="H53" s="115">
        <v>-422</v>
      </c>
      <c r="I53" s="115">
        <v>-82</v>
      </c>
      <c r="J53" s="115">
        <v>183</v>
      </c>
      <c r="K53" s="115">
        <v>2</v>
      </c>
      <c r="L53" s="115">
        <v>-25</v>
      </c>
      <c r="M53" s="115">
        <v>11</v>
      </c>
      <c r="N53" s="115">
        <v>5</v>
      </c>
    </row>
    <row r="54" spans="2:14" x14ac:dyDescent="0.35">
      <c r="B54" t="s">
        <v>119</v>
      </c>
      <c r="D54" s="115">
        <v>-169</v>
      </c>
      <c r="E54" s="115">
        <v>-234</v>
      </c>
      <c r="F54" s="115">
        <v>-211</v>
      </c>
      <c r="G54" s="115">
        <v>-299</v>
      </c>
      <c r="H54" s="115">
        <v>-167</v>
      </c>
      <c r="I54" s="115">
        <v>-128</v>
      </c>
      <c r="J54" s="115">
        <v>-106</v>
      </c>
      <c r="K54" s="115">
        <v>-235</v>
      </c>
      <c r="L54" s="115">
        <v>-389</v>
      </c>
      <c r="M54" s="115">
        <v>-398</v>
      </c>
      <c r="N54" s="115">
        <v>-462</v>
      </c>
    </row>
    <row r="55" spans="2:14" x14ac:dyDescent="0.35">
      <c r="B55" t="s">
        <v>339</v>
      </c>
      <c r="D55" s="115">
        <v>0</v>
      </c>
      <c r="E55" s="115">
        <v>-28</v>
      </c>
      <c r="F55" s="115">
        <v>0</v>
      </c>
      <c r="G55" s="115">
        <v>0</v>
      </c>
      <c r="H55" s="115">
        <v>0</v>
      </c>
      <c r="I55" s="115">
        <v>0</v>
      </c>
      <c r="J55" s="115">
        <v>0</v>
      </c>
      <c r="K55" s="115">
        <v>0</v>
      </c>
      <c r="L55" s="115">
        <v>0</v>
      </c>
      <c r="M55" s="115">
        <v>0</v>
      </c>
      <c r="N55" s="115">
        <v>0</v>
      </c>
    </row>
    <row r="57" spans="2:14" x14ac:dyDescent="0.35">
      <c r="B57" s="2" t="s">
        <v>120</v>
      </c>
      <c r="K57" s="26"/>
      <c r="M57" s="26"/>
      <c r="N57" s="26"/>
    </row>
    <row r="58" spans="2:14" x14ac:dyDescent="0.35">
      <c r="B58" t="s">
        <v>121</v>
      </c>
      <c r="D58" s="115">
        <v>-179</v>
      </c>
      <c r="E58" s="115">
        <v>-154</v>
      </c>
      <c r="F58" s="115">
        <v>-138</v>
      </c>
      <c r="G58" s="115">
        <v>-359</v>
      </c>
      <c r="H58" s="115">
        <v>-282</v>
      </c>
      <c r="I58" s="115">
        <v>-160</v>
      </c>
      <c r="J58" s="115">
        <v>-211</v>
      </c>
      <c r="K58" s="115">
        <v>-273</v>
      </c>
      <c r="L58" s="115">
        <v>-312</v>
      </c>
      <c r="M58" s="115">
        <v>-335</v>
      </c>
      <c r="N58" s="115">
        <v>-460</v>
      </c>
    </row>
    <row r="59" spans="2:14" x14ac:dyDescent="0.35">
      <c r="B59" t="s">
        <v>122</v>
      </c>
      <c r="D59" s="115">
        <v>0</v>
      </c>
      <c r="E59" s="115">
        <v>8</v>
      </c>
      <c r="F59" s="115">
        <v>6</v>
      </c>
      <c r="G59" s="115">
        <v>9</v>
      </c>
      <c r="H59" s="115">
        <v>26</v>
      </c>
      <c r="I59" s="115">
        <v>9</v>
      </c>
      <c r="J59" s="115">
        <v>32</v>
      </c>
      <c r="K59" s="115">
        <v>27</v>
      </c>
      <c r="L59" s="115">
        <v>172</v>
      </c>
      <c r="M59" s="115">
        <v>24</v>
      </c>
      <c r="N59" s="115">
        <v>45</v>
      </c>
    </row>
    <row r="60" spans="2:14" x14ac:dyDescent="0.35">
      <c r="B60" t="s">
        <v>123</v>
      </c>
      <c r="D60" s="115">
        <v>-75</v>
      </c>
      <c r="E60" s="115">
        <v>0</v>
      </c>
      <c r="F60" s="115">
        <v>0</v>
      </c>
      <c r="G60" s="115">
        <v>-372</v>
      </c>
      <c r="H60" s="115">
        <v>0</v>
      </c>
      <c r="I60" s="115">
        <v>-222</v>
      </c>
      <c r="J60" s="115">
        <v>0</v>
      </c>
      <c r="K60" s="115">
        <v>0</v>
      </c>
      <c r="L60" s="115">
        <v>-533</v>
      </c>
      <c r="M60" s="115">
        <v>0</v>
      </c>
      <c r="N60" s="115">
        <v>-29</v>
      </c>
    </row>
    <row r="61" spans="2:14" x14ac:dyDescent="0.35">
      <c r="B61" t="s">
        <v>124</v>
      </c>
      <c r="D61" s="115">
        <v>0</v>
      </c>
      <c r="E61" s="115">
        <v>175</v>
      </c>
      <c r="F61" s="115">
        <v>14</v>
      </c>
      <c r="G61" s="115">
        <v>811</v>
      </c>
      <c r="H61" s="115">
        <v>26</v>
      </c>
      <c r="I61" s="115">
        <v>65</v>
      </c>
      <c r="J61" s="115">
        <v>523</v>
      </c>
      <c r="K61" s="115">
        <v>136</v>
      </c>
      <c r="L61" s="115">
        <v>4</v>
      </c>
      <c r="M61" s="115">
        <v>710</v>
      </c>
      <c r="N61" s="115">
        <v>0</v>
      </c>
    </row>
    <row r="62" spans="2:14" x14ac:dyDescent="0.35">
      <c r="B62" t="s">
        <v>340</v>
      </c>
      <c r="D62" s="115">
        <v>0</v>
      </c>
      <c r="E62" s="115">
        <v>0</v>
      </c>
      <c r="F62" s="115">
        <v>0</v>
      </c>
      <c r="G62" s="115">
        <v>0</v>
      </c>
      <c r="H62" s="115">
        <v>0</v>
      </c>
      <c r="I62" s="115">
        <v>0</v>
      </c>
      <c r="J62" s="115">
        <v>0</v>
      </c>
      <c r="K62" s="115">
        <v>0</v>
      </c>
      <c r="L62" s="115">
        <v>0</v>
      </c>
      <c r="M62" s="115">
        <v>0</v>
      </c>
      <c r="N62" s="115">
        <v>0</v>
      </c>
    </row>
    <row r="63" spans="2:14" x14ac:dyDescent="0.35">
      <c r="B63" t="s">
        <v>125</v>
      </c>
      <c r="D63" s="115">
        <v>37</v>
      </c>
      <c r="E63" s="115">
        <v>17</v>
      </c>
      <c r="F63" s="115">
        <v>29</v>
      </c>
      <c r="G63" s="115">
        <v>33</v>
      </c>
      <c r="H63" s="115">
        <v>49</v>
      </c>
      <c r="I63" s="115">
        <v>51</v>
      </c>
      <c r="J63" s="115">
        <v>68</v>
      </c>
      <c r="K63" s="115">
        <v>75</v>
      </c>
      <c r="L63" s="115">
        <v>109</v>
      </c>
      <c r="M63" s="115">
        <v>187</v>
      </c>
      <c r="N63" s="115">
        <v>111</v>
      </c>
    </row>
    <row r="64" spans="2:14" x14ac:dyDescent="0.35">
      <c r="B64" t="s">
        <v>126</v>
      </c>
      <c r="D64" s="115">
        <v>24</v>
      </c>
      <c r="E64" s="115">
        <v>53</v>
      </c>
      <c r="F64" s="115">
        <v>29</v>
      </c>
      <c r="G64" s="115">
        <v>16</v>
      </c>
      <c r="H64" s="115">
        <v>5</v>
      </c>
      <c r="I64" s="115">
        <v>5</v>
      </c>
      <c r="J64" s="115">
        <v>5</v>
      </c>
      <c r="K64" s="115">
        <v>13</v>
      </c>
      <c r="L64" s="115">
        <v>13</v>
      </c>
      <c r="M64" s="115">
        <v>4</v>
      </c>
      <c r="N64" s="115">
        <v>7</v>
      </c>
    </row>
    <row r="65" spans="2:14" x14ac:dyDescent="0.35">
      <c r="B65" t="s">
        <v>341</v>
      </c>
      <c r="D65" s="115">
        <v>-93</v>
      </c>
      <c r="E65" s="115">
        <v>0</v>
      </c>
      <c r="F65" s="115">
        <v>0</v>
      </c>
      <c r="G65" s="115">
        <v>0</v>
      </c>
      <c r="H65" s="115">
        <v>0</v>
      </c>
      <c r="I65" s="115">
        <v>0</v>
      </c>
      <c r="J65" s="115">
        <v>0</v>
      </c>
      <c r="K65" s="115">
        <v>0</v>
      </c>
      <c r="L65" s="115">
        <v>0</v>
      </c>
      <c r="M65" s="115">
        <v>0</v>
      </c>
      <c r="N65" s="115">
        <v>0</v>
      </c>
    </row>
    <row r="66" spans="2:14" x14ac:dyDescent="0.35">
      <c r="B66" t="s">
        <v>127</v>
      </c>
      <c r="D66" s="115">
        <v>0</v>
      </c>
      <c r="E66" s="115">
        <v>-51</v>
      </c>
      <c r="F66" s="115">
        <v>-28</v>
      </c>
      <c r="G66" s="115">
        <v>-13</v>
      </c>
      <c r="H66" s="115">
        <v>-36</v>
      </c>
      <c r="I66" s="115">
        <v>-53</v>
      </c>
      <c r="J66" s="115">
        <v>-112</v>
      </c>
      <c r="K66" s="115">
        <v>-236</v>
      </c>
      <c r="L66" s="115">
        <v>-150</v>
      </c>
      <c r="M66" s="115">
        <v>-25</v>
      </c>
      <c r="N66" s="115">
        <v>-125</v>
      </c>
    </row>
    <row r="67" spans="2:14" x14ac:dyDescent="0.35">
      <c r="B67" t="s">
        <v>342</v>
      </c>
      <c r="D67" s="115">
        <v>0</v>
      </c>
      <c r="E67" s="115">
        <v>0</v>
      </c>
      <c r="F67" s="115">
        <v>0</v>
      </c>
      <c r="G67" s="115">
        <v>51</v>
      </c>
      <c r="H67" s="115">
        <v>0</v>
      </c>
      <c r="I67" s="115">
        <v>30</v>
      </c>
      <c r="J67" s="115">
        <v>57</v>
      </c>
      <c r="K67" s="115">
        <v>11</v>
      </c>
      <c r="L67" s="115">
        <v>9</v>
      </c>
      <c r="M67" s="115">
        <v>0</v>
      </c>
      <c r="N67" s="115">
        <v>0</v>
      </c>
    </row>
    <row r="68" spans="2:14" x14ac:dyDescent="0.35">
      <c r="B68" t="s">
        <v>128</v>
      </c>
      <c r="D68" s="115">
        <v>0</v>
      </c>
      <c r="E68" s="115">
        <v>0</v>
      </c>
      <c r="F68" s="115">
        <v>0</v>
      </c>
      <c r="G68" s="115">
        <v>0</v>
      </c>
      <c r="H68" s="115">
        <v>0</v>
      </c>
      <c r="I68" s="115">
        <v>0</v>
      </c>
      <c r="J68" s="115">
        <v>-169</v>
      </c>
      <c r="K68" s="115">
        <v>-511</v>
      </c>
      <c r="L68" s="115">
        <v>-55</v>
      </c>
      <c r="M68" s="115">
        <v>-3859</v>
      </c>
      <c r="N68" s="115">
        <v>-1809</v>
      </c>
    </row>
    <row r="69" spans="2:14" x14ac:dyDescent="0.35">
      <c r="B69" t="s">
        <v>343</v>
      </c>
      <c r="D69" s="115">
        <v>111</v>
      </c>
      <c r="E69" s="115">
        <v>73</v>
      </c>
      <c r="F69" s="115">
        <v>313</v>
      </c>
      <c r="G69" s="115">
        <v>44</v>
      </c>
      <c r="H69" s="115">
        <v>44</v>
      </c>
      <c r="I69" s="115">
        <v>132</v>
      </c>
      <c r="J69" s="115">
        <v>-73</v>
      </c>
      <c r="K69" s="115">
        <v>-499</v>
      </c>
      <c r="L69" s="115">
        <v>70</v>
      </c>
      <c r="M69" s="115">
        <v>232</v>
      </c>
      <c r="N69" s="115">
        <v>-144</v>
      </c>
    </row>
    <row r="70" spans="2:14" x14ac:dyDescent="0.35">
      <c r="B70" t="s">
        <v>129</v>
      </c>
      <c r="D70" s="115">
        <v>-32</v>
      </c>
      <c r="E70" s="115">
        <v>24</v>
      </c>
      <c r="F70" s="115">
        <v>-79</v>
      </c>
      <c r="G70" s="115">
        <v>-250</v>
      </c>
      <c r="H70" s="115">
        <v>222</v>
      </c>
      <c r="I70" s="115">
        <v>-481</v>
      </c>
      <c r="J70" s="115">
        <v>-467</v>
      </c>
      <c r="K70" s="115">
        <v>-61</v>
      </c>
      <c r="L70" s="115">
        <v>-160</v>
      </c>
      <c r="M70" s="115">
        <v>1152</v>
      </c>
      <c r="N70" s="115">
        <v>99</v>
      </c>
    </row>
    <row r="71" spans="2:14" x14ac:dyDescent="0.35">
      <c r="M71" s="26"/>
    </row>
    <row r="72" spans="2:14" x14ac:dyDescent="0.35">
      <c r="B72" s="2" t="s">
        <v>130</v>
      </c>
    </row>
    <row r="73" spans="2:14" x14ac:dyDescent="0.35">
      <c r="B73" t="s">
        <v>131</v>
      </c>
      <c r="D73" s="115">
        <v>0</v>
      </c>
      <c r="E73" s="115">
        <v>0</v>
      </c>
      <c r="F73" s="115">
        <v>0</v>
      </c>
      <c r="G73" s="115">
        <v>0</v>
      </c>
      <c r="H73" s="115">
        <v>0</v>
      </c>
      <c r="I73" s="115">
        <v>0</v>
      </c>
      <c r="J73" s="115">
        <v>0</v>
      </c>
      <c r="K73" s="115">
        <v>0</v>
      </c>
      <c r="L73" s="115">
        <v>0</v>
      </c>
      <c r="M73" s="115">
        <v>0</v>
      </c>
      <c r="N73" s="115">
        <v>2981</v>
      </c>
    </row>
    <row r="74" spans="2:14" x14ac:dyDescent="0.35">
      <c r="B74" t="s">
        <v>133</v>
      </c>
      <c r="D74" s="115">
        <v>0</v>
      </c>
      <c r="E74" s="115">
        <v>0</v>
      </c>
      <c r="F74" s="115">
        <v>-398</v>
      </c>
      <c r="G74" s="115">
        <v>0</v>
      </c>
      <c r="H74" s="115">
        <v>0</v>
      </c>
      <c r="I74" s="115">
        <v>0</v>
      </c>
      <c r="J74" s="115">
        <v>0</v>
      </c>
      <c r="K74" s="115">
        <v>0</v>
      </c>
      <c r="L74" s="115">
        <v>0</v>
      </c>
      <c r="M74" s="115">
        <v>0</v>
      </c>
      <c r="N74" s="115">
        <v>0</v>
      </c>
    </row>
    <row r="75" spans="2:14" x14ac:dyDescent="0.35">
      <c r="B75" t="s">
        <v>134</v>
      </c>
      <c r="D75" s="115">
        <v>50</v>
      </c>
      <c r="E75" s="115">
        <v>0</v>
      </c>
      <c r="F75" s="115">
        <v>0</v>
      </c>
      <c r="G75" s="115">
        <v>216</v>
      </c>
      <c r="H75" s="115">
        <v>101</v>
      </c>
      <c r="I75" s="115">
        <v>50</v>
      </c>
      <c r="J75" s="115">
        <v>12</v>
      </c>
      <c r="K75" s="115">
        <v>0</v>
      </c>
      <c r="L75" s="115">
        <v>53</v>
      </c>
      <c r="M75" s="115">
        <v>1327</v>
      </c>
      <c r="N75" s="115">
        <v>60</v>
      </c>
    </row>
    <row r="76" spans="2:14" x14ac:dyDescent="0.35">
      <c r="B76" t="s">
        <v>135</v>
      </c>
      <c r="D76" s="115">
        <v>-181</v>
      </c>
      <c r="E76" s="115">
        <v>-80</v>
      </c>
      <c r="F76" s="115">
        <v>-87</v>
      </c>
      <c r="G76" s="115">
        <v>0</v>
      </c>
      <c r="H76" s="115">
        <v>-65</v>
      </c>
      <c r="I76" s="115">
        <v>-18</v>
      </c>
      <c r="J76" s="115">
        <v>-69</v>
      </c>
      <c r="K76" s="115">
        <v>-495</v>
      </c>
      <c r="L76" s="115">
        <v>-56</v>
      </c>
      <c r="M76" s="115">
        <v>-73</v>
      </c>
      <c r="N76" s="115">
        <v>-1511</v>
      </c>
    </row>
    <row r="77" spans="2:14" x14ac:dyDescent="0.35">
      <c r="B77" t="s">
        <v>136</v>
      </c>
      <c r="D77" s="115">
        <v>-82</v>
      </c>
      <c r="E77" s="115">
        <v>-66</v>
      </c>
      <c r="F77" s="115">
        <v>-61</v>
      </c>
      <c r="G77" s="115">
        <v>-28</v>
      </c>
      <c r="H77" s="115">
        <v>-44</v>
      </c>
      <c r="I77" s="115">
        <v>-70</v>
      </c>
      <c r="J77" s="115">
        <v>-65</v>
      </c>
      <c r="K77" s="115">
        <v>-63</v>
      </c>
      <c r="L77" s="115">
        <v>-82</v>
      </c>
      <c r="M77" s="115">
        <v>-118</v>
      </c>
      <c r="N77" s="115">
        <v>-261</v>
      </c>
    </row>
    <row r="78" spans="2:14" x14ac:dyDescent="0.35">
      <c r="B78" t="s">
        <v>137</v>
      </c>
      <c r="D78" s="115">
        <v>-161</v>
      </c>
      <c r="E78" s="115">
        <v>-187</v>
      </c>
      <c r="F78" s="115">
        <v>-189</v>
      </c>
      <c r="G78" s="115">
        <v>-212</v>
      </c>
      <c r="H78" s="115">
        <v>-216</v>
      </c>
      <c r="I78" s="115">
        <v>-222</v>
      </c>
      <c r="J78" s="115">
        <v>-267</v>
      </c>
      <c r="K78" s="115">
        <v>-398</v>
      </c>
      <c r="L78" s="115">
        <v>-573</v>
      </c>
      <c r="M78" s="115">
        <v>-809</v>
      </c>
      <c r="N78" s="115">
        <v>-741</v>
      </c>
    </row>
    <row r="79" spans="2:14" x14ac:dyDescent="0.35">
      <c r="B79" t="s">
        <v>138</v>
      </c>
      <c r="D79" s="115">
        <v>0</v>
      </c>
      <c r="E79" s="115">
        <v>0</v>
      </c>
      <c r="F79" s="115">
        <v>0</v>
      </c>
      <c r="G79" s="115">
        <v>0</v>
      </c>
      <c r="H79" s="115">
        <v>0</v>
      </c>
      <c r="I79" s="115">
        <v>-49</v>
      </c>
      <c r="J79" s="115">
        <v>-45</v>
      </c>
      <c r="K79" s="115">
        <v>-53</v>
      </c>
      <c r="L79" s="115">
        <v>-56</v>
      </c>
      <c r="M79" s="115">
        <v>-71</v>
      </c>
      <c r="N79" s="115">
        <v>-75</v>
      </c>
    </row>
    <row r="80" spans="2:14" x14ac:dyDescent="0.35">
      <c r="B80" t="s">
        <v>141</v>
      </c>
      <c r="D80" s="115">
        <v>-18</v>
      </c>
      <c r="E80" s="115">
        <v>51</v>
      </c>
      <c r="F80" s="115">
        <v>-81</v>
      </c>
      <c r="G80" s="115">
        <v>-6</v>
      </c>
      <c r="H80" s="115">
        <v>0</v>
      </c>
      <c r="I80" s="115">
        <v>0</v>
      </c>
      <c r="J80" s="115">
        <v>9</v>
      </c>
      <c r="K80" s="115">
        <v>13</v>
      </c>
      <c r="L80" s="115">
        <v>0</v>
      </c>
      <c r="M80" s="115">
        <v>0</v>
      </c>
      <c r="N80" s="115">
        <v>0</v>
      </c>
    </row>
    <row r="82" spans="2:14" x14ac:dyDescent="0.35">
      <c r="B82" s="2" t="s">
        <v>35</v>
      </c>
      <c r="C82" s="2"/>
      <c r="D82" s="115">
        <v>-182</v>
      </c>
      <c r="E82" s="115">
        <v>-21</v>
      </c>
      <c r="F82" s="115">
        <v>70</v>
      </c>
      <c r="G82" s="115">
        <v>294</v>
      </c>
      <c r="H82" s="115">
        <v>39</v>
      </c>
      <c r="I82" s="115">
        <v>152</v>
      </c>
      <c r="J82" s="115">
        <v>884</v>
      </c>
      <c r="K82" s="115">
        <v>-796</v>
      </c>
      <c r="L82" s="115">
        <v>-87</v>
      </c>
      <c r="M82" s="115">
        <v>281</v>
      </c>
      <c r="N82" s="115">
        <v>206</v>
      </c>
    </row>
    <row r="83" spans="2:14" x14ac:dyDescent="0.35">
      <c r="B83" s="2" t="s">
        <v>344</v>
      </c>
      <c r="D83" s="115">
        <v>239</v>
      </c>
      <c r="E83" s="115">
        <v>-30</v>
      </c>
      <c r="F83" s="115">
        <v>609</v>
      </c>
      <c r="G83" s="115">
        <v>6</v>
      </c>
      <c r="H83" s="115">
        <v>-47</v>
      </c>
      <c r="I83" s="115">
        <v>931</v>
      </c>
      <c r="J83" s="115">
        <v>1477</v>
      </c>
      <c r="K83" s="115">
        <v>1270</v>
      </c>
      <c r="L83" s="115">
        <v>1321</v>
      </c>
      <c r="M83" s="115">
        <v>1626</v>
      </c>
      <c r="N83" s="115">
        <v>1643</v>
      </c>
    </row>
    <row r="84" spans="2:14" x14ac:dyDescent="0.35">
      <c r="B84" s="2" t="s">
        <v>345</v>
      </c>
      <c r="D84" s="5">
        <v>0.74</v>
      </c>
      <c r="E84" s="5">
        <v>0.96</v>
      </c>
      <c r="F84" s="5">
        <v>1.2</v>
      </c>
      <c r="G84" s="5">
        <v>0.78</v>
      </c>
      <c r="H84" s="5">
        <v>0.48</v>
      </c>
      <c r="I84" s="5">
        <v>0.94</v>
      </c>
      <c r="J84" s="5">
        <v>1.1399999999999999</v>
      </c>
      <c r="K84" s="5">
        <v>1.02</v>
      </c>
      <c r="L84" s="5">
        <v>1</v>
      </c>
      <c r="M84" s="5">
        <v>1.02</v>
      </c>
      <c r="N84" s="5">
        <v>1.02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99437-08AD-4914-BE28-787C202FED6E}">
  <dimension ref="A2:K65"/>
  <sheetViews>
    <sheetView showGridLines="0" workbookViewId="0">
      <selection activeCell="G39" sqref="G39"/>
    </sheetView>
  </sheetViews>
  <sheetFormatPr defaultRowHeight="14.5" x14ac:dyDescent="0.35"/>
  <cols>
    <col min="1" max="1" width="1.7265625" customWidth="1"/>
    <col min="8" max="8" width="8.7265625" customWidth="1"/>
  </cols>
  <sheetData>
    <row r="2" spans="1:11" x14ac:dyDescent="0.35">
      <c r="A2" t="s">
        <v>94</v>
      </c>
      <c r="B2" s="27" t="s">
        <v>328</v>
      </c>
      <c r="C2" s="27"/>
      <c r="D2" s="27"/>
      <c r="E2" s="27"/>
      <c r="F2" s="27"/>
      <c r="G2" s="28">
        <f>'Raw FS'!J2</f>
        <v>44256</v>
      </c>
      <c r="H2" s="28">
        <f>'Raw FS'!K2</f>
        <v>44621</v>
      </c>
      <c r="I2" s="28">
        <f>'Raw FS'!L2</f>
        <v>44986</v>
      </c>
      <c r="J2" s="28">
        <f>'Raw FS'!M2</f>
        <v>45352</v>
      </c>
      <c r="K2" s="28">
        <f>'Raw FS'!N2</f>
        <v>45717</v>
      </c>
    </row>
    <row r="4" spans="1:11" x14ac:dyDescent="0.35">
      <c r="B4" s="2" t="s">
        <v>329</v>
      </c>
    </row>
    <row r="5" spans="1:11" x14ac:dyDescent="0.35">
      <c r="B5" s="124" t="str">
        <f>'Raw FS'!B36</f>
        <v>Inventories</v>
      </c>
      <c r="C5" s="124"/>
      <c r="D5" s="124"/>
      <c r="E5" s="124"/>
      <c r="F5" s="124"/>
      <c r="G5" s="128">
        <f>'Raw FS'!J36</f>
        <v>2249</v>
      </c>
      <c r="H5" s="128">
        <f>'Raw FS'!K36</f>
        <v>2267</v>
      </c>
      <c r="I5" s="128">
        <f>'Raw FS'!L36</f>
        <v>2702</v>
      </c>
      <c r="J5" s="128">
        <f>'Raw FS'!M36</f>
        <v>2769</v>
      </c>
      <c r="K5" s="128">
        <f>'Raw FS'!N36</f>
        <v>3600</v>
      </c>
    </row>
    <row r="6" spans="1:11" x14ac:dyDescent="0.35">
      <c r="B6" s="124" t="str">
        <f>'Raw FS'!B37</f>
        <v>Trade receivables -</v>
      </c>
      <c r="C6" s="124"/>
      <c r="D6" s="124"/>
      <c r="E6" s="124"/>
      <c r="F6" s="124"/>
      <c r="G6" s="128">
        <f>'Raw FS'!J37</f>
        <v>761</v>
      </c>
      <c r="H6" s="128">
        <f>'Raw FS'!K37</f>
        <v>835</v>
      </c>
      <c r="I6" s="128">
        <f>'Raw FS'!L37</f>
        <v>798</v>
      </c>
      <c r="J6" s="128">
        <f>'Raw FS'!M37</f>
        <v>897</v>
      </c>
      <c r="K6" s="128">
        <f>'Raw FS'!N37</f>
        <v>870</v>
      </c>
    </row>
    <row r="7" spans="1:11" x14ac:dyDescent="0.35">
      <c r="B7" s="124" t="str">
        <f>'Raw FS'!B42</f>
        <v>Loans n Advances</v>
      </c>
      <c r="C7" s="124"/>
      <c r="D7" s="124"/>
      <c r="E7" s="124"/>
      <c r="F7" s="124"/>
      <c r="G7" s="128">
        <f>'Raw FS'!J42</f>
        <v>207</v>
      </c>
      <c r="H7" s="128">
        <f>'Raw FS'!K42</f>
        <v>235</v>
      </c>
      <c r="I7" s="128">
        <f>'Raw FS'!L42</f>
        <v>235</v>
      </c>
      <c r="J7" s="128">
        <f>'Raw FS'!M42</f>
        <v>591</v>
      </c>
      <c r="K7" s="128">
        <f>'Raw FS'!N42</f>
        <v>737</v>
      </c>
    </row>
    <row r="8" spans="1:11" x14ac:dyDescent="0.35">
      <c r="B8" t="str">
        <f>'Raw FS'!B43</f>
        <v>Other asset items</v>
      </c>
      <c r="G8" s="129">
        <f>'Raw FS'!J43</f>
        <v>983</v>
      </c>
      <c r="H8" s="129">
        <f>'Raw FS'!K43</f>
        <v>1495</v>
      </c>
      <c r="I8" s="129">
        <f>'Raw FS'!L43</f>
        <v>1433</v>
      </c>
      <c r="J8" s="129">
        <f>'Raw FS'!M43</f>
        <v>749</v>
      </c>
      <c r="K8" s="129">
        <f>'Raw FS'!N43</f>
        <v>1143</v>
      </c>
    </row>
    <row r="9" spans="1:11" x14ac:dyDescent="0.35">
      <c r="B9" s="122" t="s">
        <v>157</v>
      </c>
      <c r="C9" s="122"/>
      <c r="D9" s="122"/>
      <c r="E9" s="122"/>
      <c r="F9" s="122"/>
      <c r="G9" s="130">
        <f>SUM(G5:G8)</f>
        <v>4200</v>
      </c>
      <c r="H9" s="130">
        <f>SUM(H5:H8)</f>
        <v>4832</v>
      </c>
      <c r="I9" s="130">
        <f>SUM(I5:I8)</f>
        <v>5168</v>
      </c>
      <c r="J9" s="130">
        <f>SUM(J5:J8)</f>
        <v>5006</v>
      </c>
      <c r="K9" s="130">
        <f>SUM(K5:K8)</f>
        <v>6350</v>
      </c>
    </row>
    <row r="10" spans="1:11" x14ac:dyDescent="0.35">
      <c r="G10" s="129"/>
      <c r="H10" s="129"/>
      <c r="I10" s="129"/>
      <c r="J10" s="129"/>
      <c r="K10" s="129"/>
    </row>
    <row r="11" spans="1:11" x14ac:dyDescent="0.35">
      <c r="B11" s="2" t="s">
        <v>330</v>
      </c>
      <c r="G11" s="129"/>
      <c r="H11" s="129"/>
      <c r="I11" s="129"/>
      <c r="J11" s="129"/>
      <c r="K11" s="129"/>
    </row>
    <row r="12" spans="1:11" x14ac:dyDescent="0.35">
      <c r="B12" s="124" t="str">
        <f>'Raw FS'!B13</f>
        <v>Trade Payables</v>
      </c>
      <c r="C12" s="124"/>
      <c r="D12" s="124"/>
      <c r="E12" s="124"/>
      <c r="F12" s="124"/>
      <c r="G12" s="128">
        <f>'Raw FS'!J13</f>
        <v>1625</v>
      </c>
      <c r="H12" s="128">
        <f>'Raw FS'!K13</f>
        <v>1916</v>
      </c>
      <c r="I12" s="128">
        <f>'Raw FS'!L13</f>
        <v>2348</v>
      </c>
      <c r="J12" s="128">
        <f>'Raw FS'!M13</f>
        <v>2707</v>
      </c>
      <c r="K12" s="128">
        <f>'Raw FS'!N13</f>
        <v>3508</v>
      </c>
    </row>
    <row r="13" spans="1:11" x14ac:dyDescent="0.35">
      <c r="B13" s="124" t="str">
        <f>'Raw FS'!B14</f>
        <v>Advance from Customers</v>
      </c>
      <c r="C13" s="124"/>
      <c r="D13" s="124"/>
      <c r="E13" s="124"/>
      <c r="F13" s="124"/>
      <c r="G13" s="128">
        <f>'Raw FS'!J14</f>
        <v>41</v>
      </c>
      <c r="H13" s="128">
        <f>'Raw FS'!K14</f>
        <v>44</v>
      </c>
      <c r="I13" s="128">
        <f>'Raw FS'!L14</f>
        <v>52</v>
      </c>
      <c r="J13" s="128">
        <f>'Raw FS'!M14</f>
        <v>64</v>
      </c>
      <c r="K13" s="128">
        <f>'Raw FS'!N14</f>
        <v>65</v>
      </c>
    </row>
    <row r="14" spans="1:11" x14ac:dyDescent="0.35">
      <c r="B14" s="124" t="str">
        <f>'Raw FS'!B15</f>
        <v>Other liability items</v>
      </c>
      <c r="C14" s="124"/>
      <c r="D14" s="124"/>
      <c r="E14" s="124"/>
      <c r="F14" s="124"/>
      <c r="G14" s="128">
        <f>'Raw FS'!J15</f>
        <v>1291</v>
      </c>
      <c r="H14" s="128">
        <f>'Raw FS'!K15</f>
        <v>1409</v>
      </c>
      <c r="I14" s="128">
        <f>'Raw FS'!L15</f>
        <v>1636</v>
      </c>
      <c r="J14" s="128">
        <f>'Raw FS'!M15</f>
        <v>4195</v>
      </c>
      <c r="K14" s="128">
        <f>'Raw FS'!N15</f>
        <v>4474</v>
      </c>
    </row>
    <row r="15" spans="1:11" x14ac:dyDescent="0.35">
      <c r="B15" s="122" t="s">
        <v>482</v>
      </c>
      <c r="C15" s="122"/>
      <c r="D15" s="122"/>
      <c r="E15" s="122"/>
      <c r="F15" s="122"/>
      <c r="G15" s="130">
        <f>SUM(G12:G14)</f>
        <v>2957</v>
      </c>
      <c r="H15" s="130">
        <f>SUM(H12:H14)</f>
        <v>3369</v>
      </c>
      <c r="I15" s="130">
        <f>SUM(I12:I14)</f>
        <v>4036</v>
      </c>
      <c r="J15" s="130">
        <f>SUM(J12:J14)</f>
        <v>6966</v>
      </c>
      <c r="K15" s="130">
        <f>SUM(K12:K14)</f>
        <v>8047</v>
      </c>
    </row>
    <row r="16" spans="1:11" x14ac:dyDescent="0.35">
      <c r="G16" s="129"/>
      <c r="H16" s="129"/>
      <c r="I16" s="129"/>
      <c r="J16" s="129"/>
      <c r="K16" s="129"/>
    </row>
    <row r="17" spans="1:11" ht="15" thickBot="1" x14ac:dyDescent="0.4">
      <c r="A17" t="s">
        <v>94</v>
      </c>
      <c r="B17" s="125" t="s">
        <v>331</v>
      </c>
      <c r="C17" s="125"/>
      <c r="D17" s="125"/>
      <c r="E17" s="125"/>
      <c r="F17" s="125"/>
      <c r="G17" s="131">
        <f>G9-G15</f>
        <v>1243</v>
      </c>
      <c r="H17" s="131">
        <f>H9-H15</f>
        <v>1463</v>
      </c>
      <c r="I17" s="131">
        <f>I9-I15</f>
        <v>1132</v>
      </c>
      <c r="J17" s="131">
        <f>J9-J15</f>
        <v>-1960</v>
      </c>
      <c r="K17" s="131">
        <f>K9-K15</f>
        <v>-1697</v>
      </c>
    </row>
    <row r="18" spans="1:11" x14ac:dyDescent="0.35">
      <c r="G18" s="129"/>
      <c r="H18" s="129"/>
      <c r="I18" s="129"/>
      <c r="J18" s="129"/>
      <c r="K18" s="129"/>
    </row>
    <row r="19" spans="1:11" x14ac:dyDescent="0.35">
      <c r="B19" s="2" t="s">
        <v>332</v>
      </c>
      <c r="G19" s="129"/>
      <c r="H19" s="129"/>
      <c r="I19" s="129"/>
      <c r="J19" s="129"/>
      <c r="K19" s="129"/>
    </row>
    <row r="20" spans="1:11" x14ac:dyDescent="0.35">
      <c r="B20" s="124" t="str">
        <f>'Raw FS'!B19</f>
        <v>Land</v>
      </c>
      <c r="C20" s="124"/>
      <c r="D20" s="124"/>
      <c r="E20" s="124"/>
      <c r="F20" s="124"/>
      <c r="G20" s="128">
        <f>'Raw FS'!J19</f>
        <v>146</v>
      </c>
      <c r="H20" s="128">
        <f>'Raw FS'!K19</f>
        <v>168</v>
      </c>
      <c r="I20" s="128">
        <f>'Raw FS'!L19</f>
        <v>172</v>
      </c>
      <c r="J20" s="128">
        <f>'Raw FS'!M19</f>
        <v>204</v>
      </c>
      <c r="K20" s="128">
        <f>'Raw FS'!N19</f>
        <v>192</v>
      </c>
    </row>
    <row r="21" spans="1:11" x14ac:dyDescent="0.35">
      <c r="B21" s="124" t="str">
        <f>'Raw FS'!B20</f>
        <v>Building</v>
      </c>
      <c r="C21" s="124"/>
      <c r="D21" s="124"/>
      <c r="E21" s="124"/>
      <c r="F21" s="124"/>
      <c r="G21" s="128">
        <f>'Raw FS'!J20</f>
        <v>640</v>
      </c>
      <c r="H21" s="128">
        <f>'Raw FS'!K20</f>
        <v>714</v>
      </c>
      <c r="I21" s="128">
        <f>'Raw FS'!L20</f>
        <v>728</v>
      </c>
      <c r="J21" s="128">
        <f>'Raw FS'!M20</f>
        <v>963</v>
      </c>
      <c r="K21" s="128">
        <f>'Raw FS'!N20</f>
        <v>1027</v>
      </c>
    </row>
    <row r="22" spans="1:11" x14ac:dyDescent="0.35">
      <c r="B22" s="124" t="str">
        <f>'Raw FS'!B21</f>
        <v>Estates</v>
      </c>
      <c r="C22" s="124"/>
      <c r="D22" s="124"/>
      <c r="E22" s="124"/>
      <c r="F22" s="124"/>
      <c r="G22" s="128">
        <f>'Raw FS'!J21</f>
        <v>0</v>
      </c>
      <c r="H22" s="128">
        <f>'Raw FS'!K21</f>
        <v>0</v>
      </c>
      <c r="I22" s="128">
        <f>'Raw FS'!L21</f>
        <v>0</v>
      </c>
      <c r="J22" s="128">
        <f>'Raw FS'!M21</f>
        <v>0</v>
      </c>
      <c r="K22" s="128">
        <f>'Raw FS'!N21</f>
        <v>0</v>
      </c>
    </row>
    <row r="23" spans="1:11" x14ac:dyDescent="0.35">
      <c r="B23" s="124" t="str">
        <f>'Raw FS'!B22</f>
        <v>Plant Machinery</v>
      </c>
      <c r="C23" s="124"/>
      <c r="D23" s="124"/>
      <c r="E23" s="124"/>
      <c r="F23" s="124"/>
      <c r="G23" s="128">
        <f>'Raw FS'!J22</f>
        <v>2054</v>
      </c>
      <c r="H23" s="128">
        <f>'Raw FS'!K22</f>
        <v>2273</v>
      </c>
      <c r="I23" s="128">
        <f>'Raw FS'!L22</f>
        <v>2442</v>
      </c>
      <c r="J23" s="128">
        <f>'Raw FS'!M22</f>
        <v>2811</v>
      </c>
      <c r="K23" s="128">
        <f>'Raw FS'!N22</f>
        <v>2785</v>
      </c>
    </row>
    <row r="24" spans="1:11" x14ac:dyDescent="0.35">
      <c r="B24" s="124" t="str">
        <f>'Raw FS'!B23</f>
        <v>Equipments</v>
      </c>
      <c r="C24" s="124"/>
      <c r="D24" s="124"/>
      <c r="E24" s="124"/>
      <c r="F24" s="124"/>
      <c r="G24" s="128">
        <f>'Raw FS'!J23</f>
        <v>10</v>
      </c>
      <c r="H24" s="128">
        <f>'Raw FS'!K23</f>
        <v>9</v>
      </c>
      <c r="I24" s="128">
        <f>'Raw FS'!L23</f>
        <v>7</v>
      </c>
      <c r="J24" s="128">
        <f>'Raw FS'!M23</f>
        <v>0</v>
      </c>
      <c r="K24" s="128">
        <f>'Raw FS'!N23</f>
        <v>0</v>
      </c>
    </row>
    <row r="25" spans="1:11" x14ac:dyDescent="0.35">
      <c r="B25" s="124" t="str">
        <f>'Raw FS'!B24</f>
        <v>Furniture n fittings</v>
      </c>
      <c r="C25" s="124"/>
      <c r="D25" s="124"/>
      <c r="E25" s="124"/>
      <c r="F25" s="124"/>
      <c r="G25" s="128">
        <f>'Raw FS'!J24</f>
        <v>229</v>
      </c>
      <c r="H25" s="128">
        <f>'Raw FS'!K24</f>
        <v>229</v>
      </c>
      <c r="I25" s="128">
        <f>'Raw FS'!L24</f>
        <v>246</v>
      </c>
      <c r="J25" s="128">
        <f>'Raw FS'!M24</f>
        <v>264</v>
      </c>
      <c r="K25" s="128">
        <f>'Raw FS'!N24</f>
        <v>295</v>
      </c>
    </row>
    <row r="26" spans="1:11" x14ac:dyDescent="0.35">
      <c r="B26" s="124" t="str">
        <f>'Raw FS'!B25</f>
        <v>Vehicles</v>
      </c>
      <c r="C26" s="124"/>
      <c r="D26" s="124"/>
      <c r="E26" s="124"/>
      <c r="F26" s="124"/>
      <c r="G26" s="128">
        <f>'Raw FS'!J25</f>
        <v>25</v>
      </c>
      <c r="H26" s="128">
        <f>'Raw FS'!K25</f>
        <v>23</v>
      </c>
      <c r="I26" s="128">
        <f>'Raw FS'!L25</f>
        <v>20</v>
      </c>
      <c r="J26" s="128">
        <f>'Raw FS'!M25</f>
        <v>27</v>
      </c>
      <c r="K26" s="128">
        <f>'Raw FS'!N25</f>
        <v>34</v>
      </c>
    </row>
    <row r="27" spans="1:11" x14ac:dyDescent="0.35">
      <c r="B27" s="124" t="str">
        <f>'Raw FS'!B26</f>
        <v>Intangible Assets</v>
      </c>
      <c r="C27" s="124"/>
      <c r="D27" s="124"/>
      <c r="E27" s="124"/>
      <c r="F27" s="124"/>
      <c r="G27" s="128">
        <f>'Raw FS'!J26</f>
        <v>10812</v>
      </c>
      <c r="H27" s="128">
        <f>'Raw FS'!K26</f>
        <v>11008</v>
      </c>
      <c r="I27" s="128">
        <f>'Raw FS'!L26</f>
        <v>11405</v>
      </c>
      <c r="J27" s="128">
        <f>'Raw FS'!M26</f>
        <v>17596</v>
      </c>
      <c r="K27" s="128">
        <f>'Raw FS'!N26</f>
        <v>19944</v>
      </c>
    </row>
    <row r="28" spans="1:11" x14ac:dyDescent="0.35">
      <c r="B28" s="124" t="str">
        <f>'Raw FS'!B27</f>
        <v>Other fixed assets</v>
      </c>
      <c r="C28" s="124"/>
      <c r="D28" s="124"/>
      <c r="E28" s="124"/>
      <c r="F28" s="124"/>
      <c r="G28" s="128">
        <f>'Raw FS'!J27</f>
        <v>576</v>
      </c>
      <c r="H28" s="128">
        <f>'Raw FS'!K27</f>
        <v>802</v>
      </c>
      <c r="I28" s="128">
        <f>'Raw FS'!L27</f>
        <v>881</v>
      </c>
      <c r="J28" s="128">
        <f>'Raw FS'!M27</f>
        <v>646</v>
      </c>
      <c r="K28" s="128">
        <f>'Raw FS'!N27</f>
        <v>720</v>
      </c>
    </row>
    <row r="29" spans="1:11" ht="6" customHeight="1" x14ac:dyDescent="0.35">
      <c r="G29" s="129"/>
      <c r="H29" s="129"/>
      <c r="I29" s="129"/>
      <c r="J29" s="129"/>
      <c r="K29" s="129"/>
    </row>
    <row r="30" spans="1:11" x14ac:dyDescent="0.35">
      <c r="B30" s="122" t="s">
        <v>316</v>
      </c>
      <c r="C30" s="122"/>
      <c r="D30" s="122"/>
      <c r="E30" s="122"/>
      <c r="F30" s="122"/>
      <c r="G30" s="130">
        <f>SUM(G20:G28)</f>
        <v>14492</v>
      </c>
      <c r="H30" s="130">
        <f>SUM(H20:H28)</f>
        <v>15226</v>
      </c>
      <c r="I30" s="130">
        <f>SUM(I20:I28)</f>
        <v>15901</v>
      </c>
      <c r="J30" s="130">
        <f>SUM(J20:J28)</f>
        <v>22511</v>
      </c>
      <c r="K30" s="130">
        <f>SUM(K20:K28)</f>
        <v>24997</v>
      </c>
    </row>
    <row r="31" spans="1:11" x14ac:dyDescent="0.35">
      <c r="B31" t="s">
        <v>317</v>
      </c>
      <c r="G31" s="129">
        <f>-'Raw FS'!J29</f>
        <v>-2469</v>
      </c>
      <c r="H31" s="129">
        <f>-'Raw FS'!K29</f>
        <v>-2627</v>
      </c>
      <c r="I31" s="129">
        <f>-'Raw FS'!L29</f>
        <v>-2830</v>
      </c>
      <c r="J31" s="129">
        <f>-'Raw FS'!M29</f>
        <v>-3152</v>
      </c>
      <c r="K31" s="129">
        <f>-'Raw FS'!N29</f>
        <v>-3520</v>
      </c>
    </row>
    <row r="32" spans="1:11" ht="15" thickBot="1" x14ac:dyDescent="0.4">
      <c r="A32" t="s">
        <v>94</v>
      </c>
      <c r="B32" s="125" t="s">
        <v>333</v>
      </c>
      <c r="C32" s="125"/>
      <c r="D32" s="125"/>
      <c r="E32" s="125"/>
      <c r="F32" s="125"/>
      <c r="G32" s="131">
        <f>SUM(G30:G31)</f>
        <v>12023</v>
      </c>
      <c r="H32" s="131">
        <f>SUM(H30:H31)</f>
        <v>12599</v>
      </c>
      <c r="I32" s="131">
        <f>SUM(I30:I31)</f>
        <v>13071</v>
      </c>
      <c r="J32" s="131">
        <f>SUM(J30:J31)</f>
        <v>19359</v>
      </c>
      <c r="K32" s="131">
        <f>SUM(K30:K31)</f>
        <v>21477</v>
      </c>
    </row>
    <row r="33" spans="1:11" x14ac:dyDescent="0.35">
      <c r="G33" s="129"/>
      <c r="H33" s="129"/>
      <c r="I33" s="129"/>
      <c r="J33" s="129"/>
      <c r="K33" s="129"/>
    </row>
    <row r="34" spans="1:11" x14ac:dyDescent="0.35">
      <c r="A34" t="s">
        <v>94</v>
      </c>
      <c r="B34" s="2" t="s">
        <v>334</v>
      </c>
      <c r="G34" s="132">
        <f>SUM(G32,G17)</f>
        <v>13266</v>
      </c>
      <c r="H34" s="132">
        <f>SUM(H32,H17)</f>
        <v>14062</v>
      </c>
      <c r="I34" s="132">
        <f>SUM(I32,I17)</f>
        <v>14203</v>
      </c>
      <c r="J34" s="132">
        <f>SUM(J32,J17)</f>
        <v>17399</v>
      </c>
      <c r="K34" s="132">
        <f>SUM(K32,K17)</f>
        <v>19780</v>
      </c>
    </row>
    <row r="35" spans="1:11" x14ac:dyDescent="0.35">
      <c r="B35" t="s">
        <v>335</v>
      </c>
      <c r="G35" s="129">
        <f>'Historical FS'!H27+'Historical FS'!H21</f>
        <v>2109.7100000000005</v>
      </c>
      <c r="H35" s="129">
        <f>'Historical FS'!I27+'Historical FS'!I21</f>
        <v>2448.9900000000011</v>
      </c>
      <c r="I35" s="129">
        <f>'Historical FS'!J27+'Historical FS'!J21</f>
        <v>2398.869999999999</v>
      </c>
      <c r="J35" s="129">
        <f>'Historical FS'!K27+'Historical FS'!K21</f>
        <v>3043.9400000000005</v>
      </c>
      <c r="K35" s="129">
        <f>'Historical FS'!L27+'Historical FS'!L21</f>
        <v>2946.22</v>
      </c>
    </row>
    <row r="36" spans="1:11" x14ac:dyDescent="0.35">
      <c r="B36" t="s">
        <v>348</v>
      </c>
      <c r="G36" s="138">
        <v>0.25</v>
      </c>
      <c r="H36" s="5">
        <v>0.25</v>
      </c>
      <c r="I36" s="5">
        <v>0.25</v>
      </c>
      <c r="J36" s="5">
        <v>0.25</v>
      </c>
      <c r="K36" s="5">
        <v>0.25</v>
      </c>
    </row>
    <row r="37" spans="1:11" x14ac:dyDescent="0.35">
      <c r="B37" s="2" t="s">
        <v>336</v>
      </c>
      <c r="C37" s="2"/>
      <c r="D37" s="2"/>
      <c r="E37" s="2"/>
      <c r="F37" s="2"/>
      <c r="G37" s="132">
        <f>G35*(1-G36)</f>
        <v>1582.2825000000003</v>
      </c>
      <c r="H37" s="132">
        <f>H35*(1-H36)</f>
        <v>1836.7425000000007</v>
      </c>
      <c r="I37" s="132">
        <f>I35*(1-I36)</f>
        <v>1799.1524999999992</v>
      </c>
      <c r="J37" s="132">
        <f>J35*(1-J36)</f>
        <v>2282.9550000000004</v>
      </c>
      <c r="K37" s="132">
        <f>K35*(1-K36)</f>
        <v>2209.665</v>
      </c>
    </row>
    <row r="39" spans="1:11" ht="15" thickBot="1" x14ac:dyDescent="0.4">
      <c r="A39" t="s">
        <v>94</v>
      </c>
      <c r="B39" s="125" t="s">
        <v>337</v>
      </c>
      <c r="C39" s="125"/>
      <c r="D39" s="125"/>
      <c r="E39" s="125"/>
      <c r="F39" s="125"/>
      <c r="G39" s="126">
        <f>G37/G34</f>
        <v>0.11927351876978745</v>
      </c>
      <c r="H39" s="126">
        <f>H37/H34</f>
        <v>0.13061744417579296</v>
      </c>
      <c r="I39" s="126">
        <f>I37/I34</f>
        <v>0.12667411814405402</v>
      </c>
      <c r="J39" s="126">
        <f>J37/J34</f>
        <v>0.13121185125581933</v>
      </c>
      <c r="K39" s="126">
        <f>K37/K34</f>
        <v>0.11171208291203236</v>
      </c>
    </row>
    <row r="41" spans="1:11" x14ac:dyDescent="0.35">
      <c r="A41" t="s">
        <v>94</v>
      </c>
      <c r="B41" s="27" t="s">
        <v>338</v>
      </c>
      <c r="C41" s="27"/>
      <c r="D41" s="27"/>
      <c r="E41" s="27"/>
      <c r="F41" s="27"/>
      <c r="G41" s="28">
        <f>G2</f>
        <v>44256</v>
      </c>
      <c r="H41" s="28">
        <f>H2</f>
        <v>44621</v>
      </c>
      <c r="I41" s="28">
        <f>I2</f>
        <v>44986</v>
      </c>
      <c r="J41" s="28">
        <f>J2</f>
        <v>45352</v>
      </c>
      <c r="K41" s="28">
        <f>K2</f>
        <v>45717</v>
      </c>
    </row>
    <row r="43" spans="1:11" x14ac:dyDescent="0.35">
      <c r="B43" s="124" t="s">
        <v>346</v>
      </c>
      <c r="C43" s="124"/>
      <c r="D43" s="124"/>
      <c r="E43" s="124"/>
      <c r="F43" s="124"/>
      <c r="G43" s="128">
        <f>-SUM('Raw FS'!J58:J59)</f>
        <v>179</v>
      </c>
      <c r="H43" s="128">
        <f>-SUM('Raw FS'!K58:K59)</f>
        <v>246</v>
      </c>
      <c r="I43" s="128">
        <f>-SUM('Raw FS'!L58:L59)</f>
        <v>140</v>
      </c>
      <c r="J43" s="128">
        <f>-SUM('Raw FS'!M58:M59)</f>
        <v>311</v>
      </c>
      <c r="K43" s="128">
        <f>-SUM('Raw FS'!N58:N59)</f>
        <v>415</v>
      </c>
    </row>
    <row r="44" spans="1:11" x14ac:dyDescent="0.35">
      <c r="B44" s="124" t="s">
        <v>347</v>
      </c>
      <c r="C44" s="124"/>
      <c r="D44" s="124"/>
      <c r="E44" s="124"/>
      <c r="F44" s="124"/>
      <c r="G44" s="128"/>
      <c r="H44" s="128">
        <f>H17-G17</f>
        <v>220</v>
      </c>
      <c r="I44" s="128">
        <f>I17-H17</f>
        <v>-331</v>
      </c>
      <c r="J44" s="128">
        <f>J17-I17</f>
        <v>-3092</v>
      </c>
      <c r="K44" s="128">
        <f>K17-J17</f>
        <v>263</v>
      </c>
    </row>
    <row r="46" spans="1:11" x14ac:dyDescent="0.35">
      <c r="B46" s="124" t="s">
        <v>335</v>
      </c>
      <c r="C46" s="124"/>
      <c r="D46" s="124"/>
      <c r="E46" s="124"/>
      <c r="F46" s="124"/>
      <c r="G46" s="128">
        <f t="shared" ref="G46:K48" si="0">G35</f>
        <v>2109.7100000000005</v>
      </c>
      <c r="H46" s="128">
        <f t="shared" si="0"/>
        <v>2448.9900000000011</v>
      </c>
      <c r="I46" s="128">
        <f t="shared" si="0"/>
        <v>2398.869999999999</v>
      </c>
      <c r="J46" s="128">
        <f t="shared" si="0"/>
        <v>3043.9400000000005</v>
      </c>
      <c r="K46" s="128">
        <f t="shared" si="0"/>
        <v>2946.22</v>
      </c>
    </row>
    <row r="47" spans="1:11" x14ac:dyDescent="0.35">
      <c r="B47" s="124" t="s">
        <v>348</v>
      </c>
      <c r="C47" s="124"/>
      <c r="D47" s="124"/>
      <c r="E47" s="124"/>
      <c r="F47" s="124"/>
      <c r="G47" s="136">
        <f t="shared" si="0"/>
        <v>0.25</v>
      </c>
      <c r="H47" s="136">
        <f t="shared" si="0"/>
        <v>0.25</v>
      </c>
      <c r="I47" s="136">
        <f t="shared" si="0"/>
        <v>0.25</v>
      </c>
      <c r="J47" s="136">
        <f t="shared" si="0"/>
        <v>0.25</v>
      </c>
      <c r="K47" s="136">
        <f t="shared" si="0"/>
        <v>0.25</v>
      </c>
    </row>
    <row r="48" spans="1:11" x14ac:dyDescent="0.35">
      <c r="B48" s="124" t="s">
        <v>336</v>
      </c>
      <c r="C48" s="124"/>
      <c r="D48" s="124"/>
      <c r="E48" s="124"/>
      <c r="F48" s="124"/>
      <c r="G48" s="128">
        <f t="shared" si="0"/>
        <v>1582.2825000000003</v>
      </c>
      <c r="H48" s="128">
        <f t="shared" si="0"/>
        <v>1836.7425000000007</v>
      </c>
      <c r="I48" s="128">
        <f t="shared" si="0"/>
        <v>1799.1524999999992</v>
      </c>
      <c r="J48" s="128">
        <f t="shared" si="0"/>
        <v>2282.9550000000004</v>
      </c>
      <c r="K48" s="128">
        <f t="shared" si="0"/>
        <v>2209.665</v>
      </c>
    </row>
    <row r="50" spans="1:11" x14ac:dyDescent="0.35">
      <c r="B50" s="124" t="s">
        <v>349</v>
      </c>
      <c r="C50" s="124"/>
      <c r="D50" s="124"/>
      <c r="E50" s="124"/>
      <c r="F50" s="124"/>
      <c r="G50" s="128"/>
      <c r="H50" s="128">
        <f>SUM(H43:H44)</f>
        <v>466</v>
      </c>
      <c r="I50" s="128">
        <f>SUM(I43:I44)</f>
        <v>-191</v>
      </c>
      <c r="J50" s="128">
        <f>SUM(J43:J44)</f>
        <v>-2781</v>
      </c>
      <c r="K50" s="128">
        <f>SUM(K43:K44)</f>
        <v>678</v>
      </c>
    </row>
    <row r="51" spans="1:11" ht="6" customHeight="1" x14ac:dyDescent="0.35">
      <c r="B51" s="44"/>
      <c r="C51" s="44"/>
      <c r="D51" s="44"/>
      <c r="E51" s="44"/>
      <c r="F51" s="44"/>
      <c r="G51" s="133"/>
      <c r="H51" s="133"/>
      <c r="I51" s="133"/>
      <c r="J51" s="133"/>
      <c r="K51" s="133"/>
    </row>
    <row r="52" spans="1:11" ht="15" thickBot="1" x14ac:dyDescent="0.4">
      <c r="B52" s="125" t="s">
        <v>350</v>
      </c>
      <c r="C52" s="125"/>
      <c r="D52" s="125"/>
      <c r="E52" s="125"/>
      <c r="F52" s="125"/>
      <c r="G52" s="125"/>
      <c r="H52" s="126">
        <f>H50/H48</f>
        <v>0.25371003284347143</v>
      </c>
      <c r="I52" s="126">
        <f>I50/I48</f>
        <v>-0.1061610952934785</v>
      </c>
      <c r="J52" s="126">
        <f>J50/J48</f>
        <v>-1.2181580451651477</v>
      </c>
      <c r="K52" s="126">
        <f>K50/K48</f>
        <v>0.30683384132888925</v>
      </c>
    </row>
    <row r="53" spans="1:11" x14ac:dyDescent="0.35">
      <c r="H53" s="58"/>
      <c r="I53" s="58"/>
      <c r="J53" s="58"/>
      <c r="K53" s="58"/>
    </row>
    <row r="54" spans="1:11" x14ac:dyDescent="0.35">
      <c r="I54" s="134" t="s">
        <v>351</v>
      </c>
      <c r="J54" s="134"/>
      <c r="K54" s="135">
        <f>AVERAGE(H52:K52)</f>
        <v>-0.19094381657156637</v>
      </c>
    </row>
    <row r="55" spans="1:11" x14ac:dyDescent="0.35">
      <c r="I55" s="134" t="s">
        <v>352</v>
      </c>
      <c r="J55" s="134"/>
      <c r="K55" s="135">
        <f>MEDIAN(H52:K52)</f>
        <v>7.3774468774996466E-2</v>
      </c>
    </row>
    <row r="57" spans="1:11" x14ac:dyDescent="0.35">
      <c r="A57" t="s">
        <v>94</v>
      </c>
      <c r="B57" s="27" t="s">
        <v>353</v>
      </c>
      <c r="C57" s="27"/>
      <c r="D57" s="27"/>
      <c r="E57" s="27"/>
      <c r="F57" s="27"/>
      <c r="G57" s="28">
        <f>G41</f>
        <v>44256</v>
      </c>
      <c r="H57" s="28">
        <f>H41</f>
        <v>44621</v>
      </c>
      <c r="I57" s="28">
        <f>I41</f>
        <v>44986</v>
      </c>
      <c r="J57" s="28">
        <f>J41</f>
        <v>45352</v>
      </c>
      <c r="K57" s="28">
        <f>K41</f>
        <v>45717</v>
      </c>
    </row>
    <row r="59" spans="1:11" x14ac:dyDescent="0.35">
      <c r="B59" s="124" t="s">
        <v>350</v>
      </c>
      <c r="C59" s="124"/>
      <c r="D59" s="124"/>
      <c r="E59" s="124"/>
      <c r="F59" s="124"/>
      <c r="G59" s="124"/>
      <c r="H59" s="136">
        <f>H52</f>
        <v>0.25371003284347143</v>
      </c>
      <c r="I59" s="136">
        <f>I52</f>
        <v>-0.1061610952934785</v>
      </c>
      <c r="J59" s="136">
        <f>J52</f>
        <v>-1.2181580451651477</v>
      </c>
      <c r="K59" s="136">
        <f>K52</f>
        <v>0.30683384132888925</v>
      </c>
    </row>
    <row r="60" spans="1:11" x14ac:dyDescent="0.35">
      <c r="B60" s="124" t="s">
        <v>337</v>
      </c>
      <c r="C60" s="124"/>
      <c r="D60" s="124"/>
      <c r="E60" s="124"/>
      <c r="F60" s="124"/>
      <c r="G60" s="136"/>
      <c r="H60" s="136">
        <f>H39</f>
        <v>0.13061744417579296</v>
      </c>
      <c r="I60" s="136">
        <f>I39</f>
        <v>0.12667411814405402</v>
      </c>
      <c r="J60" s="136">
        <f>J39</f>
        <v>0.13121185125581933</v>
      </c>
      <c r="K60" s="136">
        <f>K39</f>
        <v>0.11171208291203236</v>
      </c>
    </row>
    <row r="61" spans="1:11" ht="6" customHeight="1" x14ac:dyDescent="0.35"/>
    <row r="62" spans="1:11" ht="15" thickBot="1" x14ac:dyDescent="0.4">
      <c r="A62" t="s">
        <v>94</v>
      </c>
      <c r="B62" s="125" t="s">
        <v>354</v>
      </c>
      <c r="C62" s="125"/>
      <c r="D62" s="125"/>
      <c r="E62" s="125"/>
      <c r="F62" s="125"/>
      <c r="G62" s="125"/>
      <c r="H62" s="137">
        <f>H59*H60</f>
        <v>3.3138956051770731E-2</v>
      </c>
      <c r="I62" s="137">
        <f>I59*I60</f>
        <v>-1.3447863127508274E-2</v>
      </c>
      <c r="J62" s="137">
        <f>J59*J60</f>
        <v>-0.15983677222828901</v>
      </c>
      <c r="K62" s="137">
        <f>K59*K60</f>
        <v>3.4277047522750258E-2</v>
      </c>
    </row>
    <row r="64" spans="1:11" x14ac:dyDescent="0.35">
      <c r="I64" s="134" t="s">
        <v>351</v>
      </c>
      <c r="J64" s="134"/>
      <c r="K64" s="135">
        <f>AVERAGE(H62:K62)</f>
        <v>-2.6467157945319071E-2</v>
      </c>
    </row>
    <row r="65" spans="9:11" x14ac:dyDescent="0.35">
      <c r="I65" s="134" t="s">
        <v>352</v>
      </c>
      <c r="J65" s="134"/>
      <c r="K65" s="135">
        <f>MEDIAN(H62:K62)</f>
        <v>9.8455464621312275E-3</v>
      </c>
    </row>
  </sheetData>
  <pageMargins left="0.7" right="0.7" top="0.75" bottom="0.75" header="0.3" footer="0.3"/>
  <ignoredErrors>
    <ignoredError sqref="G43:K43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518DD-3B87-4FFF-8D7D-A437C8DCEB1C}">
  <dimension ref="A2:K40"/>
  <sheetViews>
    <sheetView showGridLines="0" zoomScaleNormal="100" workbookViewId="0">
      <selection activeCell="F10" sqref="F10"/>
    </sheetView>
  </sheetViews>
  <sheetFormatPr defaultRowHeight="14.5" outlineLevelRow="1" x14ac:dyDescent="0.35"/>
  <cols>
    <col min="1" max="1" width="1.7265625" customWidth="1"/>
    <col min="2" max="2" width="23.90625" customWidth="1"/>
    <col min="4" max="4" width="10.7265625" bestFit="1" customWidth="1"/>
    <col min="6" max="6" width="8.7265625" customWidth="1"/>
  </cols>
  <sheetData>
    <row r="2" spans="1:10" x14ac:dyDescent="0.35">
      <c r="A2" t="s">
        <v>94</v>
      </c>
      <c r="B2" s="27" t="s">
        <v>355</v>
      </c>
      <c r="C2" s="74"/>
      <c r="D2" s="74"/>
      <c r="E2" s="139">
        <f>'Data Sheet'!K16</f>
        <v>45747</v>
      </c>
      <c r="F2" s="140">
        <f>E2+365</f>
        <v>46112</v>
      </c>
      <c r="G2" s="140">
        <f>F2+365</f>
        <v>46477</v>
      </c>
      <c r="H2" s="140">
        <f>G2+365</f>
        <v>46842</v>
      </c>
      <c r="I2" s="140">
        <f>H2+365</f>
        <v>47207</v>
      </c>
      <c r="J2" s="140">
        <f>I2+365</f>
        <v>47572</v>
      </c>
    </row>
    <row r="3" spans="1:10" x14ac:dyDescent="0.35">
      <c r="E3" s="84"/>
    </row>
    <row r="4" spans="1:10" x14ac:dyDescent="0.35">
      <c r="B4" s="124" t="s">
        <v>335</v>
      </c>
      <c r="C4" s="124"/>
      <c r="D4" s="124"/>
      <c r="E4" s="148">
        <f>'Data Sheet'!K33+'Data Sheet'!K27</f>
        <v>2855.85</v>
      </c>
      <c r="F4" s="144">
        <f>E4*(1+$E$14)</f>
        <v>2883.9674038638773</v>
      </c>
      <c r="G4" s="144">
        <f t="shared" ref="G4:J4" si="0">F4*(1+$E$14)</f>
        <v>2912.3616389338908</v>
      </c>
      <c r="H4" s="144">
        <f t="shared" si="0"/>
        <v>2941.035430764543</v>
      </c>
      <c r="I4" s="144">
        <f t="shared" si="0"/>
        <v>2969.9915317449095</v>
      </c>
      <c r="J4" s="144">
        <f t="shared" si="0"/>
        <v>2999.23272136284</v>
      </c>
    </row>
    <row r="5" spans="1:10" x14ac:dyDescent="0.35">
      <c r="B5" s="124" t="s">
        <v>267</v>
      </c>
      <c r="C5" s="124"/>
      <c r="D5" s="124"/>
      <c r="E5" s="149">
        <v>0.25</v>
      </c>
      <c r="F5" s="136">
        <f>E5</f>
        <v>0.25</v>
      </c>
      <c r="G5" s="136">
        <f>F5</f>
        <v>0.25</v>
      </c>
      <c r="H5" s="136">
        <f>G5</f>
        <v>0.25</v>
      </c>
      <c r="I5" s="136">
        <f>H5</f>
        <v>0.25</v>
      </c>
      <c r="J5" s="136">
        <f>I5</f>
        <v>0.25</v>
      </c>
    </row>
    <row r="6" spans="1:10" x14ac:dyDescent="0.35">
      <c r="B6" s="124" t="s">
        <v>356</v>
      </c>
      <c r="C6" s="124"/>
      <c r="D6" s="124"/>
      <c r="E6" s="148">
        <f>E4*(1-E5)</f>
        <v>2141.8874999999998</v>
      </c>
      <c r="F6" s="144">
        <f t="shared" ref="F6:J6" si="1">F4*(1-F5)</f>
        <v>2162.9755528979081</v>
      </c>
      <c r="G6" s="144">
        <f t="shared" si="1"/>
        <v>2184.271229200418</v>
      </c>
      <c r="H6" s="144">
        <f t="shared" si="1"/>
        <v>2205.7765730734072</v>
      </c>
      <c r="I6" s="144">
        <f t="shared" si="1"/>
        <v>2227.4936488086823</v>
      </c>
      <c r="J6" s="144">
        <f t="shared" si="1"/>
        <v>2249.4245410221301</v>
      </c>
    </row>
    <row r="7" spans="1:10" x14ac:dyDescent="0.35">
      <c r="B7" s="124" t="s">
        <v>357</v>
      </c>
      <c r="C7" s="124"/>
      <c r="D7" s="124"/>
      <c r="E7" s="150">
        <f>'Intrinsic Growth'!K55</f>
        <v>7.3774468774996466E-2</v>
      </c>
      <c r="F7" s="136">
        <f>E7+(($J$7-$F$76)/4)</f>
        <v>0.17799946877499645</v>
      </c>
      <c r="G7" s="136">
        <f t="shared" ref="G7:I7" si="2">F7+(($J$7-$F$76)/4)</f>
        <v>0.28222446877499646</v>
      </c>
      <c r="H7" s="136">
        <f t="shared" si="2"/>
        <v>0.38644946877499647</v>
      </c>
      <c r="I7" s="136">
        <f t="shared" si="2"/>
        <v>0.49067446877499649</v>
      </c>
      <c r="J7" s="145">
        <v>0.41689999999999999</v>
      </c>
    </row>
    <row r="8" spans="1:10" x14ac:dyDescent="0.35">
      <c r="B8" s="124" t="s">
        <v>358</v>
      </c>
      <c r="C8" s="124"/>
      <c r="D8" s="124"/>
      <c r="E8" s="148">
        <f>E6*(1-E7)</f>
        <v>1983.8708875116945</v>
      </c>
      <c r="F8" s="144">
        <f t="shared" ref="F8:J8" si="3">F6*(1-F7)</f>
        <v>1777.9670535087764</v>
      </c>
      <c r="G8" s="144">
        <f t="shared" si="3"/>
        <v>1567.8164418788217</v>
      </c>
      <c r="H8" s="144">
        <f t="shared" si="3"/>
        <v>1353.3553881728569</v>
      </c>
      <c r="I8" s="144">
        <f t="shared" si="3"/>
        <v>1134.5193859798037</v>
      </c>
      <c r="J8" s="144">
        <f t="shared" si="3"/>
        <v>1311.639449870004</v>
      </c>
    </row>
    <row r="9" spans="1:10" x14ac:dyDescent="0.35">
      <c r="B9" s="124" t="s">
        <v>359</v>
      </c>
      <c r="C9" s="124"/>
      <c r="D9" s="124"/>
      <c r="E9" s="151"/>
      <c r="F9" s="146">
        <v>0.5</v>
      </c>
      <c r="G9" s="124">
        <f>F9+1</f>
        <v>1.5</v>
      </c>
      <c r="H9" s="124">
        <f t="shared" ref="H9:J9" si="4">G9+1</f>
        <v>2.5</v>
      </c>
      <c r="I9" s="124">
        <f t="shared" si="4"/>
        <v>3.5</v>
      </c>
      <c r="J9" s="124">
        <f t="shared" si="4"/>
        <v>4.5</v>
      </c>
    </row>
    <row r="10" spans="1:10" x14ac:dyDescent="0.35">
      <c r="B10" s="124" t="s">
        <v>360</v>
      </c>
      <c r="C10" s="124"/>
      <c r="D10" s="124"/>
      <c r="E10" s="151"/>
      <c r="F10" s="147">
        <f>1/(1+$E$16)^F9</f>
        <v>0.92887516522540425</v>
      </c>
      <c r="G10" s="147">
        <f t="shared" ref="G10:J10" si="5">1/(1+$E$16)^G9</f>
        <v>0.80144191984377922</v>
      </c>
      <c r="H10" s="147">
        <f t="shared" si="5"/>
        <v>0.69149135958115271</v>
      </c>
      <c r="I10" s="147">
        <f t="shared" si="5"/>
        <v>0.59662501865212669</v>
      </c>
      <c r="J10" s="147">
        <f t="shared" si="5"/>
        <v>0.51477347901680515</v>
      </c>
    </row>
    <row r="11" spans="1:10" ht="6" customHeight="1" x14ac:dyDescent="0.35">
      <c r="E11" s="84"/>
    </row>
    <row r="12" spans="1:10" ht="15" thickBot="1" x14ac:dyDescent="0.4">
      <c r="B12" s="125" t="s">
        <v>361</v>
      </c>
      <c r="C12" s="125"/>
      <c r="D12" s="125"/>
      <c r="E12" s="152"/>
      <c r="F12" s="153">
        <f>F8*F10</f>
        <v>1651.5094405932898</v>
      </c>
      <c r="G12" s="153">
        <f t="shared" ref="G12:J12" si="6">G8*G10</f>
        <v>1256.5138191420058</v>
      </c>
      <c r="H12" s="153">
        <f t="shared" si="6"/>
        <v>935.8335573641275</v>
      </c>
      <c r="I12" s="153">
        <f t="shared" si="6"/>
        <v>676.8826498213997</v>
      </c>
      <c r="J12" s="153">
        <f t="shared" si="6"/>
        <v>675.19720282527032</v>
      </c>
    </row>
    <row r="14" spans="1:10" outlineLevel="1" x14ac:dyDescent="0.35">
      <c r="B14" s="141" t="s">
        <v>362</v>
      </c>
      <c r="C14" s="141"/>
      <c r="D14" s="141"/>
      <c r="E14" s="142">
        <f>'Intrinsic Growth'!K65</f>
        <v>9.8455464621312275E-3</v>
      </c>
    </row>
    <row r="15" spans="1:10" outlineLevel="1" x14ac:dyDescent="0.35">
      <c r="B15" s="141" t="s">
        <v>363</v>
      </c>
      <c r="C15" s="141"/>
      <c r="D15" s="141"/>
      <c r="E15" s="143">
        <v>6.9000000000000006E-2</v>
      </c>
    </row>
    <row r="16" spans="1:10" outlineLevel="1" x14ac:dyDescent="0.35">
      <c r="B16" s="141" t="s">
        <v>289</v>
      </c>
      <c r="C16" s="141"/>
      <c r="D16" s="141"/>
      <c r="E16" s="142">
        <f>WACC!J45</f>
        <v>0.15900496620698959</v>
      </c>
    </row>
    <row r="18" spans="2:11" x14ac:dyDescent="0.35">
      <c r="B18" s="27" t="s">
        <v>364</v>
      </c>
      <c r="C18" s="74"/>
      <c r="D18" s="74"/>
      <c r="G18" s="27" t="s">
        <v>451</v>
      </c>
      <c r="H18" s="74"/>
      <c r="I18" s="74"/>
      <c r="J18" s="74"/>
      <c r="K18" s="74"/>
    </row>
    <row r="19" spans="2:11" x14ac:dyDescent="0.35">
      <c r="G19" s="174">
        <f>D37</f>
        <v>98.861049179879444</v>
      </c>
      <c r="H19" s="176">
        <v>0.14000000000000001</v>
      </c>
      <c r="I19" s="176">
        <v>0.159</v>
      </c>
      <c r="J19" s="176">
        <v>0.16</v>
      </c>
      <c r="K19" s="176">
        <v>0.17</v>
      </c>
    </row>
    <row r="20" spans="2:11" x14ac:dyDescent="0.35">
      <c r="B20" t="s">
        <v>365</v>
      </c>
      <c r="D20" s="33">
        <f>J12*(1+E15)</f>
        <v>721.7858098202139</v>
      </c>
      <c r="G20" s="175">
        <v>0.05</v>
      </c>
      <c r="H20" s="177">
        <f t="dataTable" ref="H20:K23" dt2D="1" dtr="1" r1="D21" r2="D22"/>
        <v>98.863359076369292</v>
      </c>
      <c r="I20" s="177">
        <v>91.566074579586328</v>
      </c>
      <c r="J20" s="177">
        <v>91.251837448145906</v>
      </c>
      <c r="K20" s="177">
        <v>88.397516837562137</v>
      </c>
    </row>
    <row r="21" spans="2:11" x14ac:dyDescent="0.35">
      <c r="B21" t="s">
        <v>289</v>
      </c>
      <c r="D21" s="5">
        <f>E16</f>
        <v>0.15900496620698959</v>
      </c>
      <c r="G21" s="175">
        <v>6.9000000000000006E-2</v>
      </c>
      <c r="H21" s="177">
        <v>110.06623245875447</v>
      </c>
      <c r="I21" s="178">
        <v>98.863359076369321</v>
      </c>
      <c r="J21" s="177">
        <v>98.40332205488329</v>
      </c>
      <c r="K21" s="177">
        <v>94.303982259463211</v>
      </c>
    </row>
    <row r="22" spans="2:11" x14ac:dyDescent="0.35">
      <c r="B22" t="s">
        <v>367</v>
      </c>
      <c r="D22" s="5">
        <f>E15</f>
        <v>6.9000000000000006E-2</v>
      </c>
      <c r="G22" s="175">
        <v>7.0000000000000007E-2</v>
      </c>
      <c r="H22" s="177">
        <v>110.82432163500609</v>
      </c>
      <c r="I22" s="177">
        <v>99.333734008450548</v>
      </c>
      <c r="J22" s="177">
        <v>98.863359076369321</v>
      </c>
      <c r="K22" s="177">
        <v>94.67702218084645</v>
      </c>
    </row>
    <row r="23" spans="2:11" ht="14.5" customHeight="1" x14ac:dyDescent="0.35">
      <c r="G23" s="175">
        <v>0.08</v>
      </c>
      <c r="H23" s="177">
        <v>119.7950435539837</v>
      </c>
      <c r="I23" s="177">
        <v>104.69243576633788</v>
      </c>
      <c r="J23" s="177">
        <v>104.09628019577292</v>
      </c>
      <c r="K23" s="177">
        <v>98.863359076369292</v>
      </c>
    </row>
    <row r="24" spans="2:11" ht="15" thickBot="1" x14ac:dyDescent="0.4">
      <c r="B24" s="125" t="s">
        <v>366</v>
      </c>
      <c r="C24" s="125"/>
      <c r="D24" s="153">
        <f>D20/(D21-D22)</f>
        <v>8019.3998202308267</v>
      </c>
    </row>
    <row r="26" spans="2:11" x14ac:dyDescent="0.35">
      <c r="B26" s="27" t="s">
        <v>372</v>
      </c>
      <c r="C26" s="74"/>
      <c r="D26" s="74"/>
    </row>
    <row r="28" spans="2:11" x14ac:dyDescent="0.35">
      <c r="B28" t="s">
        <v>361</v>
      </c>
      <c r="D28" s="33">
        <f>SUM(E12:J12)</f>
        <v>5195.9366697460928</v>
      </c>
    </row>
    <row r="29" spans="2:11" x14ac:dyDescent="0.35">
      <c r="B29" t="s">
        <v>368</v>
      </c>
      <c r="D29" s="33">
        <f>D24*J10</f>
        <v>4128.1743450869644</v>
      </c>
    </row>
    <row r="30" spans="2:11" x14ac:dyDescent="0.35">
      <c r="B30" s="2" t="s">
        <v>369</v>
      </c>
      <c r="C30" s="2"/>
      <c r="D30" s="112">
        <f>SUM(D28:D29)</f>
        <v>9324.1110148330572</v>
      </c>
    </row>
    <row r="31" spans="2:11" x14ac:dyDescent="0.35">
      <c r="D31" s="5"/>
    </row>
    <row r="32" spans="2:11" x14ac:dyDescent="0.35">
      <c r="B32" t="s">
        <v>370</v>
      </c>
      <c r="D32" s="33">
        <f>'Data Sheet'!K69</f>
        <v>2817.86</v>
      </c>
    </row>
    <row r="33" spans="2:4" x14ac:dyDescent="0.35">
      <c r="B33" t="s">
        <v>371</v>
      </c>
      <c r="D33" s="33">
        <f>'Data Sheet'!K59</f>
        <v>2392.6799999999998</v>
      </c>
    </row>
    <row r="34" spans="2:4" x14ac:dyDescent="0.35">
      <c r="B34" s="2" t="s">
        <v>373</v>
      </c>
      <c r="C34" s="2"/>
      <c r="D34" s="112">
        <f>D30+D32-D33</f>
        <v>9749.2910148330575</v>
      </c>
    </row>
    <row r="35" spans="2:4" x14ac:dyDescent="0.35">
      <c r="B35" t="s">
        <v>374</v>
      </c>
      <c r="D35" s="33">
        <f>'Data Sheet'!B6</f>
        <v>98.616099016853937</v>
      </c>
    </row>
    <row r="36" spans="2:4" ht="6" customHeight="1" x14ac:dyDescent="0.35"/>
    <row r="37" spans="2:4" ht="15" thickBot="1" x14ac:dyDescent="0.4">
      <c r="B37" s="125" t="s">
        <v>375</v>
      </c>
      <c r="C37" s="125"/>
      <c r="D37" s="153">
        <f>D34/D35</f>
        <v>98.861049179879444</v>
      </c>
    </row>
    <row r="39" spans="2:4" x14ac:dyDescent="0.35">
      <c r="B39" t="s">
        <v>376</v>
      </c>
      <c r="D39">
        <v>1196</v>
      </c>
    </row>
    <row r="40" spans="2:4" x14ac:dyDescent="0.35">
      <c r="B40" t="s">
        <v>377</v>
      </c>
      <c r="D40" s="154">
        <f>D39/D37-1</f>
        <v>11.097787853979343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9A3A3-F69F-40C5-A775-96F4FECA1E7B}">
  <sheetPr>
    <tabColor rgb="FF002060"/>
  </sheetPr>
  <dimension ref="B3:P7638"/>
  <sheetViews>
    <sheetView showGridLines="0" workbookViewId="0">
      <selection activeCell="I41" sqref="I41"/>
    </sheetView>
  </sheetViews>
  <sheetFormatPr defaultRowHeight="14.5" x14ac:dyDescent="0.35"/>
  <cols>
    <col min="1" max="1" width="1.7265625" customWidth="1"/>
    <col min="2" max="2" width="5.08984375" bestFit="1" customWidth="1"/>
    <col min="3" max="3" width="16.1796875" bestFit="1" customWidth="1"/>
    <col min="4" max="4" width="7.81640625" bestFit="1" customWidth="1"/>
    <col min="5" max="5" width="15.7265625" bestFit="1" customWidth="1"/>
    <col min="6" max="6" width="15.7265625" customWidth="1"/>
    <col min="7" max="7" width="10.7265625" customWidth="1"/>
    <col min="8" max="8" width="13.81640625" bestFit="1" customWidth="1"/>
    <col min="9" max="10" width="13.81640625" customWidth="1"/>
    <col min="11" max="11" width="10.1796875" bestFit="1" customWidth="1"/>
    <col min="12" max="12" width="14.08984375" customWidth="1"/>
    <col min="13" max="13" width="12.54296875" bestFit="1" customWidth="1"/>
    <col min="15" max="15" width="11.81640625" customWidth="1"/>
    <col min="16" max="16" width="8.54296875" bestFit="1" customWidth="1"/>
    <col min="17" max="17" width="8.7265625" customWidth="1"/>
    <col min="19" max="20" width="8.7265625" customWidth="1"/>
  </cols>
  <sheetData>
    <row r="3" spans="2:16" x14ac:dyDescent="0.35">
      <c r="B3" t="s">
        <v>390</v>
      </c>
      <c r="C3" t="s">
        <v>391</v>
      </c>
      <c r="D3" t="s">
        <v>392</v>
      </c>
      <c r="E3" t="s">
        <v>393</v>
      </c>
      <c r="F3" s="32" t="s">
        <v>424</v>
      </c>
      <c r="G3" t="s">
        <v>394</v>
      </c>
      <c r="H3" t="s">
        <v>395</v>
      </c>
      <c r="I3" t="s">
        <v>383</v>
      </c>
      <c r="J3" s="32" t="s">
        <v>425</v>
      </c>
      <c r="K3" t="s">
        <v>396</v>
      </c>
      <c r="L3" t="s">
        <v>101</v>
      </c>
      <c r="M3" t="s">
        <v>397</v>
      </c>
      <c r="O3" s="210" t="s">
        <v>523</v>
      </c>
    </row>
    <row r="4" spans="2:16" ht="14.5" customHeight="1" x14ac:dyDescent="0.35">
      <c r="B4">
        <v>1</v>
      </c>
      <c r="C4" t="s">
        <v>398</v>
      </c>
      <c r="D4" s="79">
        <v>2177.1</v>
      </c>
      <c r="E4" s="79">
        <v>234.96</v>
      </c>
      <c r="F4">
        <f>D4*E4</f>
        <v>511531.41599999997</v>
      </c>
      <c r="G4" s="79">
        <v>1478</v>
      </c>
      <c r="H4" s="79">
        <v>3248</v>
      </c>
      <c r="I4" s="79">
        <f>G4-H4</f>
        <v>-1770</v>
      </c>
      <c r="J4" s="79">
        <f>F4+G4-H4</f>
        <v>509761.41599999997</v>
      </c>
      <c r="K4" s="79">
        <v>64468</v>
      </c>
      <c r="L4">
        <v>14827.640000000001</v>
      </c>
      <c r="M4" s="79">
        <v>15059</v>
      </c>
      <c r="O4" s="210"/>
      <c r="P4" s="190" t="s">
        <v>213</v>
      </c>
    </row>
    <row r="5" spans="2:16" ht="14.5" customHeight="1" x14ac:dyDescent="0.35">
      <c r="B5">
        <v>2</v>
      </c>
      <c r="C5" t="s">
        <v>399</v>
      </c>
      <c r="D5" s="79">
        <v>288.64999999999998</v>
      </c>
      <c r="E5" s="79">
        <v>1252.95</v>
      </c>
      <c r="F5">
        <f t="shared" ref="F5:F41" si="0">D5*E5</f>
        <v>361664.01749999996</v>
      </c>
      <c r="G5" s="79">
        <v>2399.06</v>
      </c>
      <c r="H5" s="79">
        <v>3008.79</v>
      </c>
      <c r="I5" s="79">
        <f t="shared" ref="I5:I41" si="1">G5-H5</f>
        <v>-609.73</v>
      </c>
      <c r="J5" s="79">
        <f t="shared" ref="J5:J41" si="2">F5+G5-H5</f>
        <v>361054.28749999998</v>
      </c>
      <c r="K5" s="79">
        <v>78868.399999999994</v>
      </c>
      <c r="L5">
        <v>27603.939999999995</v>
      </c>
      <c r="M5" s="79">
        <v>21018.15</v>
      </c>
      <c r="O5" s="191">
        <v>35065</v>
      </c>
      <c r="P5" s="72">
        <v>16.239999999999998</v>
      </c>
    </row>
    <row r="6" spans="2:16" ht="14.5" customHeight="1" x14ac:dyDescent="0.35">
      <c r="B6">
        <v>3</v>
      </c>
      <c r="C6" t="s">
        <v>258</v>
      </c>
      <c r="D6" s="79">
        <v>1423.25</v>
      </c>
      <c r="E6" s="79">
        <v>192.83</v>
      </c>
      <c r="F6">
        <f t="shared" si="0"/>
        <v>274445.29750000004</v>
      </c>
      <c r="G6" s="79">
        <v>444.16</v>
      </c>
      <c r="H6" s="79">
        <v>1340.87</v>
      </c>
      <c r="I6" s="79">
        <f t="shared" si="1"/>
        <v>-896.70999999999981</v>
      </c>
      <c r="J6" s="79">
        <f t="shared" si="2"/>
        <v>273548.58750000002</v>
      </c>
      <c r="K6" s="79">
        <v>23154.6</v>
      </c>
      <c r="L6">
        <v>5325.558</v>
      </c>
      <c r="M6" s="79">
        <v>3544.6</v>
      </c>
      <c r="O6" s="191">
        <v>35066</v>
      </c>
      <c r="P6" s="72">
        <v>15.97</v>
      </c>
    </row>
    <row r="7" spans="2:16" ht="14.5" customHeight="1" x14ac:dyDescent="0.35">
      <c r="B7">
        <v>4</v>
      </c>
      <c r="C7" t="s">
        <v>400</v>
      </c>
      <c r="D7" s="79">
        <v>536.65</v>
      </c>
      <c r="E7" s="79">
        <v>338.23</v>
      </c>
      <c r="F7">
        <f t="shared" si="0"/>
        <v>181511.12950000001</v>
      </c>
      <c r="G7" s="79">
        <v>2508.1799999999998</v>
      </c>
      <c r="H7" s="79">
        <v>1998.49</v>
      </c>
      <c r="I7" s="79">
        <f t="shared" si="1"/>
        <v>509.68999999999983</v>
      </c>
      <c r="J7" s="79">
        <f t="shared" si="2"/>
        <v>182020.81950000001</v>
      </c>
      <c r="K7" s="79">
        <v>22692.63</v>
      </c>
      <c r="L7">
        <v>5219.3049000000001</v>
      </c>
      <c r="M7" s="79">
        <v>3209.4</v>
      </c>
      <c r="O7" s="191">
        <v>35067</v>
      </c>
      <c r="P7" s="72">
        <v>16.09</v>
      </c>
    </row>
    <row r="8" spans="2:16" ht="14.5" customHeight="1" x14ac:dyDescent="0.35">
      <c r="B8">
        <v>5</v>
      </c>
      <c r="C8" t="s">
        <v>401</v>
      </c>
      <c r="D8" s="79">
        <v>5265</v>
      </c>
      <c r="E8" s="79">
        <v>24.09</v>
      </c>
      <c r="F8">
        <f t="shared" si="0"/>
        <v>126833.85</v>
      </c>
      <c r="G8" s="79">
        <v>1380.28</v>
      </c>
      <c r="H8" s="79">
        <v>352.44</v>
      </c>
      <c r="I8" s="79">
        <f t="shared" si="1"/>
        <v>1027.8399999999999</v>
      </c>
      <c r="J8" s="79">
        <f t="shared" si="2"/>
        <v>127861.69</v>
      </c>
      <c r="K8" s="79">
        <v>19151.59</v>
      </c>
      <c r="L8">
        <v>3447.2862</v>
      </c>
      <c r="M8" s="79">
        <v>2537.0100000000002</v>
      </c>
      <c r="O8" s="191">
        <v>35068</v>
      </c>
      <c r="P8" s="72">
        <v>16.059999999999999</v>
      </c>
    </row>
    <row r="9" spans="2:16" ht="14.5" customHeight="1" x14ac:dyDescent="0.35">
      <c r="B9">
        <v>6</v>
      </c>
      <c r="C9" t="s">
        <v>256</v>
      </c>
      <c r="D9" s="79">
        <v>1196</v>
      </c>
      <c r="E9" s="79">
        <v>98.96</v>
      </c>
      <c r="F9">
        <f t="shared" si="0"/>
        <v>118356.15999999999</v>
      </c>
      <c r="G9" s="79">
        <v>2819.51</v>
      </c>
      <c r="H9" s="79">
        <v>3420.49</v>
      </c>
      <c r="I9" s="79">
        <f t="shared" si="1"/>
        <v>-600.97999999999956</v>
      </c>
      <c r="J9" s="79">
        <f t="shared" si="2"/>
        <v>117755.17999999998</v>
      </c>
      <c r="K9" s="79">
        <v>20290.43</v>
      </c>
      <c r="L9">
        <v>2840.6602000000003</v>
      </c>
      <c r="M9" s="79">
        <v>1546.8</v>
      </c>
      <c r="O9" s="191">
        <v>35069</v>
      </c>
      <c r="P9" s="72">
        <v>15.99</v>
      </c>
    </row>
    <row r="10" spans="2:16" ht="14.5" customHeight="1" x14ac:dyDescent="0.35">
      <c r="B10">
        <v>7</v>
      </c>
      <c r="C10" t="s">
        <v>402</v>
      </c>
      <c r="D10" s="79">
        <v>834.45</v>
      </c>
      <c r="E10" s="79">
        <v>129.83000000000001</v>
      </c>
      <c r="F10">
        <f t="shared" si="0"/>
        <v>108336.64350000002</v>
      </c>
      <c r="G10" s="79">
        <v>557</v>
      </c>
      <c r="H10" s="79">
        <v>493</v>
      </c>
      <c r="I10" s="79">
        <f t="shared" si="1"/>
        <v>64</v>
      </c>
      <c r="J10" s="79">
        <f t="shared" si="2"/>
        <v>108400.64350000002</v>
      </c>
      <c r="K10" s="79">
        <v>13611</v>
      </c>
      <c r="L10">
        <v>2313.8700000000003</v>
      </c>
      <c r="M10" s="79">
        <v>1813</v>
      </c>
      <c r="O10" s="191">
        <v>35072</v>
      </c>
      <c r="P10" s="72">
        <v>15.7</v>
      </c>
    </row>
    <row r="11" spans="2:16" ht="14.5" customHeight="1" x14ac:dyDescent="0.35">
      <c r="B11">
        <v>8</v>
      </c>
      <c r="C11" t="s">
        <v>261</v>
      </c>
      <c r="D11" s="79">
        <v>1038.8</v>
      </c>
      <c r="E11" s="79">
        <v>102.32</v>
      </c>
      <c r="F11">
        <f t="shared" si="0"/>
        <v>106290.01599999999</v>
      </c>
      <c r="G11" s="79">
        <v>4415.8100000000004</v>
      </c>
      <c r="H11" s="79">
        <v>1005.41</v>
      </c>
      <c r="I11" s="79">
        <f t="shared" si="1"/>
        <v>3410.4000000000005</v>
      </c>
      <c r="J11" s="79">
        <f t="shared" si="2"/>
        <v>109700.41599999998</v>
      </c>
      <c r="K11" s="79">
        <v>15177.9</v>
      </c>
      <c r="L11">
        <v>3187.3589999999999</v>
      </c>
      <c r="M11" s="79">
        <v>1861.47</v>
      </c>
      <c r="O11" s="191">
        <v>35073</v>
      </c>
      <c r="P11" s="72">
        <v>15.4</v>
      </c>
    </row>
    <row r="12" spans="2:16" ht="14.5" customHeight="1" x14ac:dyDescent="0.35">
      <c r="B12">
        <v>9</v>
      </c>
      <c r="C12" t="s">
        <v>403</v>
      </c>
      <c r="D12" s="79">
        <v>1285.5</v>
      </c>
      <c r="E12" s="79">
        <v>72.739999999999995</v>
      </c>
      <c r="F12">
        <f t="shared" si="0"/>
        <v>93507.26999999999</v>
      </c>
      <c r="G12" s="79">
        <v>413</v>
      </c>
      <c r="H12" s="79">
        <v>1977</v>
      </c>
      <c r="I12" s="79">
        <f t="shared" si="1"/>
        <v>-1564</v>
      </c>
      <c r="J12" s="79">
        <f t="shared" si="2"/>
        <v>91943.26999999999</v>
      </c>
      <c r="K12" s="79">
        <v>12467</v>
      </c>
      <c r="L12">
        <v>2244.06</v>
      </c>
      <c r="M12" s="79">
        <v>1838</v>
      </c>
      <c r="O12" s="191">
        <v>35074</v>
      </c>
      <c r="P12" s="72">
        <v>15.41</v>
      </c>
    </row>
    <row r="13" spans="2:16" ht="29" customHeight="1" x14ac:dyDescent="0.35">
      <c r="B13">
        <v>10</v>
      </c>
      <c r="C13" t="s">
        <v>260</v>
      </c>
      <c r="D13" s="79">
        <v>445.4</v>
      </c>
      <c r="E13" s="79">
        <v>177.37</v>
      </c>
      <c r="F13">
        <f t="shared" si="0"/>
        <v>79000.597999999998</v>
      </c>
      <c r="G13" s="79">
        <v>1287.32</v>
      </c>
      <c r="H13" s="79">
        <v>562.07000000000005</v>
      </c>
      <c r="I13" s="79">
        <f t="shared" si="1"/>
        <v>725.24999999999989</v>
      </c>
      <c r="J13" s="79">
        <f t="shared" si="2"/>
        <v>79725.847999999998</v>
      </c>
      <c r="K13" s="79">
        <v>13192.57</v>
      </c>
      <c r="L13">
        <v>2506.5882999999999</v>
      </c>
      <c r="M13" s="79">
        <v>1868.69</v>
      </c>
      <c r="O13" s="191">
        <v>35075</v>
      </c>
      <c r="P13" s="72">
        <v>15.55</v>
      </c>
    </row>
    <row r="14" spans="2:16" ht="14.5" customHeight="1" x14ac:dyDescent="0.35">
      <c r="D14" s="79"/>
      <c r="E14" s="79"/>
      <c r="G14" s="79"/>
      <c r="H14" s="79"/>
      <c r="J14" s="79"/>
      <c r="K14" s="79"/>
      <c r="M14" s="79"/>
      <c r="O14" s="191">
        <v>35076</v>
      </c>
      <c r="P14" s="72">
        <v>15.71</v>
      </c>
    </row>
    <row r="15" spans="2:16" ht="14.5" customHeight="1" x14ac:dyDescent="0.35">
      <c r="D15" s="79"/>
      <c r="E15" s="79"/>
      <c r="G15" s="79"/>
      <c r="H15" s="79"/>
      <c r="J15" s="79"/>
      <c r="K15" s="79"/>
      <c r="M15" s="79"/>
      <c r="O15" s="191">
        <v>35079</v>
      </c>
      <c r="P15" s="72">
        <v>15.48</v>
      </c>
    </row>
    <row r="16" spans="2:16" ht="14.5" customHeight="1" x14ac:dyDescent="0.35">
      <c r="D16" s="79"/>
      <c r="E16" s="79"/>
      <c r="G16" s="79"/>
      <c r="H16" s="79"/>
      <c r="J16" s="79"/>
      <c r="K16" s="79"/>
      <c r="M16" s="79"/>
      <c r="O16" s="191">
        <v>35080</v>
      </c>
      <c r="P16" s="72">
        <v>15.43</v>
      </c>
    </row>
    <row r="17" spans="2:16" ht="14.5" customHeight="1" x14ac:dyDescent="0.35">
      <c r="D17" s="79"/>
      <c r="E17" s="79"/>
      <c r="G17" s="79"/>
      <c r="H17" s="79"/>
      <c r="J17" s="79"/>
      <c r="K17" s="79"/>
      <c r="M17" s="79"/>
      <c r="O17" s="191">
        <v>35081</v>
      </c>
      <c r="P17" s="72">
        <v>15.4</v>
      </c>
    </row>
    <row r="18" spans="2:16" ht="14.5" customHeight="1" x14ac:dyDescent="0.35">
      <c r="D18" s="79"/>
      <c r="E18" s="79"/>
      <c r="G18" s="79"/>
      <c r="H18" s="79"/>
      <c r="J18" s="79"/>
      <c r="K18" s="79"/>
      <c r="M18" s="79"/>
      <c r="O18" s="191">
        <v>35082</v>
      </c>
      <c r="P18" s="72">
        <v>15.31</v>
      </c>
    </row>
    <row r="19" spans="2:16" ht="14.5" customHeight="1" x14ac:dyDescent="0.35">
      <c r="D19" s="79"/>
      <c r="E19" s="79"/>
      <c r="G19" s="79"/>
      <c r="H19" s="79"/>
      <c r="J19" s="79"/>
      <c r="K19" s="79"/>
      <c r="M19" s="79"/>
      <c r="O19" s="191">
        <v>35083</v>
      </c>
      <c r="P19" s="72">
        <v>15.22</v>
      </c>
    </row>
    <row r="20" spans="2:16" ht="14.5" customHeight="1" x14ac:dyDescent="0.35">
      <c r="D20" s="79"/>
      <c r="E20" s="79"/>
      <c r="G20" s="79"/>
      <c r="H20" s="79"/>
      <c r="J20" s="79"/>
      <c r="K20" s="79"/>
      <c r="M20" s="79"/>
      <c r="O20" s="191">
        <v>35086</v>
      </c>
      <c r="P20" s="72">
        <v>15.09</v>
      </c>
    </row>
    <row r="21" spans="2:16" ht="14.5" customHeight="1" x14ac:dyDescent="0.35">
      <c r="D21" s="79"/>
      <c r="E21" s="79"/>
      <c r="G21" s="79"/>
      <c r="H21" s="79"/>
      <c r="J21" s="79"/>
      <c r="K21" s="79"/>
      <c r="M21" s="79"/>
      <c r="O21" s="191">
        <v>35087</v>
      </c>
      <c r="P21" s="72">
        <v>14.34</v>
      </c>
    </row>
    <row r="22" spans="2:16" ht="14.5" customHeight="1" x14ac:dyDescent="0.35">
      <c r="B22">
        <v>11</v>
      </c>
      <c r="C22" t="s">
        <v>404</v>
      </c>
      <c r="D22" s="79">
        <v>2090</v>
      </c>
      <c r="E22" s="79">
        <v>27.2</v>
      </c>
      <c r="F22">
        <f t="shared" si="0"/>
        <v>56848</v>
      </c>
      <c r="G22" s="79">
        <v>47.41</v>
      </c>
      <c r="H22" s="79">
        <v>1468.82</v>
      </c>
      <c r="I22" s="79">
        <f t="shared" si="1"/>
        <v>-1421.4099999999999</v>
      </c>
      <c r="J22" s="79">
        <f t="shared" si="2"/>
        <v>55426.590000000004</v>
      </c>
      <c r="K22" s="79">
        <v>6035.04</v>
      </c>
      <c r="L22">
        <v>1870.8624</v>
      </c>
      <c r="M22" s="79">
        <v>1325.31</v>
      </c>
      <c r="O22" s="191">
        <v>35088</v>
      </c>
      <c r="P22" s="72">
        <v>14.42</v>
      </c>
    </row>
    <row r="23" spans="2:16" ht="14.5" customHeight="1" x14ac:dyDescent="0.35">
      <c r="B23">
        <v>12</v>
      </c>
      <c r="C23" t="s">
        <v>405</v>
      </c>
      <c r="D23" s="79">
        <v>457.05</v>
      </c>
      <c r="E23" s="79">
        <v>108.81</v>
      </c>
      <c r="F23">
        <f t="shared" si="0"/>
        <v>49731.610500000003</v>
      </c>
      <c r="G23" s="79">
        <v>2895.22</v>
      </c>
      <c r="H23" s="79">
        <v>275.3</v>
      </c>
      <c r="I23" s="79">
        <f t="shared" si="1"/>
        <v>2619.9199999999996</v>
      </c>
      <c r="J23" s="79">
        <f t="shared" si="2"/>
        <v>52351.530500000001</v>
      </c>
      <c r="K23" s="79">
        <v>38718.82</v>
      </c>
      <c r="L23">
        <v>1935.941</v>
      </c>
      <c r="M23" s="79">
        <v>1649.39</v>
      </c>
      <c r="O23" s="191">
        <v>35089</v>
      </c>
      <c r="P23" s="72">
        <v>14.55</v>
      </c>
    </row>
    <row r="24" spans="2:16" ht="14.5" customHeight="1" x14ac:dyDescent="0.35">
      <c r="B24">
        <v>13</v>
      </c>
      <c r="C24" t="s">
        <v>406</v>
      </c>
      <c r="D24" s="79">
        <v>3512</v>
      </c>
      <c r="E24" s="79">
        <v>13.39</v>
      </c>
      <c r="F24">
        <f t="shared" si="0"/>
        <v>47025.68</v>
      </c>
      <c r="G24" s="79">
        <v>498.44</v>
      </c>
      <c r="H24" s="79">
        <v>88.33</v>
      </c>
      <c r="I24" s="79">
        <f t="shared" si="1"/>
        <v>410.11</v>
      </c>
      <c r="J24" s="79">
        <f t="shared" si="2"/>
        <v>47435.79</v>
      </c>
      <c r="K24" s="79">
        <v>6050.43</v>
      </c>
      <c r="L24">
        <v>1028.5731000000001</v>
      </c>
      <c r="M24" s="79">
        <v>604.48</v>
      </c>
      <c r="O24" s="191">
        <v>35090</v>
      </c>
      <c r="P24" s="72">
        <v>14.55</v>
      </c>
    </row>
    <row r="25" spans="2:16" ht="14.5" customHeight="1" x14ac:dyDescent="0.35">
      <c r="B25">
        <v>14</v>
      </c>
      <c r="C25" t="s">
        <v>407</v>
      </c>
      <c r="D25" s="79">
        <v>2300.9</v>
      </c>
      <c r="E25" s="79">
        <v>15.6</v>
      </c>
      <c r="F25">
        <f t="shared" si="0"/>
        <v>35894.04</v>
      </c>
      <c r="G25" s="79">
        <v>233.68</v>
      </c>
      <c r="H25" s="79">
        <v>32.61</v>
      </c>
      <c r="I25" s="79">
        <f t="shared" si="1"/>
        <v>201.07</v>
      </c>
      <c r="J25" s="79">
        <f t="shared" si="2"/>
        <v>36095.11</v>
      </c>
      <c r="K25" s="79">
        <v>6391.11</v>
      </c>
      <c r="L25">
        <v>1597.7774999999999</v>
      </c>
      <c r="M25" s="79">
        <v>1526.02</v>
      </c>
      <c r="O25" s="191">
        <v>35093</v>
      </c>
      <c r="P25" s="72">
        <v>14.99</v>
      </c>
    </row>
    <row r="26" spans="2:16" ht="14.5" customHeight="1" x14ac:dyDescent="0.35">
      <c r="B26">
        <v>15</v>
      </c>
      <c r="C26" t="s">
        <v>408</v>
      </c>
      <c r="D26" s="79">
        <v>1326</v>
      </c>
      <c r="E26" s="79">
        <v>26.44</v>
      </c>
      <c r="F26">
        <f t="shared" si="0"/>
        <v>35059.440000000002</v>
      </c>
      <c r="G26" s="79">
        <v>1316.53</v>
      </c>
      <c r="H26" s="79">
        <v>571.55999999999995</v>
      </c>
      <c r="I26" s="79">
        <f t="shared" si="1"/>
        <v>744.97</v>
      </c>
      <c r="J26" s="79">
        <f t="shared" si="2"/>
        <v>35804.410000000003</v>
      </c>
      <c r="K26" s="79">
        <v>9239.94</v>
      </c>
      <c r="L26">
        <v>831.59460000000001</v>
      </c>
      <c r="M26" s="79">
        <v>413.39</v>
      </c>
      <c r="O26" s="191">
        <v>35094</v>
      </c>
      <c r="P26" s="72">
        <v>15.07</v>
      </c>
    </row>
    <row r="27" spans="2:16" ht="14.5" customHeight="1" x14ac:dyDescent="0.35">
      <c r="B27">
        <v>16</v>
      </c>
      <c r="C27" t="s">
        <v>409</v>
      </c>
      <c r="D27" s="79">
        <v>9725.15</v>
      </c>
      <c r="E27" s="79">
        <v>3.25</v>
      </c>
      <c r="F27">
        <f t="shared" si="0"/>
        <v>31606.737499999999</v>
      </c>
      <c r="G27" s="79">
        <v>0.87</v>
      </c>
      <c r="H27" s="79">
        <v>567.94000000000005</v>
      </c>
      <c r="I27" s="79">
        <f t="shared" si="1"/>
        <v>-567.07000000000005</v>
      </c>
      <c r="J27" s="79">
        <f t="shared" si="2"/>
        <v>31039.6675</v>
      </c>
      <c r="K27" s="79">
        <v>4290.42</v>
      </c>
      <c r="L27">
        <v>1158.4134000000001</v>
      </c>
      <c r="M27" s="79">
        <v>856.5</v>
      </c>
      <c r="O27" s="191">
        <v>35095</v>
      </c>
      <c r="P27" s="72">
        <v>15.13</v>
      </c>
    </row>
    <row r="28" spans="2:16" ht="14.5" customHeight="1" x14ac:dyDescent="0.35">
      <c r="B28">
        <v>17</v>
      </c>
      <c r="C28" t="s">
        <v>410</v>
      </c>
      <c r="D28" s="79">
        <v>8123.9</v>
      </c>
      <c r="E28" s="79">
        <v>3.26</v>
      </c>
      <c r="F28">
        <f t="shared" si="0"/>
        <v>26483.913999999997</v>
      </c>
      <c r="G28" s="79">
        <v>0.02</v>
      </c>
      <c r="H28" s="79">
        <v>269.26</v>
      </c>
      <c r="I28" s="79">
        <f t="shared" si="1"/>
        <v>-269.24</v>
      </c>
      <c r="J28" s="79">
        <f t="shared" si="2"/>
        <v>26214.673999999999</v>
      </c>
      <c r="K28" s="79">
        <v>3099.53</v>
      </c>
      <c r="L28">
        <v>929.85900000000004</v>
      </c>
      <c r="M28" s="79">
        <v>654.30999999999995</v>
      </c>
      <c r="O28" s="191">
        <v>35096</v>
      </c>
      <c r="P28" s="72">
        <v>15.48</v>
      </c>
    </row>
    <row r="29" spans="2:16" ht="14.5" customHeight="1" x14ac:dyDescent="0.35">
      <c r="B29">
        <v>18</v>
      </c>
      <c r="C29" t="s">
        <v>411</v>
      </c>
      <c r="D29" s="79">
        <v>193.25</v>
      </c>
      <c r="E29" s="79">
        <v>129.97</v>
      </c>
      <c r="F29">
        <f t="shared" si="0"/>
        <v>25116.702499999999</v>
      </c>
      <c r="G29" s="79">
        <v>1109.27</v>
      </c>
      <c r="H29" s="79">
        <v>1719.31</v>
      </c>
      <c r="I29" s="79">
        <f t="shared" si="1"/>
        <v>-610.04</v>
      </c>
      <c r="J29" s="79">
        <f t="shared" si="2"/>
        <v>24506.662499999999</v>
      </c>
      <c r="K29" s="79">
        <v>74730.67</v>
      </c>
      <c r="L29">
        <v>2241.9200999999998</v>
      </c>
      <c r="M29" s="79">
        <v>1044.8900000000001</v>
      </c>
      <c r="O29" s="191">
        <v>35097</v>
      </c>
      <c r="P29" s="72">
        <v>16.25</v>
      </c>
    </row>
    <row r="30" spans="2:16" ht="14.5" customHeight="1" x14ac:dyDescent="0.35">
      <c r="B30">
        <v>19</v>
      </c>
      <c r="C30" t="s">
        <v>412</v>
      </c>
      <c r="D30" s="79">
        <v>908.25</v>
      </c>
      <c r="E30" s="79">
        <v>22.27</v>
      </c>
      <c r="F30">
        <f t="shared" si="0"/>
        <v>20226.727500000001</v>
      </c>
      <c r="G30" s="79">
        <v>1838.25</v>
      </c>
      <c r="H30" s="79">
        <v>51.19</v>
      </c>
      <c r="I30" s="79">
        <f t="shared" si="1"/>
        <v>1787.06</v>
      </c>
      <c r="J30" s="79">
        <f t="shared" si="2"/>
        <v>22013.787500000002</v>
      </c>
      <c r="K30" s="79">
        <v>9959.2199999999993</v>
      </c>
      <c r="L30">
        <v>1195.1063999999999</v>
      </c>
      <c r="M30" s="79">
        <v>356.2</v>
      </c>
      <c r="O30" s="191">
        <v>35100</v>
      </c>
      <c r="P30" s="72">
        <v>16.2</v>
      </c>
    </row>
    <row r="31" spans="2:16" ht="14.5" customHeight="1" x14ac:dyDescent="0.35">
      <c r="B31">
        <v>20</v>
      </c>
      <c r="C31" t="s">
        <v>413</v>
      </c>
      <c r="D31" s="79">
        <v>129.25</v>
      </c>
      <c r="E31" s="79">
        <v>134.47</v>
      </c>
      <c r="F31">
        <f t="shared" si="0"/>
        <v>17380.247500000001</v>
      </c>
      <c r="G31" s="79">
        <v>56.38</v>
      </c>
      <c r="H31" s="79">
        <v>186.45</v>
      </c>
      <c r="I31" s="79">
        <f t="shared" si="1"/>
        <v>-130.07</v>
      </c>
      <c r="J31" s="79">
        <f t="shared" si="2"/>
        <v>17250.177500000002</v>
      </c>
      <c r="K31" s="79">
        <v>391.4</v>
      </c>
      <c r="L31">
        <v>148.732</v>
      </c>
      <c r="M31" s="79">
        <v>108.26</v>
      </c>
      <c r="O31" s="191">
        <v>35101</v>
      </c>
      <c r="P31" s="72">
        <v>15.75</v>
      </c>
    </row>
    <row r="32" spans="2:16" ht="14.5" customHeight="1" x14ac:dyDescent="0.35">
      <c r="B32">
        <v>21</v>
      </c>
      <c r="C32" t="s">
        <v>414</v>
      </c>
      <c r="D32" s="79">
        <v>394.45</v>
      </c>
      <c r="E32" s="79">
        <v>43.65</v>
      </c>
      <c r="F32">
        <f t="shared" si="0"/>
        <v>17217.7425</v>
      </c>
      <c r="G32" s="79">
        <v>161.91999999999999</v>
      </c>
      <c r="H32" s="79">
        <v>409.84</v>
      </c>
      <c r="I32" s="79">
        <f t="shared" si="1"/>
        <v>-247.92</v>
      </c>
      <c r="J32" s="79">
        <f t="shared" si="2"/>
        <v>16969.822499999998</v>
      </c>
      <c r="K32" s="79">
        <v>3779.51</v>
      </c>
      <c r="L32">
        <v>944.87750000000005</v>
      </c>
      <c r="M32" s="79">
        <v>775.26</v>
      </c>
      <c r="O32" s="191">
        <v>35102</v>
      </c>
      <c r="P32" s="72">
        <v>16.190000000000001</v>
      </c>
    </row>
    <row r="33" spans="2:16" ht="14.5" customHeight="1" x14ac:dyDescent="0.35">
      <c r="B33">
        <v>22</v>
      </c>
      <c r="C33" t="s">
        <v>415</v>
      </c>
      <c r="D33" s="79">
        <v>1203.8499999999999</v>
      </c>
      <c r="E33" s="79">
        <v>13.62</v>
      </c>
      <c r="F33">
        <f t="shared" si="0"/>
        <v>16396.436999999998</v>
      </c>
      <c r="G33" s="79">
        <v>13.23</v>
      </c>
      <c r="H33" s="79">
        <v>437.97</v>
      </c>
      <c r="I33" s="79">
        <f t="shared" si="1"/>
        <v>-424.74</v>
      </c>
      <c r="J33" s="79">
        <f t="shared" si="2"/>
        <v>15971.696999999998</v>
      </c>
      <c r="K33" s="79">
        <v>6065.86</v>
      </c>
      <c r="L33">
        <v>727.90319999999997</v>
      </c>
      <c r="M33" s="79">
        <v>656.8</v>
      </c>
      <c r="O33" s="191">
        <v>35103</v>
      </c>
      <c r="P33" s="72">
        <v>16.88</v>
      </c>
    </row>
    <row r="34" spans="2:16" ht="14.5" customHeight="1" x14ac:dyDescent="0.35">
      <c r="B34">
        <v>23</v>
      </c>
      <c r="C34" t="s">
        <v>416</v>
      </c>
      <c r="D34" s="79">
        <v>650.35</v>
      </c>
      <c r="E34" s="79">
        <v>25.07</v>
      </c>
      <c r="F34">
        <f t="shared" si="0"/>
        <v>16304.274500000001</v>
      </c>
      <c r="G34" s="79">
        <v>299.33</v>
      </c>
      <c r="H34" s="79">
        <v>316.49</v>
      </c>
      <c r="I34" s="79">
        <f t="shared" si="1"/>
        <v>-17.160000000000025</v>
      </c>
      <c r="J34" s="79">
        <f t="shared" si="2"/>
        <v>16287.114500000001</v>
      </c>
      <c r="K34" s="79">
        <v>2993.86</v>
      </c>
      <c r="L34">
        <v>419.14040000000006</v>
      </c>
      <c r="M34" s="79">
        <v>254.41</v>
      </c>
      <c r="O34" s="191">
        <v>35104</v>
      </c>
      <c r="P34" s="72">
        <v>17.579999999999998</v>
      </c>
    </row>
    <row r="35" spans="2:16" ht="14.5" customHeight="1" x14ac:dyDescent="0.35">
      <c r="B35">
        <v>24</v>
      </c>
      <c r="C35" t="s">
        <v>417</v>
      </c>
      <c r="D35" s="79">
        <v>499</v>
      </c>
      <c r="E35" s="79">
        <v>31.82</v>
      </c>
      <c r="F35">
        <f t="shared" si="0"/>
        <v>15878.18</v>
      </c>
      <c r="G35" s="79">
        <v>3202.8</v>
      </c>
      <c r="H35" s="79">
        <v>111.1</v>
      </c>
      <c r="I35" s="79">
        <f t="shared" si="1"/>
        <v>3091.7000000000003</v>
      </c>
      <c r="J35" s="79">
        <f t="shared" si="2"/>
        <v>18969.88</v>
      </c>
      <c r="K35" s="79">
        <v>3961</v>
      </c>
      <c r="L35">
        <v>514.93000000000006</v>
      </c>
      <c r="M35" s="79">
        <v>197.2</v>
      </c>
      <c r="O35" s="191">
        <v>35107</v>
      </c>
      <c r="P35" s="72">
        <v>18.23</v>
      </c>
    </row>
    <row r="36" spans="2:16" ht="14.5" customHeight="1" x14ac:dyDescent="0.35">
      <c r="B36">
        <v>25</v>
      </c>
      <c r="C36" t="s">
        <v>418</v>
      </c>
      <c r="D36" s="79">
        <v>550.1</v>
      </c>
      <c r="E36" s="79">
        <v>27.97</v>
      </c>
      <c r="F36">
        <f t="shared" si="0"/>
        <v>15386.297</v>
      </c>
      <c r="G36" s="79">
        <v>1150.53</v>
      </c>
      <c r="H36" s="79">
        <v>165.18</v>
      </c>
      <c r="I36" s="79">
        <f t="shared" si="1"/>
        <v>985.34999999999991</v>
      </c>
      <c r="J36" s="79">
        <f t="shared" si="2"/>
        <v>16371.647000000001</v>
      </c>
      <c r="K36" s="79">
        <v>3922.78</v>
      </c>
      <c r="L36">
        <v>549.18920000000003</v>
      </c>
      <c r="M36" s="79">
        <v>220.12</v>
      </c>
      <c r="O36" s="191">
        <v>35108</v>
      </c>
      <c r="P36" s="72">
        <v>18.670000000000002</v>
      </c>
    </row>
    <row r="37" spans="2:16" ht="14.5" customHeight="1" x14ac:dyDescent="0.35">
      <c r="B37">
        <v>26</v>
      </c>
      <c r="C37" t="s">
        <v>419</v>
      </c>
      <c r="D37" s="79">
        <v>1054.45</v>
      </c>
      <c r="E37" s="79">
        <v>13.35</v>
      </c>
      <c r="F37">
        <f t="shared" si="0"/>
        <v>14076.907499999999</v>
      </c>
      <c r="G37" s="79">
        <v>1324.36</v>
      </c>
      <c r="H37" s="79">
        <v>217.55</v>
      </c>
      <c r="I37" s="79">
        <f t="shared" si="1"/>
        <v>1106.81</v>
      </c>
      <c r="J37" s="79">
        <f t="shared" si="2"/>
        <v>15183.717500000001</v>
      </c>
      <c r="K37" s="79">
        <v>4457.37</v>
      </c>
      <c r="L37">
        <v>713.17920000000004</v>
      </c>
      <c r="M37" s="79">
        <v>388.1</v>
      </c>
      <c r="O37" s="191">
        <v>35109</v>
      </c>
      <c r="P37" s="72">
        <v>18.98</v>
      </c>
    </row>
    <row r="38" spans="2:16" ht="14.5" customHeight="1" x14ac:dyDescent="0.35">
      <c r="B38">
        <v>27</v>
      </c>
      <c r="C38" t="s">
        <v>420</v>
      </c>
      <c r="D38" s="79">
        <v>394.65</v>
      </c>
      <c r="E38" s="79">
        <v>34.729999999999997</v>
      </c>
      <c r="F38">
        <f t="shared" si="0"/>
        <v>13706.194499999998</v>
      </c>
      <c r="G38" s="79">
        <v>1610.05</v>
      </c>
      <c r="H38" s="79">
        <v>337.05</v>
      </c>
      <c r="I38" s="79">
        <f t="shared" si="1"/>
        <v>1273</v>
      </c>
      <c r="J38" s="79">
        <f t="shared" si="2"/>
        <v>14979.194499999998</v>
      </c>
      <c r="K38" s="79">
        <v>10945.56</v>
      </c>
      <c r="L38">
        <v>1204.0116</v>
      </c>
      <c r="M38" s="79">
        <v>625.38</v>
      </c>
      <c r="O38" s="191">
        <v>35110</v>
      </c>
      <c r="P38" s="72">
        <v>18.829999999999998</v>
      </c>
    </row>
    <row r="39" spans="2:16" ht="14.5" customHeight="1" x14ac:dyDescent="0.35">
      <c r="B39">
        <v>28</v>
      </c>
      <c r="C39" t="s">
        <v>421</v>
      </c>
      <c r="D39" s="79">
        <v>414.6</v>
      </c>
      <c r="E39" s="79">
        <v>32.54</v>
      </c>
      <c r="F39">
        <f t="shared" si="0"/>
        <v>13491.084000000001</v>
      </c>
      <c r="G39" s="79">
        <v>135.35</v>
      </c>
      <c r="H39" s="79">
        <v>213.72</v>
      </c>
      <c r="I39" s="79">
        <f t="shared" si="1"/>
        <v>-78.37</v>
      </c>
      <c r="J39" s="79">
        <f t="shared" si="2"/>
        <v>13412.714000000002</v>
      </c>
      <c r="K39" s="79">
        <v>2391.94</v>
      </c>
      <c r="L39">
        <v>239.19400000000002</v>
      </c>
      <c r="M39" s="79">
        <v>200.2</v>
      </c>
      <c r="O39" s="191">
        <v>35111</v>
      </c>
      <c r="P39" s="72">
        <v>18.11</v>
      </c>
    </row>
    <row r="40" spans="2:16" ht="14.5" customHeight="1" x14ac:dyDescent="0.35">
      <c r="B40">
        <v>29</v>
      </c>
      <c r="C40" t="s">
        <v>422</v>
      </c>
      <c r="D40" s="79">
        <v>754.65</v>
      </c>
      <c r="E40" s="79">
        <v>17.79</v>
      </c>
      <c r="F40">
        <f t="shared" si="0"/>
        <v>13425.223499999998</v>
      </c>
      <c r="G40" s="79">
        <v>3528.07</v>
      </c>
      <c r="H40" s="79">
        <v>1308.52</v>
      </c>
      <c r="I40" s="79">
        <f t="shared" si="1"/>
        <v>2219.5500000000002</v>
      </c>
      <c r="J40" s="79">
        <f t="shared" si="2"/>
        <v>15644.773499999999</v>
      </c>
      <c r="K40" s="79">
        <v>38534.080000000002</v>
      </c>
      <c r="L40">
        <v>3468.0672</v>
      </c>
      <c r="M40" s="79">
        <v>1380.45</v>
      </c>
      <c r="O40" s="191">
        <v>35114</v>
      </c>
      <c r="P40" s="72">
        <v>17.61</v>
      </c>
    </row>
    <row r="41" spans="2:16" ht="14.5" customHeight="1" x14ac:dyDescent="0.35">
      <c r="B41">
        <v>30</v>
      </c>
      <c r="C41" t="s">
        <v>423</v>
      </c>
      <c r="D41" s="79">
        <v>2197.6</v>
      </c>
      <c r="E41" s="79">
        <v>6.07</v>
      </c>
      <c r="F41">
        <f t="shared" si="0"/>
        <v>13339.432000000001</v>
      </c>
      <c r="G41" s="79">
        <v>141.26</v>
      </c>
      <c r="H41" s="79">
        <v>61.79</v>
      </c>
      <c r="I41" s="79">
        <f t="shared" si="1"/>
        <v>79.47</v>
      </c>
      <c r="J41" s="79">
        <f t="shared" si="2"/>
        <v>13418.902</v>
      </c>
      <c r="K41" s="79">
        <v>2326.37</v>
      </c>
      <c r="L41">
        <v>395.48290000000003</v>
      </c>
      <c r="M41" s="79">
        <v>239.56</v>
      </c>
      <c r="O41" s="191">
        <v>35115</v>
      </c>
      <c r="P41" s="72">
        <v>16.96</v>
      </c>
    </row>
    <row r="42" spans="2:16" ht="14.5" customHeight="1" x14ac:dyDescent="0.35">
      <c r="O42" s="191">
        <v>35116</v>
      </c>
      <c r="P42" s="72">
        <v>16.96</v>
      </c>
    </row>
    <row r="43" spans="2:16" ht="14.5" customHeight="1" x14ac:dyDescent="0.35">
      <c r="O43" s="191">
        <v>35117</v>
      </c>
      <c r="P43" s="72">
        <v>17.93</v>
      </c>
    </row>
    <row r="44" spans="2:16" ht="14.5" customHeight="1" x14ac:dyDescent="0.35">
      <c r="C44" t="s">
        <v>379</v>
      </c>
      <c r="D44" t="s">
        <v>433</v>
      </c>
      <c r="O44" s="191">
        <v>35118</v>
      </c>
      <c r="P44" s="72">
        <v>17.98</v>
      </c>
    </row>
    <row r="45" spans="2:16" ht="14.5" customHeight="1" x14ac:dyDescent="0.35">
      <c r="C45" t="s">
        <v>256</v>
      </c>
      <c r="D45" t="s">
        <v>434</v>
      </c>
      <c r="O45" s="191">
        <v>35121</v>
      </c>
      <c r="P45" s="72">
        <v>17.87</v>
      </c>
    </row>
    <row r="46" spans="2:16" ht="14.5" customHeight="1" x14ac:dyDescent="0.35">
      <c r="C46" t="s">
        <v>257</v>
      </c>
      <c r="D46" t="s">
        <v>435</v>
      </c>
      <c r="O46" s="191">
        <v>35122</v>
      </c>
      <c r="P46" s="72">
        <v>17.690000000000001</v>
      </c>
    </row>
    <row r="47" spans="2:16" ht="14.5" customHeight="1" x14ac:dyDescent="0.35">
      <c r="C47" t="s">
        <v>399</v>
      </c>
      <c r="D47" t="s">
        <v>436</v>
      </c>
      <c r="O47" s="191">
        <v>35123</v>
      </c>
      <c r="P47" s="72">
        <v>17.53</v>
      </c>
    </row>
    <row r="48" spans="2:16" ht="14.5" customHeight="1" x14ac:dyDescent="0.35">
      <c r="C48" t="s">
        <v>437</v>
      </c>
      <c r="D48" t="s">
        <v>438</v>
      </c>
      <c r="O48" s="191">
        <v>35124</v>
      </c>
      <c r="P48" s="72">
        <v>17.170000000000002</v>
      </c>
    </row>
    <row r="49" spans="3:16" ht="14.5" customHeight="1" x14ac:dyDescent="0.35">
      <c r="C49" t="s">
        <v>400</v>
      </c>
      <c r="D49" t="s">
        <v>439</v>
      </c>
      <c r="O49" s="191">
        <v>35125</v>
      </c>
      <c r="P49" s="72">
        <v>17.25</v>
      </c>
    </row>
    <row r="50" spans="3:16" ht="14.5" customHeight="1" x14ac:dyDescent="0.35">
      <c r="C50" t="s">
        <v>440</v>
      </c>
      <c r="D50" t="s">
        <v>441</v>
      </c>
      <c r="O50" s="191">
        <v>35128</v>
      </c>
      <c r="P50" s="72">
        <v>17.25</v>
      </c>
    </row>
    <row r="51" spans="3:16" ht="14.5" customHeight="1" x14ac:dyDescent="0.35">
      <c r="C51" t="s">
        <v>402</v>
      </c>
      <c r="D51" t="s">
        <v>442</v>
      </c>
      <c r="O51" s="191">
        <v>35129</v>
      </c>
      <c r="P51" s="72">
        <v>17.25</v>
      </c>
    </row>
    <row r="52" spans="3:16" ht="14.5" customHeight="1" x14ac:dyDescent="0.35">
      <c r="C52" t="s">
        <v>261</v>
      </c>
      <c r="D52" t="s">
        <v>443</v>
      </c>
      <c r="O52" s="191">
        <v>35130</v>
      </c>
      <c r="P52" s="72">
        <v>17.38</v>
      </c>
    </row>
    <row r="53" spans="3:16" ht="14.5" customHeight="1" x14ac:dyDescent="0.35">
      <c r="C53" t="s">
        <v>403</v>
      </c>
      <c r="D53" t="s">
        <v>444</v>
      </c>
      <c r="O53" s="191">
        <v>35131</v>
      </c>
      <c r="P53" s="72">
        <v>17.440000000000001</v>
      </c>
    </row>
    <row r="54" spans="3:16" ht="14.5" customHeight="1" x14ac:dyDescent="0.35">
      <c r="C54" t="s">
        <v>260</v>
      </c>
      <c r="D54" t="s">
        <v>445</v>
      </c>
      <c r="O54" s="191">
        <v>35132</v>
      </c>
      <c r="P54" s="72">
        <v>17.350000000000001</v>
      </c>
    </row>
    <row r="55" spans="3:16" ht="14.5" customHeight="1" x14ac:dyDescent="0.35">
      <c r="O55" s="191">
        <v>35135</v>
      </c>
      <c r="P55" s="72">
        <v>17.23</v>
      </c>
    </row>
    <row r="56" spans="3:16" ht="14.5" customHeight="1" x14ac:dyDescent="0.35">
      <c r="O56" s="191">
        <v>35136</v>
      </c>
      <c r="P56" s="72">
        <v>17</v>
      </c>
    </row>
    <row r="57" spans="3:16" ht="14.5" customHeight="1" x14ac:dyDescent="0.35">
      <c r="O57" s="191">
        <v>35137</v>
      </c>
      <c r="P57" s="72">
        <v>17.38</v>
      </c>
    </row>
    <row r="58" spans="3:16" ht="14.5" customHeight="1" x14ac:dyDescent="0.35">
      <c r="O58" s="191">
        <v>35138</v>
      </c>
      <c r="P58" s="72">
        <v>17.09</v>
      </c>
    </row>
    <row r="59" spans="3:16" ht="14.5" customHeight="1" x14ac:dyDescent="0.35">
      <c r="O59" s="191">
        <v>35139</v>
      </c>
      <c r="P59" s="72">
        <v>16.82</v>
      </c>
    </row>
    <row r="60" spans="3:16" ht="14.5" customHeight="1" x14ac:dyDescent="0.35">
      <c r="O60" s="191">
        <v>35142</v>
      </c>
      <c r="P60" s="72">
        <v>16.059999999999999</v>
      </c>
    </row>
    <row r="61" spans="3:16" ht="14.5" customHeight="1" x14ac:dyDescent="0.35">
      <c r="O61" s="191">
        <v>35143</v>
      </c>
      <c r="P61" s="72">
        <v>15.99</v>
      </c>
    </row>
    <row r="62" spans="3:16" ht="14.5" customHeight="1" x14ac:dyDescent="0.35">
      <c r="O62" s="191">
        <v>35144</v>
      </c>
      <c r="P62" s="72">
        <v>15.99</v>
      </c>
    </row>
    <row r="63" spans="3:16" ht="14.5" customHeight="1" x14ac:dyDescent="0.35">
      <c r="O63" s="191">
        <v>35145</v>
      </c>
      <c r="P63" s="72">
        <v>16.36</v>
      </c>
    </row>
    <row r="64" spans="3:16" ht="14.5" customHeight="1" x14ac:dyDescent="0.35">
      <c r="O64" s="191">
        <v>35146</v>
      </c>
      <c r="P64" s="72">
        <v>16.18</v>
      </c>
    </row>
    <row r="65" spans="15:16" ht="14.5" customHeight="1" x14ac:dyDescent="0.35">
      <c r="O65" s="191">
        <v>35149</v>
      </c>
      <c r="P65" s="72">
        <v>16.18</v>
      </c>
    </row>
    <row r="66" spans="15:16" ht="14.5" customHeight="1" x14ac:dyDescent="0.35">
      <c r="O66" s="191">
        <v>35150</v>
      </c>
      <c r="P66" s="72">
        <v>16.07</v>
      </c>
    </row>
    <row r="67" spans="15:16" ht="14.5" customHeight="1" x14ac:dyDescent="0.35">
      <c r="O67" s="191">
        <v>35151</v>
      </c>
      <c r="P67" s="72">
        <v>16.41</v>
      </c>
    </row>
    <row r="68" spans="15:16" ht="14.5" customHeight="1" x14ac:dyDescent="0.35">
      <c r="O68" s="191">
        <v>35152</v>
      </c>
      <c r="P68" s="72">
        <v>16.55</v>
      </c>
    </row>
    <row r="69" spans="15:16" ht="14.5" customHeight="1" x14ac:dyDescent="0.35">
      <c r="O69" s="191">
        <v>35153</v>
      </c>
      <c r="P69" s="72">
        <v>16.190000000000001</v>
      </c>
    </row>
    <row r="70" spans="15:16" ht="14.5" customHeight="1" x14ac:dyDescent="0.35">
      <c r="O70" s="191">
        <v>35156</v>
      </c>
      <c r="P70" s="72">
        <v>16.440000000000001</v>
      </c>
    </row>
    <row r="71" spans="15:16" ht="14.5" customHeight="1" x14ac:dyDescent="0.35">
      <c r="O71" s="191">
        <v>35157</v>
      </c>
      <c r="P71" s="72">
        <v>16.3</v>
      </c>
    </row>
    <row r="72" spans="15:16" ht="14.5" customHeight="1" x14ac:dyDescent="0.35">
      <c r="O72" s="191">
        <v>35158</v>
      </c>
      <c r="P72" s="72">
        <v>16.850000000000001</v>
      </c>
    </row>
    <row r="73" spans="15:16" ht="14.5" customHeight="1" x14ac:dyDescent="0.35">
      <c r="O73" s="191">
        <v>35159</v>
      </c>
      <c r="P73" s="72">
        <v>18.47</v>
      </c>
    </row>
    <row r="74" spans="15:16" ht="14.5" customHeight="1" x14ac:dyDescent="0.35">
      <c r="O74" s="191">
        <v>35160</v>
      </c>
      <c r="P74" s="72">
        <v>18.47</v>
      </c>
    </row>
    <row r="75" spans="15:16" ht="14.5" customHeight="1" x14ac:dyDescent="0.35">
      <c r="O75" s="191">
        <v>35163</v>
      </c>
      <c r="P75" s="72">
        <v>18.600000000000001</v>
      </c>
    </row>
    <row r="76" spans="15:16" ht="14.5" customHeight="1" x14ac:dyDescent="0.35">
      <c r="O76" s="191">
        <v>35164</v>
      </c>
      <c r="P76" s="72">
        <v>18.05</v>
      </c>
    </row>
    <row r="77" spans="15:16" ht="14.5" customHeight="1" x14ac:dyDescent="0.35">
      <c r="O77" s="191">
        <v>35165</v>
      </c>
      <c r="P77" s="72">
        <v>18.25</v>
      </c>
    </row>
    <row r="78" spans="15:16" ht="14.5" customHeight="1" x14ac:dyDescent="0.35">
      <c r="O78" s="191">
        <v>35166</v>
      </c>
      <c r="P78" s="72">
        <v>17.989999999999998</v>
      </c>
    </row>
    <row r="79" spans="15:16" ht="14.5" customHeight="1" x14ac:dyDescent="0.35">
      <c r="O79" s="191">
        <v>35167</v>
      </c>
      <c r="P79" s="72">
        <v>17.52</v>
      </c>
    </row>
    <row r="80" spans="15:16" ht="14.5" customHeight="1" x14ac:dyDescent="0.35">
      <c r="O80" s="191">
        <v>35170</v>
      </c>
      <c r="P80" s="72">
        <v>17.489999999999998</v>
      </c>
    </row>
    <row r="81" spans="15:16" ht="14.5" customHeight="1" x14ac:dyDescent="0.35">
      <c r="O81" s="191">
        <v>35171</v>
      </c>
      <c r="P81" s="72">
        <v>17.2</v>
      </c>
    </row>
    <row r="82" spans="15:16" ht="14.5" customHeight="1" x14ac:dyDescent="0.35">
      <c r="O82" s="191">
        <v>35172</v>
      </c>
      <c r="P82" s="72">
        <v>17.899999999999999</v>
      </c>
    </row>
    <row r="83" spans="15:16" ht="14.5" customHeight="1" x14ac:dyDescent="0.35">
      <c r="O83" s="191">
        <v>35173</v>
      </c>
      <c r="P83" s="72">
        <v>18.43</v>
      </c>
    </row>
    <row r="84" spans="15:16" ht="14.5" customHeight="1" x14ac:dyDescent="0.35">
      <c r="O84" s="191">
        <v>35174</v>
      </c>
      <c r="P84" s="72">
        <v>18.25</v>
      </c>
    </row>
    <row r="85" spans="15:16" ht="14.5" customHeight="1" x14ac:dyDescent="0.35">
      <c r="O85" s="191">
        <v>35177</v>
      </c>
      <c r="P85" s="72">
        <v>17.78</v>
      </c>
    </row>
    <row r="86" spans="15:16" ht="14.5" customHeight="1" x14ac:dyDescent="0.35">
      <c r="O86" s="191">
        <v>35178</v>
      </c>
      <c r="P86" s="72">
        <v>17.62</v>
      </c>
    </row>
    <row r="87" spans="15:16" ht="14.5" customHeight="1" x14ac:dyDescent="0.35">
      <c r="O87" s="191">
        <v>35179</v>
      </c>
      <c r="P87" s="72">
        <v>18.18</v>
      </c>
    </row>
    <row r="88" spans="15:16" ht="14.5" customHeight="1" x14ac:dyDescent="0.35">
      <c r="O88" s="191">
        <v>35180</v>
      </c>
      <c r="P88" s="72">
        <v>18.05</v>
      </c>
    </row>
    <row r="89" spans="15:16" ht="14.5" customHeight="1" x14ac:dyDescent="0.35">
      <c r="O89" s="191">
        <v>35181</v>
      </c>
      <c r="P89" s="72">
        <v>17.75</v>
      </c>
    </row>
    <row r="90" spans="15:16" ht="14.5" customHeight="1" x14ac:dyDescent="0.35">
      <c r="O90" s="191">
        <v>35184</v>
      </c>
      <c r="P90" s="72">
        <v>17.68</v>
      </c>
    </row>
    <row r="91" spans="15:16" ht="14.5" customHeight="1" x14ac:dyDescent="0.35">
      <c r="O91" s="191">
        <v>35185</v>
      </c>
      <c r="P91" s="72">
        <v>17.25</v>
      </c>
    </row>
    <row r="92" spans="15:16" ht="14.5" customHeight="1" x14ac:dyDescent="0.35">
      <c r="O92" s="191">
        <v>35186</v>
      </c>
      <c r="P92" s="72">
        <v>17.73</v>
      </c>
    </row>
    <row r="93" spans="15:16" ht="14.5" customHeight="1" x14ac:dyDescent="0.35">
      <c r="O93" s="191">
        <v>35187</v>
      </c>
      <c r="P93" s="72">
        <v>17.46</v>
      </c>
    </row>
    <row r="94" spans="15:16" ht="14.5" customHeight="1" x14ac:dyDescent="0.35">
      <c r="O94" s="191">
        <v>35188</v>
      </c>
      <c r="P94" s="72">
        <v>17.079999999999998</v>
      </c>
    </row>
    <row r="95" spans="15:16" ht="14.5" customHeight="1" x14ac:dyDescent="0.35">
      <c r="O95" s="191">
        <v>35191</v>
      </c>
      <c r="P95" s="72">
        <v>16.87</v>
      </c>
    </row>
    <row r="96" spans="15:16" ht="14.5" customHeight="1" x14ac:dyDescent="0.35">
      <c r="O96" s="191">
        <v>35192</v>
      </c>
      <c r="P96" s="72">
        <v>17.25</v>
      </c>
    </row>
    <row r="97" spans="15:16" ht="14.5" customHeight="1" x14ac:dyDescent="0.35">
      <c r="O97" s="191">
        <v>35193</v>
      </c>
      <c r="P97" s="72">
        <v>17.27</v>
      </c>
    </row>
    <row r="98" spans="15:16" ht="14.5" customHeight="1" x14ac:dyDescent="0.35">
      <c r="O98" s="191">
        <v>35194</v>
      </c>
      <c r="P98" s="72">
        <v>16.940000000000001</v>
      </c>
    </row>
    <row r="99" spans="15:16" ht="14.5" customHeight="1" x14ac:dyDescent="0.35">
      <c r="O99" s="191">
        <v>35195</v>
      </c>
      <c r="P99" s="72">
        <v>16.7</v>
      </c>
    </row>
    <row r="100" spans="15:16" ht="14.5" customHeight="1" x14ac:dyDescent="0.35">
      <c r="O100" s="191">
        <v>35198</v>
      </c>
      <c r="P100" s="72">
        <v>16.600000000000001</v>
      </c>
    </row>
    <row r="101" spans="15:16" ht="14.5" customHeight="1" x14ac:dyDescent="0.35">
      <c r="O101" s="191">
        <v>35199</v>
      </c>
      <c r="P101" s="72">
        <v>16.68</v>
      </c>
    </row>
    <row r="102" spans="15:16" ht="14.5" customHeight="1" x14ac:dyDescent="0.35">
      <c r="O102" s="191">
        <v>35200</v>
      </c>
      <c r="P102" s="72">
        <v>17.62</v>
      </c>
    </row>
    <row r="103" spans="15:16" ht="14.5" customHeight="1" x14ac:dyDescent="0.35">
      <c r="O103" s="191">
        <v>35201</v>
      </c>
      <c r="P103" s="72">
        <v>17.91</v>
      </c>
    </row>
    <row r="104" spans="15:16" ht="14.5" customHeight="1" x14ac:dyDescent="0.35">
      <c r="O104" s="191">
        <v>35202</v>
      </c>
      <c r="P104" s="72">
        <v>17.559999999999999</v>
      </c>
    </row>
    <row r="105" spans="15:16" ht="14.5" customHeight="1" x14ac:dyDescent="0.35">
      <c r="O105" s="191">
        <v>35205</v>
      </c>
      <c r="P105" s="72">
        <v>16.87</v>
      </c>
    </row>
    <row r="106" spans="15:16" ht="14.5" customHeight="1" x14ac:dyDescent="0.35">
      <c r="O106" s="191">
        <v>35206</v>
      </c>
      <c r="P106" s="72">
        <v>16.920000000000002</v>
      </c>
    </row>
    <row r="107" spans="15:16" ht="14.5" customHeight="1" x14ac:dyDescent="0.35">
      <c r="O107" s="191">
        <v>35207</v>
      </c>
      <c r="P107" s="72">
        <v>16.86</v>
      </c>
    </row>
    <row r="108" spans="15:16" ht="14.5" customHeight="1" x14ac:dyDescent="0.35">
      <c r="O108" s="191">
        <v>35208</v>
      </c>
      <c r="P108" s="72">
        <v>16.73</v>
      </c>
    </row>
    <row r="109" spans="15:16" ht="14.5" customHeight="1" x14ac:dyDescent="0.35">
      <c r="O109" s="191">
        <v>35209</v>
      </c>
      <c r="P109" s="72">
        <v>16.77</v>
      </c>
    </row>
    <row r="110" spans="15:16" ht="14.5" customHeight="1" x14ac:dyDescent="0.35">
      <c r="O110" s="191">
        <v>35212</v>
      </c>
      <c r="P110" s="72">
        <v>16.38</v>
      </c>
    </row>
    <row r="111" spans="15:16" ht="14.5" customHeight="1" x14ac:dyDescent="0.35">
      <c r="O111" s="191">
        <v>35213</v>
      </c>
      <c r="P111" s="72">
        <v>16.3</v>
      </c>
    </row>
    <row r="112" spans="15:16" ht="14.5" customHeight="1" x14ac:dyDescent="0.35">
      <c r="O112" s="191">
        <v>35214</v>
      </c>
      <c r="P112" s="72">
        <v>16.75</v>
      </c>
    </row>
    <row r="113" spans="15:16" ht="14.5" customHeight="1" x14ac:dyDescent="0.35">
      <c r="O113" s="191">
        <v>35215</v>
      </c>
      <c r="P113" s="72">
        <v>16.440000000000001</v>
      </c>
    </row>
    <row r="114" spans="15:16" ht="14.5" customHeight="1" x14ac:dyDescent="0.35">
      <c r="O114" s="191">
        <v>35216</v>
      </c>
      <c r="P114" s="72">
        <v>16.14</v>
      </c>
    </row>
    <row r="115" spans="15:16" ht="14.5" customHeight="1" x14ac:dyDescent="0.35">
      <c r="O115" s="191">
        <v>35219</v>
      </c>
      <c r="P115" s="72">
        <v>16.29</v>
      </c>
    </row>
    <row r="116" spans="15:16" ht="14.5" customHeight="1" x14ac:dyDescent="0.35">
      <c r="O116" s="191">
        <v>35220</v>
      </c>
      <c r="P116" s="72">
        <v>16.440000000000001</v>
      </c>
    </row>
    <row r="117" spans="15:16" ht="14.5" customHeight="1" x14ac:dyDescent="0.35">
      <c r="O117" s="191">
        <v>35221</v>
      </c>
      <c r="P117" s="72">
        <v>16.59</v>
      </c>
    </row>
    <row r="118" spans="15:16" ht="14.5" customHeight="1" x14ac:dyDescent="0.35">
      <c r="O118" s="191">
        <v>35222</v>
      </c>
      <c r="P118" s="72">
        <v>16.87</v>
      </c>
    </row>
    <row r="119" spans="15:16" ht="14.5" customHeight="1" x14ac:dyDescent="0.35">
      <c r="O119" s="191">
        <v>35223</v>
      </c>
      <c r="P119" s="72">
        <v>16.940000000000001</v>
      </c>
    </row>
    <row r="120" spans="15:16" ht="14.5" customHeight="1" x14ac:dyDescent="0.35">
      <c r="O120" s="191">
        <v>35226</v>
      </c>
      <c r="P120" s="72">
        <v>17.77</v>
      </c>
    </row>
    <row r="121" spans="15:16" ht="14.5" customHeight="1" x14ac:dyDescent="0.35">
      <c r="O121" s="191">
        <v>35227</v>
      </c>
      <c r="P121" s="72">
        <v>17.899999999999999</v>
      </c>
    </row>
    <row r="122" spans="15:16" ht="14.5" customHeight="1" x14ac:dyDescent="0.35">
      <c r="O122" s="191">
        <v>35228</v>
      </c>
      <c r="P122" s="72">
        <v>18.079999999999998</v>
      </c>
    </row>
    <row r="123" spans="15:16" ht="14.5" customHeight="1" x14ac:dyDescent="0.35">
      <c r="O123" s="191">
        <v>35229</v>
      </c>
      <c r="P123" s="72">
        <v>18.260000000000002</v>
      </c>
    </row>
    <row r="124" spans="15:16" ht="14.5" customHeight="1" x14ac:dyDescent="0.35">
      <c r="O124" s="191">
        <v>35230</v>
      </c>
      <c r="P124" s="72">
        <v>18.53</v>
      </c>
    </row>
    <row r="125" spans="15:16" ht="14.5" customHeight="1" x14ac:dyDescent="0.35">
      <c r="O125" s="191">
        <v>35233</v>
      </c>
      <c r="P125" s="72">
        <v>18.510000000000002</v>
      </c>
    </row>
    <row r="126" spans="15:16" ht="14.5" customHeight="1" x14ac:dyDescent="0.35">
      <c r="O126" s="191">
        <v>35234</v>
      </c>
      <c r="P126" s="72">
        <v>18.14</v>
      </c>
    </row>
    <row r="127" spans="15:16" ht="14.5" customHeight="1" x14ac:dyDescent="0.35">
      <c r="O127" s="191">
        <v>35235</v>
      </c>
      <c r="P127" s="72">
        <v>17.95</v>
      </c>
    </row>
    <row r="128" spans="15:16" ht="14.5" customHeight="1" x14ac:dyDescent="0.35">
      <c r="O128" s="191">
        <v>35236</v>
      </c>
      <c r="P128" s="72">
        <v>18.12</v>
      </c>
    </row>
    <row r="129" spans="15:16" ht="14.5" customHeight="1" x14ac:dyDescent="0.35">
      <c r="O129" s="191">
        <v>35237</v>
      </c>
      <c r="P129" s="72">
        <v>18.09</v>
      </c>
    </row>
    <row r="130" spans="15:16" ht="14.5" customHeight="1" x14ac:dyDescent="0.35">
      <c r="O130" s="191">
        <v>35240</v>
      </c>
      <c r="P130" s="72">
        <v>17.89</v>
      </c>
    </row>
    <row r="131" spans="15:16" ht="14.5" customHeight="1" x14ac:dyDescent="0.35">
      <c r="O131" s="191">
        <v>35241</v>
      </c>
      <c r="P131" s="72">
        <v>18.010000000000002</v>
      </c>
    </row>
    <row r="132" spans="15:16" ht="14.5" customHeight="1" x14ac:dyDescent="0.35">
      <c r="O132" s="191">
        <v>35242</v>
      </c>
      <c r="P132" s="72">
        <v>17.920000000000002</v>
      </c>
    </row>
    <row r="133" spans="15:16" ht="14.5" customHeight="1" x14ac:dyDescent="0.35">
      <c r="O133" s="191">
        <v>35243</v>
      </c>
      <c r="P133" s="72">
        <v>18.09</v>
      </c>
    </row>
    <row r="134" spans="15:16" ht="14.5" customHeight="1" x14ac:dyDescent="0.35">
      <c r="O134" s="191">
        <v>35244</v>
      </c>
      <c r="P134" s="72">
        <v>18.09</v>
      </c>
    </row>
    <row r="135" spans="15:16" ht="14.5" customHeight="1" x14ac:dyDescent="0.35">
      <c r="O135" s="191">
        <v>35247</v>
      </c>
      <c r="P135" s="72">
        <v>17.98</v>
      </c>
    </row>
    <row r="136" spans="15:16" ht="14.5" customHeight="1" x14ac:dyDescent="0.35">
      <c r="O136" s="191">
        <v>35248</v>
      </c>
      <c r="P136" s="72">
        <v>17.649999999999999</v>
      </c>
    </row>
    <row r="137" spans="15:16" ht="14.5" customHeight="1" x14ac:dyDescent="0.35">
      <c r="O137" s="191">
        <v>35249</v>
      </c>
      <c r="P137" s="72">
        <v>17.39</v>
      </c>
    </row>
    <row r="138" spans="15:16" ht="14.5" customHeight="1" x14ac:dyDescent="0.35">
      <c r="O138" s="191">
        <v>35250</v>
      </c>
      <c r="P138" s="72">
        <v>17.48</v>
      </c>
    </row>
    <row r="139" spans="15:16" ht="14.5" customHeight="1" x14ac:dyDescent="0.35">
      <c r="O139" s="191">
        <v>35251</v>
      </c>
      <c r="P139" s="72">
        <v>17.54</v>
      </c>
    </row>
    <row r="140" spans="15:16" ht="14.5" customHeight="1" x14ac:dyDescent="0.35">
      <c r="O140" s="191">
        <v>35254</v>
      </c>
      <c r="P140" s="72">
        <v>17.809999999999999</v>
      </c>
    </row>
    <row r="141" spans="15:16" ht="14.5" customHeight="1" x14ac:dyDescent="0.35">
      <c r="O141" s="191">
        <v>35255</v>
      </c>
      <c r="P141" s="72">
        <v>17.399999999999999</v>
      </c>
    </row>
    <row r="142" spans="15:16" ht="14.5" customHeight="1" x14ac:dyDescent="0.35">
      <c r="O142" s="191">
        <v>35256</v>
      </c>
      <c r="P142" s="72">
        <v>17.5</v>
      </c>
    </row>
    <row r="143" spans="15:16" ht="14.5" customHeight="1" x14ac:dyDescent="0.35">
      <c r="O143" s="191">
        <v>35257</v>
      </c>
      <c r="P143" s="72">
        <v>17.63</v>
      </c>
    </row>
    <row r="144" spans="15:16" ht="14.5" customHeight="1" x14ac:dyDescent="0.35">
      <c r="O144" s="191">
        <v>35258</v>
      </c>
      <c r="P144" s="72">
        <v>17.39</v>
      </c>
    </row>
    <row r="145" spans="15:16" ht="14.5" customHeight="1" x14ac:dyDescent="0.35">
      <c r="O145" s="191">
        <v>35261</v>
      </c>
      <c r="P145" s="72">
        <v>17.45</v>
      </c>
    </row>
    <row r="146" spans="15:16" ht="14.5" customHeight="1" x14ac:dyDescent="0.35">
      <c r="O146" s="191">
        <v>35262</v>
      </c>
      <c r="P146" s="72">
        <v>16.86</v>
      </c>
    </row>
    <row r="147" spans="15:16" ht="14.5" customHeight="1" x14ac:dyDescent="0.35">
      <c r="O147" s="191">
        <v>35263</v>
      </c>
      <c r="P147" s="72">
        <v>17.309999999999999</v>
      </c>
    </row>
    <row r="148" spans="15:16" ht="14.5" customHeight="1" x14ac:dyDescent="0.35">
      <c r="O148" s="191">
        <v>35264</v>
      </c>
      <c r="P148" s="72">
        <v>17.41</v>
      </c>
    </row>
    <row r="149" spans="15:16" ht="14.5" customHeight="1" x14ac:dyDescent="0.35">
      <c r="O149" s="191">
        <v>35265</v>
      </c>
      <c r="P149" s="72">
        <v>17.510000000000002</v>
      </c>
    </row>
    <row r="150" spans="15:16" ht="14.5" customHeight="1" x14ac:dyDescent="0.35">
      <c r="O150" s="191">
        <v>35268</v>
      </c>
      <c r="P150" s="72">
        <v>17.41</v>
      </c>
    </row>
    <row r="151" spans="15:16" ht="14.5" customHeight="1" x14ac:dyDescent="0.35">
      <c r="O151" s="191">
        <v>35269</v>
      </c>
      <c r="P151" s="72">
        <v>17.2</v>
      </c>
    </row>
    <row r="152" spans="15:16" ht="14.5" customHeight="1" x14ac:dyDescent="0.35">
      <c r="O152" s="191">
        <v>35270</v>
      </c>
      <c r="P152" s="72">
        <v>17.03</v>
      </c>
    </row>
    <row r="153" spans="15:16" ht="14.5" customHeight="1" x14ac:dyDescent="0.35">
      <c r="O153" s="191">
        <v>35271</v>
      </c>
      <c r="P153" s="72">
        <v>17.03</v>
      </c>
    </row>
    <row r="154" spans="15:16" ht="14.5" customHeight="1" x14ac:dyDescent="0.35">
      <c r="O154" s="191">
        <v>35272</v>
      </c>
      <c r="P154" s="72">
        <v>16.89</v>
      </c>
    </row>
    <row r="155" spans="15:16" ht="14.5" customHeight="1" x14ac:dyDescent="0.35">
      <c r="O155" s="191">
        <v>35275</v>
      </c>
      <c r="P155" s="72">
        <v>16.54</v>
      </c>
    </row>
    <row r="156" spans="15:16" ht="14.5" customHeight="1" x14ac:dyDescent="0.35">
      <c r="O156" s="191">
        <v>35276</v>
      </c>
      <c r="P156" s="72">
        <v>16.170000000000002</v>
      </c>
    </row>
    <row r="157" spans="15:16" ht="14.5" customHeight="1" x14ac:dyDescent="0.35">
      <c r="O157" s="191">
        <v>35277</v>
      </c>
      <c r="P157" s="72">
        <v>16.350000000000001</v>
      </c>
    </row>
    <row r="158" spans="15:16" ht="14.5" customHeight="1" x14ac:dyDescent="0.35">
      <c r="O158" s="191">
        <v>35278</v>
      </c>
      <c r="P158" s="72">
        <v>16.239999999999998</v>
      </c>
    </row>
    <row r="159" spans="15:16" ht="14.5" customHeight="1" x14ac:dyDescent="0.35">
      <c r="O159" s="191">
        <v>35279</v>
      </c>
      <c r="P159" s="72">
        <v>16.07</v>
      </c>
    </row>
    <row r="160" spans="15:16" ht="14.5" customHeight="1" x14ac:dyDescent="0.35">
      <c r="O160" s="191">
        <v>35282</v>
      </c>
      <c r="P160" s="72">
        <v>15.89</v>
      </c>
    </row>
    <row r="161" spans="15:16" ht="14.5" customHeight="1" x14ac:dyDescent="0.35">
      <c r="O161" s="191">
        <v>35283</v>
      </c>
      <c r="P161" s="72">
        <v>15.73</v>
      </c>
    </row>
    <row r="162" spans="15:16" ht="14.5" customHeight="1" x14ac:dyDescent="0.35">
      <c r="O162" s="191">
        <v>35284</v>
      </c>
      <c r="P162" s="72">
        <v>15.95</v>
      </c>
    </row>
    <row r="163" spans="15:16" ht="14.5" customHeight="1" x14ac:dyDescent="0.35">
      <c r="O163" s="191">
        <v>35285</v>
      </c>
      <c r="P163" s="72">
        <v>15.78</v>
      </c>
    </row>
    <row r="164" spans="15:16" ht="14.5" customHeight="1" x14ac:dyDescent="0.35">
      <c r="O164" s="191">
        <v>35286</v>
      </c>
      <c r="P164" s="72">
        <v>15.94</v>
      </c>
    </row>
    <row r="165" spans="15:16" ht="14.5" customHeight="1" x14ac:dyDescent="0.35">
      <c r="O165" s="191">
        <v>35289</v>
      </c>
      <c r="P165" s="72">
        <v>16.05</v>
      </c>
    </row>
    <row r="166" spans="15:16" ht="14.5" customHeight="1" x14ac:dyDescent="0.35">
      <c r="O166" s="191">
        <v>35290</v>
      </c>
      <c r="P166" s="72">
        <v>15.85</v>
      </c>
    </row>
    <row r="167" spans="15:16" ht="14.5" customHeight="1" x14ac:dyDescent="0.35">
      <c r="O167" s="191">
        <v>35291</v>
      </c>
      <c r="P167" s="72">
        <v>15.89</v>
      </c>
    </row>
    <row r="168" spans="15:16" ht="14.5" customHeight="1" x14ac:dyDescent="0.35">
      <c r="O168" s="191">
        <v>35292</v>
      </c>
      <c r="P168" s="72">
        <v>15.89</v>
      </c>
    </row>
    <row r="169" spans="15:16" ht="14.5" customHeight="1" x14ac:dyDescent="0.35">
      <c r="O169" s="191">
        <v>35293</v>
      </c>
      <c r="P169" s="72">
        <v>15.72</v>
      </c>
    </row>
    <row r="170" spans="15:16" ht="14.5" customHeight="1" x14ac:dyDescent="0.35">
      <c r="O170" s="191">
        <v>35296</v>
      </c>
      <c r="P170" s="72">
        <v>14.84</v>
      </c>
    </row>
    <row r="171" spans="15:16" ht="14.5" customHeight="1" x14ac:dyDescent="0.35">
      <c r="O171" s="191">
        <v>35297</v>
      </c>
      <c r="P171" s="72">
        <v>14.64</v>
      </c>
    </row>
    <row r="172" spans="15:16" ht="14.5" customHeight="1" x14ac:dyDescent="0.35">
      <c r="O172" s="191">
        <v>35298</v>
      </c>
      <c r="P172" s="72">
        <v>15.02</v>
      </c>
    </row>
    <row r="173" spans="15:16" ht="14.5" customHeight="1" x14ac:dyDescent="0.35">
      <c r="O173" s="191">
        <v>35299</v>
      </c>
      <c r="P173" s="72">
        <v>15.21</v>
      </c>
    </row>
    <row r="174" spans="15:16" ht="14.5" customHeight="1" x14ac:dyDescent="0.35">
      <c r="O174" s="191">
        <v>35300</v>
      </c>
      <c r="P174" s="72">
        <v>15.23</v>
      </c>
    </row>
    <row r="175" spans="15:16" ht="14.5" customHeight="1" x14ac:dyDescent="0.35">
      <c r="O175" s="191">
        <v>35303</v>
      </c>
      <c r="P175" s="72">
        <v>15.15</v>
      </c>
    </row>
    <row r="176" spans="15:16" ht="14.5" customHeight="1" x14ac:dyDescent="0.35">
      <c r="O176" s="191">
        <v>35304</v>
      </c>
      <c r="P176" s="72">
        <v>15.46</v>
      </c>
    </row>
    <row r="177" spans="15:16" ht="14.5" customHeight="1" x14ac:dyDescent="0.35">
      <c r="O177" s="191">
        <v>35305</v>
      </c>
      <c r="P177" s="72">
        <v>15.65</v>
      </c>
    </row>
    <row r="178" spans="15:16" ht="14.5" customHeight="1" x14ac:dyDescent="0.35">
      <c r="O178" s="191">
        <v>35306</v>
      </c>
      <c r="P178" s="72">
        <v>15.52</v>
      </c>
    </row>
    <row r="179" spans="15:16" ht="14.5" customHeight="1" x14ac:dyDescent="0.35">
      <c r="O179" s="191">
        <v>35307</v>
      </c>
      <c r="P179" s="72">
        <v>15.43</v>
      </c>
    </row>
    <row r="180" spans="15:16" x14ac:dyDescent="0.35">
      <c r="O180" s="191">
        <v>35310</v>
      </c>
      <c r="P180" s="72">
        <v>15.47</v>
      </c>
    </row>
    <row r="181" spans="15:16" x14ac:dyDescent="0.35">
      <c r="O181" s="191">
        <v>35311</v>
      </c>
      <c r="P181" s="72">
        <v>15.07</v>
      </c>
    </row>
    <row r="182" spans="15:16" x14ac:dyDescent="0.35">
      <c r="O182" s="191">
        <v>35312</v>
      </c>
      <c r="P182" s="72">
        <v>15.28</v>
      </c>
    </row>
    <row r="183" spans="15:16" x14ac:dyDescent="0.35">
      <c r="O183" s="191">
        <v>35313</v>
      </c>
      <c r="P183" s="72">
        <v>15.33</v>
      </c>
    </row>
    <row r="184" spans="15:16" x14ac:dyDescent="0.35">
      <c r="O184" s="191">
        <v>35314</v>
      </c>
      <c r="P184" s="72">
        <v>15.4</v>
      </c>
    </row>
    <row r="185" spans="15:16" x14ac:dyDescent="0.35">
      <c r="O185" s="191">
        <v>35317</v>
      </c>
      <c r="P185" s="72">
        <v>15.5</v>
      </c>
    </row>
    <row r="186" spans="15:16" x14ac:dyDescent="0.35">
      <c r="O186" s="191">
        <v>35318</v>
      </c>
      <c r="P186" s="72">
        <v>15.45</v>
      </c>
    </row>
    <row r="187" spans="15:16" x14ac:dyDescent="0.35">
      <c r="O187" s="191">
        <v>35319</v>
      </c>
      <c r="P187" s="72">
        <v>15.36</v>
      </c>
    </row>
    <row r="188" spans="15:16" x14ac:dyDescent="0.35">
      <c r="O188" s="191">
        <v>35320</v>
      </c>
      <c r="P188" s="72">
        <v>15.35</v>
      </c>
    </row>
    <row r="189" spans="15:16" x14ac:dyDescent="0.35">
      <c r="O189" s="191">
        <v>35321</v>
      </c>
      <c r="P189" s="72">
        <v>15.28</v>
      </c>
    </row>
    <row r="190" spans="15:16" x14ac:dyDescent="0.35">
      <c r="O190" s="191">
        <v>35324</v>
      </c>
      <c r="P190" s="72">
        <v>15.19</v>
      </c>
    </row>
    <row r="191" spans="15:16" x14ac:dyDescent="0.35">
      <c r="O191" s="191">
        <v>35325</v>
      </c>
      <c r="P191" s="72">
        <v>15.24</v>
      </c>
    </row>
    <row r="192" spans="15:16" x14ac:dyDescent="0.35">
      <c r="O192" s="191">
        <v>35326</v>
      </c>
      <c r="P192" s="72">
        <v>15.41</v>
      </c>
    </row>
    <row r="193" spans="15:16" x14ac:dyDescent="0.35">
      <c r="O193" s="191">
        <v>35327</v>
      </c>
      <c r="P193" s="72">
        <v>15.39</v>
      </c>
    </row>
    <row r="194" spans="15:16" x14ac:dyDescent="0.35">
      <c r="O194" s="191">
        <v>35328</v>
      </c>
      <c r="P194" s="72">
        <v>15.42</v>
      </c>
    </row>
    <row r="195" spans="15:16" x14ac:dyDescent="0.35">
      <c r="O195" s="191">
        <v>35331</v>
      </c>
      <c r="P195" s="72">
        <v>15.31</v>
      </c>
    </row>
    <row r="196" spans="15:16" x14ac:dyDescent="0.35">
      <c r="O196" s="191">
        <v>35332</v>
      </c>
      <c r="P196" s="72">
        <v>15.19</v>
      </c>
    </row>
    <row r="197" spans="15:16" x14ac:dyDescent="0.35">
      <c r="O197" s="191">
        <v>35333</v>
      </c>
      <c r="P197" s="72">
        <v>15.19</v>
      </c>
    </row>
    <row r="198" spans="15:16" x14ac:dyDescent="0.35">
      <c r="O198" s="191">
        <v>35334</v>
      </c>
      <c r="P198" s="72">
        <v>15.1</v>
      </c>
    </row>
    <row r="199" spans="15:16" x14ac:dyDescent="0.35">
      <c r="O199" s="191">
        <v>35335</v>
      </c>
      <c r="P199" s="72">
        <v>14.48</v>
      </c>
    </row>
    <row r="200" spans="15:16" x14ac:dyDescent="0.35">
      <c r="O200" s="191">
        <v>35338</v>
      </c>
      <c r="P200" s="72">
        <v>13.97</v>
      </c>
    </row>
    <row r="201" spans="15:16" x14ac:dyDescent="0.35">
      <c r="O201" s="191">
        <v>35339</v>
      </c>
      <c r="P201" s="72">
        <v>13.77</v>
      </c>
    </row>
    <row r="202" spans="15:16" x14ac:dyDescent="0.35">
      <c r="O202" s="191">
        <v>35340</v>
      </c>
      <c r="P202" s="72">
        <v>13.77</v>
      </c>
    </row>
    <row r="203" spans="15:16" x14ac:dyDescent="0.35">
      <c r="O203" s="191">
        <v>35341</v>
      </c>
      <c r="P203" s="72">
        <v>13.69</v>
      </c>
    </row>
    <row r="204" spans="15:16" x14ac:dyDescent="0.35">
      <c r="O204" s="191">
        <v>35342</v>
      </c>
      <c r="P204" s="72">
        <v>13.23</v>
      </c>
    </row>
    <row r="205" spans="15:16" x14ac:dyDescent="0.35">
      <c r="O205" s="191">
        <v>35345</v>
      </c>
      <c r="P205" s="72">
        <v>12.97</v>
      </c>
    </row>
    <row r="206" spans="15:16" x14ac:dyDescent="0.35">
      <c r="O206" s="191">
        <v>35346</v>
      </c>
      <c r="P206" s="72">
        <v>12.94</v>
      </c>
    </row>
    <row r="207" spans="15:16" x14ac:dyDescent="0.35">
      <c r="O207" s="191">
        <v>35347</v>
      </c>
      <c r="P207" s="72">
        <v>13.02</v>
      </c>
    </row>
    <row r="208" spans="15:16" x14ac:dyDescent="0.35">
      <c r="O208" s="191">
        <v>35348</v>
      </c>
      <c r="P208" s="72">
        <v>13.59</v>
      </c>
    </row>
    <row r="209" spans="15:16" x14ac:dyDescent="0.35">
      <c r="O209" s="191">
        <v>35349</v>
      </c>
      <c r="P209" s="72">
        <v>13.73</v>
      </c>
    </row>
    <row r="210" spans="15:16" x14ac:dyDescent="0.35">
      <c r="O210" s="191">
        <v>35352</v>
      </c>
      <c r="P210" s="72">
        <v>13.24</v>
      </c>
    </row>
    <row r="211" spans="15:16" x14ac:dyDescent="0.35">
      <c r="O211" s="191">
        <v>35353</v>
      </c>
      <c r="P211" s="72">
        <v>13.46</v>
      </c>
    </row>
    <row r="212" spans="15:16" x14ac:dyDescent="0.35">
      <c r="O212" s="191">
        <v>35354</v>
      </c>
      <c r="P212" s="72">
        <v>13.2</v>
      </c>
    </row>
    <row r="213" spans="15:16" x14ac:dyDescent="0.35">
      <c r="O213" s="191">
        <v>35355</v>
      </c>
      <c r="P213" s="72">
        <v>13.26</v>
      </c>
    </row>
    <row r="214" spans="15:16" x14ac:dyDescent="0.35">
      <c r="O214" s="191">
        <v>35356</v>
      </c>
      <c r="P214" s="72">
        <v>13.26</v>
      </c>
    </row>
    <row r="215" spans="15:16" x14ac:dyDescent="0.35">
      <c r="O215" s="191">
        <v>35359</v>
      </c>
      <c r="P215" s="72">
        <v>13.26</v>
      </c>
    </row>
    <row r="216" spans="15:16" x14ac:dyDescent="0.35">
      <c r="O216" s="191">
        <v>35360</v>
      </c>
      <c r="P216" s="72">
        <v>13.36</v>
      </c>
    </row>
    <row r="217" spans="15:16" x14ac:dyDescent="0.35">
      <c r="O217" s="191">
        <v>35361</v>
      </c>
      <c r="P217" s="72">
        <v>14.03</v>
      </c>
    </row>
    <row r="218" spans="15:16" x14ac:dyDescent="0.35">
      <c r="O218" s="191">
        <v>35362</v>
      </c>
      <c r="P218" s="72">
        <v>13.79</v>
      </c>
    </row>
    <row r="219" spans="15:16" x14ac:dyDescent="0.35">
      <c r="O219" s="191">
        <v>35363</v>
      </c>
      <c r="P219" s="72">
        <v>13.54</v>
      </c>
    </row>
    <row r="220" spans="15:16" x14ac:dyDescent="0.35">
      <c r="O220" s="191">
        <v>35366</v>
      </c>
      <c r="P220" s="72">
        <v>13.6</v>
      </c>
    </row>
    <row r="221" spans="15:16" x14ac:dyDescent="0.35">
      <c r="O221" s="191">
        <v>35367</v>
      </c>
      <c r="P221" s="72">
        <v>13.14</v>
      </c>
    </row>
    <row r="222" spans="15:16" x14ac:dyDescent="0.35">
      <c r="O222" s="191">
        <v>35368</v>
      </c>
      <c r="P222" s="72">
        <v>13.14</v>
      </c>
    </row>
    <row r="223" spans="15:16" x14ac:dyDescent="0.35">
      <c r="O223" s="191">
        <v>35369</v>
      </c>
      <c r="P223" s="72">
        <v>13.35</v>
      </c>
    </row>
    <row r="224" spans="15:16" x14ac:dyDescent="0.35">
      <c r="O224" s="191">
        <v>35370</v>
      </c>
      <c r="P224" s="72">
        <v>13.2</v>
      </c>
    </row>
    <row r="225" spans="15:16" x14ac:dyDescent="0.35">
      <c r="O225" s="191">
        <v>35373</v>
      </c>
      <c r="P225" s="72">
        <v>13.15</v>
      </c>
    </row>
    <row r="226" spans="15:16" x14ac:dyDescent="0.35">
      <c r="O226" s="191">
        <v>35374</v>
      </c>
      <c r="P226" s="72">
        <v>13.08</v>
      </c>
    </row>
    <row r="227" spans="15:16" x14ac:dyDescent="0.35">
      <c r="O227" s="191">
        <v>35375</v>
      </c>
      <c r="P227" s="72">
        <v>12.96</v>
      </c>
    </row>
    <row r="228" spans="15:16" x14ac:dyDescent="0.35">
      <c r="O228" s="191">
        <v>35376</v>
      </c>
      <c r="P228" s="72">
        <v>13.14</v>
      </c>
    </row>
    <row r="229" spans="15:16" x14ac:dyDescent="0.35">
      <c r="O229" s="191">
        <v>35377</v>
      </c>
      <c r="P229" s="72">
        <v>13.09</v>
      </c>
    </row>
    <row r="230" spans="15:16" x14ac:dyDescent="0.35">
      <c r="O230" s="191">
        <v>35380</v>
      </c>
      <c r="P230" s="72">
        <v>13.14</v>
      </c>
    </row>
    <row r="231" spans="15:16" x14ac:dyDescent="0.35">
      <c r="O231" s="191">
        <v>35381</v>
      </c>
      <c r="P231" s="72">
        <v>13.14</v>
      </c>
    </row>
    <row r="232" spans="15:16" x14ac:dyDescent="0.35">
      <c r="O232" s="191">
        <v>35382</v>
      </c>
      <c r="P232" s="72">
        <v>13.14</v>
      </c>
    </row>
    <row r="233" spans="15:16" x14ac:dyDescent="0.35">
      <c r="O233" s="191">
        <v>35383</v>
      </c>
      <c r="P233" s="72">
        <v>12.96</v>
      </c>
    </row>
    <row r="234" spans="15:16" x14ac:dyDescent="0.35">
      <c r="O234" s="191">
        <v>35384</v>
      </c>
      <c r="P234" s="72">
        <v>12.97</v>
      </c>
    </row>
    <row r="235" spans="15:16" x14ac:dyDescent="0.35">
      <c r="O235" s="191">
        <v>35387</v>
      </c>
      <c r="P235" s="72">
        <v>12.74</v>
      </c>
    </row>
    <row r="236" spans="15:16" x14ac:dyDescent="0.35">
      <c r="O236" s="191">
        <v>35388</v>
      </c>
      <c r="P236" s="72">
        <v>12.52</v>
      </c>
    </row>
    <row r="237" spans="15:16" x14ac:dyDescent="0.35">
      <c r="O237" s="191">
        <v>35389</v>
      </c>
      <c r="P237" s="72">
        <v>12.12</v>
      </c>
    </row>
    <row r="238" spans="15:16" x14ac:dyDescent="0.35">
      <c r="O238" s="191">
        <v>35390</v>
      </c>
      <c r="P238" s="72">
        <v>11.75</v>
      </c>
    </row>
    <row r="239" spans="15:16" x14ac:dyDescent="0.35">
      <c r="O239" s="191">
        <v>35391</v>
      </c>
      <c r="P239" s="72">
        <v>11.53</v>
      </c>
    </row>
    <row r="240" spans="15:16" x14ac:dyDescent="0.35">
      <c r="O240" s="191">
        <v>35394</v>
      </c>
      <c r="P240" s="72">
        <v>11.51</v>
      </c>
    </row>
    <row r="241" spans="15:16" x14ac:dyDescent="0.35">
      <c r="O241" s="191">
        <v>35395</v>
      </c>
      <c r="P241" s="72">
        <v>11.27</v>
      </c>
    </row>
    <row r="242" spans="15:16" x14ac:dyDescent="0.35">
      <c r="O242" s="191">
        <v>35396</v>
      </c>
      <c r="P242" s="72">
        <v>11.07</v>
      </c>
    </row>
    <row r="243" spans="15:16" x14ac:dyDescent="0.35">
      <c r="O243" s="191">
        <v>35397</v>
      </c>
      <c r="P243" s="72">
        <v>10.94</v>
      </c>
    </row>
    <row r="244" spans="15:16" x14ac:dyDescent="0.35">
      <c r="O244" s="191">
        <v>35398</v>
      </c>
      <c r="P244" s="72">
        <v>11.11</v>
      </c>
    </row>
    <row r="245" spans="15:16" x14ac:dyDescent="0.35">
      <c r="O245" s="191">
        <v>35401</v>
      </c>
      <c r="P245" s="72">
        <v>11.11</v>
      </c>
    </row>
    <row r="246" spans="15:16" x14ac:dyDescent="0.35">
      <c r="O246" s="191">
        <v>35402</v>
      </c>
      <c r="P246" s="72">
        <v>11.22</v>
      </c>
    </row>
    <row r="247" spans="15:16" x14ac:dyDescent="0.35">
      <c r="O247" s="191">
        <v>35403</v>
      </c>
      <c r="P247" s="72">
        <v>11.08</v>
      </c>
    </row>
    <row r="248" spans="15:16" x14ac:dyDescent="0.35">
      <c r="O248" s="191">
        <v>35404</v>
      </c>
      <c r="P248" s="72">
        <v>11.11</v>
      </c>
    </row>
    <row r="249" spans="15:16" x14ac:dyDescent="0.35">
      <c r="O249" s="191">
        <v>35405</v>
      </c>
      <c r="P249" s="72">
        <v>11.29</v>
      </c>
    </row>
    <row r="250" spans="15:16" x14ac:dyDescent="0.35">
      <c r="O250" s="191">
        <v>35408</v>
      </c>
      <c r="P250" s="72">
        <v>11.31</v>
      </c>
    </row>
    <row r="251" spans="15:16" x14ac:dyDescent="0.35">
      <c r="O251" s="191">
        <v>35409</v>
      </c>
      <c r="P251" s="72">
        <v>11.34</v>
      </c>
    </row>
    <row r="252" spans="15:16" x14ac:dyDescent="0.35">
      <c r="O252" s="191">
        <v>35410</v>
      </c>
      <c r="P252" s="72">
        <v>11.8</v>
      </c>
    </row>
    <row r="253" spans="15:16" x14ac:dyDescent="0.35">
      <c r="O253" s="191">
        <v>35411</v>
      </c>
      <c r="P253" s="72">
        <v>11.39</v>
      </c>
    </row>
    <row r="254" spans="15:16" x14ac:dyDescent="0.35">
      <c r="O254" s="191">
        <v>35412</v>
      </c>
      <c r="P254" s="72">
        <v>11.11</v>
      </c>
    </row>
    <row r="255" spans="15:16" x14ac:dyDescent="0.35">
      <c r="O255" s="191">
        <v>35415</v>
      </c>
      <c r="P255" s="72">
        <v>11.01</v>
      </c>
    </row>
    <row r="256" spans="15:16" x14ac:dyDescent="0.35">
      <c r="O256" s="191">
        <v>35416</v>
      </c>
      <c r="P256" s="72">
        <v>10.79</v>
      </c>
    </row>
    <row r="257" spans="15:16" x14ac:dyDescent="0.35">
      <c r="O257" s="191">
        <v>35417</v>
      </c>
      <c r="P257" s="72">
        <v>11.07</v>
      </c>
    </row>
    <row r="258" spans="15:16" x14ac:dyDescent="0.35">
      <c r="O258" s="191">
        <v>35418</v>
      </c>
      <c r="P258" s="72">
        <v>11.1</v>
      </c>
    </row>
    <row r="259" spans="15:16" ht="14.5" customHeight="1" x14ac:dyDescent="0.35">
      <c r="O259" s="191">
        <v>35419</v>
      </c>
      <c r="P259" s="72">
        <v>11.33</v>
      </c>
    </row>
    <row r="260" spans="15:16" ht="29" customHeight="1" x14ac:dyDescent="0.35">
      <c r="O260" s="191">
        <v>35422</v>
      </c>
      <c r="P260" s="72">
        <v>11.3</v>
      </c>
    </row>
    <row r="261" spans="15:16" x14ac:dyDescent="0.35">
      <c r="O261" s="191">
        <v>35423</v>
      </c>
      <c r="P261" s="72">
        <v>11.3</v>
      </c>
    </row>
    <row r="262" spans="15:16" x14ac:dyDescent="0.35">
      <c r="O262" s="191">
        <v>35424</v>
      </c>
      <c r="P262" s="72">
        <v>11.3</v>
      </c>
    </row>
    <row r="263" spans="15:16" x14ac:dyDescent="0.35">
      <c r="O263" s="191">
        <v>35425</v>
      </c>
      <c r="P263" s="72">
        <v>11.75</v>
      </c>
    </row>
    <row r="264" spans="15:16" x14ac:dyDescent="0.35">
      <c r="O264" s="191">
        <v>35426</v>
      </c>
      <c r="P264" s="72">
        <v>11.75</v>
      </c>
    </row>
    <row r="265" spans="15:16" x14ac:dyDescent="0.35">
      <c r="O265" s="191">
        <v>35429</v>
      </c>
      <c r="P265" s="72">
        <v>11.75</v>
      </c>
    </row>
    <row r="266" spans="15:16" x14ac:dyDescent="0.35">
      <c r="O266" s="191">
        <v>35430</v>
      </c>
      <c r="P266" s="72">
        <v>11.68</v>
      </c>
    </row>
    <row r="267" spans="15:16" x14ac:dyDescent="0.35">
      <c r="O267" s="191">
        <v>35431</v>
      </c>
      <c r="P267" s="72">
        <v>12.5</v>
      </c>
    </row>
    <row r="268" spans="15:16" x14ac:dyDescent="0.35">
      <c r="O268" s="191">
        <v>35432</v>
      </c>
      <c r="P268" s="72">
        <v>12.57</v>
      </c>
    </row>
    <row r="269" spans="15:16" x14ac:dyDescent="0.35">
      <c r="O269" s="191">
        <v>35433</v>
      </c>
      <c r="P269" s="72">
        <v>12.61</v>
      </c>
    </row>
    <row r="270" spans="15:16" x14ac:dyDescent="0.35">
      <c r="O270" s="191">
        <v>35436</v>
      </c>
      <c r="P270" s="72">
        <v>12.5</v>
      </c>
    </row>
    <row r="271" spans="15:16" x14ac:dyDescent="0.35">
      <c r="O271" s="191">
        <v>35437</v>
      </c>
      <c r="P271" s="72">
        <v>12.01</v>
      </c>
    </row>
    <row r="272" spans="15:16" x14ac:dyDescent="0.35">
      <c r="O272" s="191">
        <v>35438</v>
      </c>
      <c r="P272" s="72">
        <v>12.45</v>
      </c>
    </row>
    <row r="273" spans="15:16" x14ac:dyDescent="0.35">
      <c r="O273" s="191">
        <v>35439</v>
      </c>
      <c r="P273" s="72">
        <v>13.02</v>
      </c>
    </row>
    <row r="274" spans="15:16" x14ac:dyDescent="0.35">
      <c r="O274" s="191">
        <v>35440</v>
      </c>
      <c r="P274" s="72">
        <v>13.4</v>
      </c>
    </row>
    <row r="275" spans="15:16" x14ac:dyDescent="0.35">
      <c r="O275" s="191">
        <v>35443</v>
      </c>
      <c r="P275" s="72">
        <v>14.22</v>
      </c>
    </row>
    <row r="276" spans="15:16" x14ac:dyDescent="0.35">
      <c r="O276" s="191">
        <v>35444</v>
      </c>
      <c r="P276" s="72">
        <v>14.4</v>
      </c>
    </row>
    <row r="277" spans="15:16" x14ac:dyDescent="0.35">
      <c r="O277" s="191">
        <v>35445</v>
      </c>
      <c r="P277" s="72">
        <v>15.41</v>
      </c>
    </row>
    <row r="278" spans="15:16" x14ac:dyDescent="0.35">
      <c r="O278" s="191">
        <v>35446</v>
      </c>
      <c r="P278" s="72">
        <v>14.59</v>
      </c>
    </row>
    <row r="279" spans="15:16" x14ac:dyDescent="0.35">
      <c r="O279" s="191">
        <v>35447</v>
      </c>
      <c r="P279" s="72">
        <v>14.16</v>
      </c>
    </row>
    <row r="280" spans="15:16" x14ac:dyDescent="0.35">
      <c r="O280" s="191">
        <v>35450</v>
      </c>
      <c r="P280" s="72">
        <v>13.76</v>
      </c>
    </row>
    <row r="281" spans="15:16" x14ac:dyDescent="0.35">
      <c r="O281" s="191">
        <v>35451</v>
      </c>
      <c r="P281" s="72">
        <v>13.09</v>
      </c>
    </row>
    <row r="282" spans="15:16" x14ac:dyDescent="0.35">
      <c r="O282" s="191">
        <v>35452</v>
      </c>
      <c r="P282" s="72">
        <v>13.7</v>
      </c>
    </row>
    <row r="283" spans="15:16" x14ac:dyDescent="0.35">
      <c r="O283" s="191">
        <v>35453</v>
      </c>
      <c r="P283" s="72">
        <v>13.7</v>
      </c>
    </row>
    <row r="284" spans="15:16" x14ac:dyDescent="0.35">
      <c r="O284" s="191">
        <v>35454</v>
      </c>
      <c r="P284" s="72">
        <v>13.22</v>
      </c>
    </row>
    <row r="285" spans="15:16" x14ac:dyDescent="0.35">
      <c r="O285" s="191">
        <v>35457</v>
      </c>
      <c r="P285" s="72">
        <v>13.66</v>
      </c>
    </row>
    <row r="286" spans="15:16" x14ac:dyDescent="0.35">
      <c r="O286" s="191">
        <v>35458</v>
      </c>
      <c r="P286" s="72">
        <v>13.8</v>
      </c>
    </row>
    <row r="287" spans="15:16" x14ac:dyDescent="0.35">
      <c r="O287" s="191">
        <v>35459</v>
      </c>
      <c r="P287" s="72">
        <v>13.98</v>
      </c>
    </row>
    <row r="288" spans="15:16" x14ac:dyDescent="0.35">
      <c r="O288" s="191">
        <v>35460</v>
      </c>
      <c r="P288" s="72">
        <v>13.64</v>
      </c>
    </row>
    <row r="289" spans="15:16" x14ac:dyDescent="0.35">
      <c r="O289" s="191">
        <v>35461</v>
      </c>
      <c r="P289" s="72">
        <v>13.17</v>
      </c>
    </row>
    <row r="290" spans="15:16" x14ac:dyDescent="0.35">
      <c r="O290" s="191">
        <v>35464</v>
      </c>
      <c r="P290" s="72">
        <v>12.86</v>
      </c>
    </row>
    <row r="291" spans="15:16" x14ac:dyDescent="0.35">
      <c r="O291" s="191">
        <v>35465</v>
      </c>
      <c r="P291" s="72">
        <v>12.88</v>
      </c>
    </row>
    <row r="292" spans="15:16" x14ac:dyDescent="0.35">
      <c r="O292" s="191">
        <v>35466</v>
      </c>
      <c r="P292" s="72">
        <v>12.95</v>
      </c>
    </row>
    <row r="293" spans="15:16" x14ac:dyDescent="0.35">
      <c r="O293" s="191">
        <v>35467</v>
      </c>
      <c r="P293" s="72">
        <v>13.08</v>
      </c>
    </row>
    <row r="294" spans="15:16" x14ac:dyDescent="0.35">
      <c r="O294" s="191">
        <v>35468</v>
      </c>
      <c r="P294" s="72">
        <v>13.5</v>
      </c>
    </row>
    <row r="295" spans="15:16" x14ac:dyDescent="0.35">
      <c r="O295" s="191">
        <v>35471</v>
      </c>
      <c r="P295" s="72">
        <v>13.67</v>
      </c>
    </row>
    <row r="296" spans="15:16" x14ac:dyDescent="0.35">
      <c r="O296" s="191">
        <v>35472</v>
      </c>
      <c r="P296" s="72">
        <v>13.67</v>
      </c>
    </row>
    <row r="297" spans="15:16" x14ac:dyDescent="0.35">
      <c r="O297" s="191">
        <v>35473</v>
      </c>
      <c r="P297" s="72">
        <v>13.96</v>
      </c>
    </row>
    <row r="298" spans="15:16" x14ac:dyDescent="0.35">
      <c r="O298" s="191">
        <v>35474</v>
      </c>
      <c r="P298" s="72">
        <v>13.72</v>
      </c>
    </row>
    <row r="299" spans="15:16" x14ac:dyDescent="0.35">
      <c r="O299" s="191">
        <v>35475</v>
      </c>
      <c r="P299" s="72">
        <v>13.51</v>
      </c>
    </row>
    <row r="300" spans="15:16" x14ac:dyDescent="0.35">
      <c r="O300" s="191">
        <v>35478</v>
      </c>
      <c r="P300" s="72">
        <v>13.47</v>
      </c>
    </row>
    <row r="301" spans="15:16" x14ac:dyDescent="0.35">
      <c r="O301" s="191">
        <v>35479</v>
      </c>
      <c r="P301" s="72">
        <v>13.07</v>
      </c>
    </row>
    <row r="302" spans="15:16" x14ac:dyDescent="0.35">
      <c r="O302" s="191">
        <v>35480</v>
      </c>
      <c r="P302" s="72">
        <v>13.24</v>
      </c>
    </row>
    <row r="303" spans="15:16" x14ac:dyDescent="0.35">
      <c r="O303" s="191">
        <v>35481</v>
      </c>
      <c r="P303" s="72">
        <v>13.26</v>
      </c>
    </row>
    <row r="304" spans="15:16" x14ac:dyDescent="0.35">
      <c r="O304" s="191">
        <v>35482</v>
      </c>
      <c r="P304" s="72">
        <v>13.09</v>
      </c>
    </row>
    <row r="305" spans="15:16" x14ac:dyDescent="0.35">
      <c r="O305" s="191">
        <v>35485</v>
      </c>
      <c r="P305" s="72">
        <v>12.62</v>
      </c>
    </row>
    <row r="306" spans="15:16" x14ac:dyDescent="0.35">
      <c r="O306" s="191">
        <v>35486</v>
      </c>
      <c r="P306" s="72">
        <v>12.44</v>
      </c>
    </row>
    <row r="307" spans="15:16" x14ac:dyDescent="0.35">
      <c r="O307" s="191">
        <v>35487</v>
      </c>
      <c r="P307" s="72">
        <v>12.72</v>
      </c>
    </row>
    <row r="308" spans="15:16" x14ac:dyDescent="0.35">
      <c r="O308" s="191">
        <v>35488</v>
      </c>
      <c r="P308" s="72">
        <v>13.04</v>
      </c>
    </row>
    <row r="309" spans="15:16" x14ac:dyDescent="0.35">
      <c r="O309" s="191">
        <v>35489</v>
      </c>
      <c r="P309" s="72">
        <v>13.72</v>
      </c>
    </row>
    <row r="310" spans="15:16" x14ac:dyDescent="0.35">
      <c r="O310" s="191">
        <v>35492</v>
      </c>
      <c r="P310" s="72">
        <v>14.89</v>
      </c>
    </row>
    <row r="311" spans="15:16" x14ac:dyDescent="0.35">
      <c r="O311" s="191">
        <v>35493</v>
      </c>
      <c r="P311" s="72">
        <v>14.73</v>
      </c>
    </row>
    <row r="312" spans="15:16" x14ac:dyDescent="0.35">
      <c r="O312" s="191">
        <v>35494</v>
      </c>
      <c r="P312" s="72">
        <v>15.39</v>
      </c>
    </row>
    <row r="313" spans="15:16" x14ac:dyDescent="0.35">
      <c r="O313" s="191">
        <v>35495</v>
      </c>
      <c r="P313" s="72">
        <v>15.52</v>
      </c>
    </row>
    <row r="314" spans="15:16" x14ac:dyDescent="0.35">
      <c r="O314" s="191">
        <v>35496</v>
      </c>
      <c r="P314" s="72">
        <v>15.52</v>
      </c>
    </row>
    <row r="315" spans="15:16" x14ac:dyDescent="0.35">
      <c r="O315" s="191">
        <v>35499</v>
      </c>
      <c r="P315" s="72">
        <v>15.17</v>
      </c>
    </row>
    <row r="316" spans="15:16" x14ac:dyDescent="0.35">
      <c r="O316" s="191">
        <v>35500</v>
      </c>
      <c r="P316" s="72">
        <v>14.72</v>
      </c>
    </row>
    <row r="317" spans="15:16" x14ac:dyDescent="0.35">
      <c r="O317" s="191">
        <v>35501</v>
      </c>
      <c r="P317" s="72">
        <v>14.95</v>
      </c>
    </row>
    <row r="318" spans="15:16" x14ac:dyDescent="0.35">
      <c r="O318" s="191">
        <v>35502</v>
      </c>
      <c r="P318" s="72">
        <v>14.8</v>
      </c>
    </row>
    <row r="319" spans="15:16" x14ac:dyDescent="0.35">
      <c r="O319" s="191">
        <v>35503</v>
      </c>
      <c r="P319" s="72">
        <v>14.86</v>
      </c>
    </row>
    <row r="320" spans="15:16" x14ac:dyDescent="0.35">
      <c r="O320" s="191">
        <v>35506</v>
      </c>
      <c r="P320" s="72">
        <v>14.94</v>
      </c>
    </row>
    <row r="321" spans="15:16" x14ac:dyDescent="0.35">
      <c r="O321" s="191">
        <v>35507</v>
      </c>
      <c r="P321" s="72">
        <v>15.22</v>
      </c>
    </row>
    <row r="322" spans="15:16" x14ac:dyDescent="0.35">
      <c r="O322" s="191">
        <v>35508</v>
      </c>
      <c r="P322" s="72">
        <v>14.84</v>
      </c>
    </row>
    <row r="323" spans="15:16" x14ac:dyDescent="0.35">
      <c r="O323" s="191">
        <v>35509</v>
      </c>
      <c r="P323" s="72">
        <v>14.7</v>
      </c>
    </row>
    <row r="324" spans="15:16" x14ac:dyDescent="0.35">
      <c r="O324" s="191">
        <v>35510</v>
      </c>
      <c r="P324" s="72">
        <v>14.7</v>
      </c>
    </row>
    <row r="325" spans="15:16" x14ac:dyDescent="0.35">
      <c r="O325" s="191">
        <v>35513</v>
      </c>
      <c r="P325" s="72">
        <v>14.7</v>
      </c>
    </row>
    <row r="326" spans="15:16" x14ac:dyDescent="0.35">
      <c r="O326" s="191">
        <v>35514</v>
      </c>
      <c r="P326" s="72">
        <v>14.52</v>
      </c>
    </row>
    <row r="327" spans="15:16" x14ac:dyDescent="0.35">
      <c r="O327" s="191">
        <v>35515</v>
      </c>
      <c r="P327" s="72">
        <v>14.79</v>
      </c>
    </row>
    <row r="328" spans="15:16" x14ac:dyDescent="0.35">
      <c r="O328" s="191">
        <v>35516</v>
      </c>
      <c r="P328" s="72">
        <v>14.67</v>
      </c>
    </row>
    <row r="329" spans="15:16" x14ac:dyDescent="0.35">
      <c r="O329" s="191">
        <v>35517</v>
      </c>
      <c r="P329" s="72">
        <v>14.67</v>
      </c>
    </row>
    <row r="330" spans="15:16" x14ac:dyDescent="0.35">
      <c r="O330" s="191">
        <v>35520</v>
      </c>
      <c r="P330" s="72">
        <v>13.64</v>
      </c>
    </row>
    <row r="331" spans="15:16" x14ac:dyDescent="0.35">
      <c r="O331" s="191">
        <v>35521</v>
      </c>
      <c r="P331" s="72">
        <v>13.33</v>
      </c>
    </row>
    <row r="332" spans="15:16" x14ac:dyDescent="0.35">
      <c r="O332" s="191">
        <v>35522</v>
      </c>
      <c r="P332" s="72">
        <v>14.05</v>
      </c>
    </row>
    <row r="333" spans="15:16" x14ac:dyDescent="0.35">
      <c r="O333" s="191">
        <v>35523</v>
      </c>
      <c r="P333" s="72">
        <v>13.92</v>
      </c>
    </row>
    <row r="334" spans="15:16" x14ac:dyDescent="0.35">
      <c r="O334" s="191">
        <v>35524</v>
      </c>
      <c r="P334" s="72">
        <v>13.69</v>
      </c>
    </row>
    <row r="335" spans="15:16" x14ac:dyDescent="0.35">
      <c r="O335" s="191">
        <v>35527</v>
      </c>
      <c r="P335" s="72">
        <v>13.25</v>
      </c>
    </row>
    <row r="336" spans="15:16" x14ac:dyDescent="0.35">
      <c r="O336" s="191">
        <v>35528</v>
      </c>
      <c r="P336" s="72">
        <v>13.25</v>
      </c>
    </row>
    <row r="337" spans="15:16" x14ac:dyDescent="0.35">
      <c r="O337" s="191">
        <v>35529</v>
      </c>
      <c r="P337" s="72">
        <v>14.14</v>
      </c>
    </row>
    <row r="338" spans="15:16" x14ac:dyDescent="0.35">
      <c r="O338" s="191">
        <v>35530</v>
      </c>
      <c r="P338" s="72">
        <v>13.77</v>
      </c>
    </row>
    <row r="339" spans="15:16" x14ac:dyDescent="0.35">
      <c r="O339" s="191">
        <v>35531</v>
      </c>
      <c r="P339" s="72">
        <v>13.79</v>
      </c>
    </row>
    <row r="340" spans="15:16" x14ac:dyDescent="0.35">
      <c r="O340" s="191">
        <v>35534</v>
      </c>
      <c r="P340" s="72">
        <v>13.79</v>
      </c>
    </row>
    <row r="341" spans="15:16" x14ac:dyDescent="0.35">
      <c r="O341" s="191">
        <v>35535</v>
      </c>
      <c r="P341" s="72">
        <v>13.68</v>
      </c>
    </row>
    <row r="342" spans="15:16" x14ac:dyDescent="0.35">
      <c r="O342" s="191">
        <v>35536</v>
      </c>
      <c r="P342" s="72">
        <v>13.68</v>
      </c>
    </row>
    <row r="343" spans="15:16" x14ac:dyDescent="0.35">
      <c r="O343" s="191">
        <v>35537</v>
      </c>
      <c r="P343" s="72">
        <v>13.76</v>
      </c>
    </row>
    <row r="344" spans="15:16" x14ac:dyDescent="0.35">
      <c r="O344" s="191">
        <v>35538</v>
      </c>
      <c r="P344" s="72">
        <v>13.76</v>
      </c>
    </row>
    <row r="345" spans="15:16" x14ac:dyDescent="0.35">
      <c r="O345" s="191">
        <v>35541</v>
      </c>
      <c r="P345" s="72">
        <v>13.95</v>
      </c>
    </row>
    <row r="346" spans="15:16" x14ac:dyDescent="0.35">
      <c r="O346" s="191">
        <v>35542</v>
      </c>
      <c r="P346" s="72">
        <v>13.64</v>
      </c>
    </row>
    <row r="347" spans="15:16" x14ac:dyDescent="0.35">
      <c r="O347" s="191">
        <v>35543</v>
      </c>
      <c r="P347" s="72">
        <v>13.64</v>
      </c>
    </row>
    <row r="348" spans="15:16" x14ac:dyDescent="0.35">
      <c r="O348" s="191">
        <v>35544</v>
      </c>
      <c r="P348" s="72">
        <v>13.72</v>
      </c>
    </row>
    <row r="349" spans="15:16" x14ac:dyDescent="0.35">
      <c r="O349" s="191">
        <v>35545</v>
      </c>
      <c r="P349" s="72">
        <v>13.6</v>
      </c>
    </row>
    <row r="350" spans="15:16" x14ac:dyDescent="0.35">
      <c r="O350" s="191">
        <v>35548</v>
      </c>
      <c r="P350" s="72">
        <v>13.4</v>
      </c>
    </row>
    <row r="351" spans="15:16" x14ac:dyDescent="0.35">
      <c r="O351" s="191">
        <v>35549</v>
      </c>
      <c r="P351" s="72">
        <v>13.02</v>
      </c>
    </row>
    <row r="352" spans="15:16" x14ac:dyDescent="0.35">
      <c r="O352" s="191">
        <v>35550</v>
      </c>
      <c r="P352" s="72">
        <v>13.41</v>
      </c>
    </row>
    <row r="353" spans="15:16" x14ac:dyDescent="0.35">
      <c r="O353" s="191">
        <v>35551</v>
      </c>
      <c r="P353" s="72">
        <v>13.41</v>
      </c>
    </row>
    <row r="354" spans="15:16" x14ac:dyDescent="0.35">
      <c r="O354" s="191">
        <v>35552</v>
      </c>
      <c r="P354" s="72">
        <v>13.35</v>
      </c>
    </row>
    <row r="355" spans="15:16" x14ac:dyDescent="0.35">
      <c r="O355" s="191">
        <v>35555</v>
      </c>
      <c r="P355" s="72">
        <v>13.11</v>
      </c>
    </row>
    <row r="356" spans="15:16" x14ac:dyDescent="0.35">
      <c r="O356" s="191">
        <v>35556</v>
      </c>
      <c r="P356" s="72">
        <v>13.1</v>
      </c>
    </row>
    <row r="357" spans="15:16" x14ac:dyDescent="0.35">
      <c r="O357" s="191">
        <v>35557</v>
      </c>
      <c r="P357" s="72">
        <v>13.05</v>
      </c>
    </row>
    <row r="358" spans="15:16" x14ac:dyDescent="0.35">
      <c r="O358" s="191">
        <v>35558</v>
      </c>
      <c r="P358" s="72">
        <v>13.95</v>
      </c>
    </row>
    <row r="359" spans="15:16" x14ac:dyDescent="0.35">
      <c r="O359" s="191">
        <v>35559</v>
      </c>
      <c r="P359" s="72">
        <v>13.82</v>
      </c>
    </row>
    <row r="360" spans="15:16" x14ac:dyDescent="0.35">
      <c r="O360" s="191">
        <v>35562</v>
      </c>
      <c r="P360" s="72">
        <v>13.72</v>
      </c>
    </row>
    <row r="361" spans="15:16" x14ac:dyDescent="0.35">
      <c r="O361" s="191">
        <v>35563</v>
      </c>
      <c r="P361" s="72">
        <v>14.32</v>
      </c>
    </row>
    <row r="362" spans="15:16" x14ac:dyDescent="0.35">
      <c r="O362" s="191">
        <v>35564</v>
      </c>
      <c r="P362" s="72">
        <v>15.32</v>
      </c>
    </row>
    <row r="363" spans="15:16" x14ac:dyDescent="0.35">
      <c r="O363" s="191">
        <v>35565</v>
      </c>
      <c r="P363" s="72">
        <v>16.11</v>
      </c>
    </row>
    <row r="364" spans="15:16" x14ac:dyDescent="0.35">
      <c r="O364" s="191">
        <v>35566</v>
      </c>
      <c r="P364" s="72">
        <v>17.149999999999999</v>
      </c>
    </row>
    <row r="365" spans="15:16" x14ac:dyDescent="0.35">
      <c r="O365" s="191">
        <v>35569</v>
      </c>
      <c r="P365" s="72">
        <v>17.04</v>
      </c>
    </row>
    <row r="366" spans="15:16" x14ac:dyDescent="0.35">
      <c r="O366" s="191">
        <v>35570</v>
      </c>
      <c r="P366" s="72">
        <v>16.82</v>
      </c>
    </row>
    <row r="367" spans="15:16" x14ac:dyDescent="0.35">
      <c r="O367" s="191">
        <v>35571</v>
      </c>
      <c r="P367" s="72">
        <v>17.079999999999998</v>
      </c>
    </row>
    <row r="368" spans="15:16" x14ac:dyDescent="0.35">
      <c r="O368" s="191">
        <v>35572</v>
      </c>
      <c r="P368" s="72">
        <v>17</v>
      </c>
    </row>
    <row r="369" spans="15:16" x14ac:dyDescent="0.35">
      <c r="O369" s="191">
        <v>35573</v>
      </c>
      <c r="P369" s="72">
        <v>16.809999999999999</v>
      </c>
    </row>
    <row r="370" spans="15:16" x14ac:dyDescent="0.35">
      <c r="O370" s="191">
        <v>35576</v>
      </c>
      <c r="P370" s="72">
        <v>16.54</v>
      </c>
    </row>
    <row r="371" spans="15:16" x14ac:dyDescent="0.35">
      <c r="O371" s="191">
        <v>35577</v>
      </c>
      <c r="P371" s="72">
        <v>16.04</v>
      </c>
    </row>
    <row r="372" spans="15:16" x14ac:dyDescent="0.35">
      <c r="O372" s="191">
        <v>35578</v>
      </c>
      <c r="P372" s="72">
        <v>16.38</v>
      </c>
    </row>
    <row r="373" spans="15:16" x14ac:dyDescent="0.35">
      <c r="O373" s="191">
        <v>35579</v>
      </c>
      <c r="P373" s="72">
        <v>16.55</v>
      </c>
    </row>
    <row r="374" spans="15:16" x14ac:dyDescent="0.35">
      <c r="O374" s="191">
        <v>35580</v>
      </c>
      <c r="P374" s="72">
        <v>17.11</v>
      </c>
    </row>
    <row r="375" spans="15:16" x14ac:dyDescent="0.35">
      <c r="O375" s="191">
        <v>35583</v>
      </c>
      <c r="P375" s="72">
        <v>18.309999999999999</v>
      </c>
    </row>
    <row r="376" spans="15:16" x14ac:dyDescent="0.35">
      <c r="O376" s="191">
        <v>35584</v>
      </c>
      <c r="P376" s="72">
        <v>18.59</v>
      </c>
    </row>
    <row r="377" spans="15:16" x14ac:dyDescent="0.35">
      <c r="O377" s="191">
        <v>35585</v>
      </c>
      <c r="P377" s="72">
        <v>19.760000000000002</v>
      </c>
    </row>
    <row r="378" spans="15:16" x14ac:dyDescent="0.35">
      <c r="O378" s="191">
        <v>35586</v>
      </c>
      <c r="P378" s="72">
        <v>19.850000000000001</v>
      </c>
    </row>
    <row r="379" spans="15:16" x14ac:dyDescent="0.35">
      <c r="O379" s="191">
        <v>35587</v>
      </c>
      <c r="P379" s="72">
        <v>19.440000000000001</v>
      </c>
    </row>
    <row r="380" spans="15:16" x14ac:dyDescent="0.35">
      <c r="O380" s="191">
        <v>35590</v>
      </c>
      <c r="P380" s="72">
        <v>18.89</v>
      </c>
    </row>
    <row r="381" spans="15:16" x14ac:dyDescent="0.35">
      <c r="O381" s="191">
        <v>35591</v>
      </c>
      <c r="P381" s="72">
        <v>18.64</v>
      </c>
    </row>
    <row r="382" spans="15:16" x14ac:dyDescent="0.35">
      <c r="O382" s="191">
        <v>35592</v>
      </c>
      <c r="P382" s="72">
        <v>18.739999999999998</v>
      </c>
    </row>
    <row r="383" spans="15:16" x14ac:dyDescent="0.35">
      <c r="O383" s="191">
        <v>35593</v>
      </c>
      <c r="P383" s="72">
        <v>19.8</v>
      </c>
    </row>
    <row r="384" spans="15:16" x14ac:dyDescent="0.35">
      <c r="O384" s="191">
        <v>35594</v>
      </c>
      <c r="P384" s="72">
        <v>20.49</v>
      </c>
    </row>
    <row r="385" spans="15:16" x14ac:dyDescent="0.35">
      <c r="O385" s="191">
        <v>35597</v>
      </c>
      <c r="P385" s="72">
        <v>21.06</v>
      </c>
    </row>
    <row r="386" spans="15:16" x14ac:dyDescent="0.35">
      <c r="O386" s="191">
        <v>35598</v>
      </c>
      <c r="P386" s="72">
        <v>21.88</v>
      </c>
    </row>
    <row r="387" spans="15:16" x14ac:dyDescent="0.35">
      <c r="O387" s="191">
        <v>35599</v>
      </c>
      <c r="P387" s="72">
        <v>22.85</v>
      </c>
    </row>
    <row r="388" spans="15:16" x14ac:dyDescent="0.35">
      <c r="O388" s="191">
        <v>35600</v>
      </c>
      <c r="P388" s="72">
        <v>22.79</v>
      </c>
    </row>
    <row r="389" spans="15:16" x14ac:dyDescent="0.35">
      <c r="O389" s="191">
        <v>35601</v>
      </c>
      <c r="P389" s="72">
        <v>23.16</v>
      </c>
    </row>
    <row r="390" spans="15:16" x14ac:dyDescent="0.35">
      <c r="O390" s="191">
        <v>35604</v>
      </c>
      <c r="P390" s="72">
        <v>23.05</v>
      </c>
    </row>
    <row r="391" spans="15:16" x14ac:dyDescent="0.35">
      <c r="O391" s="191">
        <v>35605</v>
      </c>
      <c r="P391" s="72">
        <v>23.07</v>
      </c>
    </row>
    <row r="392" spans="15:16" x14ac:dyDescent="0.35">
      <c r="O392" s="191">
        <v>35606</v>
      </c>
      <c r="P392" s="72">
        <v>22.87</v>
      </c>
    </row>
    <row r="393" spans="15:16" x14ac:dyDescent="0.35">
      <c r="O393" s="191">
        <v>35607</v>
      </c>
      <c r="P393" s="72">
        <v>22.75</v>
      </c>
    </row>
    <row r="394" spans="15:16" x14ac:dyDescent="0.35">
      <c r="O394" s="191">
        <v>35608</v>
      </c>
      <c r="P394" s="72">
        <v>22.81</v>
      </c>
    </row>
    <row r="395" spans="15:16" x14ac:dyDescent="0.35">
      <c r="O395" s="191">
        <v>35611</v>
      </c>
      <c r="P395" s="72">
        <v>22.87</v>
      </c>
    </row>
    <row r="396" spans="15:16" x14ac:dyDescent="0.35">
      <c r="O396" s="191">
        <v>35612</v>
      </c>
      <c r="P396" s="72">
        <v>23.43</v>
      </c>
    </row>
    <row r="397" spans="15:16" x14ac:dyDescent="0.35">
      <c r="O397" s="191">
        <v>35613</v>
      </c>
      <c r="P397" s="72">
        <v>23.52</v>
      </c>
    </row>
    <row r="398" spans="15:16" x14ac:dyDescent="0.35">
      <c r="O398" s="191">
        <v>35614</v>
      </c>
      <c r="P398" s="72">
        <v>23.12</v>
      </c>
    </row>
    <row r="399" spans="15:16" x14ac:dyDescent="0.35">
      <c r="O399" s="191">
        <v>35615</v>
      </c>
      <c r="P399" s="72">
        <v>23.15</v>
      </c>
    </row>
    <row r="400" spans="15:16" x14ac:dyDescent="0.35">
      <c r="O400" s="191">
        <v>35618</v>
      </c>
      <c r="P400" s="72">
        <v>23.14</v>
      </c>
    </row>
    <row r="401" spans="15:16" x14ac:dyDescent="0.35">
      <c r="O401" s="191">
        <v>35619</v>
      </c>
      <c r="P401" s="72">
        <v>23.27</v>
      </c>
    </row>
    <row r="402" spans="15:16" x14ac:dyDescent="0.35">
      <c r="O402" s="191">
        <v>35620</v>
      </c>
      <c r="P402" s="72">
        <v>24.6</v>
      </c>
    </row>
    <row r="403" spans="15:16" x14ac:dyDescent="0.35">
      <c r="O403" s="191">
        <v>35621</v>
      </c>
      <c r="P403" s="72">
        <v>24.89</v>
      </c>
    </row>
    <row r="404" spans="15:16" x14ac:dyDescent="0.35">
      <c r="O404" s="191">
        <v>35622</v>
      </c>
      <c r="P404" s="72">
        <v>25.05</v>
      </c>
    </row>
    <row r="405" spans="15:16" x14ac:dyDescent="0.35">
      <c r="O405" s="191">
        <v>35625</v>
      </c>
      <c r="P405" s="72">
        <v>24.7</v>
      </c>
    </row>
    <row r="406" spans="15:16" x14ac:dyDescent="0.35">
      <c r="O406" s="191">
        <v>35626</v>
      </c>
      <c r="P406" s="72">
        <v>24.83</v>
      </c>
    </row>
    <row r="407" spans="15:16" x14ac:dyDescent="0.35">
      <c r="O407" s="191">
        <v>35627</v>
      </c>
      <c r="P407" s="72">
        <v>23.13</v>
      </c>
    </row>
    <row r="408" spans="15:16" x14ac:dyDescent="0.35">
      <c r="O408" s="191">
        <v>35628</v>
      </c>
      <c r="P408" s="72">
        <v>23.21</v>
      </c>
    </row>
    <row r="409" spans="15:16" x14ac:dyDescent="0.35">
      <c r="O409" s="191">
        <v>35629</v>
      </c>
      <c r="P409" s="72">
        <v>23.21</v>
      </c>
    </row>
    <row r="410" spans="15:16" x14ac:dyDescent="0.35">
      <c r="O410" s="191">
        <v>35632</v>
      </c>
      <c r="P410" s="72">
        <v>22.51</v>
      </c>
    </row>
    <row r="411" spans="15:16" x14ac:dyDescent="0.35">
      <c r="O411" s="191">
        <v>35633</v>
      </c>
      <c r="P411" s="72">
        <v>22.8</v>
      </c>
    </row>
    <row r="412" spans="15:16" x14ac:dyDescent="0.35">
      <c r="O412" s="191">
        <v>35634</v>
      </c>
      <c r="P412" s="72">
        <v>23.18</v>
      </c>
    </row>
    <row r="413" spans="15:16" x14ac:dyDescent="0.35">
      <c r="O413" s="191">
        <v>35635</v>
      </c>
      <c r="P413" s="72">
        <v>22.84</v>
      </c>
    </row>
    <row r="414" spans="15:16" x14ac:dyDescent="0.35">
      <c r="O414" s="191">
        <v>35636</v>
      </c>
      <c r="P414" s="72">
        <v>22.34</v>
      </c>
    </row>
    <row r="415" spans="15:16" x14ac:dyDescent="0.35">
      <c r="O415" s="191">
        <v>35639</v>
      </c>
      <c r="P415" s="72">
        <v>22.99</v>
      </c>
    </row>
    <row r="416" spans="15:16" x14ac:dyDescent="0.35">
      <c r="O416" s="191">
        <v>35640</v>
      </c>
      <c r="P416" s="72">
        <v>24.1</v>
      </c>
    </row>
    <row r="417" spans="15:16" x14ac:dyDescent="0.35">
      <c r="O417" s="191">
        <v>35641</v>
      </c>
      <c r="P417" s="72">
        <v>23.76</v>
      </c>
    </row>
    <row r="418" spans="15:16" x14ac:dyDescent="0.35">
      <c r="O418" s="191">
        <v>35642</v>
      </c>
      <c r="P418" s="72">
        <v>24.08</v>
      </c>
    </row>
    <row r="419" spans="15:16" x14ac:dyDescent="0.35">
      <c r="O419" s="191">
        <v>35643</v>
      </c>
      <c r="P419" s="72">
        <v>24.59</v>
      </c>
    </row>
    <row r="420" spans="15:16" x14ac:dyDescent="0.35">
      <c r="O420" s="191">
        <v>35646</v>
      </c>
      <c r="P420" s="72">
        <v>26.28</v>
      </c>
    </row>
    <row r="421" spans="15:16" x14ac:dyDescent="0.35">
      <c r="O421" s="191">
        <v>35647</v>
      </c>
      <c r="P421" s="72">
        <v>26.04</v>
      </c>
    </row>
    <row r="422" spans="15:16" x14ac:dyDescent="0.35">
      <c r="O422" s="191">
        <v>35648</v>
      </c>
      <c r="P422" s="72">
        <v>27.41</v>
      </c>
    </row>
    <row r="423" spans="15:16" x14ac:dyDescent="0.35">
      <c r="O423" s="191">
        <v>35649</v>
      </c>
      <c r="P423" s="72">
        <v>26.34</v>
      </c>
    </row>
    <row r="424" spans="15:16" x14ac:dyDescent="0.35">
      <c r="O424" s="191">
        <v>35650</v>
      </c>
      <c r="P424" s="72">
        <v>27.23</v>
      </c>
    </row>
    <row r="425" spans="15:16" x14ac:dyDescent="0.35">
      <c r="O425" s="191">
        <v>35653</v>
      </c>
      <c r="P425" s="72">
        <v>27.92</v>
      </c>
    </row>
    <row r="426" spans="15:16" x14ac:dyDescent="0.35">
      <c r="O426" s="191">
        <v>35654</v>
      </c>
      <c r="P426" s="72">
        <v>27.3</v>
      </c>
    </row>
    <row r="427" spans="15:16" x14ac:dyDescent="0.35">
      <c r="O427" s="191">
        <v>35655</v>
      </c>
      <c r="P427" s="72">
        <v>27.54</v>
      </c>
    </row>
    <row r="428" spans="15:16" x14ac:dyDescent="0.35">
      <c r="O428" s="191">
        <v>35656</v>
      </c>
      <c r="P428" s="72">
        <v>27.44</v>
      </c>
    </row>
    <row r="429" spans="15:16" x14ac:dyDescent="0.35">
      <c r="O429" s="191">
        <v>35657</v>
      </c>
      <c r="P429" s="72">
        <v>27.44</v>
      </c>
    </row>
    <row r="430" spans="15:16" x14ac:dyDescent="0.35">
      <c r="O430" s="191">
        <v>35660</v>
      </c>
      <c r="P430" s="72">
        <v>26.74</v>
      </c>
    </row>
    <row r="431" spans="15:16" x14ac:dyDescent="0.35">
      <c r="O431" s="191">
        <v>35661</v>
      </c>
      <c r="P431" s="72">
        <v>25.99</v>
      </c>
    </row>
    <row r="432" spans="15:16" x14ac:dyDescent="0.35">
      <c r="O432" s="191">
        <v>35662</v>
      </c>
      <c r="P432" s="72">
        <v>26.48</v>
      </c>
    </row>
    <row r="433" spans="15:16" x14ac:dyDescent="0.35">
      <c r="O433" s="191">
        <v>35663</v>
      </c>
      <c r="P433" s="72">
        <v>26.07</v>
      </c>
    </row>
    <row r="434" spans="15:16" x14ac:dyDescent="0.35">
      <c r="O434" s="191">
        <v>35664</v>
      </c>
      <c r="P434" s="72">
        <v>26.12</v>
      </c>
    </row>
    <row r="435" spans="15:16" x14ac:dyDescent="0.35">
      <c r="O435" s="191">
        <v>35667</v>
      </c>
      <c r="P435" s="72">
        <v>25.64</v>
      </c>
    </row>
    <row r="436" spans="15:16" x14ac:dyDescent="0.35">
      <c r="O436" s="191">
        <v>35668</v>
      </c>
      <c r="P436" s="72">
        <v>25.38</v>
      </c>
    </row>
    <row r="437" spans="15:16" x14ac:dyDescent="0.35">
      <c r="O437" s="191">
        <v>35669</v>
      </c>
      <c r="P437" s="72">
        <v>26.95</v>
      </c>
    </row>
    <row r="438" spans="15:16" x14ac:dyDescent="0.35">
      <c r="O438" s="191">
        <v>35670</v>
      </c>
      <c r="P438" s="72">
        <v>25.87</v>
      </c>
    </row>
    <row r="439" spans="15:16" x14ac:dyDescent="0.35">
      <c r="O439" s="191">
        <v>35671</v>
      </c>
      <c r="P439" s="72">
        <v>24.87</v>
      </c>
    </row>
    <row r="440" spans="15:16" x14ac:dyDescent="0.35">
      <c r="O440" s="191">
        <v>35674</v>
      </c>
      <c r="P440" s="72">
        <v>24.45</v>
      </c>
    </row>
    <row r="441" spans="15:16" x14ac:dyDescent="0.35">
      <c r="O441" s="191">
        <v>35675</v>
      </c>
      <c r="P441" s="72">
        <v>25.04</v>
      </c>
    </row>
    <row r="442" spans="15:16" x14ac:dyDescent="0.35">
      <c r="O442" s="191">
        <v>35676</v>
      </c>
      <c r="P442" s="72">
        <v>25.2</v>
      </c>
    </row>
    <row r="443" spans="15:16" x14ac:dyDescent="0.35">
      <c r="O443" s="191">
        <v>35677</v>
      </c>
      <c r="P443" s="72">
        <v>25.49</v>
      </c>
    </row>
    <row r="444" spans="15:16" x14ac:dyDescent="0.35">
      <c r="O444" s="191">
        <v>35678</v>
      </c>
      <c r="P444" s="72">
        <v>27.08</v>
      </c>
    </row>
    <row r="445" spans="15:16" x14ac:dyDescent="0.35">
      <c r="O445" s="191">
        <v>35681</v>
      </c>
      <c r="P445" s="72">
        <v>27.2</v>
      </c>
    </row>
    <row r="446" spans="15:16" x14ac:dyDescent="0.35">
      <c r="O446" s="191">
        <v>35682</v>
      </c>
      <c r="P446" s="72">
        <v>27</v>
      </c>
    </row>
    <row r="447" spans="15:16" x14ac:dyDescent="0.35">
      <c r="O447" s="191">
        <v>35683</v>
      </c>
      <c r="P447" s="72">
        <v>27.04</v>
      </c>
    </row>
    <row r="448" spans="15:16" x14ac:dyDescent="0.35">
      <c r="O448" s="191">
        <v>35684</v>
      </c>
      <c r="P448" s="72">
        <v>27.09</v>
      </c>
    </row>
    <row r="449" spans="15:16" x14ac:dyDescent="0.35">
      <c r="O449" s="191">
        <v>35685</v>
      </c>
      <c r="P449" s="72">
        <v>27.1</v>
      </c>
    </row>
    <row r="450" spans="15:16" x14ac:dyDescent="0.35">
      <c r="O450" s="191">
        <v>35688</v>
      </c>
      <c r="P450" s="72">
        <v>26.36</v>
      </c>
    </row>
    <row r="451" spans="15:16" x14ac:dyDescent="0.35">
      <c r="O451" s="191">
        <v>35689</v>
      </c>
      <c r="P451" s="72">
        <v>26.62</v>
      </c>
    </row>
    <row r="452" spans="15:16" x14ac:dyDescent="0.35">
      <c r="O452" s="191">
        <v>35690</v>
      </c>
      <c r="P452" s="72">
        <v>26.4</v>
      </c>
    </row>
    <row r="453" spans="15:16" x14ac:dyDescent="0.35">
      <c r="O453" s="191">
        <v>35691</v>
      </c>
      <c r="P453" s="72">
        <v>25.5</v>
      </c>
    </row>
    <row r="454" spans="15:16" x14ac:dyDescent="0.35">
      <c r="O454" s="191">
        <v>35692</v>
      </c>
      <c r="P454" s="72">
        <v>24.61</v>
      </c>
    </row>
    <row r="455" spans="15:16" x14ac:dyDescent="0.35">
      <c r="O455" s="191">
        <v>35695</v>
      </c>
      <c r="P455" s="72">
        <v>23.72</v>
      </c>
    </row>
    <row r="456" spans="15:16" x14ac:dyDescent="0.35">
      <c r="O456" s="191">
        <v>35696</v>
      </c>
      <c r="P456" s="72">
        <v>23.81</v>
      </c>
    </row>
    <row r="457" spans="15:16" x14ac:dyDescent="0.35">
      <c r="O457" s="191">
        <v>35697</v>
      </c>
      <c r="P457" s="72">
        <v>23.98</v>
      </c>
    </row>
    <row r="458" spans="15:16" x14ac:dyDescent="0.35">
      <c r="O458" s="191">
        <v>35698</v>
      </c>
      <c r="P458" s="72">
        <v>24.05</v>
      </c>
    </row>
    <row r="459" spans="15:16" x14ac:dyDescent="0.35">
      <c r="O459" s="191">
        <v>35699</v>
      </c>
      <c r="P459" s="72">
        <v>23.97</v>
      </c>
    </row>
    <row r="460" spans="15:16" x14ac:dyDescent="0.35">
      <c r="O460" s="191">
        <v>35702</v>
      </c>
      <c r="P460" s="72">
        <v>24.38</v>
      </c>
    </row>
    <row r="461" spans="15:16" x14ac:dyDescent="0.35">
      <c r="O461" s="191">
        <v>35703</v>
      </c>
      <c r="P461" s="72">
        <v>23.76</v>
      </c>
    </row>
    <row r="462" spans="15:16" x14ac:dyDescent="0.35">
      <c r="O462" s="191">
        <v>35704</v>
      </c>
      <c r="P462" s="72">
        <v>23.39</v>
      </c>
    </row>
    <row r="463" spans="15:16" x14ac:dyDescent="0.35">
      <c r="O463" s="191">
        <v>35705</v>
      </c>
      <c r="P463" s="72">
        <v>23.39</v>
      </c>
    </row>
    <row r="464" spans="15:16" x14ac:dyDescent="0.35">
      <c r="O464" s="191">
        <v>35706</v>
      </c>
      <c r="P464" s="72">
        <v>23.39</v>
      </c>
    </row>
    <row r="465" spans="15:16" x14ac:dyDescent="0.35">
      <c r="O465" s="191">
        <v>35709</v>
      </c>
      <c r="P465" s="72">
        <v>23.39</v>
      </c>
    </row>
    <row r="466" spans="15:16" x14ac:dyDescent="0.35">
      <c r="O466" s="191">
        <v>35710</v>
      </c>
      <c r="P466" s="72">
        <v>23.39</v>
      </c>
    </row>
    <row r="467" spans="15:16" x14ac:dyDescent="0.35">
      <c r="O467" s="191">
        <v>35711</v>
      </c>
      <c r="P467" s="72">
        <v>23.39</v>
      </c>
    </row>
    <row r="468" spans="15:16" x14ac:dyDescent="0.35">
      <c r="O468" s="191">
        <v>35712</v>
      </c>
      <c r="P468" s="72">
        <v>23.35</v>
      </c>
    </row>
    <row r="469" spans="15:16" x14ac:dyDescent="0.35">
      <c r="O469" s="191">
        <v>35713</v>
      </c>
      <c r="P469" s="72">
        <v>24.19</v>
      </c>
    </row>
    <row r="470" spans="15:16" x14ac:dyDescent="0.35">
      <c r="O470" s="191">
        <v>35716</v>
      </c>
      <c r="P470" s="72">
        <v>23.69</v>
      </c>
    </row>
    <row r="471" spans="15:16" x14ac:dyDescent="0.35">
      <c r="O471" s="191">
        <v>35717</v>
      </c>
      <c r="P471" s="72">
        <v>23.48</v>
      </c>
    </row>
    <row r="472" spans="15:16" x14ac:dyDescent="0.35">
      <c r="O472" s="191">
        <v>35718</v>
      </c>
      <c r="P472" s="72">
        <v>24.59</v>
      </c>
    </row>
    <row r="473" spans="15:16" x14ac:dyDescent="0.35">
      <c r="O473" s="191">
        <v>35719</v>
      </c>
      <c r="P473" s="72">
        <v>24.82</v>
      </c>
    </row>
    <row r="474" spans="15:16" x14ac:dyDescent="0.35">
      <c r="O474" s="191">
        <v>35720</v>
      </c>
      <c r="P474" s="72">
        <v>25.47</v>
      </c>
    </row>
    <row r="475" spans="15:16" x14ac:dyDescent="0.35">
      <c r="O475" s="191">
        <v>35723</v>
      </c>
      <c r="P475" s="72">
        <v>25.27</v>
      </c>
    </row>
    <row r="476" spans="15:16" x14ac:dyDescent="0.35">
      <c r="O476" s="191">
        <v>35724</v>
      </c>
      <c r="P476" s="72">
        <v>24.65</v>
      </c>
    </row>
    <row r="477" spans="15:16" x14ac:dyDescent="0.35">
      <c r="O477" s="191">
        <v>35725</v>
      </c>
      <c r="P477" s="72">
        <v>24.89</v>
      </c>
    </row>
    <row r="478" spans="15:16" x14ac:dyDescent="0.35">
      <c r="O478" s="191">
        <v>35726</v>
      </c>
      <c r="P478" s="72">
        <v>24.02</v>
      </c>
    </row>
    <row r="479" spans="15:16" x14ac:dyDescent="0.35">
      <c r="O479" s="191">
        <v>35727</v>
      </c>
      <c r="P479" s="72">
        <v>23.62</v>
      </c>
    </row>
    <row r="480" spans="15:16" x14ac:dyDescent="0.35">
      <c r="O480" s="191">
        <v>35730</v>
      </c>
      <c r="P480" s="72">
        <v>23.75</v>
      </c>
    </row>
    <row r="481" spans="15:16" x14ac:dyDescent="0.35">
      <c r="O481" s="191">
        <v>35731</v>
      </c>
      <c r="P481" s="72">
        <v>21.37</v>
      </c>
    </row>
    <row r="482" spans="15:16" x14ac:dyDescent="0.35">
      <c r="O482" s="191">
        <v>35732</v>
      </c>
      <c r="P482" s="72">
        <v>22.7</v>
      </c>
    </row>
    <row r="483" spans="15:16" x14ac:dyDescent="0.35">
      <c r="O483" s="191">
        <v>35733</v>
      </c>
      <c r="P483" s="72">
        <v>21.86</v>
      </c>
    </row>
    <row r="484" spans="15:16" x14ac:dyDescent="0.35">
      <c r="O484" s="191">
        <v>35734</v>
      </c>
      <c r="P484" s="72">
        <v>21.86</v>
      </c>
    </row>
    <row r="485" spans="15:16" x14ac:dyDescent="0.35">
      <c r="O485" s="191">
        <v>35737</v>
      </c>
      <c r="P485" s="72">
        <v>22.09</v>
      </c>
    </row>
    <row r="486" spans="15:16" x14ac:dyDescent="0.35">
      <c r="O486" s="191">
        <v>35738</v>
      </c>
      <c r="P486" s="72">
        <v>22.32</v>
      </c>
    </row>
    <row r="487" spans="15:16" x14ac:dyDescent="0.35">
      <c r="O487" s="191">
        <v>35739</v>
      </c>
      <c r="P487" s="72">
        <v>22.67</v>
      </c>
    </row>
    <row r="488" spans="15:16" x14ac:dyDescent="0.35">
      <c r="O488" s="191">
        <v>35740</v>
      </c>
      <c r="P488" s="72">
        <v>22.66</v>
      </c>
    </row>
    <row r="489" spans="15:16" x14ac:dyDescent="0.35">
      <c r="O489" s="191">
        <v>35741</v>
      </c>
      <c r="P489" s="72">
        <v>22.54</v>
      </c>
    </row>
    <row r="490" spans="15:16" x14ac:dyDescent="0.35">
      <c r="O490" s="191">
        <v>35744</v>
      </c>
      <c r="P490" s="72">
        <v>22.31</v>
      </c>
    </row>
    <row r="491" spans="15:16" x14ac:dyDescent="0.35">
      <c r="O491" s="191">
        <v>35745</v>
      </c>
      <c r="P491" s="72">
        <v>21.82</v>
      </c>
    </row>
    <row r="492" spans="15:16" x14ac:dyDescent="0.35">
      <c r="O492" s="191">
        <v>35746</v>
      </c>
      <c r="P492" s="72">
        <v>21.64</v>
      </c>
    </row>
    <row r="493" spans="15:16" x14ac:dyDescent="0.35">
      <c r="O493" s="191">
        <v>35747</v>
      </c>
      <c r="P493" s="72">
        <v>21.08</v>
      </c>
    </row>
    <row r="494" spans="15:16" x14ac:dyDescent="0.35">
      <c r="O494" s="191">
        <v>35748</v>
      </c>
      <c r="P494" s="72">
        <v>21.08</v>
      </c>
    </row>
    <row r="495" spans="15:16" x14ac:dyDescent="0.35">
      <c r="O495" s="191">
        <v>35751</v>
      </c>
      <c r="P495" s="72">
        <v>21.07</v>
      </c>
    </row>
    <row r="496" spans="15:16" x14ac:dyDescent="0.35">
      <c r="O496" s="191">
        <v>35752</v>
      </c>
      <c r="P496" s="72">
        <v>20.69</v>
      </c>
    </row>
    <row r="497" spans="15:16" x14ac:dyDescent="0.35">
      <c r="O497" s="191">
        <v>35753</v>
      </c>
      <c r="P497" s="72">
        <v>19.82</v>
      </c>
    </row>
    <row r="498" spans="15:16" x14ac:dyDescent="0.35">
      <c r="O498" s="191">
        <v>35754</v>
      </c>
      <c r="P498" s="72">
        <v>20.18</v>
      </c>
    </row>
    <row r="499" spans="15:16" x14ac:dyDescent="0.35">
      <c r="O499" s="191">
        <v>35755</v>
      </c>
      <c r="P499" s="72">
        <v>20.58</v>
      </c>
    </row>
    <row r="500" spans="15:16" x14ac:dyDescent="0.35">
      <c r="O500" s="191">
        <v>35758</v>
      </c>
      <c r="P500" s="72">
        <v>19.97</v>
      </c>
    </row>
    <row r="501" spans="15:16" x14ac:dyDescent="0.35">
      <c r="O501" s="191">
        <v>35759</v>
      </c>
      <c r="P501" s="72">
        <v>20.69</v>
      </c>
    </row>
    <row r="502" spans="15:16" x14ac:dyDescent="0.35">
      <c r="O502" s="191">
        <v>35760</v>
      </c>
      <c r="P502" s="72">
        <v>21.02</v>
      </c>
    </row>
    <row r="503" spans="15:16" x14ac:dyDescent="0.35">
      <c r="O503" s="191">
        <v>35761</v>
      </c>
      <c r="P503" s="72">
        <v>22.71</v>
      </c>
    </row>
    <row r="504" spans="15:16" x14ac:dyDescent="0.35">
      <c r="O504" s="191">
        <v>35762</v>
      </c>
      <c r="P504" s="72">
        <v>21.61</v>
      </c>
    </row>
    <row r="505" spans="15:16" x14ac:dyDescent="0.35">
      <c r="O505" s="191">
        <v>35765</v>
      </c>
      <c r="P505" s="72">
        <v>21.77</v>
      </c>
    </row>
    <row r="506" spans="15:16" x14ac:dyDescent="0.35">
      <c r="O506" s="191">
        <v>35766</v>
      </c>
      <c r="P506" s="72">
        <v>21.17</v>
      </c>
    </row>
    <row r="507" spans="15:16" x14ac:dyDescent="0.35">
      <c r="O507" s="191">
        <v>35767</v>
      </c>
      <c r="P507" s="72">
        <v>21.44</v>
      </c>
    </row>
    <row r="508" spans="15:16" x14ac:dyDescent="0.35">
      <c r="O508" s="191">
        <v>35768</v>
      </c>
      <c r="P508" s="72">
        <v>20.9</v>
      </c>
    </row>
    <row r="509" spans="15:16" x14ac:dyDescent="0.35">
      <c r="O509" s="191">
        <v>35769</v>
      </c>
      <c r="P509" s="72">
        <v>21</v>
      </c>
    </row>
    <row r="510" spans="15:16" x14ac:dyDescent="0.35">
      <c r="O510" s="191">
        <v>35772</v>
      </c>
      <c r="P510" s="72">
        <v>21.33</v>
      </c>
    </row>
    <row r="511" spans="15:16" x14ac:dyDescent="0.35">
      <c r="O511" s="191">
        <v>35773</v>
      </c>
      <c r="P511" s="72">
        <v>21.21</v>
      </c>
    </row>
    <row r="512" spans="15:16" ht="14.5" customHeight="1" x14ac:dyDescent="0.35">
      <c r="O512" s="191">
        <v>35774</v>
      </c>
      <c r="P512" s="72">
        <v>21.43</v>
      </c>
    </row>
    <row r="513" spans="15:16" ht="29" customHeight="1" x14ac:dyDescent="0.35">
      <c r="O513" s="191">
        <v>35775</v>
      </c>
      <c r="P513" s="72">
        <v>21.13</v>
      </c>
    </row>
    <row r="514" spans="15:16" x14ac:dyDescent="0.35">
      <c r="O514" s="191">
        <v>35776</v>
      </c>
      <c r="P514" s="72">
        <v>21.21</v>
      </c>
    </row>
    <row r="515" spans="15:16" x14ac:dyDescent="0.35">
      <c r="O515" s="191">
        <v>35779</v>
      </c>
      <c r="P515" s="72">
        <v>22.08</v>
      </c>
    </row>
    <row r="516" spans="15:16" x14ac:dyDescent="0.35">
      <c r="O516" s="191">
        <v>35780</v>
      </c>
      <c r="P516" s="72">
        <v>23.08</v>
      </c>
    </row>
    <row r="517" spans="15:16" x14ac:dyDescent="0.35">
      <c r="O517" s="191">
        <v>35781</v>
      </c>
      <c r="P517" s="72">
        <v>23.21</v>
      </c>
    </row>
    <row r="518" spans="15:16" x14ac:dyDescent="0.35">
      <c r="O518" s="191">
        <v>35782</v>
      </c>
      <c r="P518" s="72">
        <v>22.68</v>
      </c>
    </row>
    <row r="519" spans="15:16" x14ac:dyDescent="0.35">
      <c r="O519" s="191">
        <v>35783</v>
      </c>
      <c r="P519" s="72">
        <v>22.93</v>
      </c>
    </row>
    <row r="520" spans="15:16" x14ac:dyDescent="0.35">
      <c r="O520" s="191">
        <v>35786</v>
      </c>
      <c r="P520" s="72">
        <v>23.58</v>
      </c>
    </row>
    <row r="521" spans="15:16" x14ac:dyDescent="0.35">
      <c r="O521" s="191">
        <v>35787</v>
      </c>
      <c r="P521" s="72">
        <v>23.69</v>
      </c>
    </row>
    <row r="522" spans="15:16" x14ac:dyDescent="0.35">
      <c r="O522" s="191">
        <v>35788</v>
      </c>
      <c r="P522" s="72">
        <v>23.65</v>
      </c>
    </row>
    <row r="523" spans="15:16" x14ac:dyDescent="0.35">
      <c r="O523" s="191">
        <v>35789</v>
      </c>
      <c r="P523" s="72">
        <v>23.65</v>
      </c>
    </row>
    <row r="524" spans="15:16" x14ac:dyDescent="0.35">
      <c r="O524" s="191">
        <v>35790</v>
      </c>
      <c r="P524" s="72">
        <v>24.68</v>
      </c>
    </row>
    <row r="525" spans="15:16" x14ac:dyDescent="0.35">
      <c r="O525" s="191">
        <v>35793</v>
      </c>
      <c r="P525" s="72">
        <v>24.92</v>
      </c>
    </row>
    <row r="526" spans="15:16" x14ac:dyDescent="0.35">
      <c r="O526" s="191">
        <v>35794</v>
      </c>
      <c r="P526" s="72">
        <v>24.3</v>
      </c>
    </row>
    <row r="527" spans="15:16" x14ac:dyDescent="0.35">
      <c r="O527" s="191">
        <v>35795</v>
      </c>
      <c r="P527" s="72">
        <v>24.85</v>
      </c>
    </row>
    <row r="528" spans="15:16" x14ac:dyDescent="0.35">
      <c r="O528" s="191">
        <v>35796</v>
      </c>
      <c r="P528" s="72">
        <v>25.01</v>
      </c>
    </row>
    <row r="529" spans="15:16" x14ac:dyDescent="0.35">
      <c r="O529" s="191">
        <v>35797</v>
      </c>
      <c r="P529" s="72">
        <v>25.17</v>
      </c>
    </row>
    <row r="530" spans="15:16" x14ac:dyDescent="0.35">
      <c r="O530" s="191">
        <v>35800</v>
      </c>
      <c r="P530" s="72">
        <v>25.53</v>
      </c>
    </row>
    <row r="531" spans="15:16" x14ac:dyDescent="0.35">
      <c r="O531" s="191">
        <v>35801</v>
      </c>
      <c r="P531" s="72">
        <v>25.58</v>
      </c>
    </row>
    <row r="532" spans="15:16" x14ac:dyDescent="0.35">
      <c r="O532" s="191">
        <v>35802</v>
      </c>
      <c r="P532" s="72">
        <v>25.78</v>
      </c>
    </row>
    <row r="533" spans="15:16" x14ac:dyDescent="0.35">
      <c r="O533" s="191">
        <v>35803</v>
      </c>
      <c r="P533" s="72">
        <v>24.97</v>
      </c>
    </row>
    <row r="534" spans="15:16" x14ac:dyDescent="0.35">
      <c r="O534" s="191">
        <v>35804</v>
      </c>
      <c r="P534" s="72">
        <v>23.9</v>
      </c>
    </row>
    <row r="535" spans="15:16" x14ac:dyDescent="0.35">
      <c r="O535" s="191">
        <v>35807</v>
      </c>
      <c r="P535" s="72">
        <v>22.91</v>
      </c>
    </row>
    <row r="536" spans="15:16" x14ac:dyDescent="0.35">
      <c r="O536" s="191">
        <v>35808</v>
      </c>
      <c r="P536" s="72">
        <v>23.36</v>
      </c>
    </row>
    <row r="537" spans="15:16" x14ac:dyDescent="0.35">
      <c r="O537" s="191">
        <v>35809</v>
      </c>
      <c r="P537" s="72">
        <v>23.18</v>
      </c>
    </row>
    <row r="538" spans="15:16" x14ac:dyDescent="0.35">
      <c r="O538" s="191">
        <v>35810</v>
      </c>
      <c r="P538" s="72">
        <v>23.52</v>
      </c>
    </row>
    <row r="539" spans="15:16" x14ac:dyDescent="0.35">
      <c r="O539" s="191">
        <v>35811</v>
      </c>
      <c r="P539" s="72">
        <v>23.74</v>
      </c>
    </row>
    <row r="540" spans="15:16" x14ac:dyDescent="0.35">
      <c r="O540" s="191">
        <v>35814</v>
      </c>
      <c r="P540" s="72">
        <v>24.25</v>
      </c>
    </row>
    <row r="541" spans="15:16" x14ac:dyDescent="0.35">
      <c r="O541" s="191">
        <v>35815</v>
      </c>
      <c r="P541" s="72">
        <v>23.86</v>
      </c>
    </row>
    <row r="542" spans="15:16" x14ac:dyDescent="0.35">
      <c r="O542" s="191">
        <v>35816</v>
      </c>
      <c r="P542" s="72">
        <v>23.97</v>
      </c>
    </row>
    <row r="543" spans="15:16" x14ac:dyDescent="0.35">
      <c r="O543" s="191">
        <v>35817</v>
      </c>
      <c r="P543" s="72">
        <v>23.36</v>
      </c>
    </row>
    <row r="544" spans="15:16" x14ac:dyDescent="0.35">
      <c r="O544" s="191">
        <v>35818</v>
      </c>
      <c r="P544" s="72">
        <v>23.41</v>
      </c>
    </row>
    <row r="545" spans="15:16" x14ac:dyDescent="0.35">
      <c r="O545" s="191">
        <v>35821</v>
      </c>
      <c r="P545" s="72">
        <v>23.41</v>
      </c>
    </row>
    <row r="546" spans="15:16" x14ac:dyDescent="0.35">
      <c r="O546" s="191">
        <v>35822</v>
      </c>
      <c r="P546" s="72">
        <v>22.99</v>
      </c>
    </row>
    <row r="547" spans="15:16" x14ac:dyDescent="0.35">
      <c r="O547" s="191">
        <v>35823</v>
      </c>
      <c r="P547" s="72">
        <v>22.6</v>
      </c>
    </row>
    <row r="548" spans="15:16" x14ac:dyDescent="0.35">
      <c r="O548" s="191">
        <v>35824</v>
      </c>
      <c r="P548" s="72">
        <v>22.4</v>
      </c>
    </row>
    <row r="549" spans="15:16" x14ac:dyDescent="0.35">
      <c r="O549" s="191">
        <v>35825</v>
      </c>
      <c r="P549" s="72">
        <v>23.26</v>
      </c>
    </row>
    <row r="550" spans="15:16" x14ac:dyDescent="0.35">
      <c r="O550" s="191">
        <v>35828</v>
      </c>
      <c r="P550" s="72">
        <v>23.96</v>
      </c>
    </row>
    <row r="551" spans="15:16" x14ac:dyDescent="0.35">
      <c r="O551" s="191">
        <v>35829</v>
      </c>
      <c r="P551" s="72">
        <v>23.81</v>
      </c>
    </row>
    <row r="552" spans="15:16" x14ac:dyDescent="0.35">
      <c r="O552" s="191">
        <v>35830</v>
      </c>
      <c r="P552" s="72">
        <v>23.35</v>
      </c>
    </row>
    <row r="553" spans="15:16" x14ac:dyDescent="0.35">
      <c r="O553" s="191">
        <v>35831</v>
      </c>
      <c r="P553" s="72">
        <v>23.65</v>
      </c>
    </row>
    <row r="554" spans="15:16" x14ac:dyDescent="0.35">
      <c r="O554" s="191">
        <v>35832</v>
      </c>
      <c r="P554" s="72">
        <v>23.95</v>
      </c>
    </row>
    <row r="555" spans="15:16" x14ac:dyDescent="0.35">
      <c r="O555" s="191">
        <v>35835</v>
      </c>
      <c r="P555" s="72">
        <v>24.12</v>
      </c>
    </row>
    <row r="556" spans="15:16" x14ac:dyDescent="0.35">
      <c r="O556" s="191">
        <v>35836</v>
      </c>
      <c r="P556" s="72">
        <v>23.72</v>
      </c>
    </row>
    <row r="557" spans="15:16" x14ac:dyDescent="0.35">
      <c r="O557" s="191">
        <v>35837</v>
      </c>
      <c r="P557" s="72">
        <v>23.84</v>
      </c>
    </row>
    <row r="558" spans="15:16" x14ac:dyDescent="0.35">
      <c r="O558" s="191">
        <v>35838</v>
      </c>
      <c r="P558" s="72">
        <v>23.74</v>
      </c>
    </row>
    <row r="559" spans="15:16" x14ac:dyDescent="0.35">
      <c r="O559" s="191">
        <v>35839</v>
      </c>
      <c r="P559" s="72">
        <v>23.96</v>
      </c>
    </row>
    <row r="560" spans="15:16" x14ac:dyDescent="0.35">
      <c r="O560" s="191">
        <v>35842</v>
      </c>
      <c r="P560" s="72">
        <v>23.96</v>
      </c>
    </row>
    <row r="561" spans="15:16" x14ac:dyDescent="0.35">
      <c r="O561" s="191">
        <v>35843</v>
      </c>
      <c r="P561" s="72">
        <v>24.3</v>
      </c>
    </row>
    <row r="562" spans="15:16" x14ac:dyDescent="0.35">
      <c r="O562" s="191">
        <v>35844</v>
      </c>
      <c r="P562" s="72">
        <v>24.33</v>
      </c>
    </row>
    <row r="563" spans="15:16" x14ac:dyDescent="0.35">
      <c r="O563" s="191">
        <v>35845</v>
      </c>
      <c r="P563" s="72">
        <v>24.7</v>
      </c>
    </row>
    <row r="564" spans="15:16" x14ac:dyDescent="0.35">
      <c r="O564" s="191">
        <v>35846</v>
      </c>
      <c r="P564" s="72">
        <v>24.47</v>
      </c>
    </row>
    <row r="565" spans="15:16" x14ac:dyDescent="0.35">
      <c r="O565" s="191">
        <v>35849</v>
      </c>
      <c r="P565" s="72">
        <v>24.83</v>
      </c>
    </row>
    <row r="566" spans="15:16" x14ac:dyDescent="0.35">
      <c r="O566" s="191">
        <v>35850</v>
      </c>
      <c r="P566" s="72">
        <v>25.23</v>
      </c>
    </row>
    <row r="567" spans="15:16" x14ac:dyDescent="0.35">
      <c r="O567" s="191">
        <v>35851</v>
      </c>
      <c r="P567" s="72">
        <v>25.54</v>
      </c>
    </row>
    <row r="568" spans="15:16" x14ac:dyDescent="0.35">
      <c r="O568" s="191">
        <v>35852</v>
      </c>
      <c r="P568" s="72">
        <v>25.56</v>
      </c>
    </row>
    <row r="569" spans="15:16" x14ac:dyDescent="0.35">
      <c r="O569" s="191">
        <v>35853</v>
      </c>
      <c r="P569" s="72">
        <v>25.48</v>
      </c>
    </row>
    <row r="570" spans="15:16" x14ac:dyDescent="0.35">
      <c r="O570" s="191">
        <v>35856</v>
      </c>
      <c r="P570" s="72">
        <v>25.98</v>
      </c>
    </row>
    <row r="571" spans="15:16" x14ac:dyDescent="0.35">
      <c r="O571" s="191">
        <v>35857</v>
      </c>
      <c r="P571" s="72">
        <v>25.11</v>
      </c>
    </row>
    <row r="572" spans="15:16" x14ac:dyDescent="0.35">
      <c r="O572" s="191">
        <v>35858</v>
      </c>
      <c r="P572" s="72">
        <v>25.61</v>
      </c>
    </row>
    <row r="573" spans="15:16" x14ac:dyDescent="0.35">
      <c r="O573" s="191">
        <v>35859</v>
      </c>
      <c r="P573" s="72">
        <v>25.22</v>
      </c>
    </row>
    <row r="574" spans="15:16" x14ac:dyDescent="0.35">
      <c r="O574" s="191">
        <v>35860</v>
      </c>
      <c r="P574" s="72">
        <v>24.83</v>
      </c>
    </row>
    <row r="575" spans="15:16" x14ac:dyDescent="0.35">
      <c r="O575" s="191">
        <v>35863</v>
      </c>
      <c r="P575" s="72">
        <v>25.25</v>
      </c>
    </row>
    <row r="576" spans="15:16" x14ac:dyDescent="0.35">
      <c r="O576" s="191">
        <v>35864</v>
      </c>
      <c r="P576" s="72">
        <v>24.89</v>
      </c>
    </row>
    <row r="577" spans="15:16" x14ac:dyDescent="0.35">
      <c r="O577" s="191">
        <v>35865</v>
      </c>
      <c r="P577" s="72">
        <v>24.4</v>
      </c>
    </row>
    <row r="578" spans="15:16" x14ac:dyDescent="0.35">
      <c r="O578" s="191">
        <v>35866</v>
      </c>
      <c r="P578" s="72">
        <v>24.38</v>
      </c>
    </row>
    <row r="579" spans="15:16" x14ac:dyDescent="0.35">
      <c r="O579" s="191">
        <v>35867</v>
      </c>
      <c r="P579" s="72">
        <v>24.38</v>
      </c>
    </row>
    <row r="580" spans="15:16" x14ac:dyDescent="0.35">
      <c r="O580" s="191">
        <v>35870</v>
      </c>
      <c r="P580" s="72">
        <v>24.68</v>
      </c>
    </row>
    <row r="581" spans="15:16" x14ac:dyDescent="0.35">
      <c r="O581" s="191">
        <v>35871</v>
      </c>
      <c r="P581" s="72">
        <v>24.96</v>
      </c>
    </row>
    <row r="582" spans="15:16" x14ac:dyDescent="0.35">
      <c r="O582" s="191">
        <v>35872</v>
      </c>
      <c r="P582" s="72">
        <v>25.48</v>
      </c>
    </row>
    <row r="583" spans="15:16" x14ac:dyDescent="0.35">
      <c r="O583" s="191">
        <v>35873</v>
      </c>
      <c r="P583" s="72">
        <v>25.38</v>
      </c>
    </row>
    <row r="584" spans="15:16" x14ac:dyDescent="0.35">
      <c r="O584" s="191">
        <v>35874</v>
      </c>
      <c r="P584" s="72">
        <v>25.3</v>
      </c>
    </row>
    <row r="585" spans="15:16" x14ac:dyDescent="0.35">
      <c r="O585" s="191">
        <v>35877</v>
      </c>
      <c r="P585" s="72">
        <v>25.29</v>
      </c>
    </row>
    <row r="586" spans="15:16" x14ac:dyDescent="0.35">
      <c r="O586" s="191">
        <v>35878</v>
      </c>
      <c r="P586" s="72">
        <v>24.66</v>
      </c>
    </row>
    <row r="587" spans="15:16" x14ac:dyDescent="0.35">
      <c r="O587" s="191">
        <v>35879</v>
      </c>
      <c r="P587" s="72">
        <v>25</v>
      </c>
    </row>
    <row r="588" spans="15:16" x14ac:dyDescent="0.35">
      <c r="O588" s="191">
        <v>35880</v>
      </c>
      <c r="P588" s="72">
        <v>24.66</v>
      </c>
    </row>
    <row r="589" spans="15:16" x14ac:dyDescent="0.35">
      <c r="O589" s="191">
        <v>35881</v>
      </c>
      <c r="P589" s="72">
        <v>24.84</v>
      </c>
    </row>
    <row r="590" spans="15:16" x14ac:dyDescent="0.35">
      <c r="O590" s="191">
        <v>35884</v>
      </c>
      <c r="P590" s="72">
        <v>24.38</v>
      </c>
    </row>
    <row r="591" spans="15:16" x14ac:dyDescent="0.35">
      <c r="O591" s="191">
        <v>35885</v>
      </c>
      <c r="P591" s="72">
        <v>24.21</v>
      </c>
    </row>
    <row r="592" spans="15:16" x14ac:dyDescent="0.35">
      <c r="O592" s="191">
        <v>35886</v>
      </c>
      <c r="P592" s="72">
        <v>24.95</v>
      </c>
    </row>
    <row r="593" spans="15:16" x14ac:dyDescent="0.35">
      <c r="O593" s="191">
        <v>35887</v>
      </c>
      <c r="P593" s="72">
        <v>24.78</v>
      </c>
    </row>
    <row r="594" spans="15:16" x14ac:dyDescent="0.35">
      <c r="O594" s="191">
        <v>35888</v>
      </c>
      <c r="P594" s="72">
        <v>24.72</v>
      </c>
    </row>
    <row r="595" spans="15:16" x14ac:dyDescent="0.35">
      <c r="O595" s="191">
        <v>35891</v>
      </c>
      <c r="P595" s="72">
        <v>25.03</v>
      </c>
    </row>
    <row r="596" spans="15:16" x14ac:dyDescent="0.35">
      <c r="O596" s="191">
        <v>35892</v>
      </c>
      <c r="P596" s="72">
        <v>24.7</v>
      </c>
    </row>
    <row r="597" spans="15:16" x14ac:dyDescent="0.35">
      <c r="O597" s="191">
        <v>35893</v>
      </c>
      <c r="P597" s="72">
        <v>24.7</v>
      </c>
    </row>
    <row r="598" spans="15:16" x14ac:dyDescent="0.35">
      <c r="O598" s="191">
        <v>35894</v>
      </c>
      <c r="P598" s="72">
        <v>25.51</v>
      </c>
    </row>
    <row r="599" spans="15:16" x14ac:dyDescent="0.35">
      <c r="O599" s="191">
        <v>35895</v>
      </c>
      <c r="P599" s="72">
        <v>25.23</v>
      </c>
    </row>
    <row r="600" spans="15:16" x14ac:dyDescent="0.35">
      <c r="O600" s="191">
        <v>35898</v>
      </c>
      <c r="P600" s="72">
        <v>24.23</v>
      </c>
    </row>
    <row r="601" spans="15:16" x14ac:dyDescent="0.35">
      <c r="O601" s="191">
        <v>35899</v>
      </c>
      <c r="P601" s="72">
        <v>24.23</v>
      </c>
    </row>
    <row r="602" spans="15:16" x14ac:dyDescent="0.35">
      <c r="O602" s="191">
        <v>35900</v>
      </c>
      <c r="P602" s="72">
        <v>25.17</v>
      </c>
    </row>
    <row r="603" spans="15:16" x14ac:dyDescent="0.35">
      <c r="O603" s="191">
        <v>35901</v>
      </c>
      <c r="P603" s="72">
        <v>24.79</v>
      </c>
    </row>
    <row r="604" spans="15:16" x14ac:dyDescent="0.35">
      <c r="O604" s="191">
        <v>35902</v>
      </c>
      <c r="P604" s="72">
        <v>24.91</v>
      </c>
    </row>
    <row r="605" spans="15:16" x14ac:dyDescent="0.35">
      <c r="O605" s="191">
        <v>35905</v>
      </c>
      <c r="P605" s="72">
        <v>24.58</v>
      </c>
    </row>
    <row r="606" spans="15:16" x14ac:dyDescent="0.35">
      <c r="O606" s="191">
        <v>35906</v>
      </c>
      <c r="P606" s="72">
        <v>24.67</v>
      </c>
    </row>
    <row r="607" spans="15:16" x14ac:dyDescent="0.35">
      <c r="O607" s="191">
        <v>35907</v>
      </c>
      <c r="P607" s="72">
        <v>24.8</v>
      </c>
    </row>
    <row r="608" spans="15:16" x14ac:dyDescent="0.35">
      <c r="O608" s="191">
        <v>35908</v>
      </c>
      <c r="P608" s="72">
        <v>24.55</v>
      </c>
    </row>
    <row r="609" spans="15:16" x14ac:dyDescent="0.35">
      <c r="O609" s="191">
        <v>35909</v>
      </c>
      <c r="P609" s="72">
        <v>24.58</v>
      </c>
    </row>
    <row r="610" spans="15:16" x14ac:dyDescent="0.35">
      <c r="O610" s="191">
        <v>35912</v>
      </c>
      <c r="P610" s="72">
        <v>24.36</v>
      </c>
    </row>
    <row r="611" spans="15:16" x14ac:dyDescent="0.35">
      <c r="O611" s="191">
        <v>35913</v>
      </c>
      <c r="P611" s="72">
        <v>24.37</v>
      </c>
    </row>
    <row r="612" spans="15:16" x14ac:dyDescent="0.35">
      <c r="O612" s="191">
        <v>35914</v>
      </c>
      <c r="P612" s="72">
        <v>23.96</v>
      </c>
    </row>
    <row r="613" spans="15:16" x14ac:dyDescent="0.35">
      <c r="O613" s="191">
        <v>35915</v>
      </c>
      <c r="P613" s="72">
        <v>23.97</v>
      </c>
    </row>
    <row r="614" spans="15:16" x14ac:dyDescent="0.35">
      <c r="O614" s="191">
        <v>35916</v>
      </c>
      <c r="P614" s="72">
        <v>23.97</v>
      </c>
    </row>
    <row r="615" spans="15:16" x14ac:dyDescent="0.35">
      <c r="O615" s="191">
        <v>35919</v>
      </c>
      <c r="P615" s="72">
        <v>23.38</v>
      </c>
    </row>
    <row r="616" spans="15:16" x14ac:dyDescent="0.35">
      <c r="O616" s="191">
        <v>35920</v>
      </c>
      <c r="P616" s="72">
        <v>23.55</v>
      </c>
    </row>
    <row r="617" spans="15:16" x14ac:dyDescent="0.35">
      <c r="O617" s="191">
        <v>35921</v>
      </c>
      <c r="P617" s="72">
        <v>23.23</v>
      </c>
    </row>
    <row r="618" spans="15:16" x14ac:dyDescent="0.35">
      <c r="O618" s="191">
        <v>35922</v>
      </c>
      <c r="P618" s="72">
        <v>23.23</v>
      </c>
    </row>
    <row r="619" spans="15:16" x14ac:dyDescent="0.35">
      <c r="O619" s="191">
        <v>35923</v>
      </c>
      <c r="P619" s="72">
        <v>22.42</v>
      </c>
    </row>
    <row r="620" spans="15:16" x14ac:dyDescent="0.35">
      <c r="O620" s="191">
        <v>35926</v>
      </c>
      <c r="P620" s="72">
        <v>22.7</v>
      </c>
    </row>
    <row r="621" spans="15:16" x14ac:dyDescent="0.35">
      <c r="O621" s="191">
        <v>35927</v>
      </c>
      <c r="P621" s="72">
        <v>21.82</v>
      </c>
    </row>
    <row r="622" spans="15:16" x14ac:dyDescent="0.35">
      <c r="O622" s="191">
        <v>35928</v>
      </c>
      <c r="P622" s="72">
        <v>21.47</v>
      </c>
    </row>
    <row r="623" spans="15:16" x14ac:dyDescent="0.35">
      <c r="O623" s="191">
        <v>35929</v>
      </c>
      <c r="P623" s="72">
        <v>21.94</v>
      </c>
    </row>
    <row r="624" spans="15:16" x14ac:dyDescent="0.35">
      <c r="O624" s="191">
        <v>35930</v>
      </c>
      <c r="P624" s="72">
        <v>22.01</v>
      </c>
    </row>
    <row r="625" spans="15:16" x14ac:dyDescent="0.35">
      <c r="O625" s="191">
        <v>35933</v>
      </c>
      <c r="P625" s="72">
        <v>22.11</v>
      </c>
    </row>
    <row r="626" spans="15:16" x14ac:dyDescent="0.35">
      <c r="O626" s="191">
        <v>35934</v>
      </c>
      <c r="P626" s="72">
        <v>22.32</v>
      </c>
    </row>
    <row r="627" spans="15:16" x14ac:dyDescent="0.35">
      <c r="O627" s="191">
        <v>35935</v>
      </c>
      <c r="P627" s="72">
        <v>22.45</v>
      </c>
    </row>
    <row r="628" spans="15:16" x14ac:dyDescent="0.35">
      <c r="O628" s="191">
        <v>35936</v>
      </c>
      <c r="P628" s="72">
        <v>21.96</v>
      </c>
    </row>
    <row r="629" spans="15:16" x14ac:dyDescent="0.35">
      <c r="O629" s="191">
        <v>35937</v>
      </c>
      <c r="P629" s="72">
        <v>22.14</v>
      </c>
    </row>
    <row r="630" spans="15:16" x14ac:dyDescent="0.35">
      <c r="O630" s="191">
        <v>35940</v>
      </c>
      <c r="P630" s="72">
        <v>22.03</v>
      </c>
    </row>
    <row r="631" spans="15:16" x14ac:dyDescent="0.35">
      <c r="O631" s="191">
        <v>35941</v>
      </c>
      <c r="P631" s="72">
        <v>21.59</v>
      </c>
    </row>
    <row r="632" spans="15:16" x14ac:dyDescent="0.35">
      <c r="O632" s="191">
        <v>35942</v>
      </c>
      <c r="P632" s="72">
        <v>21.22</v>
      </c>
    </row>
    <row r="633" spans="15:16" x14ac:dyDescent="0.35">
      <c r="O633" s="191">
        <v>35943</v>
      </c>
      <c r="P633" s="72">
        <v>20.41</v>
      </c>
    </row>
    <row r="634" spans="15:16" x14ac:dyDescent="0.35">
      <c r="O634" s="191">
        <v>35944</v>
      </c>
      <c r="P634" s="72">
        <v>19.940000000000001</v>
      </c>
    </row>
    <row r="635" spans="15:16" x14ac:dyDescent="0.35">
      <c r="O635" s="191">
        <v>35947</v>
      </c>
      <c r="P635" s="72">
        <v>18.77</v>
      </c>
    </row>
    <row r="636" spans="15:16" x14ac:dyDescent="0.35">
      <c r="O636" s="191">
        <v>35948</v>
      </c>
      <c r="P636" s="72">
        <v>18.53</v>
      </c>
    </row>
    <row r="637" spans="15:16" x14ac:dyDescent="0.35">
      <c r="O637" s="191">
        <v>35949</v>
      </c>
      <c r="P637" s="72">
        <v>19.62</v>
      </c>
    </row>
    <row r="638" spans="15:16" x14ac:dyDescent="0.35">
      <c r="O638" s="191">
        <v>35950</v>
      </c>
      <c r="P638" s="72">
        <v>18.510000000000002</v>
      </c>
    </row>
    <row r="639" spans="15:16" x14ac:dyDescent="0.35">
      <c r="O639" s="191">
        <v>35951</v>
      </c>
      <c r="P639" s="72">
        <v>17.559999999999999</v>
      </c>
    </row>
    <row r="640" spans="15:16" x14ac:dyDescent="0.35">
      <c r="O640" s="191">
        <v>35954</v>
      </c>
      <c r="P640" s="72">
        <v>17.3</v>
      </c>
    </row>
    <row r="641" spans="15:16" x14ac:dyDescent="0.35">
      <c r="O641" s="191">
        <v>35955</v>
      </c>
      <c r="P641" s="72">
        <v>17.73</v>
      </c>
    </row>
    <row r="642" spans="15:16" x14ac:dyDescent="0.35">
      <c r="O642" s="191">
        <v>35956</v>
      </c>
      <c r="P642" s="72">
        <v>16.989999999999998</v>
      </c>
    </row>
    <row r="643" spans="15:16" x14ac:dyDescent="0.35">
      <c r="O643" s="191">
        <v>35957</v>
      </c>
      <c r="P643" s="72">
        <v>16.579999999999998</v>
      </c>
    </row>
    <row r="644" spans="15:16" x14ac:dyDescent="0.35">
      <c r="O644" s="191">
        <v>35958</v>
      </c>
      <c r="P644" s="72">
        <v>16.91</v>
      </c>
    </row>
    <row r="645" spans="15:16" x14ac:dyDescent="0.35">
      <c r="O645" s="191">
        <v>35961</v>
      </c>
      <c r="P645" s="72">
        <v>15.96</v>
      </c>
    </row>
    <row r="646" spans="15:16" x14ac:dyDescent="0.35">
      <c r="O646" s="191">
        <v>35962</v>
      </c>
      <c r="P646" s="72">
        <v>15.71</v>
      </c>
    </row>
    <row r="647" spans="15:16" x14ac:dyDescent="0.35">
      <c r="O647" s="191">
        <v>35963</v>
      </c>
      <c r="P647" s="72">
        <v>17.059999999999999</v>
      </c>
    </row>
    <row r="648" spans="15:16" x14ac:dyDescent="0.35">
      <c r="O648" s="191">
        <v>35964</v>
      </c>
      <c r="P648" s="72">
        <v>16.79</v>
      </c>
    </row>
    <row r="649" spans="15:16" x14ac:dyDescent="0.35">
      <c r="O649" s="191">
        <v>35965</v>
      </c>
      <c r="P649" s="72">
        <v>16.149999999999999</v>
      </c>
    </row>
    <row r="650" spans="15:16" x14ac:dyDescent="0.35">
      <c r="O650" s="191">
        <v>35968</v>
      </c>
      <c r="P650" s="72">
        <v>15.84</v>
      </c>
    </row>
    <row r="651" spans="15:16" x14ac:dyDescent="0.35">
      <c r="O651" s="191">
        <v>35969</v>
      </c>
      <c r="P651" s="72">
        <v>16.11</v>
      </c>
    </row>
    <row r="652" spans="15:16" x14ac:dyDescent="0.35">
      <c r="O652" s="191">
        <v>35970</v>
      </c>
      <c r="P652" s="72">
        <v>16.61</v>
      </c>
    </row>
    <row r="653" spans="15:16" x14ac:dyDescent="0.35">
      <c r="O653" s="191">
        <v>35971</v>
      </c>
      <c r="P653" s="72">
        <v>17.32</v>
      </c>
    </row>
    <row r="654" spans="15:16" x14ac:dyDescent="0.35">
      <c r="O654" s="191">
        <v>35972</v>
      </c>
      <c r="P654" s="72">
        <v>16.989999999999998</v>
      </c>
    </row>
    <row r="655" spans="15:16" x14ac:dyDescent="0.35">
      <c r="O655" s="191">
        <v>35975</v>
      </c>
      <c r="P655" s="72">
        <v>17.170000000000002</v>
      </c>
    </row>
    <row r="656" spans="15:16" x14ac:dyDescent="0.35">
      <c r="O656" s="191">
        <v>35976</v>
      </c>
      <c r="P656" s="72">
        <v>17.8</v>
      </c>
    </row>
    <row r="657" spans="15:16" x14ac:dyDescent="0.35">
      <c r="O657" s="191">
        <v>35977</v>
      </c>
      <c r="P657" s="72">
        <v>17.489999999999998</v>
      </c>
    </row>
    <row r="658" spans="15:16" x14ac:dyDescent="0.35">
      <c r="O658" s="191">
        <v>35978</v>
      </c>
      <c r="P658" s="72">
        <v>17.100000000000001</v>
      </c>
    </row>
    <row r="659" spans="15:16" x14ac:dyDescent="0.35">
      <c r="O659" s="191">
        <v>35979</v>
      </c>
      <c r="P659" s="72">
        <v>16.440000000000001</v>
      </c>
    </row>
    <row r="660" spans="15:16" x14ac:dyDescent="0.35">
      <c r="O660" s="191">
        <v>35982</v>
      </c>
      <c r="P660" s="72">
        <v>17.02</v>
      </c>
    </row>
    <row r="661" spans="15:16" x14ac:dyDescent="0.35">
      <c r="O661" s="191">
        <v>35983</v>
      </c>
      <c r="P661" s="72">
        <v>18.52</v>
      </c>
    </row>
    <row r="662" spans="15:16" x14ac:dyDescent="0.35">
      <c r="O662" s="191">
        <v>35984</v>
      </c>
      <c r="P662" s="72">
        <v>18.149999999999999</v>
      </c>
    </row>
    <row r="663" spans="15:16" x14ac:dyDescent="0.35">
      <c r="O663" s="191">
        <v>35985</v>
      </c>
      <c r="P663" s="72">
        <v>18.100000000000001</v>
      </c>
    </row>
    <row r="664" spans="15:16" x14ac:dyDescent="0.35">
      <c r="O664" s="191">
        <v>35986</v>
      </c>
      <c r="P664" s="72">
        <v>18.260000000000002</v>
      </c>
    </row>
    <row r="665" spans="15:16" x14ac:dyDescent="0.35">
      <c r="O665" s="191">
        <v>35989</v>
      </c>
      <c r="P665" s="72">
        <v>18.02</v>
      </c>
    </row>
    <row r="666" spans="15:16" x14ac:dyDescent="0.35">
      <c r="O666" s="191">
        <v>35990</v>
      </c>
      <c r="P666" s="72">
        <v>17.510000000000002</v>
      </c>
    </row>
    <row r="667" spans="15:16" x14ac:dyDescent="0.35">
      <c r="O667" s="191">
        <v>35991</v>
      </c>
      <c r="P667" s="72">
        <v>17.48</v>
      </c>
    </row>
    <row r="668" spans="15:16" x14ac:dyDescent="0.35">
      <c r="O668" s="191">
        <v>35992</v>
      </c>
      <c r="P668" s="72">
        <v>18.41</v>
      </c>
    </row>
    <row r="669" spans="15:16" x14ac:dyDescent="0.35">
      <c r="O669" s="191">
        <v>35993</v>
      </c>
      <c r="P669" s="72">
        <v>18.03</v>
      </c>
    </row>
    <row r="670" spans="15:16" x14ac:dyDescent="0.35">
      <c r="O670" s="191">
        <v>35996</v>
      </c>
      <c r="P670" s="72">
        <v>17.86</v>
      </c>
    </row>
    <row r="671" spans="15:16" x14ac:dyDescent="0.35">
      <c r="O671" s="191">
        <v>35997</v>
      </c>
      <c r="P671" s="72">
        <v>17.32</v>
      </c>
    </row>
    <row r="672" spans="15:16" x14ac:dyDescent="0.35">
      <c r="O672" s="191">
        <v>35998</v>
      </c>
      <c r="P672" s="72">
        <v>17.12</v>
      </c>
    </row>
    <row r="673" spans="15:16" x14ac:dyDescent="0.35">
      <c r="O673" s="191">
        <v>35999</v>
      </c>
      <c r="P673" s="72">
        <v>16.54</v>
      </c>
    </row>
    <row r="674" spans="15:16" x14ac:dyDescent="0.35">
      <c r="O674" s="191">
        <v>36000</v>
      </c>
      <c r="P674" s="72">
        <v>16.07</v>
      </c>
    </row>
    <row r="675" spans="15:16" x14ac:dyDescent="0.35">
      <c r="O675" s="191">
        <v>36003</v>
      </c>
      <c r="P675" s="72">
        <v>15.69</v>
      </c>
    </row>
    <row r="676" spans="15:16" x14ac:dyDescent="0.35">
      <c r="O676" s="191">
        <v>36004</v>
      </c>
      <c r="P676" s="72">
        <v>16.41</v>
      </c>
    </row>
    <row r="677" spans="15:16" x14ac:dyDescent="0.35">
      <c r="O677" s="191">
        <v>36005</v>
      </c>
      <c r="P677" s="72">
        <v>16.309999999999999</v>
      </c>
    </row>
    <row r="678" spans="15:16" x14ac:dyDescent="0.35">
      <c r="O678" s="191">
        <v>36006</v>
      </c>
      <c r="P678" s="72">
        <v>16.39</v>
      </c>
    </row>
    <row r="679" spans="15:16" x14ac:dyDescent="0.35">
      <c r="O679" s="191">
        <v>36007</v>
      </c>
      <c r="P679" s="72">
        <v>17.670000000000002</v>
      </c>
    </row>
    <row r="680" spans="15:16" x14ac:dyDescent="0.35">
      <c r="O680" s="191">
        <v>36010</v>
      </c>
      <c r="P680" s="72">
        <v>17.21</v>
      </c>
    </row>
    <row r="681" spans="15:16" x14ac:dyDescent="0.35">
      <c r="O681" s="191">
        <v>36011</v>
      </c>
      <c r="P681" s="72">
        <v>17.43</v>
      </c>
    </row>
    <row r="682" spans="15:16" x14ac:dyDescent="0.35">
      <c r="O682" s="191">
        <v>36012</v>
      </c>
      <c r="P682" s="72">
        <v>17.55</v>
      </c>
    </row>
    <row r="683" spans="15:16" x14ac:dyDescent="0.35">
      <c r="O683" s="191">
        <v>36013</v>
      </c>
      <c r="P683" s="72">
        <v>17.760000000000002</v>
      </c>
    </row>
    <row r="684" spans="15:16" x14ac:dyDescent="0.35">
      <c r="O684" s="191">
        <v>36014</v>
      </c>
      <c r="P684" s="72">
        <v>17.96</v>
      </c>
    </row>
    <row r="685" spans="15:16" x14ac:dyDescent="0.35">
      <c r="O685" s="191">
        <v>36017</v>
      </c>
      <c r="P685" s="72">
        <v>17.48</v>
      </c>
    </row>
    <row r="686" spans="15:16" x14ac:dyDescent="0.35">
      <c r="O686" s="191">
        <v>36018</v>
      </c>
      <c r="P686" s="72">
        <v>17.079999999999998</v>
      </c>
    </row>
    <row r="687" spans="15:16" x14ac:dyDescent="0.35">
      <c r="O687" s="191">
        <v>36019</v>
      </c>
      <c r="P687" s="72">
        <v>16.649999999999999</v>
      </c>
    </row>
    <row r="688" spans="15:16" x14ac:dyDescent="0.35">
      <c r="O688" s="191">
        <v>36020</v>
      </c>
      <c r="P688" s="72">
        <v>16.98</v>
      </c>
    </row>
    <row r="689" spans="15:16" x14ac:dyDescent="0.35">
      <c r="O689" s="191">
        <v>36021</v>
      </c>
      <c r="P689" s="72">
        <v>16.82</v>
      </c>
    </row>
    <row r="690" spans="15:16" x14ac:dyDescent="0.35">
      <c r="O690" s="191">
        <v>36024</v>
      </c>
      <c r="P690" s="72">
        <v>16.23</v>
      </c>
    </row>
    <row r="691" spans="15:16" x14ac:dyDescent="0.35">
      <c r="O691" s="191">
        <v>36025</v>
      </c>
      <c r="P691" s="72">
        <v>16.100000000000001</v>
      </c>
    </row>
    <row r="692" spans="15:16" x14ac:dyDescent="0.35">
      <c r="O692" s="191">
        <v>36026</v>
      </c>
      <c r="P692" s="72">
        <v>16.260000000000002</v>
      </c>
    </row>
    <row r="693" spans="15:16" x14ac:dyDescent="0.35">
      <c r="O693" s="191">
        <v>36027</v>
      </c>
      <c r="P693" s="72">
        <v>16.87</v>
      </c>
    </row>
    <row r="694" spans="15:16" x14ac:dyDescent="0.35">
      <c r="O694" s="191">
        <v>36028</v>
      </c>
      <c r="P694" s="72">
        <v>16.34</v>
      </c>
    </row>
    <row r="695" spans="15:16" x14ac:dyDescent="0.35">
      <c r="O695" s="191">
        <v>36031</v>
      </c>
      <c r="P695" s="72">
        <v>16.239999999999998</v>
      </c>
    </row>
    <row r="696" spans="15:16" x14ac:dyDescent="0.35">
      <c r="O696" s="191">
        <v>36032</v>
      </c>
      <c r="P696" s="72">
        <v>16.72</v>
      </c>
    </row>
    <row r="697" spans="15:16" x14ac:dyDescent="0.35">
      <c r="O697" s="191">
        <v>36033</v>
      </c>
      <c r="P697" s="72">
        <v>16.72</v>
      </c>
    </row>
    <row r="698" spans="15:16" x14ac:dyDescent="0.35">
      <c r="O698" s="191">
        <v>36034</v>
      </c>
      <c r="P698" s="72">
        <v>16.41</v>
      </c>
    </row>
    <row r="699" spans="15:16" x14ac:dyDescent="0.35">
      <c r="O699" s="191">
        <v>36035</v>
      </c>
      <c r="P699" s="72">
        <v>15.64</v>
      </c>
    </row>
    <row r="700" spans="15:16" x14ac:dyDescent="0.35">
      <c r="O700" s="191">
        <v>36038</v>
      </c>
      <c r="P700" s="72">
        <v>15.4</v>
      </c>
    </row>
    <row r="701" spans="15:16" x14ac:dyDescent="0.35">
      <c r="O701" s="191">
        <v>36039</v>
      </c>
      <c r="P701" s="72">
        <v>15.08</v>
      </c>
    </row>
    <row r="702" spans="15:16" x14ac:dyDescent="0.35">
      <c r="O702" s="191">
        <v>36040</v>
      </c>
      <c r="P702" s="72">
        <v>15.28</v>
      </c>
    </row>
    <row r="703" spans="15:16" x14ac:dyDescent="0.35">
      <c r="O703" s="191">
        <v>36041</v>
      </c>
      <c r="P703" s="72">
        <v>15.17</v>
      </c>
    </row>
    <row r="704" spans="15:16" x14ac:dyDescent="0.35">
      <c r="O704" s="191">
        <v>36042</v>
      </c>
      <c r="P704" s="72">
        <v>15.5</v>
      </c>
    </row>
    <row r="705" spans="15:16" x14ac:dyDescent="0.35">
      <c r="O705" s="191">
        <v>36045</v>
      </c>
      <c r="P705" s="72">
        <v>16.440000000000001</v>
      </c>
    </row>
    <row r="706" spans="15:16" x14ac:dyDescent="0.35">
      <c r="O706" s="191">
        <v>36046</v>
      </c>
      <c r="P706" s="72">
        <v>16.350000000000001</v>
      </c>
    </row>
    <row r="707" spans="15:16" x14ac:dyDescent="0.35">
      <c r="O707" s="191">
        <v>36047</v>
      </c>
      <c r="P707" s="72">
        <v>16.3</v>
      </c>
    </row>
    <row r="708" spans="15:16" x14ac:dyDescent="0.35">
      <c r="O708" s="191">
        <v>36048</v>
      </c>
      <c r="P708" s="72">
        <v>16.43</v>
      </c>
    </row>
    <row r="709" spans="15:16" x14ac:dyDescent="0.35">
      <c r="O709" s="191">
        <v>36049</v>
      </c>
      <c r="P709" s="72">
        <v>16.84</v>
      </c>
    </row>
    <row r="710" spans="15:16" x14ac:dyDescent="0.35">
      <c r="O710" s="191">
        <v>36052</v>
      </c>
      <c r="P710" s="72">
        <v>17.079999999999998</v>
      </c>
    </row>
    <row r="711" spans="15:16" x14ac:dyDescent="0.35">
      <c r="O711" s="191">
        <v>36053</v>
      </c>
      <c r="P711" s="72">
        <v>16.989999999999998</v>
      </c>
    </row>
    <row r="712" spans="15:16" x14ac:dyDescent="0.35">
      <c r="O712" s="191">
        <v>36054</v>
      </c>
      <c r="P712" s="72">
        <v>16.809999999999999</v>
      </c>
    </row>
    <row r="713" spans="15:16" x14ac:dyDescent="0.35">
      <c r="O713" s="191">
        <v>36055</v>
      </c>
      <c r="P713" s="72">
        <v>16.510000000000002</v>
      </c>
    </row>
    <row r="714" spans="15:16" x14ac:dyDescent="0.35">
      <c r="O714" s="191">
        <v>36056</v>
      </c>
      <c r="P714" s="72">
        <v>16.5</v>
      </c>
    </row>
    <row r="715" spans="15:16" x14ac:dyDescent="0.35">
      <c r="O715" s="191">
        <v>36059</v>
      </c>
      <c r="P715" s="72">
        <v>16.72</v>
      </c>
    </row>
    <row r="716" spans="15:16" x14ac:dyDescent="0.35">
      <c r="O716" s="191">
        <v>36060</v>
      </c>
      <c r="P716" s="72">
        <v>16.86</v>
      </c>
    </row>
    <row r="717" spans="15:16" x14ac:dyDescent="0.35">
      <c r="O717" s="191">
        <v>36061</v>
      </c>
      <c r="P717" s="72">
        <v>17.05</v>
      </c>
    </row>
    <row r="718" spans="15:16" x14ac:dyDescent="0.35">
      <c r="O718" s="191">
        <v>36062</v>
      </c>
      <c r="P718" s="72">
        <v>17.66</v>
      </c>
    </row>
    <row r="719" spans="15:16" x14ac:dyDescent="0.35">
      <c r="O719" s="191">
        <v>36063</v>
      </c>
      <c r="P719" s="72">
        <v>17.57</v>
      </c>
    </row>
    <row r="720" spans="15:16" x14ac:dyDescent="0.35">
      <c r="O720" s="191">
        <v>36066</v>
      </c>
      <c r="P720" s="72">
        <v>17.55</v>
      </c>
    </row>
    <row r="721" spans="15:16" x14ac:dyDescent="0.35">
      <c r="O721" s="191">
        <v>36067</v>
      </c>
      <c r="P721" s="72">
        <v>17.149999999999999</v>
      </c>
    </row>
    <row r="722" spans="15:16" x14ac:dyDescent="0.35">
      <c r="O722" s="191">
        <v>36068</v>
      </c>
      <c r="P722" s="72">
        <v>17.36</v>
      </c>
    </row>
    <row r="723" spans="15:16" x14ac:dyDescent="0.35">
      <c r="O723" s="191">
        <v>36069</v>
      </c>
      <c r="P723" s="72">
        <v>17.36</v>
      </c>
    </row>
    <row r="724" spans="15:16" x14ac:dyDescent="0.35">
      <c r="O724" s="191">
        <v>36070</v>
      </c>
      <c r="P724" s="72">
        <v>17.36</v>
      </c>
    </row>
    <row r="725" spans="15:16" x14ac:dyDescent="0.35">
      <c r="O725" s="191">
        <v>36073</v>
      </c>
      <c r="P725" s="72">
        <v>16.04</v>
      </c>
    </row>
    <row r="726" spans="15:16" x14ac:dyDescent="0.35">
      <c r="O726" s="191">
        <v>36074</v>
      </c>
      <c r="P726" s="72">
        <v>16.309999999999999</v>
      </c>
    </row>
    <row r="727" spans="15:16" x14ac:dyDescent="0.35">
      <c r="O727" s="191">
        <v>36075</v>
      </c>
      <c r="P727" s="72">
        <v>16.64</v>
      </c>
    </row>
    <row r="728" spans="15:16" x14ac:dyDescent="0.35">
      <c r="O728" s="191">
        <v>36076</v>
      </c>
      <c r="P728" s="72">
        <v>16.13</v>
      </c>
    </row>
    <row r="729" spans="15:16" x14ac:dyDescent="0.35">
      <c r="O729" s="191">
        <v>36077</v>
      </c>
      <c r="P729" s="72">
        <v>16.079999999999998</v>
      </c>
    </row>
    <row r="730" spans="15:16" x14ac:dyDescent="0.35">
      <c r="O730" s="191">
        <v>36080</v>
      </c>
      <c r="P730" s="72">
        <v>15.77</v>
      </c>
    </row>
    <row r="731" spans="15:16" x14ac:dyDescent="0.35">
      <c r="O731" s="191">
        <v>36081</v>
      </c>
      <c r="P731" s="72">
        <v>15.65</v>
      </c>
    </row>
    <row r="732" spans="15:16" x14ac:dyDescent="0.35">
      <c r="O732" s="191">
        <v>36082</v>
      </c>
      <c r="P732" s="72">
        <v>16.23</v>
      </c>
    </row>
    <row r="733" spans="15:16" x14ac:dyDescent="0.35">
      <c r="O733" s="191">
        <v>36083</v>
      </c>
      <c r="P733" s="72">
        <v>15.89</v>
      </c>
    </row>
    <row r="734" spans="15:16" x14ac:dyDescent="0.35">
      <c r="O734" s="191">
        <v>36084</v>
      </c>
      <c r="P734" s="72">
        <v>15.43</v>
      </c>
    </row>
    <row r="735" spans="15:16" x14ac:dyDescent="0.35">
      <c r="O735" s="191">
        <v>36087</v>
      </c>
      <c r="P735" s="72">
        <v>15.18</v>
      </c>
    </row>
    <row r="736" spans="15:16" x14ac:dyDescent="0.35">
      <c r="O736" s="191">
        <v>36088</v>
      </c>
      <c r="P736" s="72">
        <v>15.35</v>
      </c>
    </row>
    <row r="737" spans="15:16" x14ac:dyDescent="0.35">
      <c r="O737" s="191">
        <v>36089</v>
      </c>
      <c r="P737" s="72">
        <v>15.35</v>
      </c>
    </row>
    <row r="738" spans="15:16" x14ac:dyDescent="0.35">
      <c r="O738" s="191">
        <v>36090</v>
      </c>
      <c r="P738" s="72">
        <v>15.27</v>
      </c>
    </row>
    <row r="739" spans="15:16" x14ac:dyDescent="0.35">
      <c r="O739" s="191">
        <v>36091</v>
      </c>
      <c r="P739" s="72">
        <v>15.51</v>
      </c>
    </row>
    <row r="740" spans="15:16" x14ac:dyDescent="0.35">
      <c r="O740" s="191">
        <v>36094</v>
      </c>
      <c r="P740" s="72">
        <v>16.25</v>
      </c>
    </row>
    <row r="741" spans="15:16" x14ac:dyDescent="0.35">
      <c r="O741" s="191">
        <v>36095</v>
      </c>
      <c r="P741" s="72">
        <v>16.489999999999998</v>
      </c>
    </row>
    <row r="742" spans="15:16" x14ac:dyDescent="0.35">
      <c r="O742" s="191">
        <v>36096</v>
      </c>
      <c r="P742" s="72">
        <v>17.12</v>
      </c>
    </row>
    <row r="743" spans="15:16" x14ac:dyDescent="0.35">
      <c r="O743" s="191">
        <v>36097</v>
      </c>
      <c r="P743" s="72">
        <v>17.510000000000002</v>
      </c>
    </row>
    <row r="744" spans="15:16" x14ac:dyDescent="0.35">
      <c r="O744" s="191">
        <v>36098</v>
      </c>
      <c r="P744" s="72">
        <v>17.489999999999998</v>
      </c>
    </row>
    <row r="745" spans="15:16" x14ac:dyDescent="0.35">
      <c r="O745" s="191">
        <v>36101</v>
      </c>
      <c r="P745" s="72">
        <v>17.420000000000002</v>
      </c>
    </row>
    <row r="746" spans="15:16" x14ac:dyDescent="0.35">
      <c r="O746" s="191">
        <v>36102</v>
      </c>
      <c r="P746" s="72">
        <v>17.100000000000001</v>
      </c>
    </row>
    <row r="747" spans="15:16" x14ac:dyDescent="0.35">
      <c r="O747" s="191">
        <v>36103</v>
      </c>
      <c r="P747" s="72">
        <v>17.100000000000001</v>
      </c>
    </row>
    <row r="748" spans="15:16" x14ac:dyDescent="0.35">
      <c r="O748" s="191">
        <v>36104</v>
      </c>
      <c r="P748" s="72">
        <v>17.149999999999999</v>
      </c>
    </row>
    <row r="749" spans="15:16" x14ac:dyDescent="0.35">
      <c r="O749" s="191">
        <v>36105</v>
      </c>
      <c r="P749" s="72">
        <v>17.350000000000001</v>
      </c>
    </row>
    <row r="750" spans="15:16" x14ac:dyDescent="0.35">
      <c r="O750" s="191">
        <v>36108</v>
      </c>
      <c r="P750" s="72">
        <v>17.829999999999998</v>
      </c>
    </row>
    <row r="751" spans="15:16" x14ac:dyDescent="0.35">
      <c r="O751" s="191">
        <v>36109</v>
      </c>
      <c r="P751" s="72">
        <v>17.93</v>
      </c>
    </row>
    <row r="752" spans="15:16" x14ac:dyDescent="0.35">
      <c r="O752" s="191">
        <v>36110</v>
      </c>
      <c r="P752" s="72">
        <v>17.84</v>
      </c>
    </row>
    <row r="753" spans="15:16" x14ac:dyDescent="0.35">
      <c r="O753" s="191">
        <v>36111</v>
      </c>
      <c r="P753" s="72">
        <v>17.86</v>
      </c>
    </row>
    <row r="754" spans="15:16" x14ac:dyDescent="0.35">
      <c r="O754" s="191">
        <v>36112</v>
      </c>
      <c r="P754" s="72">
        <v>18.18</v>
      </c>
    </row>
    <row r="755" spans="15:16" x14ac:dyDescent="0.35">
      <c r="O755" s="191">
        <v>36115</v>
      </c>
      <c r="P755" s="72">
        <v>17.89</v>
      </c>
    </row>
    <row r="756" spans="15:16" x14ac:dyDescent="0.35">
      <c r="O756" s="191">
        <v>36116</v>
      </c>
      <c r="P756" s="72">
        <v>18.05</v>
      </c>
    </row>
    <row r="757" spans="15:16" x14ac:dyDescent="0.35">
      <c r="O757" s="191">
        <v>36117</v>
      </c>
      <c r="P757" s="72">
        <v>18.2</v>
      </c>
    </row>
    <row r="758" spans="15:16" x14ac:dyDescent="0.35">
      <c r="O758" s="191">
        <v>36118</v>
      </c>
      <c r="P758" s="72">
        <v>17.760000000000002</v>
      </c>
    </row>
    <row r="759" spans="15:16" x14ac:dyDescent="0.35">
      <c r="O759" s="191">
        <v>36119</v>
      </c>
      <c r="P759" s="72">
        <v>17.3</v>
      </c>
    </row>
    <row r="760" spans="15:16" x14ac:dyDescent="0.35">
      <c r="O760" s="191">
        <v>36122</v>
      </c>
      <c r="P760" s="72">
        <v>16.989999999999998</v>
      </c>
    </row>
    <row r="761" spans="15:16" x14ac:dyDescent="0.35">
      <c r="O761" s="191">
        <v>36123</v>
      </c>
      <c r="P761" s="72">
        <v>17</v>
      </c>
    </row>
    <row r="762" spans="15:16" ht="14.5" customHeight="1" x14ac:dyDescent="0.35">
      <c r="O762" s="191">
        <v>36124</v>
      </c>
      <c r="P762" s="72">
        <v>17</v>
      </c>
    </row>
    <row r="763" spans="15:16" ht="29" customHeight="1" x14ac:dyDescent="0.35">
      <c r="O763" s="191">
        <v>36125</v>
      </c>
      <c r="P763" s="72">
        <v>17.32</v>
      </c>
    </row>
    <row r="764" spans="15:16" x14ac:dyDescent="0.35">
      <c r="O764" s="191">
        <v>36126</v>
      </c>
      <c r="P764" s="72">
        <v>17.350000000000001</v>
      </c>
    </row>
    <row r="765" spans="15:16" x14ac:dyDescent="0.35">
      <c r="O765" s="191">
        <v>36129</v>
      </c>
      <c r="P765" s="72">
        <v>17.170000000000002</v>
      </c>
    </row>
    <row r="766" spans="15:16" x14ac:dyDescent="0.35">
      <c r="O766" s="191">
        <v>36130</v>
      </c>
      <c r="P766" s="72">
        <v>17.149999999999999</v>
      </c>
    </row>
    <row r="767" spans="15:16" x14ac:dyDescent="0.35">
      <c r="O767" s="191">
        <v>36131</v>
      </c>
      <c r="P767" s="72">
        <v>17.100000000000001</v>
      </c>
    </row>
    <row r="768" spans="15:16" x14ac:dyDescent="0.35">
      <c r="O768" s="191">
        <v>36132</v>
      </c>
      <c r="P768" s="72">
        <v>16.920000000000002</v>
      </c>
    </row>
    <row r="769" spans="15:16" x14ac:dyDescent="0.35">
      <c r="O769" s="191">
        <v>36133</v>
      </c>
      <c r="P769" s="72">
        <v>16.97</v>
      </c>
    </row>
    <row r="770" spans="15:16" x14ac:dyDescent="0.35">
      <c r="O770" s="191">
        <v>36136</v>
      </c>
      <c r="P770" s="72">
        <v>17.670000000000002</v>
      </c>
    </row>
    <row r="771" spans="15:16" x14ac:dyDescent="0.35">
      <c r="O771" s="191">
        <v>36137</v>
      </c>
      <c r="P771" s="72">
        <v>17.829999999999998</v>
      </c>
    </row>
    <row r="772" spans="15:16" x14ac:dyDescent="0.35">
      <c r="O772" s="191">
        <v>36138</v>
      </c>
      <c r="P772" s="72">
        <v>17.45</v>
      </c>
    </row>
    <row r="773" spans="15:16" x14ac:dyDescent="0.35">
      <c r="O773" s="191">
        <v>36139</v>
      </c>
      <c r="P773" s="72">
        <v>17.579999999999998</v>
      </c>
    </row>
    <row r="774" spans="15:16" x14ac:dyDescent="0.35">
      <c r="O774" s="191">
        <v>36140</v>
      </c>
      <c r="P774" s="72">
        <v>17.63</v>
      </c>
    </row>
    <row r="775" spans="15:16" x14ac:dyDescent="0.35">
      <c r="O775" s="191">
        <v>36143</v>
      </c>
      <c r="P775" s="72">
        <v>17.350000000000001</v>
      </c>
    </row>
    <row r="776" spans="15:16" x14ac:dyDescent="0.35">
      <c r="O776" s="191">
        <v>36144</v>
      </c>
      <c r="P776" s="72">
        <v>17.07</v>
      </c>
    </row>
    <row r="777" spans="15:16" x14ac:dyDescent="0.35">
      <c r="O777" s="191">
        <v>36145</v>
      </c>
      <c r="P777" s="72">
        <v>17.260000000000002</v>
      </c>
    </row>
    <row r="778" spans="15:16" x14ac:dyDescent="0.35">
      <c r="O778" s="191">
        <v>36146</v>
      </c>
      <c r="P778" s="72">
        <v>16.940000000000001</v>
      </c>
    </row>
    <row r="779" spans="15:16" x14ac:dyDescent="0.35">
      <c r="O779" s="191">
        <v>36147</v>
      </c>
      <c r="P779" s="72">
        <v>17.21</v>
      </c>
    </row>
    <row r="780" spans="15:16" x14ac:dyDescent="0.35">
      <c r="O780" s="191">
        <v>36150</v>
      </c>
      <c r="P780" s="72">
        <v>17.91</v>
      </c>
    </row>
    <row r="781" spans="15:16" x14ac:dyDescent="0.35">
      <c r="O781" s="191">
        <v>36151</v>
      </c>
      <c r="P781" s="72">
        <v>19.34</v>
      </c>
    </row>
    <row r="782" spans="15:16" x14ac:dyDescent="0.35">
      <c r="O782" s="191">
        <v>36152</v>
      </c>
      <c r="P782" s="72">
        <v>19.88</v>
      </c>
    </row>
    <row r="783" spans="15:16" x14ac:dyDescent="0.35">
      <c r="O783" s="191">
        <v>36153</v>
      </c>
      <c r="P783" s="72">
        <v>20.74</v>
      </c>
    </row>
    <row r="784" spans="15:16" x14ac:dyDescent="0.35">
      <c r="O784" s="191">
        <v>36154</v>
      </c>
      <c r="P784" s="72">
        <v>20.74</v>
      </c>
    </row>
    <row r="785" spans="15:16" x14ac:dyDescent="0.35">
      <c r="O785" s="191">
        <v>36157</v>
      </c>
      <c r="P785" s="72">
        <v>21.03</v>
      </c>
    </row>
    <row r="786" spans="15:16" x14ac:dyDescent="0.35">
      <c r="O786" s="191">
        <v>36158</v>
      </c>
      <c r="P786" s="72">
        <v>20.57</v>
      </c>
    </row>
    <row r="787" spans="15:16" x14ac:dyDescent="0.35">
      <c r="O787" s="191">
        <v>36159</v>
      </c>
      <c r="P787" s="72">
        <v>21.62</v>
      </c>
    </row>
    <row r="788" spans="15:16" x14ac:dyDescent="0.35">
      <c r="O788" s="191">
        <v>36160</v>
      </c>
      <c r="P788" s="72">
        <v>20.71</v>
      </c>
    </row>
    <row r="789" spans="15:16" x14ac:dyDescent="0.35">
      <c r="O789" s="191">
        <v>36161</v>
      </c>
      <c r="P789" s="72">
        <v>20.74</v>
      </c>
    </row>
    <row r="790" spans="15:16" x14ac:dyDescent="0.35">
      <c r="O790" s="191">
        <v>36164</v>
      </c>
      <c r="P790" s="72">
        <v>20.74</v>
      </c>
    </row>
    <row r="791" spans="15:16" x14ac:dyDescent="0.35">
      <c r="O791" s="191">
        <v>36165</v>
      </c>
      <c r="P791" s="72">
        <v>21.03</v>
      </c>
    </row>
    <row r="792" spans="15:16" x14ac:dyDescent="0.35">
      <c r="O792" s="191">
        <v>36166</v>
      </c>
      <c r="P792" s="72">
        <v>21.64</v>
      </c>
    </row>
    <row r="793" spans="15:16" x14ac:dyDescent="0.35">
      <c r="O793" s="191">
        <v>36167</v>
      </c>
      <c r="P793" s="72">
        <v>21.59</v>
      </c>
    </row>
    <row r="794" spans="15:16" x14ac:dyDescent="0.35">
      <c r="O794" s="191">
        <v>36168</v>
      </c>
      <c r="P794" s="72">
        <v>22.78</v>
      </c>
    </row>
    <row r="795" spans="15:16" x14ac:dyDescent="0.35">
      <c r="O795" s="191">
        <v>36171</v>
      </c>
      <c r="P795" s="72">
        <v>23.08</v>
      </c>
    </row>
    <row r="796" spans="15:16" x14ac:dyDescent="0.35">
      <c r="O796" s="191">
        <v>36172</v>
      </c>
      <c r="P796" s="72">
        <v>23.67</v>
      </c>
    </row>
    <row r="797" spans="15:16" x14ac:dyDescent="0.35">
      <c r="O797" s="191">
        <v>36173</v>
      </c>
      <c r="P797" s="72">
        <v>23.09</v>
      </c>
    </row>
    <row r="798" spans="15:16" x14ac:dyDescent="0.35">
      <c r="O798" s="191">
        <v>36174</v>
      </c>
      <c r="P798" s="72">
        <v>22.08</v>
      </c>
    </row>
    <row r="799" spans="15:16" x14ac:dyDescent="0.35">
      <c r="O799" s="191">
        <v>36175</v>
      </c>
      <c r="P799" s="72">
        <v>21.67</v>
      </c>
    </row>
    <row r="800" spans="15:16" x14ac:dyDescent="0.35">
      <c r="O800" s="191">
        <v>36178</v>
      </c>
      <c r="P800" s="72">
        <v>22.17</v>
      </c>
    </row>
    <row r="801" spans="15:16" x14ac:dyDescent="0.35">
      <c r="O801" s="191">
        <v>36179</v>
      </c>
      <c r="P801" s="72">
        <v>21.26</v>
      </c>
    </row>
    <row r="802" spans="15:16" x14ac:dyDescent="0.35">
      <c r="O802" s="191">
        <v>36180</v>
      </c>
      <c r="P802" s="72">
        <v>21.26</v>
      </c>
    </row>
    <row r="803" spans="15:16" x14ac:dyDescent="0.35">
      <c r="O803" s="191">
        <v>36181</v>
      </c>
      <c r="P803" s="72">
        <v>22.17</v>
      </c>
    </row>
    <row r="804" spans="15:16" x14ac:dyDescent="0.35">
      <c r="O804" s="191">
        <v>36182</v>
      </c>
      <c r="P804" s="72">
        <v>23.19</v>
      </c>
    </row>
    <row r="805" spans="15:16" x14ac:dyDescent="0.35">
      <c r="O805" s="191">
        <v>36185</v>
      </c>
      <c r="P805" s="72">
        <v>21.89</v>
      </c>
    </row>
    <row r="806" spans="15:16" x14ac:dyDescent="0.35">
      <c r="O806" s="191">
        <v>36186</v>
      </c>
      <c r="P806" s="72">
        <v>21.89</v>
      </c>
    </row>
    <row r="807" spans="15:16" x14ac:dyDescent="0.35">
      <c r="O807" s="191">
        <v>36187</v>
      </c>
      <c r="P807" s="72">
        <v>22.43</v>
      </c>
    </row>
    <row r="808" spans="15:16" x14ac:dyDescent="0.35">
      <c r="O808" s="191">
        <v>36188</v>
      </c>
      <c r="P808" s="72">
        <v>22.32</v>
      </c>
    </row>
    <row r="809" spans="15:16" x14ac:dyDescent="0.35">
      <c r="O809" s="191">
        <v>36189</v>
      </c>
      <c r="P809" s="72">
        <v>22.08</v>
      </c>
    </row>
    <row r="810" spans="15:16" x14ac:dyDescent="0.35">
      <c r="O810" s="191">
        <v>36192</v>
      </c>
      <c r="P810" s="72">
        <v>21.28</v>
      </c>
    </row>
    <row r="811" spans="15:16" x14ac:dyDescent="0.35">
      <c r="O811" s="191">
        <v>36193</v>
      </c>
      <c r="P811" s="72">
        <v>20.85</v>
      </c>
    </row>
    <row r="812" spans="15:16" x14ac:dyDescent="0.35">
      <c r="O812" s="191">
        <v>36194</v>
      </c>
      <c r="P812" s="72">
        <v>22.18</v>
      </c>
    </row>
    <row r="813" spans="15:16" x14ac:dyDescent="0.35">
      <c r="O813" s="191">
        <v>36195</v>
      </c>
      <c r="P813" s="72">
        <v>22.05</v>
      </c>
    </row>
    <row r="814" spans="15:16" x14ac:dyDescent="0.35">
      <c r="O814" s="191">
        <v>36196</v>
      </c>
      <c r="P814" s="72">
        <v>21.78</v>
      </c>
    </row>
    <row r="815" spans="15:16" x14ac:dyDescent="0.35">
      <c r="O815" s="191">
        <v>36199</v>
      </c>
      <c r="P815" s="72">
        <v>21.73</v>
      </c>
    </row>
    <row r="816" spans="15:16" x14ac:dyDescent="0.35">
      <c r="O816" s="191">
        <v>36200</v>
      </c>
      <c r="P816" s="72">
        <v>22.78</v>
      </c>
    </row>
    <row r="817" spans="15:16" x14ac:dyDescent="0.35">
      <c r="O817" s="191">
        <v>36201</v>
      </c>
      <c r="P817" s="72">
        <v>24.61</v>
      </c>
    </row>
    <row r="818" spans="15:16" x14ac:dyDescent="0.35">
      <c r="O818" s="191">
        <v>36202</v>
      </c>
      <c r="P818" s="72">
        <v>26.57</v>
      </c>
    </row>
    <row r="819" spans="15:16" x14ac:dyDescent="0.35">
      <c r="O819" s="191">
        <v>36203</v>
      </c>
      <c r="P819" s="72">
        <v>25.86</v>
      </c>
    </row>
    <row r="820" spans="15:16" x14ac:dyDescent="0.35">
      <c r="O820" s="191">
        <v>36206</v>
      </c>
      <c r="P820" s="72">
        <v>26.35</v>
      </c>
    </row>
    <row r="821" spans="15:16" x14ac:dyDescent="0.35">
      <c r="O821" s="191">
        <v>36207</v>
      </c>
      <c r="P821" s="72">
        <v>26.76</v>
      </c>
    </row>
    <row r="822" spans="15:16" x14ac:dyDescent="0.35">
      <c r="O822" s="191">
        <v>36208</v>
      </c>
      <c r="P822" s="72">
        <v>26.42</v>
      </c>
    </row>
    <row r="823" spans="15:16" x14ac:dyDescent="0.35">
      <c r="O823" s="191">
        <v>36209</v>
      </c>
      <c r="P823" s="72">
        <v>26.48</v>
      </c>
    </row>
    <row r="824" spans="15:16" x14ac:dyDescent="0.35">
      <c r="O824" s="191">
        <v>36210</v>
      </c>
      <c r="P824" s="72">
        <v>25.5</v>
      </c>
    </row>
    <row r="825" spans="15:16" x14ac:dyDescent="0.35">
      <c r="O825" s="191">
        <v>36213</v>
      </c>
      <c r="P825" s="72">
        <v>24.33</v>
      </c>
    </row>
    <row r="826" spans="15:16" x14ac:dyDescent="0.35">
      <c r="O826" s="191">
        <v>36214</v>
      </c>
      <c r="P826" s="72">
        <v>25.7</v>
      </c>
    </row>
    <row r="827" spans="15:16" x14ac:dyDescent="0.35">
      <c r="O827" s="191">
        <v>36215</v>
      </c>
      <c r="P827" s="72">
        <v>25.84</v>
      </c>
    </row>
    <row r="828" spans="15:16" x14ac:dyDescent="0.35">
      <c r="O828" s="191">
        <v>36216</v>
      </c>
      <c r="P828" s="72">
        <v>25.3</v>
      </c>
    </row>
    <row r="829" spans="15:16" x14ac:dyDescent="0.35">
      <c r="O829" s="191">
        <v>36217</v>
      </c>
      <c r="P829" s="72">
        <v>24.7</v>
      </c>
    </row>
    <row r="830" spans="15:16" x14ac:dyDescent="0.35">
      <c r="O830" s="191">
        <v>36220</v>
      </c>
      <c r="P830" s="72">
        <v>27.33</v>
      </c>
    </row>
    <row r="831" spans="15:16" x14ac:dyDescent="0.35">
      <c r="O831" s="191">
        <v>36221</v>
      </c>
      <c r="P831" s="72">
        <v>27.33</v>
      </c>
    </row>
    <row r="832" spans="15:16" x14ac:dyDescent="0.35">
      <c r="O832" s="191">
        <v>36222</v>
      </c>
      <c r="P832" s="72">
        <v>26.64</v>
      </c>
    </row>
    <row r="833" spans="15:16" x14ac:dyDescent="0.35">
      <c r="O833" s="191">
        <v>36223</v>
      </c>
      <c r="P833" s="72">
        <v>25.76</v>
      </c>
    </row>
    <row r="834" spans="15:16" x14ac:dyDescent="0.35">
      <c r="O834" s="191">
        <v>36224</v>
      </c>
      <c r="P834" s="72">
        <v>25.97</v>
      </c>
    </row>
    <row r="835" spans="15:16" x14ac:dyDescent="0.35">
      <c r="O835" s="191">
        <v>36227</v>
      </c>
      <c r="P835" s="72">
        <v>26.52</v>
      </c>
    </row>
    <row r="836" spans="15:16" x14ac:dyDescent="0.35">
      <c r="O836" s="191">
        <v>36228</v>
      </c>
      <c r="P836" s="72">
        <v>26.35</v>
      </c>
    </row>
    <row r="837" spans="15:16" x14ac:dyDescent="0.35">
      <c r="O837" s="191">
        <v>36229</v>
      </c>
      <c r="P837" s="72">
        <v>25.99</v>
      </c>
    </row>
    <row r="838" spans="15:16" x14ac:dyDescent="0.35">
      <c r="O838" s="191">
        <v>36230</v>
      </c>
      <c r="P838" s="72">
        <v>25.67</v>
      </c>
    </row>
    <row r="839" spans="15:16" x14ac:dyDescent="0.35">
      <c r="O839" s="191">
        <v>36231</v>
      </c>
      <c r="P839" s="72">
        <v>25.96</v>
      </c>
    </row>
    <row r="840" spans="15:16" x14ac:dyDescent="0.35">
      <c r="O840" s="191">
        <v>36234</v>
      </c>
      <c r="P840" s="72">
        <v>26.4</v>
      </c>
    </row>
    <row r="841" spans="15:16" x14ac:dyDescent="0.35">
      <c r="O841" s="191">
        <v>36235</v>
      </c>
      <c r="P841" s="72">
        <v>28.52</v>
      </c>
    </row>
    <row r="842" spans="15:16" x14ac:dyDescent="0.35">
      <c r="O842" s="191">
        <v>36236</v>
      </c>
      <c r="P842" s="72">
        <v>27.22</v>
      </c>
    </row>
    <row r="843" spans="15:16" x14ac:dyDescent="0.35">
      <c r="O843" s="191">
        <v>36237</v>
      </c>
      <c r="P843" s="72">
        <v>27.51</v>
      </c>
    </row>
    <row r="844" spans="15:16" x14ac:dyDescent="0.35">
      <c r="O844" s="191">
        <v>36238</v>
      </c>
      <c r="P844" s="72">
        <v>27.59</v>
      </c>
    </row>
    <row r="845" spans="15:16" x14ac:dyDescent="0.35">
      <c r="O845" s="191">
        <v>36241</v>
      </c>
      <c r="P845" s="72">
        <v>27.19</v>
      </c>
    </row>
    <row r="846" spans="15:16" x14ac:dyDescent="0.35">
      <c r="O846" s="191">
        <v>36242</v>
      </c>
      <c r="P846" s="72">
        <v>27.87</v>
      </c>
    </row>
    <row r="847" spans="15:16" x14ac:dyDescent="0.35">
      <c r="O847" s="191">
        <v>36243</v>
      </c>
      <c r="P847" s="72">
        <v>27.05</v>
      </c>
    </row>
    <row r="848" spans="15:16" x14ac:dyDescent="0.35">
      <c r="O848" s="191">
        <v>36244</v>
      </c>
      <c r="P848" s="72">
        <v>26.18</v>
      </c>
    </row>
    <row r="849" spans="15:16" x14ac:dyDescent="0.35">
      <c r="O849" s="191">
        <v>36245</v>
      </c>
      <c r="P849" s="72">
        <v>27.63</v>
      </c>
    </row>
    <row r="850" spans="15:16" x14ac:dyDescent="0.35">
      <c r="O850" s="191">
        <v>36248</v>
      </c>
      <c r="P850" s="72">
        <v>27.63</v>
      </c>
    </row>
    <row r="851" spans="15:16" x14ac:dyDescent="0.35">
      <c r="O851" s="191">
        <v>36249</v>
      </c>
      <c r="P851" s="72">
        <v>28.74</v>
      </c>
    </row>
    <row r="852" spans="15:16" x14ac:dyDescent="0.35">
      <c r="O852" s="191">
        <v>36250</v>
      </c>
      <c r="P852" s="72">
        <v>28.33</v>
      </c>
    </row>
    <row r="853" spans="15:16" x14ac:dyDescent="0.35">
      <c r="O853" s="191">
        <v>36251</v>
      </c>
      <c r="P853" s="72">
        <v>27.57</v>
      </c>
    </row>
    <row r="854" spans="15:16" x14ac:dyDescent="0.35">
      <c r="O854" s="191">
        <v>36252</v>
      </c>
      <c r="P854" s="72">
        <v>27.57</v>
      </c>
    </row>
    <row r="855" spans="15:16" x14ac:dyDescent="0.35">
      <c r="O855" s="191">
        <v>36255</v>
      </c>
      <c r="P855" s="72">
        <v>25.83</v>
      </c>
    </row>
    <row r="856" spans="15:16" x14ac:dyDescent="0.35">
      <c r="O856" s="191">
        <v>36256</v>
      </c>
      <c r="P856" s="72">
        <v>25.56</v>
      </c>
    </row>
    <row r="857" spans="15:16" x14ac:dyDescent="0.35">
      <c r="O857" s="191">
        <v>36257</v>
      </c>
      <c r="P857" s="72">
        <v>25.79</v>
      </c>
    </row>
    <row r="858" spans="15:16" x14ac:dyDescent="0.35">
      <c r="O858" s="191">
        <v>36258</v>
      </c>
      <c r="P858" s="72">
        <v>25.3</v>
      </c>
    </row>
    <row r="859" spans="15:16" x14ac:dyDescent="0.35">
      <c r="O859" s="191">
        <v>36259</v>
      </c>
      <c r="P859" s="72">
        <v>24.53</v>
      </c>
    </row>
    <row r="860" spans="15:16" x14ac:dyDescent="0.35">
      <c r="O860" s="191">
        <v>36262</v>
      </c>
      <c r="P860" s="72">
        <v>24.73</v>
      </c>
    </row>
    <row r="861" spans="15:16" x14ac:dyDescent="0.35">
      <c r="O861" s="191">
        <v>36263</v>
      </c>
      <c r="P861" s="72">
        <v>24.27</v>
      </c>
    </row>
    <row r="862" spans="15:16" x14ac:dyDescent="0.35">
      <c r="O862" s="191">
        <v>36264</v>
      </c>
      <c r="P862" s="72">
        <v>24.27</v>
      </c>
    </row>
    <row r="863" spans="15:16" x14ac:dyDescent="0.35">
      <c r="O863" s="191">
        <v>36265</v>
      </c>
      <c r="P863" s="72">
        <v>22.33</v>
      </c>
    </row>
    <row r="864" spans="15:16" x14ac:dyDescent="0.35">
      <c r="O864" s="191">
        <v>36266</v>
      </c>
      <c r="P864" s="72">
        <v>24.12</v>
      </c>
    </row>
    <row r="865" spans="15:16" x14ac:dyDescent="0.35">
      <c r="O865" s="191">
        <v>36269</v>
      </c>
      <c r="P865" s="72">
        <v>23.08</v>
      </c>
    </row>
    <row r="866" spans="15:16" x14ac:dyDescent="0.35">
      <c r="O866" s="191">
        <v>36270</v>
      </c>
      <c r="P866" s="72">
        <v>23.89</v>
      </c>
    </row>
    <row r="867" spans="15:16" x14ac:dyDescent="0.35">
      <c r="O867" s="191">
        <v>36271</v>
      </c>
      <c r="P867" s="72">
        <v>23.25</v>
      </c>
    </row>
    <row r="868" spans="15:16" x14ac:dyDescent="0.35">
      <c r="O868" s="191">
        <v>36272</v>
      </c>
      <c r="P868" s="72">
        <v>22.51</v>
      </c>
    </row>
    <row r="869" spans="15:16" x14ac:dyDescent="0.35">
      <c r="O869" s="191">
        <v>36273</v>
      </c>
      <c r="P869" s="72">
        <v>22.13</v>
      </c>
    </row>
    <row r="870" spans="15:16" x14ac:dyDescent="0.35">
      <c r="O870" s="191">
        <v>36276</v>
      </c>
      <c r="P870" s="72">
        <v>20.36</v>
      </c>
    </row>
    <row r="871" spans="15:16" x14ac:dyDescent="0.35">
      <c r="O871" s="191">
        <v>36277</v>
      </c>
      <c r="P871" s="72">
        <v>20.36</v>
      </c>
    </row>
    <row r="872" spans="15:16" x14ac:dyDescent="0.35">
      <c r="O872" s="191">
        <v>36278</v>
      </c>
      <c r="P872" s="72">
        <v>21.03</v>
      </c>
    </row>
    <row r="873" spans="15:16" x14ac:dyDescent="0.35">
      <c r="O873" s="191">
        <v>36279</v>
      </c>
      <c r="P873" s="72">
        <v>21.79</v>
      </c>
    </row>
    <row r="874" spans="15:16" x14ac:dyDescent="0.35">
      <c r="O874" s="191">
        <v>36280</v>
      </c>
      <c r="P874" s="72">
        <v>22.05</v>
      </c>
    </row>
    <row r="875" spans="15:16" x14ac:dyDescent="0.35">
      <c r="O875" s="191">
        <v>36283</v>
      </c>
      <c r="P875" s="72">
        <v>21.35</v>
      </c>
    </row>
    <row r="876" spans="15:16" x14ac:dyDescent="0.35">
      <c r="O876" s="191">
        <v>36284</v>
      </c>
      <c r="P876" s="72">
        <v>22.61</v>
      </c>
    </row>
    <row r="877" spans="15:16" x14ac:dyDescent="0.35">
      <c r="O877" s="191">
        <v>36285</v>
      </c>
      <c r="P877" s="72">
        <v>22.84</v>
      </c>
    </row>
    <row r="878" spans="15:16" x14ac:dyDescent="0.35">
      <c r="O878" s="191">
        <v>36286</v>
      </c>
      <c r="P878" s="72">
        <v>24.27</v>
      </c>
    </row>
    <row r="879" spans="15:16" x14ac:dyDescent="0.35">
      <c r="O879" s="191">
        <v>36287</v>
      </c>
      <c r="P879" s="72">
        <v>24.13</v>
      </c>
    </row>
    <row r="880" spans="15:16" x14ac:dyDescent="0.35">
      <c r="O880" s="191">
        <v>36290</v>
      </c>
      <c r="P880" s="72">
        <v>24.65</v>
      </c>
    </row>
    <row r="881" spans="15:16" x14ac:dyDescent="0.35">
      <c r="O881" s="191">
        <v>36291</v>
      </c>
      <c r="P881" s="72">
        <v>25.18</v>
      </c>
    </row>
    <row r="882" spans="15:16" x14ac:dyDescent="0.35">
      <c r="O882" s="191">
        <v>36292</v>
      </c>
      <c r="P882" s="72">
        <v>24.24</v>
      </c>
    </row>
    <row r="883" spans="15:16" x14ac:dyDescent="0.35">
      <c r="O883" s="191">
        <v>36293</v>
      </c>
      <c r="P883" s="72">
        <v>26.18</v>
      </c>
    </row>
    <row r="884" spans="15:16" x14ac:dyDescent="0.35">
      <c r="O884" s="191">
        <v>36294</v>
      </c>
      <c r="P884" s="72">
        <v>28.28</v>
      </c>
    </row>
    <row r="885" spans="15:16" x14ac:dyDescent="0.35">
      <c r="O885" s="191">
        <v>36297</v>
      </c>
      <c r="P885" s="72">
        <v>28.62</v>
      </c>
    </row>
    <row r="886" spans="15:16" x14ac:dyDescent="0.35">
      <c r="O886" s="191">
        <v>36298</v>
      </c>
      <c r="P886" s="72">
        <v>27.57</v>
      </c>
    </row>
    <row r="887" spans="15:16" x14ac:dyDescent="0.35">
      <c r="O887" s="191">
        <v>36299</v>
      </c>
      <c r="P887" s="72">
        <v>27.53</v>
      </c>
    </row>
    <row r="888" spans="15:16" x14ac:dyDescent="0.35">
      <c r="O888" s="191">
        <v>36300</v>
      </c>
      <c r="P888" s="72">
        <v>27.16</v>
      </c>
    </row>
    <row r="889" spans="15:16" x14ac:dyDescent="0.35">
      <c r="O889" s="191">
        <v>36301</v>
      </c>
      <c r="P889" s="72">
        <v>25.7</v>
      </c>
    </row>
    <row r="890" spans="15:16" x14ac:dyDescent="0.35">
      <c r="O890" s="191">
        <v>36304</v>
      </c>
      <c r="P890" s="72">
        <v>24.95</v>
      </c>
    </row>
    <row r="891" spans="15:16" x14ac:dyDescent="0.35">
      <c r="O891" s="191">
        <v>36305</v>
      </c>
      <c r="P891" s="72">
        <v>24.65</v>
      </c>
    </row>
    <row r="892" spans="15:16" x14ac:dyDescent="0.35">
      <c r="O892" s="191">
        <v>36306</v>
      </c>
      <c r="P892" s="72">
        <v>24.59</v>
      </c>
    </row>
    <row r="893" spans="15:16" x14ac:dyDescent="0.35">
      <c r="O893" s="191">
        <v>36307</v>
      </c>
      <c r="P893" s="72">
        <v>22.96</v>
      </c>
    </row>
    <row r="894" spans="15:16" x14ac:dyDescent="0.35">
      <c r="O894" s="191">
        <v>36308</v>
      </c>
      <c r="P894" s="72">
        <v>22.58</v>
      </c>
    </row>
    <row r="895" spans="15:16" x14ac:dyDescent="0.35">
      <c r="O895" s="191">
        <v>36311</v>
      </c>
      <c r="P895" s="72">
        <v>23.83</v>
      </c>
    </row>
    <row r="896" spans="15:16" x14ac:dyDescent="0.35">
      <c r="O896" s="191">
        <v>36312</v>
      </c>
      <c r="P896" s="72">
        <v>23.08</v>
      </c>
    </row>
    <row r="897" spans="15:16" x14ac:dyDescent="0.35">
      <c r="O897" s="191">
        <v>36313</v>
      </c>
      <c r="P897" s="72">
        <v>23.31</v>
      </c>
    </row>
    <row r="898" spans="15:16" x14ac:dyDescent="0.35">
      <c r="O898" s="191">
        <v>36314</v>
      </c>
      <c r="P898" s="72">
        <v>23.49</v>
      </c>
    </row>
    <row r="899" spans="15:16" x14ac:dyDescent="0.35">
      <c r="O899" s="191">
        <v>36315</v>
      </c>
      <c r="P899" s="72">
        <v>24.19</v>
      </c>
    </row>
    <row r="900" spans="15:16" x14ac:dyDescent="0.35">
      <c r="O900" s="191">
        <v>36318</v>
      </c>
      <c r="P900" s="72">
        <v>25.56</v>
      </c>
    </row>
    <row r="901" spans="15:16" x14ac:dyDescent="0.35">
      <c r="O901" s="191">
        <v>36319</v>
      </c>
      <c r="P901" s="72">
        <v>26.29</v>
      </c>
    </row>
    <row r="902" spans="15:16" x14ac:dyDescent="0.35">
      <c r="O902" s="191">
        <v>36320</v>
      </c>
      <c r="P902" s="72">
        <v>25.14</v>
      </c>
    </row>
    <row r="903" spans="15:16" x14ac:dyDescent="0.35">
      <c r="O903" s="191">
        <v>36321</v>
      </c>
      <c r="P903" s="72">
        <v>24.57</v>
      </c>
    </row>
    <row r="904" spans="15:16" x14ac:dyDescent="0.35">
      <c r="O904" s="191">
        <v>36322</v>
      </c>
      <c r="P904" s="72">
        <v>24.03</v>
      </c>
    </row>
    <row r="905" spans="15:16" x14ac:dyDescent="0.35">
      <c r="O905" s="191">
        <v>36325</v>
      </c>
      <c r="P905" s="72">
        <v>23.08</v>
      </c>
    </row>
    <row r="906" spans="15:16" x14ac:dyDescent="0.35">
      <c r="O906" s="191">
        <v>36326</v>
      </c>
      <c r="P906" s="72">
        <v>22.58</v>
      </c>
    </row>
    <row r="907" spans="15:16" x14ac:dyDescent="0.35">
      <c r="O907" s="191">
        <v>36327</v>
      </c>
      <c r="P907" s="72">
        <v>23.29</v>
      </c>
    </row>
    <row r="908" spans="15:16" x14ac:dyDescent="0.35">
      <c r="O908" s="191">
        <v>36328</v>
      </c>
      <c r="P908" s="72">
        <v>23</v>
      </c>
    </row>
    <row r="909" spans="15:16" x14ac:dyDescent="0.35">
      <c r="O909" s="191">
        <v>36329</v>
      </c>
      <c r="P909" s="72">
        <v>23.48</v>
      </c>
    </row>
    <row r="910" spans="15:16" x14ac:dyDescent="0.35">
      <c r="O910" s="191">
        <v>36332</v>
      </c>
      <c r="P910" s="72">
        <v>24.27</v>
      </c>
    </row>
    <row r="911" spans="15:16" x14ac:dyDescent="0.35">
      <c r="O911" s="191">
        <v>36333</v>
      </c>
      <c r="P911" s="72">
        <v>23.99</v>
      </c>
    </row>
    <row r="912" spans="15:16" x14ac:dyDescent="0.35">
      <c r="O912" s="191">
        <v>36334</v>
      </c>
      <c r="P912" s="72">
        <v>23.2</v>
      </c>
    </row>
    <row r="913" spans="15:16" x14ac:dyDescent="0.35">
      <c r="O913" s="191">
        <v>36335</v>
      </c>
      <c r="P913" s="72">
        <v>22.92</v>
      </c>
    </row>
    <row r="914" spans="15:16" x14ac:dyDescent="0.35">
      <c r="O914" s="191">
        <v>36336</v>
      </c>
      <c r="P914" s="72">
        <v>22.43</v>
      </c>
    </row>
    <row r="915" spans="15:16" x14ac:dyDescent="0.35">
      <c r="O915" s="191">
        <v>36339</v>
      </c>
      <c r="P915" s="72">
        <v>22.55</v>
      </c>
    </row>
    <row r="916" spans="15:16" x14ac:dyDescent="0.35">
      <c r="O916" s="191">
        <v>36340</v>
      </c>
      <c r="P916" s="72">
        <v>22.25</v>
      </c>
    </row>
    <row r="917" spans="15:16" x14ac:dyDescent="0.35">
      <c r="O917" s="191">
        <v>36341</v>
      </c>
      <c r="P917" s="72">
        <v>22.23</v>
      </c>
    </row>
    <row r="918" spans="15:16" x14ac:dyDescent="0.35">
      <c r="O918" s="191">
        <v>36342</v>
      </c>
      <c r="P918" s="72">
        <v>21.86</v>
      </c>
    </row>
    <row r="919" spans="15:16" x14ac:dyDescent="0.35">
      <c r="O919" s="191">
        <v>36343</v>
      </c>
      <c r="P919" s="72">
        <v>21.96</v>
      </c>
    </row>
    <row r="920" spans="15:16" x14ac:dyDescent="0.35">
      <c r="O920" s="191">
        <v>36346</v>
      </c>
      <c r="P920" s="72">
        <v>22.81</v>
      </c>
    </row>
    <row r="921" spans="15:16" x14ac:dyDescent="0.35">
      <c r="O921" s="191">
        <v>36347</v>
      </c>
      <c r="P921" s="72">
        <v>22.87</v>
      </c>
    </row>
    <row r="922" spans="15:16" x14ac:dyDescent="0.35">
      <c r="O922" s="191">
        <v>36348</v>
      </c>
      <c r="P922" s="72">
        <v>22.95</v>
      </c>
    </row>
    <row r="923" spans="15:16" x14ac:dyDescent="0.35">
      <c r="O923" s="191">
        <v>36349</v>
      </c>
      <c r="P923" s="72">
        <v>22.57</v>
      </c>
    </row>
    <row r="924" spans="15:16" x14ac:dyDescent="0.35">
      <c r="O924" s="191">
        <v>36350</v>
      </c>
      <c r="P924" s="72">
        <v>23.96</v>
      </c>
    </row>
    <row r="925" spans="15:16" x14ac:dyDescent="0.35">
      <c r="O925" s="191">
        <v>36353</v>
      </c>
      <c r="P925" s="72">
        <v>24.79</v>
      </c>
    </row>
    <row r="926" spans="15:16" x14ac:dyDescent="0.35">
      <c r="O926" s="191">
        <v>36354</v>
      </c>
      <c r="P926" s="72">
        <v>23.84</v>
      </c>
    </row>
    <row r="927" spans="15:16" x14ac:dyDescent="0.35">
      <c r="O927" s="191">
        <v>36355</v>
      </c>
      <c r="P927" s="72">
        <v>24.45</v>
      </c>
    </row>
    <row r="928" spans="15:16" x14ac:dyDescent="0.35">
      <c r="O928" s="191">
        <v>36356</v>
      </c>
      <c r="P928" s="72">
        <v>24.26</v>
      </c>
    </row>
    <row r="929" spans="15:16" x14ac:dyDescent="0.35">
      <c r="O929" s="191">
        <v>36357</v>
      </c>
      <c r="P929" s="72">
        <v>24.92</v>
      </c>
    </row>
    <row r="930" spans="15:16" x14ac:dyDescent="0.35">
      <c r="O930" s="191">
        <v>36360</v>
      </c>
      <c r="P930" s="72">
        <v>25.08</v>
      </c>
    </row>
    <row r="931" spans="15:16" x14ac:dyDescent="0.35">
      <c r="O931" s="191">
        <v>36361</v>
      </c>
      <c r="P931" s="72">
        <v>25.05</v>
      </c>
    </row>
    <row r="932" spans="15:16" x14ac:dyDescent="0.35">
      <c r="O932" s="191">
        <v>36362</v>
      </c>
      <c r="P932" s="72">
        <v>25.12</v>
      </c>
    </row>
    <row r="933" spans="15:16" x14ac:dyDescent="0.35">
      <c r="O933" s="191">
        <v>36363</v>
      </c>
      <c r="P933" s="72">
        <v>24.83</v>
      </c>
    </row>
    <row r="934" spans="15:16" x14ac:dyDescent="0.35">
      <c r="O934" s="191">
        <v>36364</v>
      </c>
      <c r="P934" s="72">
        <v>23.77</v>
      </c>
    </row>
    <row r="935" spans="15:16" x14ac:dyDescent="0.35">
      <c r="O935" s="191">
        <v>36367</v>
      </c>
      <c r="P935" s="72">
        <v>23.22</v>
      </c>
    </row>
    <row r="936" spans="15:16" x14ac:dyDescent="0.35">
      <c r="O936" s="191">
        <v>36368</v>
      </c>
      <c r="P936" s="72">
        <v>23.08</v>
      </c>
    </row>
    <row r="937" spans="15:16" x14ac:dyDescent="0.35">
      <c r="O937" s="191">
        <v>36369</v>
      </c>
      <c r="P937" s="72">
        <v>23.29</v>
      </c>
    </row>
    <row r="938" spans="15:16" x14ac:dyDescent="0.35">
      <c r="O938" s="191">
        <v>36370</v>
      </c>
      <c r="P938" s="72">
        <v>24.51</v>
      </c>
    </row>
    <row r="939" spans="15:16" x14ac:dyDescent="0.35">
      <c r="O939" s="191">
        <v>36371</v>
      </c>
      <c r="P939" s="72">
        <v>24.17</v>
      </c>
    </row>
    <row r="940" spans="15:16" x14ac:dyDescent="0.35">
      <c r="O940" s="191">
        <v>36374</v>
      </c>
      <c r="P940" s="72">
        <v>23.7</v>
      </c>
    </row>
    <row r="941" spans="15:16" x14ac:dyDescent="0.35">
      <c r="O941" s="191">
        <v>36375</v>
      </c>
      <c r="P941" s="72">
        <v>24.2</v>
      </c>
    </row>
    <row r="942" spans="15:16" x14ac:dyDescent="0.35">
      <c r="O942" s="191">
        <v>36376</v>
      </c>
      <c r="P942" s="72">
        <v>24.57</v>
      </c>
    </row>
    <row r="943" spans="15:16" x14ac:dyDescent="0.35">
      <c r="O943" s="191">
        <v>36377</v>
      </c>
      <c r="P943" s="72">
        <v>24.03</v>
      </c>
    </row>
    <row r="944" spans="15:16" x14ac:dyDescent="0.35">
      <c r="O944" s="191">
        <v>36378</v>
      </c>
      <c r="P944" s="72">
        <v>24.3</v>
      </c>
    </row>
    <row r="945" spans="15:16" x14ac:dyDescent="0.35">
      <c r="O945" s="191">
        <v>36381</v>
      </c>
      <c r="P945" s="72">
        <v>25.21</v>
      </c>
    </row>
    <row r="946" spans="15:16" x14ac:dyDescent="0.35">
      <c r="O946" s="191">
        <v>36382</v>
      </c>
      <c r="P946" s="72">
        <v>24.93</v>
      </c>
    </row>
    <row r="947" spans="15:16" x14ac:dyDescent="0.35">
      <c r="O947" s="191">
        <v>36383</v>
      </c>
      <c r="P947" s="72">
        <v>24.69</v>
      </c>
    </row>
    <row r="948" spans="15:16" x14ac:dyDescent="0.35">
      <c r="O948" s="191">
        <v>36384</v>
      </c>
      <c r="P948" s="72">
        <v>24.09</v>
      </c>
    </row>
    <row r="949" spans="15:16" x14ac:dyDescent="0.35">
      <c r="O949" s="191">
        <v>36385</v>
      </c>
      <c r="P949" s="72">
        <v>23.78</v>
      </c>
    </row>
    <row r="950" spans="15:16" x14ac:dyDescent="0.35">
      <c r="O950" s="191">
        <v>36388</v>
      </c>
      <c r="P950" s="72">
        <v>24.28</v>
      </c>
    </row>
    <row r="951" spans="15:16" x14ac:dyDescent="0.35">
      <c r="O951" s="191">
        <v>36389</v>
      </c>
      <c r="P951" s="72">
        <v>25</v>
      </c>
    </row>
    <row r="952" spans="15:16" x14ac:dyDescent="0.35">
      <c r="O952" s="191">
        <v>36390</v>
      </c>
      <c r="P952" s="72">
        <v>27.01</v>
      </c>
    </row>
    <row r="953" spans="15:16" x14ac:dyDescent="0.35">
      <c r="O953" s="191">
        <v>36391</v>
      </c>
      <c r="P953" s="72">
        <v>28.33</v>
      </c>
    </row>
    <row r="954" spans="15:16" x14ac:dyDescent="0.35">
      <c r="O954" s="191">
        <v>36392</v>
      </c>
      <c r="P954" s="72">
        <v>30.53</v>
      </c>
    </row>
    <row r="955" spans="15:16" x14ac:dyDescent="0.35">
      <c r="O955" s="191">
        <v>36395</v>
      </c>
      <c r="P955" s="72">
        <v>30.82</v>
      </c>
    </row>
    <row r="956" spans="15:16" x14ac:dyDescent="0.35">
      <c r="O956" s="191">
        <v>36396</v>
      </c>
      <c r="P956" s="72">
        <v>31.88</v>
      </c>
    </row>
    <row r="957" spans="15:16" x14ac:dyDescent="0.35">
      <c r="O957" s="191">
        <v>36397</v>
      </c>
      <c r="P957" s="72">
        <v>31.17</v>
      </c>
    </row>
    <row r="958" spans="15:16" x14ac:dyDescent="0.35">
      <c r="O958" s="191">
        <v>36398</v>
      </c>
      <c r="P958" s="72">
        <v>33.67</v>
      </c>
    </row>
    <row r="959" spans="15:16" x14ac:dyDescent="0.35">
      <c r="O959" s="191">
        <v>36399</v>
      </c>
      <c r="P959" s="72">
        <v>34.159999999999997</v>
      </c>
    </row>
    <row r="960" spans="15:16" x14ac:dyDescent="0.35">
      <c r="O960" s="191">
        <v>36402</v>
      </c>
      <c r="P960" s="72">
        <v>33.83</v>
      </c>
    </row>
    <row r="961" spans="15:16" x14ac:dyDescent="0.35">
      <c r="O961" s="191">
        <v>36403</v>
      </c>
      <c r="P961" s="72">
        <v>34.22</v>
      </c>
    </row>
    <row r="962" spans="15:16" x14ac:dyDescent="0.35">
      <c r="O962" s="191">
        <v>36404</v>
      </c>
      <c r="P962" s="72">
        <v>33.19</v>
      </c>
    </row>
    <row r="963" spans="15:16" x14ac:dyDescent="0.35">
      <c r="O963" s="191">
        <v>36405</v>
      </c>
      <c r="P963" s="72">
        <v>32.729999999999997</v>
      </c>
    </row>
    <row r="964" spans="15:16" x14ac:dyDescent="0.35">
      <c r="O964" s="191">
        <v>36406</v>
      </c>
      <c r="P964" s="72">
        <v>34.83</v>
      </c>
    </row>
    <row r="965" spans="15:16" x14ac:dyDescent="0.35">
      <c r="O965" s="191">
        <v>36409</v>
      </c>
      <c r="P965" s="72">
        <v>34.590000000000003</v>
      </c>
    </row>
    <row r="966" spans="15:16" x14ac:dyDescent="0.35">
      <c r="O966" s="191">
        <v>36410</v>
      </c>
      <c r="P966" s="72">
        <v>34.26</v>
      </c>
    </row>
    <row r="967" spans="15:16" x14ac:dyDescent="0.35">
      <c r="O967" s="191">
        <v>36411</v>
      </c>
      <c r="P967" s="72">
        <v>33.76</v>
      </c>
    </row>
    <row r="968" spans="15:16" x14ac:dyDescent="0.35">
      <c r="O968" s="191">
        <v>36412</v>
      </c>
      <c r="P968" s="72">
        <v>33.43</v>
      </c>
    </row>
    <row r="969" spans="15:16" x14ac:dyDescent="0.35">
      <c r="O969" s="191">
        <v>36413</v>
      </c>
      <c r="P969" s="72">
        <v>33.93</v>
      </c>
    </row>
    <row r="970" spans="15:16" x14ac:dyDescent="0.35">
      <c r="O970" s="191">
        <v>36416</v>
      </c>
      <c r="P970" s="72">
        <v>33.93</v>
      </c>
    </row>
    <row r="971" spans="15:16" x14ac:dyDescent="0.35">
      <c r="O971" s="191">
        <v>36417</v>
      </c>
      <c r="P971" s="72">
        <v>34.11</v>
      </c>
    </row>
    <row r="972" spans="15:16" x14ac:dyDescent="0.35">
      <c r="O972" s="191">
        <v>36418</v>
      </c>
      <c r="P972" s="72">
        <v>33.72</v>
      </c>
    </row>
    <row r="973" spans="15:16" x14ac:dyDescent="0.35">
      <c r="O973" s="191">
        <v>36419</v>
      </c>
      <c r="P973" s="72">
        <v>32.979999999999997</v>
      </c>
    </row>
    <row r="974" spans="15:16" x14ac:dyDescent="0.35">
      <c r="O974" s="191">
        <v>36420</v>
      </c>
      <c r="P974" s="72">
        <v>33.840000000000003</v>
      </c>
    </row>
    <row r="975" spans="15:16" x14ac:dyDescent="0.35">
      <c r="O975" s="191">
        <v>36423</v>
      </c>
      <c r="P975" s="72">
        <v>32.520000000000003</v>
      </c>
    </row>
    <row r="976" spans="15:16" x14ac:dyDescent="0.35">
      <c r="O976" s="191">
        <v>36424</v>
      </c>
      <c r="P976" s="72">
        <v>31.93</v>
      </c>
    </row>
    <row r="977" spans="15:16" x14ac:dyDescent="0.35">
      <c r="O977" s="191">
        <v>36425</v>
      </c>
      <c r="P977" s="72">
        <v>32.85</v>
      </c>
    </row>
    <row r="978" spans="15:16" x14ac:dyDescent="0.35">
      <c r="O978" s="191">
        <v>36426</v>
      </c>
      <c r="P978" s="72">
        <v>32.869999999999997</v>
      </c>
    </row>
    <row r="979" spans="15:16" x14ac:dyDescent="0.35">
      <c r="O979" s="191">
        <v>36427</v>
      </c>
      <c r="P979" s="72">
        <v>34.200000000000003</v>
      </c>
    </row>
    <row r="980" spans="15:16" x14ac:dyDescent="0.35">
      <c r="O980" s="191">
        <v>36430</v>
      </c>
      <c r="P980" s="72">
        <v>33.28</v>
      </c>
    </row>
    <row r="981" spans="15:16" x14ac:dyDescent="0.35">
      <c r="O981" s="191">
        <v>36431</v>
      </c>
      <c r="P981" s="72">
        <v>33.630000000000003</v>
      </c>
    </row>
    <row r="982" spans="15:16" x14ac:dyDescent="0.35">
      <c r="O982" s="191">
        <v>36432</v>
      </c>
      <c r="P982" s="72">
        <v>33.619999999999997</v>
      </c>
    </row>
    <row r="983" spans="15:16" x14ac:dyDescent="0.35">
      <c r="O983" s="191">
        <v>36433</v>
      </c>
      <c r="P983" s="72">
        <v>36.31</v>
      </c>
    </row>
    <row r="984" spans="15:16" x14ac:dyDescent="0.35">
      <c r="O984" s="191">
        <v>36434</v>
      </c>
      <c r="P984" s="72">
        <v>36.590000000000003</v>
      </c>
    </row>
    <row r="985" spans="15:16" x14ac:dyDescent="0.35">
      <c r="O985" s="191">
        <v>36437</v>
      </c>
      <c r="P985" s="72">
        <v>35.06</v>
      </c>
    </row>
    <row r="986" spans="15:16" x14ac:dyDescent="0.35">
      <c r="O986" s="191">
        <v>36438</v>
      </c>
      <c r="P986" s="72">
        <v>35.130000000000003</v>
      </c>
    </row>
    <row r="987" spans="15:16" x14ac:dyDescent="0.35">
      <c r="O987" s="191">
        <v>36439</v>
      </c>
      <c r="P987" s="72">
        <v>36.71</v>
      </c>
    </row>
    <row r="988" spans="15:16" x14ac:dyDescent="0.35">
      <c r="O988" s="191">
        <v>36440</v>
      </c>
      <c r="P988" s="72">
        <v>39.33</v>
      </c>
    </row>
    <row r="989" spans="15:16" x14ac:dyDescent="0.35">
      <c r="O989" s="191">
        <v>36441</v>
      </c>
      <c r="P989" s="72">
        <v>39.28</v>
      </c>
    </row>
    <row r="990" spans="15:16" x14ac:dyDescent="0.35">
      <c r="O990" s="191">
        <v>36444</v>
      </c>
      <c r="P990" s="72">
        <v>38.39</v>
      </c>
    </row>
    <row r="991" spans="15:16" x14ac:dyDescent="0.35">
      <c r="O991" s="191">
        <v>36445</v>
      </c>
      <c r="P991" s="72">
        <v>37.880000000000003</v>
      </c>
    </row>
    <row r="992" spans="15:16" x14ac:dyDescent="0.35">
      <c r="O992" s="191">
        <v>36446</v>
      </c>
      <c r="P992" s="72">
        <v>37.92</v>
      </c>
    </row>
    <row r="993" spans="15:16" x14ac:dyDescent="0.35">
      <c r="O993" s="191">
        <v>36447</v>
      </c>
      <c r="P993" s="72">
        <v>38.01</v>
      </c>
    </row>
    <row r="994" spans="15:16" x14ac:dyDescent="0.35">
      <c r="O994" s="191">
        <v>36448</v>
      </c>
      <c r="P994" s="72">
        <v>36.71</v>
      </c>
    </row>
    <row r="995" spans="15:16" x14ac:dyDescent="0.35">
      <c r="O995" s="191">
        <v>36451</v>
      </c>
      <c r="P995" s="72">
        <v>35.65</v>
      </c>
    </row>
    <row r="996" spans="15:16" x14ac:dyDescent="0.35">
      <c r="O996" s="191">
        <v>36452</v>
      </c>
      <c r="P996" s="72">
        <v>35.65</v>
      </c>
    </row>
    <row r="997" spans="15:16" ht="14.5" customHeight="1" x14ac:dyDescent="0.35">
      <c r="O997" s="191">
        <v>36453</v>
      </c>
      <c r="P997" s="72">
        <v>36.69</v>
      </c>
    </row>
    <row r="998" spans="15:16" ht="29" customHeight="1" x14ac:dyDescent="0.35">
      <c r="O998" s="191">
        <v>36454</v>
      </c>
      <c r="P998" s="72">
        <v>37.979999999999997</v>
      </c>
    </row>
    <row r="999" spans="15:16" x14ac:dyDescent="0.35">
      <c r="O999" s="191">
        <v>36455</v>
      </c>
      <c r="P999" s="72">
        <v>36.950000000000003</v>
      </c>
    </row>
    <row r="1000" spans="15:16" x14ac:dyDescent="0.35">
      <c r="O1000" s="191">
        <v>36458</v>
      </c>
      <c r="P1000" s="72">
        <v>37.39</v>
      </c>
    </row>
    <row r="1001" spans="15:16" x14ac:dyDescent="0.35">
      <c r="O1001" s="191">
        <v>36459</v>
      </c>
      <c r="P1001" s="72">
        <v>36.950000000000003</v>
      </c>
    </row>
    <row r="1002" spans="15:16" x14ac:dyDescent="0.35">
      <c r="O1002" s="191">
        <v>36460</v>
      </c>
      <c r="P1002" s="72">
        <v>36.24</v>
      </c>
    </row>
    <row r="1003" spans="15:16" x14ac:dyDescent="0.35">
      <c r="O1003" s="191">
        <v>36461</v>
      </c>
      <c r="P1003" s="72">
        <v>34.96</v>
      </c>
    </row>
    <row r="1004" spans="15:16" x14ac:dyDescent="0.35">
      <c r="O1004" s="191">
        <v>36462</v>
      </c>
      <c r="P1004" s="72">
        <v>32.53</v>
      </c>
    </row>
    <row r="1005" spans="15:16" x14ac:dyDescent="0.35">
      <c r="O1005" s="191">
        <v>36465</v>
      </c>
      <c r="P1005" s="72">
        <v>30.13</v>
      </c>
    </row>
    <row r="1006" spans="15:16" x14ac:dyDescent="0.35">
      <c r="O1006" s="191">
        <v>36466</v>
      </c>
      <c r="P1006" s="72">
        <v>31.84</v>
      </c>
    </row>
    <row r="1007" spans="15:16" x14ac:dyDescent="0.35">
      <c r="O1007" s="191">
        <v>36467</v>
      </c>
      <c r="P1007" s="72">
        <v>30.98</v>
      </c>
    </row>
    <row r="1008" spans="15:16" x14ac:dyDescent="0.35">
      <c r="O1008" s="191">
        <v>36468</v>
      </c>
      <c r="P1008" s="72">
        <v>31.38</v>
      </c>
    </row>
    <row r="1009" spans="15:16" x14ac:dyDescent="0.35">
      <c r="O1009" s="191">
        <v>36469</v>
      </c>
      <c r="P1009" s="72">
        <v>33.04</v>
      </c>
    </row>
    <row r="1010" spans="15:16" x14ac:dyDescent="0.35">
      <c r="O1010" s="191">
        <v>36472</v>
      </c>
      <c r="P1010" s="72">
        <v>33.04</v>
      </c>
    </row>
    <row r="1011" spans="15:16" x14ac:dyDescent="0.35">
      <c r="O1011" s="191">
        <v>36473</v>
      </c>
      <c r="P1011" s="72">
        <v>32.99</v>
      </c>
    </row>
    <row r="1012" spans="15:16" x14ac:dyDescent="0.35">
      <c r="O1012" s="191">
        <v>36474</v>
      </c>
      <c r="P1012" s="72">
        <v>33.19</v>
      </c>
    </row>
    <row r="1013" spans="15:16" x14ac:dyDescent="0.35">
      <c r="O1013" s="191">
        <v>36475</v>
      </c>
      <c r="P1013" s="72">
        <v>32.75</v>
      </c>
    </row>
    <row r="1014" spans="15:16" x14ac:dyDescent="0.35">
      <c r="O1014" s="191">
        <v>36476</v>
      </c>
      <c r="P1014" s="72">
        <v>32.36</v>
      </c>
    </row>
    <row r="1015" spans="15:16" x14ac:dyDescent="0.35">
      <c r="O1015" s="191">
        <v>36479</v>
      </c>
      <c r="P1015" s="72">
        <v>31.06</v>
      </c>
    </row>
    <row r="1016" spans="15:16" x14ac:dyDescent="0.35">
      <c r="O1016" s="191">
        <v>36480</v>
      </c>
      <c r="P1016" s="72">
        <v>31.52</v>
      </c>
    </row>
    <row r="1017" spans="15:16" x14ac:dyDescent="0.35">
      <c r="O1017" s="191">
        <v>36481</v>
      </c>
      <c r="P1017" s="72">
        <v>31.32</v>
      </c>
    </row>
    <row r="1018" spans="15:16" x14ac:dyDescent="0.35">
      <c r="O1018" s="191">
        <v>36482</v>
      </c>
      <c r="P1018" s="72">
        <v>31.56</v>
      </c>
    </row>
    <row r="1019" spans="15:16" x14ac:dyDescent="0.35">
      <c r="O1019" s="191">
        <v>36483</v>
      </c>
      <c r="P1019" s="72">
        <v>31.72</v>
      </c>
    </row>
    <row r="1020" spans="15:16" x14ac:dyDescent="0.35">
      <c r="O1020" s="191">
        <v>36486</v>
      </c>
      <c r="P1020" s="72">
        <v>31.54</v>
      </c>
    </row>
    <row r="1021" spans="15:16" x14ac:dyDescent="0.35">
      <c r="O1021" s="191">
        <v>36487</v>
      </c>
      <c r="P1021" s="72">
        <v>31.54</v>
      </c>
    </row>
    <row r="1022" spans="15:16" x14ac:dyDescent="0.35">
      <c r="O1022" s="191">
        <v>36488</v>
      </c>
      <c r="P1022" s="72">
        <v>32.07</v>
      </c>
    </row>
    <row r="1023" spans="15:16" x14ac:dyDescent="0.35">
      <c r="O1023" s="191">
        <v>36489</v>
      </c>
      <c r="P1023" s="72">
        <v>31.69</v>
      </c>
    </row>
    <row r="1024" spans="15:16" x14ac:dyDescent="0.35">
      <c r="O1024" s="191">
        <v>36490</v>
      </c>
      <c r="P1024" s="72">
        <v>31.18</v>
      </c>
    </row>
    <row r="1025" spans="15:16" x14ac:dyDescent="0.35">
      <c r="O1025" s="191">
        <v>36493</v>
      </c>
      <c r="P1025" s="72">
        <v>29.13</v>
      </c>
    </row>
    <row r="1026" spans="15:16" x14ac:dyDescent="0.35">
      <c r="O1026" s="191">
        <v>36494</v>
      </c>
      <c r="P1026" s="72">
        <v>28.98</v>
      </c>
    </row>
    <row r="1027" spans="15:16" x14ac:dyDescent="0.35">
      <c r="O1027" s="191">
        <v>36495</v>
      </c>
      <c r="P1027" s="72">
        <v>29.61</v>
      </c>
    </row>
    <row r="1028" spans="15:16" x14ac:dyDescent="0.35">
      <c r="O1028" s="191">
        <v>36496</v>
      </c>
      <c r="P1028" s="72">
        <v>29.75</v>
      </c>
    </row>
    <row r="1029" spans="15:16" x14ac:dyDescent="0.35">
      <c r="O1029" s="191">
        <v>36497</v>
      </c>
      <c r="P1029" s="72">
        <v>29.62</v>
      </c>
    </row>
    <row r="1030" spans="15:16" x14ac:dyDescent="0.35">
      <c r="O1030" s="191">
        <v>36500</v>
      </c>
      <c r="P1030" s="72">
        <v>29.15</v>
      </c>
    </row>
    <row r="1031" spans="15:16" x14ac:dyDescent="0.35">
      <c r="O1031" s="191">
        <v>36501</v>
      </c>
      <c r="P1031" s="72">
        <v>31.32</v>
      </c>
    </row>
    <row r="1032" spans="15:16" x14ac:dyDescent="0.35">
      <c r="O1032" s="191">
        <v>36502</v>
      </c>
      <c r="P1032" s="72">
        <v>30.01</v>
      </c>
    </row>
    <row r="1033" spans="15:16" x14ac:dyDescent="0.35">
      <c r="O1033" s="191">
        <v>36503</v>
      </c>
      <c r="P1033" s="72">
        <v>29.18</v>
      </c>
    </row>
    <row r="1034" spans="15:16" x14ac:dyDescent="0.35">
      <c r="O1034" s="191">
        <v>36504</v>
      </c>
      <c r="P1034" s="72">
        <v>29.92</v>
      </c>
    </row>
    <row r="1035" spans="15:16" x14ac:dyDescent="0.35">
      <c r="O1035" s="191">
        <v>36507</v>
      </c>
      <c r="P1035" s="72">
        <v>31.57</v>
      </c>
    </row>
    <row r="1036" spans="15:16" x14ac:dyDescent="0.35">
      <c r="O1036" s="191">
        <v>36508</v>
      </c>
      <c r="P1036" s="72">
        <v>29.7</v>
      </c>
    </row>
    <row r="1037" spans="15:16" x14ac:dyDescent="0.35">
      <c r="O1037" s="191">
        <v>36509</v>
      </c>
      <c r="P1037" s="72">
        <v>31.69</v>
      </c>
    </row>
    <row r="1038" spans="15:16" x14ac:dyDescent="0.35">
      <c r="O1038" s="191">
        <v>36510</v>
      </c>
      <c r="P1038" s="72">
        <v>31.71</v>
      </c>
    </row>
    <row r="1039" spans="15:16" x14ac:dyDescent="0.35">
      <c r="O1039" s="191">
        <v>36511</v>
      </c>
      <c r="P1039" s="72">
        <v>30.91</v>
      </c>
    </row>
    <row r="1040" spans="15:16" x14ac:dyDescent="0.35">
      <c r="O1040" s="191">
        <v>36514</v>
      </c>
      <c r="P1040" s="72">
        <v>29.98</v>
      </c>
    </row>
    <row r="1041" spans="15:16" x14ac:dyDescent="0.35">
      <c r="O1041" s="191">
        <v>36515</v>
      </c>
      <c r="P1041" s="72">
        <v>30.49</v>
      </c>
    </row>
    <row r="1042" spans="15:16" x14ac:dyDescent="0.35">
      <c r="O1042" s="191">
        <v>36516</v>
      </c>
      <c r="P1042" s="72">
        <v>32.75</v>
      </c>
    </row>
    <row r="1043" spans="15:16" x14ac:dyDescent="0.35">
      <c r="O1043" s="191">
        <v>36517</v>
      </c>
      <c r="P1043" s="72">
        <v>33.4</v>
      </c>
    </row>
    <row r="1044" spans="15:16" x14ac:dyDescent="0.35">
      <c r="O1044" s="191">
        <v>36518</v>
      </c>
      <c r="P1044" s="72">
        <v>32.46</v>
      </c>
    </row>
    <row r="1045" spans="15:16" x14ac:dyDescent="0.35">
      <c r="O1045" s="191">
        <v>36521</v>
      </c>
      <c r="P1045" s="72">
        <v>31.44</v>
      </c>
    </row>
    <row r="1046" spans="15:16" x14ac:dyDescent="0.35">
      <c r="O1046" s="191">
        <v>36522</v>
      </c>
      <c r="P1046" s="72">
        <v>31.62</v>
      </c>
    </row>
    <row r="1047" spans="15:16" x14ac:dyDescent="0.35">
      <c r="O1047" s="191">
        <v>36523</v>
      </c>
      <c r="P1047" s="72">
        <v>32.11</v>
      </c>
    </row>
    <row r="1048" spans="15:16" x14ac:dyDescent="0.35">
      <c r="O1048" s="191">
        <v>36524</v>
      </c>
      <c r="P1048" s="72">
        <v>31.64</v>
      </c>
    </row>
    <row r="1049" spans="15:16" x14ac:dyDescent="0.35">
      <c r="O1049" s="191">
        <v>36525</v>
      </c>
      <c r="P1049" s="72">
        <v>31.64</v>
      </c>
    </row>
    <row r="1050" spans="15:16" x14ac:dyDescent="0.35">
      <c r="O1050" s="191">
        <v>36528</v>
      </c>
      <c r="P1050" s="72">
        <v>33.83</v>
      </c>
    </row>
    <row r="1051" spans="15:16" x14ac:dyDescent="0.35">
      <c r="O1051" s="191">
        <v>36529</v>
      </c>
      <c r="P1051" s="72">
        <v>33.020000000000003</v>
      </c>
    </row>
    <row r="1052" spans="15:16" x14ac:dyDescent="0.35">
      <c r="O1052" s="191">
        <v>36530</v>
      </c>
      <c r="P1052" s="72">
        <v>31.64</v>
      </c>
    </row>
    <row r="1053" spans="15:16" x14ac:dyDescent="0.35">
      <c r="O1053" s="191">
        <v>36531</v>
      </c>
      <c r="P1053" s="72">
        <v>32.700000000000003</v>
      </c>
    </row>
    <row r="1054" spans="15:16" x14ac:dyDescent="0.35">
      <c r="O1054" s="191">
        <v>36532</v>
      </c>
      <c r="P1054" s="72">
        <v>35.31</v>
      </c>
    </row>
    <row r="1055" spans="15:16" x14ac:dyDescent="0.35">
      <c r="O1055" s="191">
        <v>36535</v>
      </c>
      <c r="P1055" s="72">
        <v>35.619999999999997</v>
      </c>
    </row>
    <row r="1056" spans="15:16" x14ac:dyDescent="0.35">
      <c r="O1056" s="191">
        <v>36536</v>
      </c>
      <c r="P1056" s="72">
        <v>33.97</v>
      </c>
    </row>
    <row r="1057" spans="15:16" x14ac:dyDescent="0.35">
      <c r="O1057" s="191">
        <v>36537</v>
      </c>
      <c r="P1057" s="72">
        <v>34.46</v>
      </c>
    </row>
    <row r="1058" spans="15:16" x14ac:dyDescent="0.35">
      <c r="O1058" s="191">
        <v>36538</v>
      </c>
      <c r="P1058" s="72">
        <v>33.47</v>
      </c>
    </row>
    <row r="1059" spans="15:16" x14ac:dyDescent="0.35">
      <c r="O1059" s="191">
        <v>36539</v>
      </c>
      <c r="P1059" s="72">
        <v>32.93</v>
      </c>
    </row>
    <row r="1060" spans="15:16" x14ac:dyDescent="0.35">
      <c r="O1060" s="191">
        <v>36542</v>
      </c>
      <c r="P1060" s="72">
        <v>33.42</v>
      </c>
    </row>
    <row r="1061" spans="15:16" x14ac:dyDescent="0.35">
      <c r="O1061" s="191">
        <v>36543</v>
      </c>
      <c r="P1061" s="72">
        <v>32.24</v>
      </c>
    </row>
    <row r="1062" spans="15:16" x14ac:dyDescent="0.35">
      <c r="O1062" s="191">
        <v>36544</v>
      </c>
      <c r="P1062" s="72">
        <v>32.24</v>
      </c>
    </row>
    <row r="1063" spans="15:16" x14ac:dyDescent="0.35">
      <c r="O1063" s="191">
        <v>36545</v>
      </c>
      <c r="P1063" s="72">
        <v>31.42</v>
      </c>
    </row>
    <row r="1064" spans="15:16" x14ac:dyDescent="0.35">
      <c r="O1064" s="191">
        <v>36546</v>
      </c>
      <c r="P1064" s="72">
        <v>31.84</v>
      </c>
    </row>
    <row r="1065" spans="15:16" x14ac:dyDescent="0.35">
      <c r="O1065" s="191">
        <v>36549</v>
      </c>
      <c r="P1065" s="72">
        <v>31.41</v>
      </c>
    </row>
    <row r="1066" spans="15:16" x14ac:dyDescent="0.35">
      <c r="O1066" s="191">
        <v>36550</v>
      </c>
      <c r="P1066" s="72">
        <v>29.66</v>
      </c>
    </row>
    <row r="1067" spans="15:16" x14ac:dyDescent="0.35">
      <c r="O1067" s="191">
        <v>36551</v>
      </c>
      <c r="P1067" s="72">
        <v>29.66</v>
      </c>
    </row>
    <row r="1068" spans="15:16" x14ac:dyDescent="0.35">
      <c r="O1068" s="191">
        <v>36552</v>
      </c>
      <c r="P1068" s="72">
        <v>29.41</v>
      </c>
    </row>
    <row r="1069" spans="15:16" x14ac:dyDescent="0.35">
      <c r="O1069" s="191">
        <v>36553</v>
      </c>
      <c r="P1069" s="72">
        <v>29.72</v>
      </c>
    </row>
    <row r="1070" spans="15:16" x14ac:dyDescent="0.35">
      <c r="O1070" s="191">
        <v>36556</v>
      </c>
      <c r="P1070" s="72">
        <v>28.9</v>
      </c>
    </row>
    <row r="1071" spans="15:16" x14ac:dyDescent="0.35">
      <c r="O1071" s="191">
        <v>36557</v>
      </c>
      <c r="P1071" s="72">
        <v>28.15</v>
      </c>
    </row>
    <row r="1072" spans="15:16" x14ac:dyDescent="0.35">
      <c r="O1072" s="191">
        <v>36558</v>
      </c>
      <c r="P1072" s="72">
        <v>26.26</v>
      </c>
    </row>
    <row r="1073" spans="15:16" x14ac:dyDescent="0.35">
      <c r="O1073" s="191">
        <v>36559</v>
      </c>
      <c r="P1073" s="72">
        <v>25.64</v>
      </c>
    </row>
    <row r="1074" spans="15:16" x14ac:dyDescent="0.35">
      <c r="O1074" s="191">
        <v>36560</v>
      </c>
      <c r="P1074" s="72">
        <v>27.69</v>
      </c>
    </row>
    <row r="1075" spans="15:16" x14ac:dyDescent="0.35">
      <c r="O1075" s="191">
        <v>36563</v>
      </c>
      <c r="P1075" s="72">
        <v>29.91</v>
      </c>
    </row>
    <row r="1076" spans="15:16" x14ac:dyDescent="0.35">
      <c r="O1076" s="191">
        <v>36564</v>
      </c>
      <c r="P1076" s="72">
        <v>30.63</v>
      </c>
    </row>
    <row r="1077" spans="15:16" x14ac:dyDescent="0.35">
      <c r="O1077" s="191">
        <v>36565</v>
      </c>
      <c r="P1077" s="72">
        <v>33.08</v>
      </c>
    </row>
    <row r="1078" spans="15:16" x14ac:dyDescent="0.35">
      <c r="O1078" s="191">
        <v>36566</v>
      </c>
      <c r="P1078" s="72">
        <v>35.369999999999997</v>
      </c>
    </row>
    <row r="1079" spans="15:16" x14ac:dyDescent="0.35">
      <c r="O1079" s="191">
        <v>36567</v>
      </c>
      <c r="P1079" s="72">
        <v>33.32</v>
      </c>
    </row>
    <row r="1080" spans="15:16" x14ac:dyDescent="0.35">
      <c r="O1080" s="191">
        <v>36570</v>
      </c>
      <c r="P1080" s="72">
        <v>32.57</v>
      </c>
    </row>
    <row r="1081" spans="15:16" x14ac:dyDescent="0.35">
      <c r="O1081" s="191">
        <v>36571</v>
      </c>
      <c r="P1081" s="72">
        <v>32.520000000000003</v>
      </c>
    </row>
    <row r="1082" spans="15:16" x14ac:dyDescent="0.35">
      <c r="O1082" s="191">
        <v>36572</v>
      </c>
      <c r="P1082" s="72">
        <v>33.590000000000003</v>
      </c>
    </row>
    <row r="1083" spans="15:16" x14ac:dyDescent="0.35">
      <c r="O1083" s="191">
        <v>36573</v>
      </c>
      <c r="P1083" s="72">
        <v>33.53</v>
      </c>
    </row>
    <row r="1084" spans="15:16" x14ac:dyDescent="0.35">
      <c r="O1084" s="191">
        <v>36574</v>
      </c>
      <c r="P1084" s="72">
        <v>34.729999999999997</v>
      </c>
    </row>
    <row r="1085" spans="15:16" x14ac:dyDescent="0.35">
      <c r="O1085" s="191">
        <v>36577</v>
      </c>
      <c r="P1085" s="72">
        <v>35.69</v>
      </c>
    </row>
    <row r="1086" spans="15:16" x14ac:dyDescent="0.35">
      <c r="O1086" s="191">
        <v>36578</v>
      </c>
      <c r="P1086" s="72">
        <v>33.35</v>
      </c>
    </row>
    <row r="1087" spans="15:16" x14ac:dyDescent="0.35">
      <c r="O1087" s="191">
        <v>36579</v>
      </c>
      <c r="P1087" s="72">
        <v>31.5</v>
      </c>
    </row>
    <row r="1088" spans="15:16" x14ac:dyDescent="0.35">
      <c r="O1088" s="191">
        <v>36580</v>
      </c>
      <c r="P1088" s="72">
        <v>30.17</v>
      </c>
    </row>
    <row r="1089" spans="15:16" x14ac:dyDescent="0.35">
      <c r="O1089" s="191">
        <v>36581</v>
      </c>
      <c r="P1089" s="72">
        <v>30.33</v>
      </c>
    </row>
    <row r="1090" spans="15:16" x14ac:dyDescent="0.35">
      <c r="O1090" s="191">
        <v>36584</v>
      </c>
      <c r="P1090" s="72">
        <v>32.659999999999997</v>
      </c>
    </row>
    <row r="1091" spans="15:16" x14ac:dyDescent="0.35">
      <c r="O1091" s="191">
        <v>36585</v>
      </c>
      <c r="P1091" s="72">
        <v>30.18</v>
      </c>
    </row>
    <row r="1092" spans="15:16" x14ac:dyDescent="0.35">
      <c r="O1092" s="191">
        <v>36586</v>
      </c>
      <c r="P1092" s="72">
        <v>29.07</v>
      </c>
    </row>
    <row r="1093" spans="15:16" x14ac:dyDescent="0.35">
      <c r="O1093" s="191">
        <v>36587</v>
      </c>
      <c r="P1093" s="72">
        <v>26.75</v>
      </c>
    </row>
    <row r="1094" spans="15:16" x14ac:dyDescent="0.35">
      <c r="O1094" s="191">
        <v>36588</v>
      </c>
      <c r="P1094" s="72">
        <v>24.87</v>
      </c>
    </row>
    <row r="1095" spans="15:16" x14ac:dyDescent="0.35">
      <c r="O1095" s="191">
        <v>36591</v>
      </c>
      <c r="P1095" s="72">
        <v>25.68</v>
      </c>
    </row>
    <row r="1096" spans="15:16" x14ac:dyDescent="0.35">
      <c r="O1096" s="191">
        <v>36592</v>
      </c>
      <c r="P1096" s="72">
        <v>24.77</v>
      </c>
    </row>
    <row r="1097" spans="15:16" x14ac:dyDescent="0.35">
      <c r="O1097" s="191">
        <v>36593</v>
      </c>
      <c r="P1097" s="72">
        <v>25.29</v>
      </c>
    </row>
    <row r="1098" spans="15:16" x14ac:dyDescent="0.35">
      <c r="O1098" s="191">
        <v>36594</v>
      </c>
      <c r="P1098" s="72">
        <v>24.97</v>
      </c>
    </row>
    <row r="1099" spans="15:16" x14ac:dyDescent="0.35">
      <c r="O1099" s="191">
        <v>36595</v>
      </c>
      <c r="P1099" s="72">
        <v>23.44</v>
      </c>
    </row>
    <row r="1100" spans="15:16" x14ac:dyDescent="0.35">
      <c r="O1100" s="191">
        <v>36598</v>
      </c>
      <c r="P1100" s="72">
        <v>22.98</v>
      </c>
    </row>
    <row r="1101" spans="15:16" x14ac:dyDescent="0.35">
      <c r="O1101" s="191">
        <v>36599</v>
      </c>
      <c r="P1101" s="72">
        <v>24.8</v>
      </c>
    </row>
    <row r="1102" spans="15:16" x14ac:dyDescent="0.35">
      <c r="O1102" s="191">
        <v>36600</v>
      </c>
      <c r="P1102" s="72">
        <v>25.12</v>
      </c>
    </row>
    <row r="1103" spans="15:16" x14ac:dyDescent="0.35">
      <c r="O1103" s="191">
        <v>36601</v>
      </c>
      <c r="P1103" s="72">
        <v>24.73</v>
      </c>
    </row>
    <row r="1104" spans="15:16" x14ac:dyDescent="0.35">
      <c r="O1104" s="191">
        <v>36602</v>
      </c>
      <c r="P1104" s="72">
        <v>24.73</v>
      </c>
    </row>
    <row r="1105" spans="15:16" x14ac:dyDescent="0.35">
      <c r="O1105" s="191">
        <v>36605</v>
      </c>
      <c r="P1105" s="72">
        <v>24.73</v>
      </c>
    </row>
    <row r="1106" spans="15:16" x14ac:dyDescent="0.35">
      <c r="O1106" s="191">
        <v>36606</v>
      </c>
      <c r="P1106" s="72">
        <v>24.2</v>
      </c>
    </row>
    <row r="1107" spans="15:16" x14ac:dyDescent="0.35">
      <c r="O1107" s="191">
        <v>36607</v>
      </c>
      <c r="P1107" s="72">
        <v>24.12</v>
      </c>
    </row>
    <row r="1108" spans="15:16" x14ac:dyDescent="0.35">
      <c r="O1108" s="191">
        <v>36608</v>
      </c>
      <c r="P1108" s="72">
        <v>23.99</v>
      </c>
    </row>
    <row r="1109" spans="15:16" x14ac:dyDescent="0.35">
      <c r="O1109" s="191">
        <v>36609</v>
      </c>
      <c r="P1109" s="72">
        <v>24.12</v>
      </c>
    </row>
    <row r="1110" spans="15:16" x14ac:dyDescent="0.35">
      <c r="O1110" s="191">
        <v>36612</v>
      </c>
      <c r="P1110" s="72">
        <v>24.08</v>
      </c>
    </row>
    <row r="1111" spans="15:16" x14ac:dyDescent="0.35">
      <c r="O1111" s="191">
        <v>36613</v>
      </c>
      <c r="P1111" s="72">
        <v>23.58</v>
      </c>
    </row>
    <row r="1112" spans="15:16" x14ac:dyDescent="0.35">
      <c r="O1112" s="191">
        <v>36614</v>
      </c>
      <c r="P1112" s="72">
        <v>23.68</v>
      </c>
    </row>
    <row r="1113" spans="15:16" x14ac:dyDescent="0.35">
      <c r="O1113" s="191">
        <v>36615</v>
      </c>
      <c r="P1113" s="72">
        <v>23.55</v>
      </c>
    </row>
    <row r="1114" spans="15:16" x14ac:dyDescent="0.35">
      <c r="O1114" s="191">
        <v>36616</v>
      </c>
      <c r="P1114" s="72">
        <v>23.04</v>
      </c>
    </row>
    <row r="1115" spans="15:16" x14ac:dyDescent="0.35">
      <c r="O1115" s="191">
        <v>36619</v>
      </c>
      <c r="P1115" s="72">
        <v>22.09</v>
      </c>
    </row>
    <row r="1116" spans="15:16" x14ac:dyDescent="0.35">
      <c r="O1116" s="191">
        <v>36620</v>
      </c>
      <c r="P1116" s="72">
        <v>20.71</v>
      </c>
    </row>
    <row r="1117" spans="15:16" x14ac:dyDescent="0.35">
      <c r="O1117" s="191">
        <v>36621</v>
      </c>
      <c r="P1117" s="72">
        <v>20.309999999999999</v>
      </c>
    </row>
    <row r="1118" spans="15:16" x14ac:dyDescent="0.35">
      <c r="O1118" s="191">
        <v>36622</v>
      </c>
      <c r="P1118" s="72">
        <v>20.350000000000001</v>
      </c>
    </row>
    <row r="1119" spans="15:16" x14ac:dyDescent="0.35">
      <c r="O1119" s="191">
        <v>36623</v>
      </c>
      <c r="P1119" s="72">
        <v>21.98</v>
      </c>
    </row>
    <row r="1120" spans="15:16" x14ac:dyDescent="0.35">
      <c r="O1120" s="191">
        <v>36626</v>
      </c>
      <c r="P1120" s="72">
        <v>22.3</v>
      </c>
    </row>
    <row r="1121" spans="15:16" x14ac:dyDescent="0.35">
      <c r="O1121" s="191">
        <v>36627</v>
      </c>
      <c r="P1121" s="72">
        <v>22.62</v>
      </c>
    </row>
    <row r="1122" spans="15:16" x14ac:dyDescent="0.35">
      <c r="O1122" s="191">
        <v>36628</v>
      </c>
      <c r="P1122" s="72">
        <v>22.12</v>
      </c>
    </row>
    <row r="1123" spans="15:16" x14ac:dyDescent="0.35">
      <c r="O1123" s="191">
        <v>36629</v>
      </c>
      <c r="P1123" s="72">
        <v>21.1</v>
      </c>
    </row>
    <row r="1124" spans="15:16" x14ac:dyDescent="0.35">
      <c r="O1124" s="191">
        <v>36630</v>
      </c>
      <c r="P1124" s="72">
        <v>21.1</v>
      </c>
    </row>
    <row r="1125" spans="15:16" x14ac:dyDescent="0.35">
      <c r="O1125" s="191">
        <v>36633</v>
      </c>
      <c r="P1125" s="72">
        <v>21.42</v>
      </c>
    </row>
    <row r="1126" spans="15:16" x14ac:dyDescent="0.35">
      <c r="O1126" s="191">
        <v>36634</v>
      </c>
      <c r="P1126" s="72">
        <v>22.3</v>
      </c>
    </row>
    <row r="1127" spans="15:16" x14ac:dyDescent="0.35">
      <c r="O1127" s="191">
        <v>36635</v>
      </c>
      <c r="P1127" s="72">
        <v>21.93</v>
      </c>
    </row>
    <row r="1128" spans="15:16" x14ac:dyDescent="0.35">
      <c r="O1128" s="191">
        <v>36636</v>
      </c>
      <c r="P1128" s="72">
        <v>21.53</v>
      </c>
    </row>
    <row r="1129" spans="15:16" x14ac:dyDescent="0.35">
      <c r="O1129" s="191">
        <v>36637</v>
      </c>
      <c r="P1129" s="72">
        <v>21.53</v>
      </c>
    </row>
    <row r="1130" spans="15:16" x14ac:dyDescent="0.35">
      <c r="O1130" s="191">
        <v>36640</v>
      </c>
      <c r="P1130" s="72">
        <v>21.41</v>
      </c>
    </row>
    <row r="1131" spans="15:16" x14ac:dyDescent="0.35">
      <c r="O1131" s="191">
        <v>36641</v>
      </c>
      <c r="P1131" s="72">
        <v>21.5</v>
      </c>
    </row>
    <row r="1132" spans="15:16" x14ac:dyDescent="0.35">
      <c r="O1132" s="191">
        <v>36642</v>
      </c>
      <c r="P1132" s="72">
        <v>22.17</v>
      </c>
    </row>
    <row r="1133" spans="15:16" x14ac:dyDescent="0.35">
      <c r="O1133" s="191">
        <v>36643</v>
      </c>
      <c r="P1133" s="72">
        <v>21</v>
      </c>
    </row>
    <row r="1134" spans="15:16" x14ac:dyDescent="0.35">
      <c r="O1134" s="191">
        <v>36644</v>
      </c>
      <c r="P1134" s="72">
        <v>20.99</v>
      </c>
    </row>
    <row r="1135" spans="15:16" x14ac:dyDescent="0.35">
      <c r="O1135" s="191">
        <v>36647</v>
      </c>
      <c r="P1135" s="72">
        <v>20.99</v>
      </c>
    </row>
    <row r="1136" spans="15:16" x14ac:dyDescent="0.35">
      <c r="O1136" s="191">
        <v>36648</v>
      </c>
      <c r="P1136" s="72">
        <v>20.75</v>
      </c>
    </row>
    <row r="1137" spans="15:16" x14ac:dyDescent="0.35">
      <c r="O1137" s="191">
        <v>36649</v>
      </c>
      <c r="P1137" s="72">
        <v>20.7</v>
      </c>
    </row>
    <row r="1138" spans="15:16" x14ac:dyDescent="0.35">
      <c r="O1138" s="191">
        <v>36650</v>
      </c>
      <c r="P1138" s="72">
        <v>21.81</v>
      </c>
    </row>
    <row r="1139" spans="15:16" x14ac:dyDescent="0.35">
      <c r="O1139" s="191">
        <v>36651</v>
      </c>
      <c r="P1139" s="72">
        <v>22.7</v>
      </c>
    </row>
    <row r="1140" spans="15:16" x14ac:dyDescent="0.35">
      <c r="O1140" s="191">
        <v>36654</v>
      </c>
      <c r="P1140" s="72">
        <v>22.49</v>
      </c>
    </row>
    <row r="1141" spans="15:16" x14ac:dyDescent="0.35">
      <c r="O1141" s="191">
        <v>36655</v>
      </c>
      <c r="P1141" s="72">
        <v>22.04</v>
      </c>
    </row>
    <row r="1142" spans="15:16" x14ac:dyDescent="0.35">
      <c r="O1142" s="191">
        <v>36656</v>
      </c>
      <c r="P1142" s="72">
        <v>22.16</v>
      </c>
    </row>
    <row r="1143" spans="15:16" x14ac:dyDescent="0.35">
      <c r="O1143" s="191">
        <v>36657</v>
      </c>
      <c r="P1143" s="72">
        <v>22.06</v>
      </c>
    </row>
    <row r="1144" spans="15:16" x14ac:dyDescent="0.35">
      <c r="O1144" s="191">
        <v>36658</v>
      </c>
      <c r="P1144" s="72">
        <v>21.78</v>
      </c>
    </row>
    <row r="1145" spans="15:16" x14ac:dyDescent="0.35">
      <c r="O1145" s="191">
        <v>36661</v>
      </c>
      <c r="P1145" s="72">
        <v>21.67</v>
      </c>
    </row>
    <row r="1146" spans="15:16" x14ac:dyDescent="0.35">
      <c r="O1146" s="191">
        <v>36662</v>
      </c>
      <c r="P1146" s="72">
        <v>21.71</v>
      </c>
    </row>
    <row r="1147" spans="15:16" x14ac:dyDescent="0.35">
      <c r="O1147" s="191">
        <v>36663</v>
      </c>
      <c r="P1147" s="72">
        <v>21.64</v>
      </c>
    </row>
    <row r="1148" spans="15:16" x14ac:dyDescent="0.35">
      <c r="O1148" s="191">
        <v>36664</v>
      </c>
      <c r="P1148" s="72">
        <v>22.03</v>
      </c>
    </row>
    <row r="1149" spans="15:16" x14ac:dyDescent="0.35">
      <c r="O1149" s="191">
        <v>36665</v>
      </c>
      <c r="P1149" s="72">
        <v>21.9</v>
      </c>
    </row>
    <row r="1150" spans="15:16" x14ac:dyDescent="0.35">
      <c r="O1150" s="191">
        <v>36668</v>
      </c>
      <c r="P1150" s="72">
        <v>21.75</v>
      </c>
    </row>
    <row r="1151" spans="15:16" x14ac:dyDescent="0.35">
      <c r="O1151" s="191">
        <v>36669</v>
      </c>
      <c r="P1151" s="72">
        <v>21.72</v>
      </c>
    </row>
    <row r="1152" spans="15:16" x14ac:dyDescent="0.35">
      <c r="O1152" s="191">
        <v>36670</v>
      </c>
      <c r="P1152" s="72">
        <v>21.77</v>
      </c>
    </row>
    <row r="1153" spans="15:16" x14ac:dyDescent="0.35">
      <c r="O1153" s="191">
        <v>36671</v>
      </c>
      <c r="P1153" s="72">
        <v>21.99</v>
      </c>
    </row>
    <row r="1154" spans="15:16" x14ac:dyDescent="0.35">
      <c r="O1154" s="191">
        <v>36672</v>
      </c>
      <c r="P1154" s="72">
        <v>22.14</v>
      </c>
    </row>
    <row r="1155" spans="15:16" x14ac:dyDescent="0.35">
      <c r="O1155" s="191">
        <v>36675</v>
      </c>
      <c r="P1155" s="72">
        <v>22.26</v>
      </c>
    </row>
    <row r="1156" spans="15:16" x14ac:dyDescent="0.35">
      <c r="O1156" s="191">
        <v>36676</v>
      </c>
      <c r="P1156" s="72">
        <v>22.39</v>
      </c>
    </row>
    <row r="1157" spans="15:16" x14ac:dyDescent="0.35">
      <c r="O1157" s="191">
        <v>36677</v>
      </c>
      <c r="P1157" s="72">
        <v>22.44</v>
      </c>
    </row>
    <row r="1158" spans="15:16" x14ac:dyDescent="0.35">
      <c r="O1158" s="191">
        <v>36678</v>
      </c>
      <c r="P1158" s="72">
        <v>21.74</v>
      </c>
    </row>
    <row r="1159" spans="15:16" x14ac:dyDescent="0.35">
      <c r="O1159" s="191">
        <v>36679</v>
      </c>
      <c r="P1159" s="72">
        <v>21.27</v>
      </c>
    </row>
    <row r="1160" spans="15:16" x14ac:dyDescent="0.35">
      <c r="O1160" s="191">
        <v>36682</v>
      </c>
      <c r="P1160" s="72">
        <v>21.56</v>
      </c>
    </row>
    <row r="1161" spans="15:16" x14ac:dyDescent="0.35">
      <c r="O1161" s="191">
        <v>36683</v>
      </c>
      <c r="P1161" s="72">
        <v>21.28</v>
      </c>
    </row>
    <row r="1162" spans="15:16" x14ac:dyDescent="0.35">
      <c r="O1162" s="191">
        <v>36684</v>
      </c>
      <c r="P1162" s="72">
        <v>21.44</v>
      </c>
    </row>
    <row r="1163" spans="15:16" x14ac:dyDescent="0.35">
      <c r="O1163" s="191">
        <v>36685</v>
      </c>
      <c r="P1163" s="72">
        <v>21.68</v>
      </c>
    </row>
    <row r="1164" spans="15:16" x14ac:dyDescent="0.35">
      <c r="O1164" s="191">
        <v>36686</v>
      </c>
      <c r="P1164" s="72">
        <v>21.93</v>
      </c>
    </row>
    <row r="1165" spans="15:16" x14ac:dyDescent="0.35">
      <c r="O1165" s="191">
        <v>36689</v>
      </c>
      <c r="P1165" s="72">
        <v>22.31</v>
      </c>
    </row>
    <row r="1166" spans="15:16" x14ac:dyDescent="0.35">
      <c r="O1166" s="191">
        <v>36690</v>
      </c>
      <c r="P1166" s="72">
        <v>21.92</v>
      </c>
    </row>
    <row r="1167" spans="15:16" x14ac:dyDescent="0.35">
      <c r="O1167" s="191">
        <v>36691</v>
      </c>
      <c r="P1167" s="72">
        <v>21.56</v>
      </c>
    </row>
    <row r="1168" spans="15:16" x14ac:dyDescent="0.35">
      <c r="O1168" s="191">
        <v>36692</v>
      </c>
      <c r="P1168" s="72">
        <v>21.52</v>
      </c>
    </row>
    <row r="1169" spans="15:16" x14ac:dyDescent="0.35">
      <c r="O1169" s="191">
        <v>36693</v>
      </c>
      <c r="P1169" s="72">
        <v>21.27</v>
      </c>
    </row>
    <row r="1170" spans="15:16" x14ac:dyDescent="0.35">
      <c r="O1170" s="191">
        <v>36696</v>
      </c>
      <c r="P1170" s="72">
        <v>20.61</v>
      </c>
    </row>
    <row r="1171" spans="15:16" x14ac:dyDescent="0.35">
      <c r="O1171" s="191">
        <v>36697</v>
      </c>
      <c r="P1171" s="72">
        <v>20.8</v>
      </c>
    </row>
    <row r="1172" spans="15:16" x14ac:dyDescent="0.35">
      <c r="O1172" s="191">
        <v>36698</v>
      </c>
      <c r="P1172" s="72">
        <v>20.7</v>
      </c>
    </row>
    <row r="1173" spans="15:16" x14ac:dyDescent="0.35">
      <c r="O1173" s="191">
        <v>36699</v>
      </c>
      <c r="P1173" s="72">
        <v>20.83</v>
      </c>
    </row>
    <row r="1174" spans="15:16" x14ac:dyDescent="0.35">
      <c r="O1174" s="191">
        <v>36700</v>
      </c>
      <c r="P1174" s="72">
        <v>20.56</v>
      </c>
    </row>
    <row r="1175" spans="15:16" x14ac:dyDescent="0.35">
      <c r="O1175" s="191">
        <v>36703</v>
      </c>
      <c r="P1175" s="72">
        <v>20.3</v>
      </c>
    </row>
    <row r="1176" spans="15:16" x14ac:dyDescent="0.35">
      <c r="O1176" s="191">
        <v>36704</v>
      </c>
      <c r="P1176" s="72">
        <v>20.21</v>
      </c>
    </row>
    <row r="1177" spans="15:16" x14ac:dyDescent="0.35">
      <c r="O1177" s="191">
        <v>36705</v>
      </c>
      <c r="P1177" s="72">
        <v>20.38</v>
      </c>
    </row>
    <row r="1178" spans="15:16" x14ac:dyDescent="0.35">
      <c r="O1178" s="191">
        <v>36706</v>
      </c>
      <c r="P1178" s="72">
        <v>20.49</v>
      </c>
    </row>
    <row r="1179" spans="15:16" x14ac:dyDescent="0.35">
      <c r="O1179" s="191">
        <v>36707</v>
      </c>
      <c r="P1179" s="72">
        <v>20.49</v>
      </c>
    </row>
    <row r="1180" spans="15:16" x14ac:dyDescent="0.35">
      <c r="O1180" s="191">
        <v>36710</v>
      </c>
      <c r="P1180" s="72">
        <v>20.99</v>
      </c>
    </row>
    <row r="1181" spans="15:16" x14ac:dyDescent="0.35">
      <c r="O1181" s="191">
        <v>36711</v>
      </c>
      <c r="P1181" s="72">
        <v>21.03</v>
      </c>
    </row>
    <row r="1182" spans="15:16" x14ac:dyDescent="0.35">
      <c r="O1182" s="191">
        <v>36712</v>
      </c>
      <c r="P1182" s="72">
        <v>21.07</v>
      </c>
    </row>
    <row r="1183" spans="15:16" x14ac:dyDescent="0.35">
      <c r="O1183" s="191">
        <v>36713</v>
      </c>
      <c r="P1183" s="72">
        <v>21.03</v>
      </c>
    </row>
    <row r="1184" spans="15:16" x14ac:dyDescent="0.35">
      <c r="O1184" s="191">
        <v>36714</v>
      </c>
      <c r="P1184" s="72">
        <v>21.36</v>
      </c>
    </row>
    <row r="1185" spans="15:16" x14ac:dyDescent="0.35">
      <c r="O1185" s="191">
        <v>36717</v>
      </c>
      <c r="P1185" s="72">
        <v>20.58</v>
      </c>
    </row>
    <row r="1186" spans="15:16" x14ac:dyDescent="0.35">
      <c r="O1186" s="191">
        <v>36718</v>
      </c>
      <c r="P1186" s="72">
        <v>19.920000000000002</v>
      </c>
    </row>
    <row r="1187" spans="15:16" x14ac:dyDescent="0.35">
      <c r="O1187" s="191">
        <v>36719</v>
      </c>
      <c r="P1187" s="72">
        <v>19.95</v>
      </c>
    </row>
    <row r="1188" spans="15:16" x14ac:dyDescent="0.35">
      <c r="O1188" s="191">
        <v>36720</v>
      </c>
      <c r="P1188" s="72">
        <v>19.64</v>
      </c>
    </row>
    <row r="1189" spans="15:16" x14ac:dyDescent="0.35">
      <c r="O1189" s="191">
        <v>36721</v>
      </c>
      <c r="P1189" s="72">
        <v>19.7</v>
      </c>
    </row>
    <row r="1190" spans="15:16" x14ac:dyDescent="0.35">
      <c r="O1190" s="191">
        <v>36724</v>
      </c>
      <c r="P1190" s="72">
        <v>19.13</v>
      </c>
    </row>
    <row r="1191" spans="15:16" x14ac:dyDescent="0.35">
      <c r="O1191" s="191">
        <v>36725</v>
      </c>
      <c r="P1191" s="72">
        <v>18.22</v>
      </c>
    </row>
    <row r="1192" spans="15:16" x14ac:dyDescent="0.35">
      <c r="O1192" s="191">
        <v>36726</v>
      </c>
      <c r="P1192" s="72">
        <v>18.239999999999998</v>
      </c>
    </row>
    <row r="1193" spans="15:16" x14ac:dyDescent="0.35">
      <c r="O1193" s="191">
        <v>36727</v>
      </c>
      <c r="P1193" s="72">
        <v>17.78</v>
      </c>
    </row>
    <row r="1194" spans="15:16" x14ac:dyDescent="0.35">
      <c r="O1194" s="191">
        <v>36728</v>
      </c>
      <c r="P1194" s="72">
        <v>17.309999999999999</v>
      </c>
    </row>
    <row r="1195" spans="15:16" x14ac:dyDescent="0.35">
      <c r="O1195" s="191">
        <v>36731</v>
      </c>
      <c r="P1195" s="72">
        <v>15.85</v>
      </c>
    </row>
    <row r="1196" spans="15:16" x14ac:dyDescent="0.35">
      <c r="O1196" s="191">
        <v>36732</v>
      </c>
      <c r="P1196" s="72">
        <v>15.75</v>
      </c>
    </row>
    <row r="1197" spans="15:16" x14ac:dyDescent="0.35">
      <c r="O1197" s="191">
        <v>36733</v>
      </c>
      <c r="P1197" s="72">
        <v>15.32</v>
      </c>
    </row>
    <row r="1198" spans="15:16" x14ac:dyDescent="0.35">
      <c r="O1198" s="191">
        <v>36734</v>
      </c>
      <c r="P1198" s="72">
        <v>15.45</v>
      </c>
    </row>
    <row r="1199" spans="15:16" x14ac:dyDescent="0.35">
      <c r="O1199" s="191">
        <v>36735</v>
      </c>
      <c r="P1199" s="72">
        <v>14.44</v>
      </c>
    </row>
    <row r="1200" spans="15:16" x14ac:dyDescent="0.35">
      <c r="O1200" s="191">
        <v>36738</v>
      </c>
      <c r="P1200" s="72">
        <v>14.22</v>
      </c>
    </row>
    <row r="1201" spans="15:16" x14ac:dyDescent="0.35">
      <c r="O1201" s="191">
        <v>36739</v>
      </c>
      <c r="P1201" s="72">
        <v>14.33</v>
      </c>
    </row>
    <row r="1202" spans="15:16" x14ac:dyDescent="0.35">
      <c r="O1202" s="191">
        <v>36740</v>
      </c>
      <c r="P1202" s="72">
        <v>14.86</v>
      </c>
    </row>
    <row r="1203" spans="15:16" x14ac:dyDescent="0.35">
      <c r="O1203" s="191">
        <v>36741</v>
      </c>
      <c r="P1203" s="72">
        <v>14.79</v>
      </c>
    </row>
    <row r="1204" spans="15:16" x14ac:dyDescent="0.35">
      <c r="O1204" s="191">
        <v>36742</v>
      </c>
      <c r="P1204" s="72">
        <v>14.7</v>
      </c>
    </row>
    <row r="1205" spans="15:16" x14ac:dyDescent="0.35">
      <c r="O1205" s="191">
        <v>36745</v>
      </c>
      <c r="P1205" s="72">
        <v>14.76</v>
      </c>
    </row>
    <row r="1206" spans="15:16" x14ac:dyDescent="0.35">
      <c r="O1206" s="191">
        <v>36746</v>
      </c>
      <c r="P1206" s="72">
        <v>14.73</v>
      </c>
    </row>
    <row r="1207" spans="15:16" x14ac:dyDescent="0.35">
      <c r="O1207" s="191">
        <v>36747</v>
      </c>
      <c r="P1207" s="72">
        <v>14.54</v>
      </c>
    </row>
    <row r="1208" spans="15:16" x14ac:dyDescent="0.35">
      <c r="O1208" s="191">
        <v>36748</v>
      </c>
      <c r="P1208" s="72">
        <v>14.55</v>
      </c>
    </row>
    <row r="1209" spans="15:16" x14ac:dyDescent="0.35">
      <c r="O1209" s="191">
        <v>36749</v>
      </c>
      <c r="P1209" s="72">
        <v>14.46</v>
      </c>
    </row>
    <row r="1210" spans="15:16" x14ac:dyDescent="0.35">
      <c r="O1210" s="191">
        <v>36752</v>
      </c>
      <c r="P1210" s="72">
        <v>14.12</v>
      </c>
    </row>
    <row r="1211" spans="15:16" x14ac:dyDescent="0.35">
      <c r="O1211" s="191">
        <v>36753</v>
      </c>
      <c r="P1211" s="72">
        <v>14.12</v>
      </c>
    </row>
    <row r="1212" spans="15:16" x14ac:dyDescent="0.35">
      <c r="O1212" s="191">
        <v>36754</v>
      </c>
      <c r="P1212" s="72">
        <v>14.38</v>
      </c>
    </row>
    <row r="1213" spans="15:16" x14ac:dyDescent="0.35">
      <c r="O1213" s="191">
        <v>36755</v>
      </c>
      <c r="P1213" s="72">
        <v>14.08</v>
      </c>
    </row>
    <row r="1214" spans="15:16" x14ac:dyDescent="0.35">
      <c r="O1214" s="191">
        <v>36756</v>
      </c>
      <c r="P1214" s="72">
        <v>13.81</v>
      </c>
    </row>
    <row r="1215" spans="15:16" x14ac:dyDescent="0.35">
      <c r="O1215" s="191">
        <v>36759</v>
      </c>
      <c r="P1215" s="72">
        <v>14.05</v>
      </c>
    </row>
    <row r="1216" spans="15:16" x14ac:dyDescent="0.35">
      <c r="O1216" s="191">
        <v>36760</v>
      </c>
      <c r="P1216" s="72">
        <v>14.26</v>
      </c>
    </row>
    <row r="1217" spans="15:16" x14ac:dyDescent="0.35">
      <c r="O1217" s="191">
        <v>36761</v>
      </c>
      <c r="P1217" s="72">
        <v>14.26</v>
      </c>
    </row>
    <row r="1218" spans="15:16" x14ac:dyDescent="0.35">
      <c r="O1218" s="191">
        <v>36762</v>
      </c>
      <c r="P1218" s="72">
        <v>13.96</v>
      </c>
    </row>
    <row r="1219" spans="15:16" x14ac:dyDescent="0.35">
      <c r="O1219" s="191">
        <v>36763</v>
      </c>
      <c r="P1219" s="72">
        <v>14.03</v>
      </c>
    </row>
    <row r="1220" spans="15:16" x14ac:dyDescent="0.35">
      <c r="O1220" s="191">
        <v>36766</v>
      </c>
      <c r="P1220" s="72">
        <v>14.42</v>
      </c>
    </row>
    <row r="1221" spans="15:16" x14ac:dyDescent="0.35">
      <c r="O1221" s="191">
        <v>36767</v>
      </c>
      <c r="P1221" s="72">
        <v>14.26</v>
      </c>
    </row>
    <row r="1222" spans="15:16" x14ac:dyDescent="0.35">
      <c r="O1222" s="191">
        <v>36768</v>
      </c>
      <c r="P1222" s="72">
        <v>14.25</v>
      </c>
    </row>
    <row r="1223" spans="15:16" x14ac:dyDescent="0.35">
      <c r="O1223" s="191">
        <v>36769</v>
      </c>
      <c r="P1223" s="72">
        <v>14.12</v>
      </c>
    </row>
    <row r="1224" spans="15:16" x14ac:dyDescent="0.35">
      <c r="O1224" s="191">
        <v>36770</v>
      </c>
      <c r="P1224" s="72">
        <v>14.12</v>
      </c>
    </row>
    <row r="1225" spans="15:16" x14ac:dyDescent="0.35">
      <c r="O1225" s="191">
        <v>36773</v>
      </c>
      <c r="P1225" s="72">
        <v>14.21</v>
      </c>
    </row>
    <row r="1226" spans="15:16" x14ac:dyDescent="0.35">
      <c r="O1226" s="191">
        <v>36774</v>
      </c>
      <c r="P1226" s="72">
        <v>14.26</v>
      </c>
    </row>
    <row r="1227" spans="15:16" x14ac:dyDescent="0.35">
      <c r="O1227" s="191">
        <v>36775</v>
      </c>
      <c r="P1227" s="72">
        <v>15.52</v>
      </c>
    </row>
    <row r="1228" spans="15:16" x14ac:dyDescent="0.35">
      <c r="O1228" s="191">
        <v>36776</v>
      </c>
      <c r="P1228" s="72">
        <v>15.18</v>
      </c>
    </row>
    <row r="1229" spans="15:16" x14ac:dyDescent="0.35">
      <c r="O1229" s="191">
        <v>36777</v>
      </c>
      <c r="P1229" s="72">
        <v>15.01</v>
      </c>
    </row>
    <row r="1230" spans="15:16" x14ac:dyDescent="0.35">
      <c r="O1230" s="191">
        <v>36780</v>
      </c>
      <c r="P1230" s="72">
        <v>15.65</v>
      </c>
    </row>
    <row r="1231" spans="15:16" x14ac:dyDescent="0.35">
      <c r="O1231" s="191">
        <v>36781</v>
      </c>
      <c r="P1231" s="72">
        <v>15.59</v>
      </c>
    </row>
    <row r="1232" spans="15:16" x14ac:dyDescent="0.35">
      <c r="O1232" s="191">
        <v>36782</v>
      </c>
      <c r="P1232" s="72">
        <v>15.37</v>
      </c>
    </row>
    <row r="1233" spans="15:16" x14ac:dyDescent="0.35">
      <c r="O1233" s="191">
        <v>36783</v>
      </c>
      <c r="P1233" s="72">
        <v>15.18</v>
      </c>
    </row>
    <row r="1234" spans="15:16" x14ac:dyDescent="0.35">
      <c r="O1234" s="191">
        <v>36784</v>
      </c>
      <c r="P1234" s="72">
        <v>14.66</v>
      </c>
    </row>
    <row r="1235" spans="15:16" x14ac:dyDescent="0.35">
      <c r="O1235" s="191">
        <v>36787</v>
      </c>
      <c r="P1235" s="72">
        <v>14.32</v>
      </c>
    </row>
    <row r="1236" spans="15:16" x14ac:dyDescent="0.35">
      <c r="O1236" s="191">
        <v>36788</v>
      </c>
      <c r="P1236" s="72">
        <v>13.91</v>
      </c>
    </row>
    <row r="1237" spans="15:16" x14ac:dyDescent="0.35">
      <c r="O1237" s="191">
        <v>36789</v>
      </c>
      <c r="P1237" s="72">
        <v>14.15</v>
      </c>
    </row>
    <row r="1238" spans="15:16" x14ac:dyDescent="0.35">
      <c r="O1238" s="191">
        <v>36790</v>
      </c>
      <c r="P1238" s="72">
        <v>14.05</v>
      </c>
    </row>
    <row r="1239" spans="15:16" x14ac:dyDescent="0.35">
      <c r="O1239" s="191">
        <v>36791</v>
      </c>
      <c r="P1239" s="72">
        <v>13.52</v>
      </c>
    </row>
    <row r="1240" spans="15:16" x14ac:dyDescent="0.35">
      <c r="O1240" s="191">
        <v>36794</v>
      </c>
      <c r="P1240" s="72">
        <v>13.8</v>
      </c>
    </row>
    <row r="1241" spans="15:16" x14ac:dyDescent="0.35">
      <c r="O1241" s="191">
        <v>36795</v>
      </c>
      <c r="P1241" s="72">
        <v>13.67</v>
      </c>
    </row>
    <row r="1242" spans="15:16" x14ac:dyDescent="0.35">
      <c r="O1242" s="191">
        <v>36796</v>
      </c>
      <c r="P1242" s="72">
        <v>13.56</v>
      </c>
    </row>
    <row r="1243" spans="15:16" x14ac:dyDescent="0.35">
      <c r="O1243" s="191">
        <v>36797</v>
      </c>
      <c r="P1243" s="72">
        <v>12.68</v>
      </c>
    </row>
    <row r="1244" spans="15:16" x14ac:dyDescent="0.35">
      <c r="O1244" s="191">
        <v>36798</v>
      </c>
      <c r="P1244" s="72">
        <v>12.43</v>
      </c>
    </row>
    <row r="1245" spans="15:16" x14ac:dyDescent="0.35">
      <c r="O1245" s="191">
        <v>36801</v>
      </c>
      <c r="P1245" s="72">
        <v>12.43</v>
      </c>
    </row>
    <row r="1246" spans="15:16" x14ac:dyDescent="0.35">
      <c r="O1246" s="191">
        <v>36802</v>
      </c>
      <c r="P1246" s="72">
        <v>12.35</v>
      </c>
    </row>
    <row r="1247" spans="15:16" ht="14.5" customHeight="1" x14ac:dyDescent="0.35">
      <c r="O1247" s="191">
        <v>36803</v>
      </c>
      <c r="P1247" s="72">
        <v>12.61</v>
      </c>
    </row>
    <row r="1248" spans="15:16" ht="29" customHeight="1" x14ac:dyDescent="0.35">
      <c r="O1248" s="191">
        <v>36804</v>
      </c>
      <c r="P1248" s="72">
        <v>12.44</v>
      </c>
    </row>
    <row r="1249" spans="15:16" x14ac:dyDescent="0.35">
      <c r="O1249" s="191">
        <v>36805</v>
      </c>
      <c r="P1249" s="72">
        <v>12.25</v>
      </c>
    </row>
    <row r="1250" spans="15:16" x14ac:dyDescent="0.35">
      <c r="O1250" s="191">
        <v>36808</v>
      </c>
      <c r="P1250" s="72">
        <v>12.25</v>
      </c>
    </row>
    <row r="1251" spans="15:16" x14ac:dyDescent="0.35">
      <c r="O1251" s="191">
        <v>36809</v>
      </c>
      <c r="P1251" s="72">
        <v>12.07</v>
      </c>
    </row>
    <row r="1252" spans="15:16" x14ac:dyDescent="0.35">
      <c r="O1252" s="191">
        <v>36810</v>
      </c>
      <c r="P1252" s="72">
        <v>11.34</v>
      </c>
    </row>
    <row r="1253" spans="15:16" x14ac:dyDescent="0.35">
      <c r="O1253" s="191">
        <v>36811</v>
      </c>
      <c r="P1253" s="72">
        <v>11.36</v>
      </c>
    </row>
    <row r="1254" spans="15:16" x14ac:dyDescent="0.35">
      <c r="O1254" s="191">
        <v>36812</v>
      </c>
      <c r="P1254" s="72">
        <v>11.19</v>
      </c>
    </row>
    <row r="1255" spans="15:16" x14ac:dyDescent="0.35">
      <c r="O1255" s="191">
        <v>36815</v>
      </c>
      <c r="P1255" s="72">
        <v>10.97</v>
      </c>
    </row>
    <row r="1256" spans="15:16" x14ac:dyDescent="0.35">
      <c r="O1256" s="191">
        <v>36816</v>
      </c>
      <c r="P1256" s="72">
        <v>11.02</v>
      </c>
    </row>
    <row r="1257" spans="15:16" x14ac:dyDescent="0.35">
      <c r="O1257" s="191">
        <v>36817</v>
      </c>
      <c r="P1257" s="72">
        <v>11.15</v>
      </c>
    </row>
    <row r="1258" spans="15:16" x14ac:dyDescent="0.35">
      <c r="O1258" s="191">
        <v>36818</v>
      </c>
      <c r="P1258" s="72">
        <v>11.18</v>
      </c>
    </row>
    <row r="1259" spans="15:16" x14ac:dyDescent="0.35">
      <c r="O1259" s="191">
        <v>36819</v>
      </c>
      <c r="P1259" s="72">
        <v>11.15</v>
      </c>
    </row>
    <row r="1260" spans="15:16" x14ac:dyDescent="0.35">
      <c r="O1260" s="191">
        <v>36822</v>
      </c>
      <c r="P1260" s="72">
        <v>10.99</v>
      </c>
    </row>
    <row r="1261" spans="15:16" x14ac:dyDescent="0.35">
      <c r="O1261" s="191">
        <v>36823</v>
      </c>
      <c r="P1261" s="72">
        <v>10.65</v>
      </c>
    </row>
    <row r="1262" spans="15:16" x14ac:dyDescent="0.35">
      <c r="O1262" s="191">
        <v>36824</v>
      </c>
      <c r="P1262" s="72">
        <v>10.56</v>
      </c>
    </row>
    <row r="1263" spans="15:16" x14ac:dyDescent="0.35">
      <c r="O1263" s="191">
        <v>36825</v>
      </c>
      <c r="P1263" s="72">
        <v>10.61</v>
      </c>
    </row>
    <row r="1264" spans="15:16" x14ac:dyDescent="0.35">
      <c r="O1264" s="191">
        <v>36826</v>
      </c>
      <c r="P1264" s="72">
        <v>10.61</v>
      </c>
    </row>
    <row r="1265" spans="15:16" x14ac:dyDescent="0.35">
      <c r="O1265" s="191">
        <v>36829</v>
      </c>
      <c r="P1265" s="72">
        <v>10.42</v>
      </c>
    </row>
    <row r="1266" spans="15:16" x14ac:dyDescent="0.35">
      <c r="O1266" s="191">
        <v>36830</v>
      </c>
      <c r="P1266" s="72">
        <v>10.38</v>
      </c>
    </row>
    <row r="1267" spans="15:16" x14ac:dyDescent="0.35">
      <c r="O1267" s="191">
        <v>36831</v>
      </c>
      <c r="P1267" s="72">
        <v>11.51</v>
      </c>
    </row>
    <row r="1268" spans="15:16" x14ac:dyDescent="0.35">
      <c r="O1268" s="191">
        <v>36832</v>
      </c>
      <c r="P1268" s="72">
        <v>11.45</v>
      </c>
    </row>
    <row r="1269" spans="15:16" x14ac:dyDescent="0.35">
      <c r="O1269" s="191">
        <v>36833</v>
      </c>
      <c r="P1269" s="72">
        <v>11.39</v>
      </c>
    </row>
    <row r="1270" spans="15:16" x14ac:dyDescent="0.35">
      <c r="O1270" s="191">
        <v>36836</v>
      </c>
      <c r="P1270" s="72">
        <v>11.9</v>
      </c>
    </row>
    <row r="1271" spans="15:16" x14ac:dyDescent="0.35">
      <c r="O1271" s="191">
        <v>36837</v>
      </c>
      <c r="P1271" s="72">
        <v>11.99</v>
      </c>
    </row>
    <row r="1272" spans="15:16" x14ac:dyDescent="0.35">
      <c r="O1272" s="191">
        <v>36838</v>
      </c>
      <c r="P1272" s="72">
        <v>11.79</v>
      </c>
    </row>
    <row r="1273" spans="15:16" x14ac:dyDescent="0.35">
      <c r="O1273" s="191">
        <v>36839</v>
      </c>
      <c r="P1273" s="72">
        <v>11.66</v>
      </c>
    </row>
    <row r="1274" spans="15:16" x14ac:dyDescent="0.35">
      <c r="O1274" s="191">
        <v>36840</v>
      </c>
      <c r="P1274" s="72">
        <v>11.43</v>
      </c>
    </row>
    <row r="1275" spans="15:16" x14ac:dyDescent="0.35">
      <c r="O1275" s="191">
        <v>36843</v>
      </c>
      <c r="P1275" s="72">
        <v>11.22</v>
      </c>
    </row>
    <row r="1276" spans="15:16" x14ac:dyDescent="0.35">
      <c r="O1276" s="191">
        <v>36844</v>
      </c>
      <c r="P1276" s="72">
        <v>11.82</v>
      </c>
    </row>
    <row r="1277" spans="15:16" x14ac:dyDescent="0.35">
      <c r="O1277" s="191">
        <v>36845</v>
      </c>
      <c r="P1277" s="72">
        <v>12.38</v>
      </c>
    </row>
    <row r="1278" spans="15:16" x14ac:dyDescent="0.35">
      <c r="O1278" s="191">
        <v>36846</v>
      </c>
      <c r="P1278" s="72">
        <v>11.98</v>
      </c>
    </row>
    <row r="1279" spans="15:16" x14ac:dyDescent="0.35">
      <c r="O1279" s="191">
        <v>36847</v>
      </c>
      <c r="P1279" s="72">
        <v>11.98</v>
      </c>
    </row>
    <row r="1280" spans="15:16" x14ac:dyDescent="0.35">
      <c r="O1280" s="191">
        <v>36850</v>
      </c>
      <c r="P1280" s="72">
        <v>12.12</v>
      </c>
    </row>
    <row r="1281" spans="15:16" x14ac:dyDescent="0.35">
      <c r="O1281" s="191">
        <v>36851</v>
      </c>
      <c r="P1281" s="72">
        <v>12.2</v>
      </c>
    </row>
    <row r="1282" spans="15:16" x14ac:dyDescent="0.35">
      <c r="O1282" s="191">
        <v>36852</v>
      </c>
      <c r="P1282" s="72">
        <v>12.16</v>
      </c>
    </row>
    <row r="1283" spans="15:16" x14ac:dyDescent="0.35">
      <c r="O1283" s="191">
        <v>36853</v>
      </c>
      <c r="P1283" s="72">
        <v>12.01</v>
      </c>
    </row>
    <row r="1284" spans="15:16" x14ac:dyDescent="0.35">
      <c r="O1284" s="191">
        <v>36854</v>
      </c>
      <c r="P1284" s="72">
        <v>12.25</v>
      </c>
    </row>
    <row r="1285" spans="15:16" x14ac:dyDescent="0.35">
      <c r="O1285" s="191">
        <v>36857</v>
      </c>
      <c r="P1285" s="72">
        <v>12.5</v>
      </c>
    </row>
    <row r="1286" spans="15:16" x14ac:dyDescent="0.35">
      <c r="O1286" s="191">
        <v>36858</v>
      </c>
      <c r="P1286" s="72">
        <v>12.78</v>
      </c>
    </row>
    <row r="1287" spans="15:16" x14ac:dyDescent="0.35">
      <c r="O1287" s="191">
        <v>36859</v>
      </c>
      <c r="P1287" s="72">
        <v>13.09</v>
      </c>
    </row>
    <row r="1288" spans="15:16" x14ac:dyDescent="0.35">
      <c r="O1288" s="191">
        <v>36860</v>
      </c>
      <c r="P1288" s="72">
        <v>12.88</v>
      </c>
    </row>
    <row r="1289" spans="15:16" x14ac:dyDescent="0.35">
      <c r="O1289" s="191">
        <v>36861</v>
      </c>
      <c r="P1289" s="72">
        <v>12.79</v>
      </c>
    </row>
    <row r="1290" spans="15:16" x14ac:dyDescent="0.35">
      <c r="O1290" s="191">
        <v>36864</v>
      </c>
      <c r="P1290" s="72">
        <v>12.8</v>
      </c>
    </row>
    <row r="1291" spans="15:16" x14ac:dyDescent="0.35">
      <c r="O1291" s="191">
        <v>36865</v>
      </c>
      <c r="P1291" s="72">
        <v>12.65</v>
      </c>
    </row>
    <row r="1292" spans="15:16" x14ac:dyDescent="0.35">
      <c r="O1292" s="191">
        <v>36866</v>
      </c>
      <c r="P1292" s="72">
        <v>12.81</v>
      </c>
    </row>
    <row r="1293" spans="15:16" x14ac:dyDescent="0.35">
      <c r="O1293" s="191">
        <v>36867</v>
      </c>
      <c r="P1293" s="72">
        <v>13.01</v>
      </c>
    </row>
    <row r="1294" spans="15:16" x14ac:dyDescent="0.35">
      <c r="O1294" s="191">
        <v>36868</v>
      </c>
      <c r="P1294" s="72">
        <v>13.24</v>
      </c>
    </row>
    <row r="1295" spans="15:16" x14ac:dyDescent="0.35">
      <c r="O1295" s="191">
        <v>36871</v>
      </c>
      <c r="P1295" s="72">
        <v>13.11</v>
      </c>
    </row>
    <row r="1296" spans="15:16" x14ac:dyDescent="0.35">
      <c r="O1296" s="191">
        <v>36872</v>
      </c>
      <c r="P1296" s="72">
        <v>13.03</v>
      </c>
    </row>
    <row r="1297" spans="15:16" x14ac:dyDescent="0.35">
      <c r="O1297" s="191">
        <v>36873</v>
      </c>
      <c r="P1297" s="72">
        <v>13.3</v>
      </c>
    </row>
    <row r="1298" spans="15:16" x14ac:dyDescent="0.35">
      <c r="O1298" s="191">
        <v>36874</v>
      </c>
      <c r="P1298" s="72">
        <v>13.42</v>
      </c>
    </row>
    <row r="1299" spans="15:16" x14ac:dyDescent="0.35">
      <c r="O1299" s="191">
        <v>36875</v>
      </c>
      <c r="P1299" s="72">
        <v>12.91</v>
      </c>
    </row>
    <row r="1300" spans="15:16" x14ac:dyDescent="0.35">
      <c r="O1300" s="191">
        <v>36878</v>
      </c>
      <c r="P1300" s="72">
        <v>13.13</v>
      </c>
    </row>
    <row r="1301" spans="15:16" x14ac:dyDescent="0.35">
      <c r="O1301" s="191">
        <v>36879</v>
      </c>
      <c r="P1301" s="72">
        <v>13.07</v>
      </c>
    </row>
    <row r="1302" spans="15:16" x14ac:dyDescent="0.35">
      <c r="O1302" s="191">
        <v>36880</v>
      </c>
      <c r="P1302" s="72">
        <v>13.73</v>
      </c>
    </row>
    <row r="1303" spans="15:16" x14ac:dyDescent="0.35">
      <c r="O1303" s="191">
        <v>36881</v>
      </c>
      <c r="P1303" s="72">
        <v>14.18</v>
      </c>
    </row>
    <row r="1304" spans="15:16" x14ac:dyDescent="0.35">
      <c r="O1304" s="191">
        <v>36882</v>
      </c>
      <c r="P1304" s="72">
        <v>13.92</v>
      </c>
    </row>
    <row r="1305" spans="15:16" x14ac:dyDescent="0.35">
      <c r="O1305" s="191">
        <v>36885</v>
      </c>
      <c r="P1305" s="72">
        <v>13.92</v>
      </c>
    </row>
    <row r="1306" spans="15:16" x14ac:dyDescent="0.35">
      <c r="O1306" s="191">
        <v>36886</v>
      </c>
      <c r="P1306" s="72">
        <v>13.09</v>
      </c>
    </row>
    <row r="1307" spans="15:16" x14ac:dyDescent="0.35">
      <c r="O1307" s="191">
        <v>36887</v>
      </c>
      <c r="P1307" s="72">
        <v>13.47</v>
      </c>
    </row>
    <row r="1308" spans="15:16" x14ac:dyDescent="0.35">
      <c r="O1308" s="191">
        <v>36888</v>
      </c>
      <c r="P1308" s="72">
        <v>13.59</v>
      </c>
    </row>
    <row r="1309" spans="15:16" x14ac:dyDescent="0.35">
      <c r="O1309" s="191">
        <v>36889</v>
      </c>
      <c r="P1309" s="72">
        <v>13.61</v>
      </c>
    </row>
    <row r="1310" spans="15:16" x14ac:dyDescent="0.35">
      <c r="O1310" s="191">
        <v>36892</v>
      </c>
      <c r="P1310" s="72">
        <v>14.01</v>
      </c>
    </row>
    <row r="1311" spans="15:16" x14ac:dyDescent="0.35">
      <c r="O1311" s="191">
        <v>36893</v>
      </c>
      <c r="P1311" s="72">
        <v>14.56</v>
      </c>
    </row>
    <row r="1312" spans="15:16" x14ac:dyDescent="0.35">
      <c r="O1312" s="191">
        <v>36894</v>
      </c>
      <c r="P1312" s="72">
        <v>15.38</v>
      </c>
    </row>
    <row r="1313" spans="15:16" x14ac:dyDescent="0.35">
      <c r="O1313" s="191">
        <v>36895</v>
      </c>
      <c r="P1313" s="72">
        <v>15.26</v>
      </c>
    </row>
    <row r="1314" spans="15:16" x14ac:dyDescent="0.35">
      <c r="O1314" s="191">
        <v>36896</v>
      </c>
      <c r="P1314" s="72">
        <v>15.59</v>
      </c>
    </row>
    <row r="1315" spans="15:16" x14ac:dyDescent="0.35">
      <c r="O1315" s="191">
        <v>36899</v>
      </c>
      <c r="P1315" s="72">
        <v>16.399999999999999</v>
      </c>
    </row>
    <row r="1316" spans="15:16" x14ac:dyDescent="0.35">
      <c r="O1316" s="191">
        <v>36900</v>
      </c>
      <c r="P1316" s="72">
        <v>16.64</v>
      </c>
    </row>
    <row r="1317" spans="15:16" x14ac:dyDescent="0.35">
      <c r="O1317" s="191">
        <v>36901</v>
      </c>
      <c r="P1317" s="72">
        <v>17.510000000000002</v>
      </c>
    </row>
    <row r="1318" spans="15:16" x14ac:dyDescent="0.35">
      <c r="O1318" s="191">
        <v>36902</v>
      </c>
      <c r="P1318" s="72">
        <v>17.149999999999999</v>
      </c>
    </row>
    <row r="1319" spans="15:16" x14ac:dyDescent="0.35">
      <c r="O1319" s="191">
        <v>36903</v>
      </c>
      <c r="P1319" s="72">
        <v>16.91</v>
      </c>
    </row>
    <row r="1320" spans="15:16" x14ac:dyDescent="0.35">
      <c r="O1320" s="191">
        <v>36906</v>
      </c>
      <c r="P1320" s="72">
        <v>17.05</v>
      </c>
    </row>
    <row r="1321" spans="15:16" x14ac:dyDescent="0.35">
      <c r="O1321" s="191">
        <v>36907</v>
      </c>
      <c r="P1321" s="72">
        <v>17.510000000000002</v>
      </c>
    </row>
    <row r="1322" spans="15:16" x14ac:dyDescent="0.35">
      <c r="O1322" s="191">
        <v>36908</v>
      </c>
      <c r="P1322" s="72">
        <v>17.14</v>
      </c>
    </row>
    <row r="1323" spans="15:16" x14ac:dyDescent="0.35">
      <c r="O1323" s="191">
        <v>36909</v>
      </c>
      <c r="P1323" s="72">
        <v>16.989999999999998</v>
      </c>
    </row>
    <row r="1324" spans="15:16" x14ac:dyDescent="0.35">
      <c r="O1324" s="191">
        <v>36910</v>
      </c>
      <c r="P1324" s="72">
        <v>17.16</v>
      </c>
    </row>
    <row r="1325" spans="15:16" x14ac:dyDescent="0.35">
      <c r="O1325" s="191">
        <v>36913</v>
      </c>
      <c r="P1325" s="72">
        <v>17.07</v>
      </c>
    </row>
    <row r="1326" spans="15:16" x14ac:dyDescent="0.35">
      <c r="O1326" s="191">
        <v>36914</v>
      </c>
      <c r="P1326" s="72">
        <v>17.78</v>
      </c>
    </row>
    <row r="1327" spans="15:16" x14ac:dyDescent="0.35">
      <c r="O1327" s="191">
        <v>36915</v>
      </c>
      <c r="P1327" s="72">
        <v>17.22</v>
      </c>
    </row>
    <row r="1328" spans="15:16" x14ac:dyDescent="0.35">
      <c r="O1328" s="191">
        <v>36916</v>
      </c>
      <c r="P1328" s="72">
        <v>16.86</v>
      </c>
    </row>
    <row r="1329" spans="15:16" x14ac:dyDescent="0.35">
      <c r="O1329" s="191">
        <v>36917</v>
      </c>
      <c r="P1329" s="72">
        <v>16.86</v>
      </c>
    </row>
    <row r="1330" spans="15:16" x14ac:dyDescent="0.35">
      <c r="O1330" s="191">
        <v>36920</v>
      </c>
      <c r="P1330" s="72">
        <v>16.34</v>
      </c>
    </row>
    <row r="1331" spans="15:16" x14ac:dyDescent="0.35">
      <c r="O1331" s="191">
        <v>36921</v>
      </c>
      <c r="P1331" s="72">
        <v>16.77</v>
      </c>
    </row>
    <row r="1332" spans="15:16" x14ac:dyDescent="0.35">
      <c r="O1332" s="191">
        <v>36922</v>
      </c>
      <c r="P1332" s="72">
        <v>16.73</v>
      </c>
    </row>
    <row r="1333" spans="15:16" x14ac:dyDescent="0.35">
      <c r="O1333" s="191">
        <v>36923</v>
      </c>
      <c r="P1333" s="72">
        <v>16.41</v>
      </c>
    </row>
    <row r="1334" spans="15:16" x14ac:dyDescent="0.35">
      <c r="O1334" s="191">
        <v>36924</v>
      </c>
      <c r="P1334" s="72">
        <v>16.63</v>
      </c>
    </row>
    <row r="1335" spans="15:16" x14ac:dyDescent="0.35">
      <c r="O1335" s="191">
        <v>36927</v>
      </c>
      <c r="P1335" s="72">
        <v>17.579999999999998</v>
      </c>
    </row>
    <row r="1336" spans="15:16" x14ac:dyDescent="0.35">
      <c r="O1336" s="191">
        <v>36928</v>
      </c>
      <c r="P1336" s="72">
        <v>18.260000000000002</v>
      </c>
    </row>
    <row r="1337" spans="15:16" x14ac:dyDescent="0.35">
      <c r="O1337" s="191">
        <v>36929</v>
      </c>
      <c r="P1337" s="72">
        <v>17.899999999999999</v>
      </c>
    </row>
    <row r="1338" spans="15:16" x14ac:dyDescent="0.35">
      <c r="O1338" s="191">
        <v>36930</v>
      </c>
      <c r="P1338" s="72">
        <v>18.29</v>
      </c>
    </row>
    <row r="1339" spans="15:16" x14ac:dyDescent="0.35">
      <c r="O1339" s="191">
        <v>36931</v>
      </c>
      <c r="P1339" s="72">
        <v>18.809999999999999</v>
      </c>
    </row>
    <row r="1340" spans="15:16" x14ac:dyDescent="0.35">
      <c r="O1340" s="191">
        <v>36934</v>
      </c>
      <c r="P1340" s="72">
        <v>18.8</v>
      </c>
    </row>
    <row r="1341" spans="15:16" x14ac:dyDescent="0.35">
      <c r="O1341" s="191">
        <v>36935</v>
      </c>
      <c r="P1341" s="72">
        <v>18.48</v>
      </c>
    </row>
    <row r="1342" spans="15:16" x14ac:dyDescent="0.35">
      <c r="O1342" s="191">
        <v>36936</v>
      </c>
      <c r="P1342" s="72">
        <v>18.28</v>
      </c>
    </row>
    <row r="1343" spans="15:16" x14ac:dyDescent="0.35">
      <c r="O1343" s="191">
        <v>36937</v>
      </c>
      <c r="P1343" s="72">
        <v>18.34</v>
      </c>
    </row>
    <row r="1344" spans="15:16" x14ac:dyDescent="0.35">
      <c r="O1344" s="191">
        <v>36938</v>
      </c>
      <c r="P1344" s="72">
        <v>17.53</v>
      </c>
    </row>
    <row r="1345" spans="15:16" x14ac:dyDescent="0.35">
      <c r="O1345" s="191">
        <v>36941</v>
      </c>
      <c r="P1345" s="72">
        <v>16.68</v>
      </c>
    </row>
    <row r="1346" spans="15:16" x14ac:dyDescent="0.35">
      <c r="O1346" s="191">
        <v>36942</v>
      </c>
      <c r="P1346" s="72">
        <v>16.34</v>
      </c>
    </row>
    <row r="1347" spans="15:16" x14ac:dyDescent="0.35">
      <c r="O1347" s="191">
        <v>36943</v>
      </c>
      <c r="P1347" s="72">
        <v>16.21</v>
      </c>
    </row>
    <row r="1348" spans="15:16" x14ac:dyDescent="0.35">
      <c r="O1348" s="191">
        <v>36944</v>
      </c>
      <c r="P1348" s="72">
        <v>15.4</v>
      </c>
    </row>
    <row r="1349" spans="15:16" x14ac:dyDescent="0.35">
      <c r="O1349" s="191">
        <v>36945</v>
      </c>
      <c r="P1349" s="72">
        <v>14.87</v>
      </c>
    </row>
    <row r="1350" spans="15:16" x14ac:dyDescent="0.35">
      <c r="O1350" s="191">
        <v>36948</v>
      </c>
      <c r="P1350" s="72">
        <v>15.23</v>
      </c>
    </row>
    <row r="1351" spans="15:16" x14ac:dyDescent="0.35">
      <c r="O1351" s="191">
        <v>36949</v>
      </c>
      <c r="P1351" s="72">
        <v>14.77</v>
      </c>
    </row>
    <row r="1352" spans="15:16" x14ac:dyDescent="0.35">
      <c r="O1352" s="191">
        <v>36950</v>
      </c>
      <c r="P1352" s="72">
        <v>16.510000000000002</v>
      </c>
    </row>
    <row r="1353" spans="15:16" x14ac:dyDescent="0.35">
      <c r="O1353" s="191">
        <v>36951</v>
      </c>
      <c r="P1353" s="72">
        <v>16.760000000000002</v>
      </c>
    </row>
    <row r="1354" spans="15:16" x14ac:dyDescent="0.35">
      <c r="O1354" s="191">
        <v>36952</v>
      </c>
      <c r="P1354" s="72">
        <v>15.98</v>
      </c>
    </row>
    <row r="1355" spans="15:16" x14ac:dyDescent="0.35">
      <c r="O1355" s="191">
        <v>36955</v>
      </c>
      <c r="P1355" s="72">
        <v>14.76</v>
      </c>
    </row>
    <row r="1356" spans="15:16" x14ac:dyDescent="0.35">
      <c r="O1356" s="191">
        <v>36956</v>
      </c>
      <c r="P1356" s="72">
        <v>14.76</v>
      </c>
    </row>
    <row r="1357" spans="15:16" x14ac:dyDescent="0.35">
      <c r="O1357" s="191">
        <v>36957</v>
      </c>
      <c r="P1357" s="72">
        <v>14.69</v>
      </c>
    </row>
    <row r="1358" spans="15:16" x14ac:dyDescent="0.35">
      <c r="O1358" s="191">
        <v>36958</v>
      </c>
      <c r="P1358" s="72">
        <v>14.89</v>
      </c>
    </row>
    <row r="1359" spans="15:16" x14ac:dyDescent="0.35">
      <c r="O1359" s="191">
        <v>36959</v>
      </c>
      <c r="P1359" s="72">
        <v>14.15</v>
      </c>
    </row>
    <row r="1360" spans="15:16" x14ac:dyDescent="0.35">
      <c r="O1360" s="191">
        <v>36962</v>
      </c>
      <c r="P1360" s="72">
        <v>13.2</v>
      </c>
    </row>
    <row r="1361" spans="15:16" x14ac:dyDescent="0.35">
      <c r="O1361" s="191">
        <v>36963</v>
      </c>
      <c r="P1361" s="72">
        <v>11.61</v>
      </c>
    </row>
    <row r="1362" spans="15:16" x14ac:dyDescent="0.35">
      <c r="O1362" s="191">
        <v>36964</v>
      </c>
      <c r="P1362" s="72">
        <v>13.1</v>
      </c>
    </row>
    <row r="1363" spans="15:16" x14ac:dyDescent="0.35">
      <c r="O1363" s="191">
        <v>36965</v>
      </c>
      <c r="P1363" s="72">
        <v>14.73</v>
      </c>
    </row>
    <row r="1364" spans="15:16" x14ac:dyDescent="0.35">
      <c r="O1364" s="191">
        <v>36966</v>
      </c>
      <c r="P1364" s="72">
        <v>14.43</v>
      </c>
    </row>
    <row r="1365" spans="15:16" x14ac:dyDescent="0.35">
      <c r="O1365" s="191">
        <v>36969</v>
      </c>
      <c r="P1365" s="72">
        <v>14.4</v>
      </c>
    </row>
    <row r="1366" spans="15:16" x14ac:dyDescent="0.35">
      <c r="O1366" s="191">
        <v>36970</v>
      </c>
      <c r="P1366" s="72">
        <v>14.08</v>
      </c>
    </row>
    <row r="1367" spans="15:16" x14ac:dyDescent="0.35">
      <c r="O1367" s="191">
        <v>36971</v>
      </c>
      <c r="P1367" s="72">
        <v>14.31</v>
      </c>
    </row>
    <row r="1368" spans="15:16" x14ac:dyDescent="0.35">
      <c r="O1368" s="191">
        <v>36972</v>
      </c>
      <c r="P1368" s="72">
        <v>14.09</v>
      </c>
    </row>
    <row r="1369" spans="15:16" x14ac:dyDescent="0.35">
      <c r="O1369" s="191">
        <v>36973</v>
      </c>
      <c r="P1369" s="72">
        <v>13.74</v>
      </c>
    </row>
    <row r="1370" spans="15:16" x14ac:dyDescent="0.35">
      <c r="O1370" s="191">
        <v>36976</v>
      </c>
      <c r="P1370" s="72">
        <v>13.03</v>
      </c>
    </row>
    <row r="1371" spans="15:16" x14ac:dyDescent="0.35">
      <c r="O1371" s="191">
        <v>36977</v>
      </c>
      <c r="P1371" s="72">
        <v>13.36</v>
      </c>
    </row>
    <row r="1372" spans="15:16" x14ac:dyDescent="0.35">
      <c r="O1372" s="191">
        <v>36978</v>
      </c>
      <c r="P1372" s="72">
        <v>14.52</v>
      </c>
    </row>
    <row r="1373" spans="15:16" x14ac:dyDescent="0.35">
      <c r="O1373" s="191">
        <v>36979</v>
      </c>
      <c r="P1373" s="72">
        <v>14.79</v>
      </c>
    </row>
    <row r="1374" spans="15:16" x14ac:dyDescent="0.35">
      <c r="O1374" s="191">
        <v>36980</v>
      </c>
      <c r="P1374" s="72">
        <v>14.45</v>
      </c>
    </row>
    <row r="1375" spans="15:16" x14ac:dyDescent="0.35">
      <c r="O1375" s="191">
        <v>36983</v>
      </c>
      <c r="P1375" s="72">
        <v>13.28</v>
      </c>
    </row>
    <row r="1376" spans="15:16" x14ac:dyDescent="0.35">
      <c r="O1376" s="191">
        <v>36984</v>
      </c>
      <c r="P1376" s="72">
        <v>13.52</v>
      </c>
    </row>
    <row r="1377" spans="15:16" x14ac:dyDescent="0.35">
      <c r="O1377" s="191">
        <v>36985</v>
      </c>
      <c r="P1377" s="72">
        <v>13.59</v>
      </c>
    </row>
    <row r="1378" spans="15:16" x14ac:dyDescent="0.35">
      <c r="O1378" s="191">
        <v>36986</v>
      </c>
      <c r="P1378" s="72">
        <v>13.59</v>
      </c>
    </row>
    <row r="1379" spans="15:16" x14ac:dyDescent="0.35">
      <c r="O1379" s="191">
        <v>36987</v>
      </c>
      <c r="P1379" s="72">
        <v>13.08</v>
      </c>
    </row>
    <row r="1380" spans="15:16" x14ac:dyDescent="0.35">
      <c r="O1380" s="191">
        <v>36990</v>
      </c>
      <c r="P1380" s="72">
        <v>13.03</v>
      </c>
    </row>
    <row r="1381" spans="15:16" x14ac:dyDescent="0.35">
      <c r="O1381" s="191">
        <v>36991</v>
      </c>
      <c r="P1381" s="72">
        <v>12.68</v>
      </c>
    </row>
    <row r="1382" spans="15:16" x14ac:dyDescent="0.35">
      <c r="O1382" s="191">
        <v>36992</v>
      </c>
      <c r="P1382" s="72">
        <v>12.64</v>
      </c>
    </row>
    <row r="1383" spans="15:16" x14ac:dyDescent="0.35">
      <c r="O1383" s="191">
        <v>36993</v>
      </c>
      <c r="P1383" s="72">
        <v>12.33</v>
      </c>
    </row>
    <row r="1384" spans="15:16" x14ac:dyDescent="0.35">
      <c r="O1384" s="191">
        <v>36994</v>
      </c>
      <c r="P1384" s="72">
        <v>12.33</v>
      </c>
    </row>
    <row r="1385" spans="15:16" x14ac:dyDescent="0.35">
      <c r="O1385" s="191">
        <v>36997</v>
      </c>
      <c r="P1385" s="72">
        <v>12.9</v>
      </c>
    </row>
    <row r="1386" spans="15:16" x14ac:dyDescent="0.35">
      <c r="O1386" s="191">
        <v>36998</v>
      </c>
      <c r="P1386" s="72">
        <v>13.14</v>
      </c>
    </row>
    <row r="1387" spans="15:16" x14ac:dyDescent="0.35">
      <c r="O1387" s="191">
        <v>36999</v>
      </c>
      <c r="P1387" s="72">
        <v>13.79</v>
      </c>
    </row>
    <row r="1388" spans="15:16" x14ac:dyDescent="0.35">
      <c r="O1388" s="191">
        <v>37000</v>
      </c>
      <c r="P1388" s="72">
        <v>13.42</v>
      </c>
    </row>
    <row r="1389" spans="15:16" x14ac:dyDescent="0.35">
      <c r="O1389" s="191">
        <v>37001</v>
      </c>
      <c r="P1389" s="72">
        <v>12.98</v>
      </c>
    </row>
    <row r="1390" spans="15:16" x14ac:dyDescent="0.35">
      <c r="O1390" s="191">
        <v>37004</v>
      </c>
      <c r="P1390" s="72">
        <v>13.06</v>
      </c>
    </row>
    <row r="1391" spans="15:16" x14ac:dyDescent="0.35">
      <c r="O1391" s="191">
        <v>37005</v>
      </c>
      <c r="P1391" s="72">
        <v>13.65</v>
      </c>
    </row>
    <row r="1392" spans="15:16" x14ac:dyDescent="0.35">
      <c r="O1392" s="191">
        <v>37006</v>
      </c>
      <c r="P1392" s="72">
        <v>13.91</v>
      </c>
    </row>
    <row r="1393" spans="15:16" x14ac:dyDescent="0.35">
      <c r="O1393" s="191">
        <v>37007</v>
      </c>
      <c r="P1393" s="72">
        <v>13.73</v>
      </c>
    </row>
    <row r="1394" spans="15:16" x14ac:dyDescent="0.35">
      <c r="O1394" s="191">
        <v>37008</v>
      </c>
      <c r="P1394" s="72">
        <v>13.02</v>
      </c>
    </row>
    <row r="1395" spans="15:16" x14ac:dyDescent="0.35">
      <c r="O1395" s="191">
        <v>37011</v>
      </c>
      <c r="P1395" s="72">
        <v>13.16</v>
      </c>
    </row>
    <row r="1396" spans="15:16" x14ac:dyDescent="0.35">
      <c r="O1396" s="191">
        <v>37012</v>
      </c>
      <c r="P1396" s="72">
        <v>13.16</v>
      </c>
    </row>
    <row r="1397" spans="15:16" x14ac:dyDescent="0.35">
      <c r="O1397" s="191">
        <v>37013</v>
      </c>
      <c r="P1397" s="72">
        <v>13.41</v>
      </c>
    </row>
    <row r="1398" spans="15:16" x14ac:dyDescent="0.35">
      <c r="O1398" s="191">
        <v>37014</v>
      </c>
      <c r="P1398" s="72">
        <v>13.16</v>
      </c>
    </row>
    <row r="1399" spans="15:16" x14ac:dyDescent="0.35">
      <c r="O1399" s="191">
        <v>37015</v>
      </c>
      <c r="P1399" s="72">
        <v>13.22</v>
      </c>
    </row>
    <row r="1400" spans="15:16" x14ac:dyDescent="0.35">
      <c r="O1400" s="191">
        <v>37018</v>
      </c>
      <c r="P1400" s="72">
        <v>13.31</v>
      </c>
    </row>
    <row r="1401" spans="15:16" x14ac:dyDescent="0.35">
      <c r="O1401" s="191">
        <v>37019</v>
      </c>
      <c r="P1401" s="72">
        <v>13.27</v>
      </c>
    </row>
    <row r="1402" spans="15:16" x14ac:dyDescent="0.35">
      <c r="O1402" s="191">
        <v>37020</v>
      </c>
      <c r="P1402" s="72">
        <v>13.38</v>
      </c>
    </row>
    <row r="1403" spans="15:16" x14ac:dyDescent="0.35">
      <c r="O1403" s="191">
        <v>37021</v>
      </c>
      <c r="P1403" s="72">
        <v>13.31</v>
      </c>
    </row>
    <row r="1404" spans="15:16" x14ac:dyDescent="0.35">
      <c r="O1404" s="191">
        <v>37022</v>
      </c>
      <c r="P1404" s="72">
        <v>13.07</v>
      </c>
    </row>
    <row r="1405" spans="15:16" x14ac:dyDescent="0.35">
      <c r="O1405" s="191">
        <v>37025</v>
      </c>
      <c r="P1405" s="72">
        <v>13.06</v>
      </c>
    </row>
    <row r="1406" spans="15:16" x14ac:dyDescent="0.35">
      <c r="O1406" s="191">
        <v>37026</v>
      </c>
      <c r="P1406" s="72">
        <v>12.83</v>
      </c>
    </row>
    <row r="1407" spans="15:16" x14ac:dyDescent="0.35">
      <c r="O1407" s="191">
        <v>37027</v>
      </c>
      <c r="P1407" s="72">
        <v>13.01</v>
      </c>
    </row>
    <row r="1408" spans="15:16" x14ac:dyDescent="0.35">
      <c r="O1408" s="191">
        <v>37028</v>
      </c>
      <c r="P1408" s="72">
        <v>13.41</v>
      </c>
    </row>
    <row r="1409" spans="15:16" x14ac:dyDescent="0.35">
      <c r="O1409" s="191">
        <v>37029</v>
      </c>
      <c r="P1409" s="72">
        <v>13.44</v>
      </c>
    </row>
    <row r="1410" spans="15:16" x14ac:dyDescent="0.35">
      <c r="O1410" s="191">
        <v>37032</v>
      </c>
      <c r="P1410" s="72">
        <v>13.57</v>
      </c>
    </row>
    <row r="1411" spans="15:16" x14ac:dyDescent="0.35">
      <c r="O1411" s="191">
        <v>37033</v>
      </c>
      <c r="P1411" s="72">
        <v>13.53</v>
      </c>
    </row>
    <row r="1412" spans="15:16" x14ac:dyDescent="0.35">
      <c r="O1412" s="191">
        <v>37034</v>
      </c>
      <c r="P1412" s="72">
        <v>14</v>
      </c>
    </row>
    <row r="1413" spans="15:16" x14ac:dyDescent="0.35">
      <c r="O1413" s="191">
        <v>37035</v>
      </c>
      <c r="P1413" s="72">
        <v>13.9</v>
      </c>
    </row>
    <row r="1414" spans="15:16" x14ac:dyDescent="0.35">
      <c r="O1414" s="191">
        <v>37036</v>
      </c>
      <c r="P1414" s="72">
        <v>13.72</v>
      </c>
    </row>
    <row r="1415" spans="15:16" x14ac:dyDescent="0.35">
      <c r="O1415" s="191">
        <v>37039</v>
      </c>
      <c r="P1415" s="72">
        <v>14.16</v>
      </c>
    </row>
    <row r="1416" spans="15:16" x14ac:dyDescent="0.35">
      <c r="O1416" s="191">
        <v>37040</v>
      </c>
      <c r="P1416" s="72">
        <v>14.63</v>
      </c>
    </row>
    <row r="1417" spans="15:16" x14ac:dyDescent="0.35">
      <c r="O1417" s="191">
        <v>37041</v>
      </c>
      <c r="P1417" s="72">
        <v>15.01</v>
      </c>
    </row>
    <row r="1418" spans="15:16" x14ac:dyDescent="0.35">
      <c r="O1418" s="191">
        <v>37042</v>
      </c>
      <c r="P1418" s="72">
        <v>14.63</v>
      </c>
    </row>
    <row r="1419" spans="15:16" x14ac:dyDescent="0.35">
      <c r="O1419" s="191">
        <v>37043</v>
      </c>
      <c r="P1419" s="72">
        <v>14.1</v>
      </c>
    </row>
    <row r="1420" spans="15:16" x14ac:dyDescent="0.35">
      <c r="O1420" s="191">
        <v>37046</v>
      </c>
      <c r="P1420" s="72">
        <v>14.17</v>
      </c>
    </row>
    <row r="1421" spans="15:16" x14ac:dyDescent="0.35">
      <c r="O1421" s="191">
        <v>37047</v>
      </c>
      <c r="P1421" s="72">
        <v>13.74</v>
      </c>
    </row>
    <row r="1422" spans="15:16" x14ac:dyDescent="0.35">
      <c r="O1422" s="191">
        <v>37048</v>
      </c>
      <c r="P1422" s="72">
        <v>13.76</v>
      </c>
    </row>
    <row r="1423" spans="15:16" x14ac:dyDescent="0.35">
      <c r="O1423" s="191">
        <v>37049</v>
      </c>
      <c r="P1423" s="72">
        <v>13.86</v>
      </c>
    </row>
    <row r="1424" spans="15:16" x14ac:dyDescent="0.35">
      <c r="O1424" s="191">
        <v>37050</v>
      </c>
      <c r="P1424" s="72">
        <v>14.03</v>
      </c>
    </row>
    <row r="1425" spans="15:16" x14ac:dyDescent="0.35">
      <c r="O1425" s="191">
        <v>37053</v>
      </c>
      <c r="P1425" s="72">
        <v>14.15</v>
      </c>
    </row>
    <row r="1426" spans="15:16" x14ac:dyDescent="0.35">
      <c r="O1426" s="191">
        <v>37054</v>
      </c>
      <c r="P1426" s="72">
        <v>14.11</v>
      </c>
    </row>
    <row r="1427" spans="15:16" x14ac:dyDescent="0.35">
      <c r="O1427" s="191">
        <v>37055</v>
      </c>
      <c r="P1427" s="72">
        <v>14.29</v>
      </c>
    </row>
    <row r="1428" spans="15:16" x14ac:dyDescent="0.35">
      <c r="O1428" s="191">
        <v>37056</v>
      </c>
      <c r="P1428" s="72">
        <v>13.99</v>
      </c>
    </row>
    <row r="1429" spans="15:16" x14ac:dyDescent="0.35">
      <c r="O1429" s="191">
        <v>37057</v>
      </c>
      <c r="P1429" s="72">
        <v>13.38</v>
      </c>
    </row>
    <row r="1430" spans="15:16" x14ac:dyDescent="0.35">
      <c r="O1430" s="191">
        <v>37060</v>
      </c>
      <c r="P1430" s="72">
        <v>13.31</v>
      </c>
    </row>
    <row r="1431" spans="15:16" x14ac:dyDescent="0.35">
      <c r="O1431" s="191">
        <v>37061</v>
      </c>
      <c r="P1431" s="72">
        <v>13.44</v>
      </c>
    </row>
    <row r="1432" spans="15:16" x14ac:dyDescent="0.35">
      <c r="O1432" s="191">
        <v>37062</v>
      </c>
      <c r="P1432" s="72">
        <v>12.62</v>
      </c>
    </row>
    <row r="1433" spans="15:16" x14ac:dyDescent="0.35">
      <c r="O1433" s="191">
        <v>37063</v>
      </c>
      <c r="P1433" s="72">
        <v>12.67</v>
      </c>
    </row>
    <row r="1434" spans="15:16" x14ac:dyDescent="0.35">
      <c r="O1434" s="191">
        <v>37064</v>
      </c>
      <c r="P1434" s="72">
        <v>11.73</v>
      </c>
    </row>
    <row r="1435" spans="15:16" x14ac:dyDescent="0.35">
      <c r="O1435" s="191">
        <v>37067</v>
      </c>
      <c r="P1435" s="72">
        <v>11.5</v>
      </c>
    </row>
    <row r="1436" spans="15:16" x14ac:dyDescent="0.35">
      <c r="O1436" s="191">
        <v>37068</v>
      </c>
      <c r="P1436" s="72">
        <v>11.73</v>
      </c>
    </row>
    <row r="1437" spans="15:16" x14ac:dyDescent="0.35">
      <c r="O1437" s="191">
        <v>37069</v>
      </c>
      <c r="P1437" s="72">
        <v>11.84</v>
      </c>
    </row>
    <row r="1438" spans="15:16" x14ac:dyDescent="0.35">
      <c r="O1438" s="191">
        <v>37070</v>
      </c>
      <c r="P1438" s="72">
        <v>11.7</v>
      </c>
    </row>
    <row r="1439" spans="15:16" x14ac:dyDescent="0.35">
      <c r="O1439" s="191">
        <v>37071</v>
      </c>
      <c r="P1439" s="72">
        <v>11.39</v>
      </c>
    </row>
    <row r="1440" spans="15:16" x14ac:dyDescent="0.35">
      <c r="O1440" s="191">
        <v>37074</v>
      </c>
      <c r="P1440" s="72">
        <v>11.7</v>
      </c>
    </row>
    <row r="1441" spans="15:16" x14ac:dyDescent="0.35">
      <c r="O1441" s="191">
        <v>37075</v>
      </c>
      <c r="P1441" s="72">
        <v>11.7</v>
      </c>
    </row>
    <row r="1442" spans="15:16" x14ac:dyDescent="0.35">
      <c r="O1442" s="191">
        <v>37076</v>
      </c>
      <c r="P1442" s="72">
        <v>11.67</v>
      </c>
    </row>
    <row r="1443" spans="15:16" x14ac:dyDescent="0.35">
      <c r="O1443" s="191">
        <v>37077</v>
      </c>
      <c r="P1443" s="72">
        <v>11.43</v>
      </c>
    </row>
    <row r="1444" spans="15:16" x14ac:dyDescent="0.35">
      <c r="O1444" s="191">
        <v>37078</v>
      </c>
      <c r="P1444" s="72">
        <v>11.38</v>
      </c>
    </row>
    <row r="1445" spans="15:16" x14ac:dyDescent="0.35">
      <c r="O1445" s="191">
        <v>37081</v>
      </c>
      <c r="P1445" s="72">
        <v>11.35</v>
      </c>
    </row>
    <row r="1446" spans="15:16" x14ac:dyDescent="0.35">
      <c r="O1446" s="191">
        <v>37082</v>
      </c>
      <c r="P1446" s="72">
        <v>11.35</v>
      </c>
    </row>
    <row r="1447" spans="15:16" x14ac:dyDescent="0.35">
      <c r="O1447" s="191">
        <v>37083</v>
      </c>
      <c r="P1447" s="72">
        <v>11.5</v>
      </c>
    </row>
    <row r="1448" spans="15:16" x14ac:dyDescent="0.35">
      <c r="O1448" s="191">
        <v>37084</v>
      </c>
      <c r="P1448" s="72">
        <v>11.37</v>
      </c>
    </row>
    <row r="1449" spans="15:16" x14ac:dyDescent="0.35">
      <c r="O1449" s="191">
        <v>37085</v>
      </c>
      <c r="P1449" s="72">
        <v>11.42</v>
      </c>
    </row>
    <row r="1450" spans="15:16" x14ac:dyDescent="0.35">
      <c r="O1450" s="191">
        <v>37088</v>
      </c>
      <c r="P1450" s="72">
        <v>11.53</v>
      </c>
    </row>
    <row r="1451" spans="15:16" x14ac:dyDescent="0.35">
      <c r="O1451" s="191">
        <v>37089</v>
      </c>
      <c r="P1451" s="72">
        <v>11.46</v>
      </c>
    </row>
    <row r="1452" spans="15:16" x14ac:dyDescent="0.35">
      <c r="O1452" s="191">
        <v>37090</v>
      </c>
      <c r="P1452" s="72">
        <v>11.26</v>
      </c>
    </row>
    <row r="1453" spans="15:16" x14ac:dyDescent="0.35">
      <c r="O1453" s="191">
        <v>37091</v>
      </c>
      <c r="P1453" s="72">
        <v>10.45</v>
      </c>
    </row>
    <row r="1454" spans="15:16" x14ac:dyDescent="0.35">
      <c r="O1454" s="191">
        <v>37092</v>
      </c>
      <c r="P1454" s="72">
        <v>10.33</v>
      </c>
    </row>
    <row r="1455" spans="15:16" x14ac:dyDescent="0.35">
      <c r="O1455" s="191">
        <v>37095</v>
      </c>
      <c r="P1455" s="72">
        <v>10.53</v>
      </c>
    </row>
    <row r="1456" spans="15:16" x14ac:dyDescent="0.35">
      <c r="O1456" s="191">
        <v>37096</v>
      </c>
      <c r="P1456" s="72">
        <v>10.39</v>
      </c>
    </row>
    <row r="1457" spans="15:16" x14ac:dyDescent="0.35">
      <c r="O1457" s="191">
        <v>37097</v>
      </c>
      <c r="P1457" s="72">
        <v>9.5500000000000007</v>
      </c>
    </row>
    <row r="1458" spans="15:16" x14ac:dyDescent="0.35">
      <c r="O1458" s="191">
        <v>37098</v>
      </c>
      <c r="P1458" s="72">
        <v>9.5500000000000007</v>
      </c>
    </row>
    <row r="1459" spans="15:16" x14ac:dyDescent="0.35">
      <c r="O1459" s="191">
        <v>37099</v>
      </c>
      <c r="P1459" s="72">
        <v>9.6300000000000008</v>
      </c>
    </row>
    <row r="1460" spans="15:16" x14ac:dyDescent="0.35">
      <c r="O1460" s="191">
        <v>37102</v>
      </c>
      <c r="P1460" s="72">
        <v>10.51</v>
      </c>
    </row>
    <row r="1461" spans="15:16" x14ac:dyDescent="0.35">
      <c r="O1461" s="191">
        <v>37103</v>
      </c>
      <c r="P1461" s="72">
        <v>10.23</v>
      </c>
    </row>
    <row r="1462" spans="15:16" x14ac:dyDescent="0.35">
      <c r="O1462" s="191">
        <v>37104</v>
      </c>
      <c r="P1462" s="72">
        <v>10.130000000000001</v>
      </c>
    </row>
    <row r="1463" spans="15:16" x14ac:dyDescent="0.35">
      <c r="O1463" s="191">
        <v>37105</v>
      </c>
      <c r="P1463" s="72">
        <v>10.09</v>
      </c>
    </row>
    <row r="1464" spans="15:16" x14ac:dyDescent="0.35">
      <c r="O1464" s="191">
        <v>37106</v>
      </c>
      <c r="P1464" s="72">
        <v>9.84</v>
      </c>
    </row>
    <row r="1465" spans="15:16" x14ac:dyDescent="0.35">
      <c r="O1465" s="191">
        <v>37109</v>
      </c>
      <c r="P1465" s="72">
        <v>9.69</v>
      </c>
    </row>
    <row r="1466" spans="15:16" x14ac:dyDescent="0.35">
      <c r="O1466" s="191">
        <v>37110</v>
      </c>
      <c r="P1466" s="72">
        <v>9.48</v>
      </c>
    </row>
    <row r="1467" spans="15:16" x14ac:dyDescent="0.35">
      <c r="O1467" s="191">
        <v>37111</v>
      </c>
      <c r="P1467" s="72">
        <v>9.32</v>
      </c>
    </row>
    <row r="1468" spans="15:16" x14ac:dyDescent="0.35">
      <c r="O1468" s="191">
        <v>37112</v>
      </c>
      <c r="P1468" s="72">
        <v>9.7200000000000006</v>
      </c>
    </row>
    <row r="1469" spans="15:16" x14ac:dyDescent="0.35">
      <c r="O1469" s="191">
        <v>37113</v>
      </c>
      <c r="P1469" s="72">
        <v>9.85</v>
      </c>
    </row>
    <row r="1470" spans="15:16" x14ac:dyDescent="0.35">
      <c r="O1470" s="191">
        <v>37116</v>
      </c>
      <c r="P1470" s="72">
        <v>9.99</v>
      </c>
    </row>
    <row r="1471" spans="15:16" x14ac:dyDescent="0.35">
      <c r="O1471" s="191">
        <v>37117</v>
      </c>
      <c r="P1471" s="72">
        <v>10.07</v>
      </c>
    </row>
    <row r="1472" spans="15:16" x14ac:dyDescent="0.35">
      <c r="O1472" s="191">
        <v>37118</v>
      </c>
      <c r="P1472" s="72">
        <v>10.07</v>
      </c>
    </row>
    <row r="1473" spans="15:16" x14ac:dyDescent="0.35">
      <c r="O1473" s="191">
        <v>37119</v>
      </c>
      <c r="P1473" s="72">
        <v>10.1</v>
      </c>
    </row>
    <row r="1474" spans="15:16" x14ac:dyDescent="0.35">
      <c r="O1474" s="191">
        <v>37120</v>
      </c>
      <c r="P1474" s="72">
        <v>10.85</v>
      </c>
    </row>
    <row r="1475" spans="15:16" x14ac:dyDescent="0.35">
      <c r="O1475" s="191">
        <v>37123</v>
      </c>
      <c r="P1475" s="72">
        <v>10.81</v>
      </c>
    </row>
    <row r="1476" spans="15:16" x14ac:dyDescent="0.35">
      <c r="O1476" s="191">
        <v>37124</v>
      </c>
      <c r="P1476" s="72">
        <v>11.05</v>
      </c>
    </row>
    <row r="1477" spans="15:16" x14ac:dyDescent="0.35">
      <c r="O1477" s="191">
        <v>37125</v>
      </c>
      <c r="P1477" s="72">
        <v>11.05</v>
      </c>
    </row>
    <row r="1478" spans="15:16" x14ac:dyDescent="0.35">
      <c r="O1478" s="191">
        <v>37126</v>
      </c>
      <c r="P1478" s="72">
        <v>11.1</v>
      </c>
    </row>
    <row r="1479" spans="15:16" x14ac:dyDescent="0.35">
      <c r="O1479" s="191">
        <v>37127</v>
      </c>
      <c r="P1479" s="72">
        <v>10.41</v>
      </c>
    </row>
    <row r="1480" spans="15:16" x14ac:dyDescent="0.35">
      <c r="O1480" s="191">
        <v>37130</v>
      </c>
      <c r="P1480" s="72">
        <v>10.26</v>
      </c>
    </row>
    <row r="1481" spans="15:16" x14ac:dyDescent="0.35">
      <c r="O1481" s="191">
        <v>37131</v>
      </c>
      <c r="P1481" s="72">
        <v>10.16</v>
      </c>
    </row>
    <row r="1482" spans="15:16" x14ac:dyDescent="0.35">
      <c r="O1482" s="191">
        <v>37132</v>
      </c>
      <c r="P1482" s="72">
        <v>10.19</v>
      </c>
    </row>
    <row r="1483" spans="15:16" x14ac:dyDescent="0.35">
      <c r="O1483" s="191">
        <v>37133</v>
      </c>
      <c r="P1483" s="72">
        <v>10.19</v>
      </c>
    </row>
    <row r="1484" spans="15:16" x14ac:dyDescent="0.35">
      <c r="O1484" s="191">
        <v>37134</v>
      </c>
      <c r="P1484" s="72">
        <v>10.11</v>
      </c>
    </row>
    <row r="1485" spans="15:16" x14ac:dyDescent="0.35">
      <c r="O1485" s="191">
        <v>37137</v>
      </c>
      <c r="P1485" s="72">
        <v>9.9</v>
      </c>
    </row>
    <row r="1486" spans="15:16" x14ac:dyDescent="0.35">
      <c r="O1486" s="191">
        <v>37138</v>
      </c>
      <c r="P1486" s="72">
        <v>9.8000000000000007</v>
      </c>
    </row>
    <row r="1487" spans="15:16" x14ac:dyDescent="0.35">
      <c r="O1487" s="191">
        <v>37139</v>
      </c>
      <c r="P1487" s="72">
        <v>9.65</v>
      </c>
    </row>
    <row r="1488" spans="15:16" x14ac:dyDescent="0.35">
      <c r="O1488" s="191">
        <v>37140</v>
      </c>
      <c r="P1488" s="72">
        <v>9.66</v>
      </c>
    </row>
    <row r="1489" spans="15:16" x14ac:dyDescent="0.35">
      <c r="O1489" s="191">
        <v>37141</v>
      </c>
      <c r="P1489" s="72">
        <v>9.7100000000000009</v>
      </c>
    </row>
    <row r="1490" spans="15:16" x14ac:dyDescent="0.35">
      <c r="O1490" s="191">
        <v>37144</v>
      </c>
      <c r="P1490" s="72">
        <v>9.7799999999999994</v>
      </c>
    </row>
    <row r="1491" spans="15:16" x14ac:dyDescent="0.35">
      <c r="O1491" s="191">
        <v>37145</v>
      </c>
      <c r="P1491" s="72">
        <v>9.76</v>
      </c>
    </row>
    <row r="1492" spans="15:16" x14ac:dyDescent="0.35">
      <c r="O1492" s="191">
        <v>37146</v>
      </c>
      <c r="P1492" s="72">
        <v>9.2799999999999994</v>
      </c>
    </row>
    <row r="1493" spans="15:16" x14ac:dyDescent="0.35">
      <c r="O1493" s="191">
        <v>37147</v>
      </c>
      <c r="P1493" s="72">
        <v>8.8800000000000008</v>
      </c>
    </row>
    <row r="1494" spans="15:16" ht="14.5" customHeight="1" x14ac:dyDescent="0.35">
      <c r="O1494" s="191">
        <v>37148</v>
      </c>
      <c r="P1494" s="72">
        <v>8.43</v>
      </c>
    </row>
    <row r="1495" spans="15:16" ht="29" customHeight="1" x14ac:dyDescent="0.35">
      <c r="O1495" s="191">
        <v>37151</v>
      </c>
      <c r="P1495" s="72">
        <v>7.72</v>
      </c>
    </row>
    <row r="1496" spans="15:16" x14ac:dyDescent="0.35">
      <c r="O1496" s="191">
        <v>37152</v>
      </c>
      <c r="P1496" s="72">
        <v>7.98</v>
      </c>
    </row>
    <row r="1497" spans="15:16" x14ac:dyDescent="0.35">
      <c r="O1497" s="191">
        <v>37153</v>
      </c>
      <c r="P1497" s="72">
        <v>8.15</v>
      </c>
    </row>
    <row r="1498" spans="15:16" x14ac:dyDescent="0.35">
      <c r="O1498" s="191">
        <v>37154</v>
      </c>
      <c r="P1498" s="72">
        <v>8.2100000000000009</v>
      </c>
    </row>
    <row r="1499" spans="15:16" x14ac:dyDescent="0.35">
      <c r="O1499" s="191">
        <v>37155</v>
      </c>
      <c r="P1499" s="72">
        <v>8.14</v>
      </c>
    </row>
    <row r="1500" spans="15:16" x14ac:dyDescent="0.35">
      <c r="O1500" s="191">
        <v>37158</v>
      </c>
      <c r="P1500" s="72">
        <v>8.3800000000000008</v>
      </c>
    </row>
    <row r="1501" spans="15:16" x14ac:dyDescent="0.35">
      <c r="O1501" s="191">
        <v>37159</v>
      </c>
      <c r="P1501" s="72">
        <v>8.1999999999999993</v>
      </c>
    </row>
    <row r="1502" spans="15:16" x14ac:dyDescent="0.35">
      <c r="O1502" s="191">
        <v>37160</v>
      </c>
      <c r="P1502" s="72">
        <v>8.2899999999999991</v>
      </c>
    </row>
    <row r="1503" spans="15:16" x14ac:dyDescent="0.35">
      <c r="O1503" s="191">
        <v>37161</v>
      </c>
      <c r="P1503" s="72">
        <v>8.24</v>
      </c>
    </row>
    <row r="1504" spans="15:16" x14ac:dyDescent="0.35">
      <c r="O1504" s="191">
        <v>37162</v>
      </c>
      <c r="P1504" s="72">
        <v>8.43</v>
      </c>
    </row>
    <row r="1505" spans="15:16" x14ac:dyDescent="0.35">
      <c r="O1505" s="191">
        <v>37165</v>
      </c>
      <c r="P1505" s="72">
        <v>8.51</v>
      </c>
    </row>
    <row r="1506" spans="15:16" x14ac:dyDescent="0.35">
      <c r="O1506" s="191">
        <v>37166</v>
      </c>
      <c r="P1506" s="72">
        <v>8.51</v>
      </c>
    </row>
    <row r="1507" spans="15:16" x14ac:dyDescent="0.35">
      <c r="O1507" s="191">
        <v>37167</v>
      </c>
      <c r="P1507" s="72">
        <v>8.2899999999999991</v>
      </c>
    </row>
    <row r="1508" spans="15:16" x14ac:dyDescent="0.35">
      <c r="O1508" s="191">
        <v>37168</v>
      </c>
      <c r="P1508" s="72">
        <v>8.23</v>
      </c>
    </row>
    <row r="1509" spans="15:16" x14ac:dyDescent="0.35">
      <c r="O1509" s="191">
        <v>37169</v>
      </c>
      <c r="P1509" s="72">
        <v>8.2100000000000009</v>
      </c>
    </row>
    <row r="1510" spans="15:16" x14ac:dyDescent="0.35">
      <c r="O1510" s="191">
        <v>37172</v>
      </c>
      <c r="P1510" s="72">
        <v>8.15</v>
      </c>
    </row>
    <row r="1511" spans="15:16" x14ac:dyDescent="0.35">
      <c r="O1511" s="191">
        <v>37173</v>
      </c>
      <c r="P1511" s="72">
        <v>8.33</v>
      </c>
    </row>
    <row r="1512" spans="15:16" x14ac:dyDescent="0.35">
      <c r="O1512" s="191">
        <v>37174</v>
      </c>
      <c r="P1512" s="72">
        <v>8.2200000000000006</v>
      </c>
    </row>
    <row r="1513" spans="15:16" x14ac:dyDescent="0.35">
      <c r="O1513" s="191">
        <v>37175</v>
      </c>
      <c r="P1513" s="72">
        <v>8.39</v>
      </c>
    </row>
    <row r="1514" spans="15:16" x14ac:dyDescent="0.35">
      <c r="O1514" s="191">
        <v>37176</v>
      </c>
      <c r="P1514" s="72">
        <v>8.4</v>
      </c>
    </row>
    <row r="1515" spans="15:16" x14ac:dyDescent="0.35">
      <c r="O1515" s="191">
        <v>37179</v>
      </c>
      <c r="P1515" s="72">
        <v>8.3800000000000008</v>
      </c>
    </row>
    <row r="1516" spans="15:16" x14ac:dyDescent="0.35">
      <c r="O1516" s="191">
        <v>37180</v>
      </c>
      <c r="P1516" s="72">
        <v>8.24</v>
      </c>
    </row>
    <row r="1517" spans="15:16" x14ac:dyDescent="0.35">
      <c r="O1517" s="191">
        <v>37181</v>
      </c>
      <c r="P1517" s="72">
        <v>8.3000000000000007</v>
      </c>
    </row>
    <row r="1518" spans="15:16" x14ac:dyDescent="0.35">
      <c r="O1518" s="191">
        <v>37182</v>
      </c>
      <c r="P1518" s="72">
        <v>8.6999999999999993</v>
      </c>
    </row>
    <row r="1519" spans="15:16" x14ac:dyDescent="0.35">
      <c r="O1519" s="191">
        <v>37183</v>
      </c>
      <c r="P1519" s="72">
        <v>9.07</v>
      </c>
    </row>
    <row r="1520" spans="15:16" x14ac:dyDescent="0.35">
      <c r="O1520" s="191">
        <v>37186</v>
      </c>
      <c r="P1520" s="72">
        <v>9.27</v>
      </c>
    </row>
    <row r="1521" spans="15:16" x14ac:dyDescent="0.35">
      <c r="O1521" s="191">
        <v>37187</v>
      </c>
      <c r="P1521" s="72">
        <v>9.27</v>
      </c>
    </row>
    <row r="1522" spans="15:16" x14ac:dyDescent="0.35">
      <c r="O1522" s="191">
        <v>37188</v>
      </c>
      <c r="P1522" s="72">
        <v>9.1999999999999993</v>
      </c>
    </row>
    <row r="1523" spans="15:16" x14ac:dyDescent="0.35">
      <c r="O1523" s="191">
        <v>37189</v>
      </c>
      <c r="P1523" s="72">
        <v>9.31</v>
      </c>
    </row>
    <row r="1524" spans="15:16" x14ac:dyDescent="0.35">
      <c r="O1524" s="191">
        <v>37190</v>
      </c>
      <c r="P1524" s="72">
        <v>9.31</v>
      </c>
    </row>
    <row r="1525" spans="15:16" x14ac:dyDescent="0.35">
      <c r="O1525" s="191">
        <v>37193</v>
      </c>
      <c r="P1525" s="72">
        <v>8.98</v>
      </c>
    </row>
    <row r="1526" spans="15:16" x14ac:dyDescent="0.35">
      <c r="O1526" s="191">
        <v>37194</v>
      </c>
      <c r="P1526" s="72">
        <v>9.1</v>
      </c>
    </row>
    <row r="1527" spans="15:16" x14ac:dyDescent="0.35">
      <c r="O1527" s="191">
        <v>37195</v>
      </c>
      <c r="P1527" s="72">
        <v>9.99</v>
      </c>
    </row>
    <row r="1528" spans="15:16" x14ac:dyDescent="0.35">
      <c r="O1528" s="191">
        <v>37196</v>
      </c>
      <c r="P1528" s="72">
        <v>10.52</v>
      </c>
    </row>
    <row r="1529" spans="15:16" x14ac:dyDescent="0.35">
      <c r="O1529" s="191">
        <v>37197</v>
      </c>
      <c r="P1529" s="72">
        <v>10.51</v>
      </c>
    </row>
    <row r="1530" spans="15:16" x14ac:dyDescent="0.35">
      <c r="O1530" s="191">
        <v>37200</v>
      </c>
      <c r="P1530" s="72">
        <v>10.71</v>
      </c>
    </row>
    <row r="1531" spans="15:16" x14ac:dyDescent="0.35">
      <c r="O1531" s="191">
        <v>37201</v>
      </c>
      <c r="P1531" s="72">
        <v>10.55</v>
      </c>
    </row>
    <row r="1532" spans="15:16" x14ac:dyDescent="0.35">
      <c r="O1532" s="191">
        <v>37202</v>
      </c>
      <c r="P1532" s="72">
        <v>10.25</v>
      </c>
    </row>
    <row r="1533" spans="15:16" x14ac:dyDescent="0.35">
      <c r="O1533" s="191">
        <v>37203</v>
      </c>
      <c r="P1533" s="72">
        <v>10.37</v>
      </c>
    </row>
    <row r="1534" spans="15:16" x14ac:dyDescent="0.35">
      <c r="O1534" s="191">
        <v>37204</v>
      </c>
      <c r="P1534" s="72">
        <v>10.44</v>
      </c>
    </row>
    <row r="1535" spans="15:16" x14ac:dyDescent="0.35">
      <c r="O1535" s="191">
        <v>37207</v>
      </c>
      <c r="P1535" s="72">
        <v>11.14</v>
      </c>
    </row>
    <row r="1536" spans="15:16" x14ac:dyDescent="0.35">
      <c r="O1536" s="191">
        <v>37208</v>
      </c>
      <c r="P1536" s="72">
        <v>11.44</v>
      </c>
    </row>
    <row r="1537" spans="15:16" x14ac:dyDescent="0.35">
      <c r="O1537" s="191">
        <v>37209</v>
      </c>
      <c r="P1537" s="72">
        <v>11.77</v>
      </c>
    </row>
    <row r="1538" spans="15:16" x14ac:dyDescent="0.35">
      <c r="O1538" s="191">
        <v>37210</v>
      </c>
      <c r="P1538" s="72">
        <v>11.62</v>
      </c>
    </row>
    <row r="1539" spans="15:16" x14ac:dyDescent="0.35">
      <c r="O1539" s="191">
        <v>37211</v>
      </c>
      <c r="P1539" s="72">
        <v>11.62</v>
      </c>
    </row>
    <row r="1540" spans="15:16" x14ac:dyDescent="0.35">
      <c r="O1540" s="191">
        <v>37214</v>
      </c>
      <c r="P1540" s="72">
        <v>11.68</v>
      </c>
    </row>
    <row r="1541" spans="15:16" x14ac:dyDescent="0.35">
      <c r="O1541" s="191">
        <v>37215</v>
      </c>
      <c r="P1541" s="72">
        <v>11.4</v>
      </c>
    </row>
    <row r="1542" spans="15:16" x14ac:dyDescent="0.35">
      <c r="O1542" s="191">
        <v>37216</v>
      </c>
      <c r="P1542" s="72">
        <v>11.3</v>
      </c>
    </row>
    <row r="1543" spans="15:16" x14ac:dyDescent="0.35">
      <c r="O1543" s="191">
        <v>37217</v>
      </c>
      <c r="P1543" s="72">
        <v>11.72</v>
      </c>
    </row>
    <row r="1544" spans="15:16" x14ac:dyDescent="0.35">
      <c r="O1544" s="191">
        <v>37218</v>
      </c>
      <c r="P1544" s="72">
        <v>11.78</v>
      </c>
    </row>
    <row r="1545" spans="15:16" x14ac:dyDescent="0.35">
      <c r="O1545" s="191">
        <v>37221</v>
      </c>
      <c r="P1545" s="72">
        <v>11.94</v>
      </c>
    </row>
    <row r="1546" spans="15:16" x14ac:dyDescent="0.35">
      <c r="O1546" s="191">
        <v>37222</v>
      </c>
      <c r="P1546" s="72">
        <v>12.01</v>
      </c>
    </row>
    <row r="1547" spans="15:16" x14ac:dyDescent="0.35">
      <c r="O1547" s="191">
        <v>37223</v>
      </c>
      <c r="P1547" s="72">
        <v>11.97</v>
      </c>
    </row>
    <row r="1548" spans="15:16" x14ac:dyDescent="0.35">
      <c r="O1548" s="191">
        <v>37224</v>
      </c>
      <c r="P1548" s="72">
        <v>11.53</v>
      </c>
    </row>
    <row r="1549" spans="15:16" x14ac:dyDescent="0.35">
      <c r="O1549" s="191">
        <v>37225</v>
      </c>
      <c r="P1549" s="72">
        <v>11.53</v>
      </c>
    </row>
    <row r="1550" spans="15:16" x14ac:dyDescent="0.35">
      <c r="O1550" s="191">
        <v>37228</v>
      </c>
      <c r="P1550" s="72">
        <v>11.51</v>
      </c>
    </row>
    <row r="1551" spans="15:16" x14ac:dyDescent="0.35">
      <c r="O1551" s="191">
        <v>37229</v>
      </c>
      <c r="P1551" s="72">
        <v>11.43</v>
      </c>
    </row>
    <row r="1552" spans="15:16" x14ac:dyDescent="0.35">
      <c r="O1552" s="191">
        <v>37230</v>
      </c>
      <c r="P1552" s="72">
        <v>12.17</v>
      </c>
    </row>
    <row r="1553" spans="15:16" x14ac:dyDescent="0.35">
      <c r="O1553" s="191">
        <v>37231</v>
      </c>
      <c r="P1553" s="72">
        <v>11.8</v>
      </c>
    </row>
    <row r="1554" spans="15:16" x14ac:dyDescent="0.35">
      <c r="O1554" s="191">
        <v>37232</v>
      </c>
      <c r="P1554" s="72">
        <v>12.13</v>
      </c>
    </row>
    <row r="1555" spans="15:16" x14ac:dyDescent="0.35">
      <c r="O1555" s="191">
        <v>37235</v>
      </c>
      <c r="P1555" s="72">
        <v>12.6</v>
      </c>
    </row>
    <row r="1556" spans="15:16" x14ac:dyDescent="0.35">
      <c r="O1556" s="191">
        <v>37236</v>
      </c>
      <c r="P1556" s="72">
        <v>12.92</v>
      </c>
    </row>
    <row r="1557" spans="15:16" x14ac:dyDescent="0.35">
      <c r="O1557" s="191">
        <v>37237</v>
      </c>
      <c r="P1557" s="72">
        <v>12.44</v>
      </c>
    </row>
    <row r="1558" spans="15:16" x14ac:dyDescent="0.35">
      <c r="O1558" s="191">
        <v>37238</v>
      </c>
      <c r="P1558" s="72">
        <v>11.9</v>
      </c>
    </row>
    <row r="1559" spans="15:16" x14ac:dyDescent="0.35">
      <c r="O1559" s="191">
        <v>37239</v>
      </c>
      <c r="P1559" s="72">
        <v>11.45</v>
      </c>
    </row>
    <row r="1560" spans="15:16" x14ac:dyDescent="0.35">
      <c r="O1560" s="191">
        <v>37242</v>
      </c>
      <c r="P1560" s="72">
        <v>11.45</v>
      </c>
    </row>
    <row r="1561" spans="15:16" x14ac:dyDescent="0.35">
      <c r="O1561" s="191">
        <v>37243</v>
      </c>
      <c r="P1561" s="72">
        <v>11.42</v>
      </c>
    </row>
    <row r="1562" spans="15:16" x14ac:dyDescent="0.35">
      <c r="O1562" s="191">
        <v>37244</v>
      </c>
      <c r="P1562" s="72">
        <v>10.89</v>
      </c>
    </row>
    <row r="1563" spans="15:16" x14ac:dyDescent="0.35">
      <c r="O1563" s="191">
        <v>37245</v>
      </c>
      <c r="P1563" s="72">
        <v>10.84</v>
      </c>
    </row>
    <row r="1564" spans="15:16" x14ac:dyDescent="0.35">
      <c r="O1564" s="191">
        <v>37246</v>
      </c>
      <c r="P1564" s="72">
        <v>10.8</v>
      </c>
    </row>
    <row r="1565" spans="15:16" x14ac:dyDescent="0.35">
      <c r="O1565" s="191">
        <v>37249</v>
      </c>
      <c r="P1565" s="72">
        <v>10.62</v>
      </c>
    </row>
    <row r="1566" spans="15:16" x14ac:dyDescent="0.35">
      <c r="O1566" s="191">
        <v>37250</v>
      </c>
      <c r="P1566" s="72">
        <v>10.62</v>
      </c>
    </row>
    <row r="1567" spans="15:16" x14ac:dyDescent="0.35">
      <c r="O1567" s="191">
        <v>37251</v>
      </c>
      <c r="P1567" s="72">
        <v>10.35</v>
      </c>
    </row>
    <row r="1568" spans="15:16" x14ac:dyDescent="0.35">
      <c r="O1568" s="191">
        <v>37252</v>
      </c>
      <c r="P1568" s="72">
        <v>10.38</v>
      </c>
    </row>
    <row r="1569" spans="15:16" x14ac:dyDescent="0.35">
      <c r="O1569" s="191">
        <v>37253</v>
      </c>
      <c r="P1569" s="72">
        <v>10.81</v>
      </c>
    </row>
    <row r="1570" spans="15:16" x14ac:dyDescent="0.35">
      <c r="O1570" s="191">
        <v>37256</v>
      </c>
      <c r="P1570" s="72">
        <v>10.99</v>
      </c>
    </row>
    <row r="1571" spans="15:16" x14ac:dyDescent="0.35">
      <c r="O1571" s="191">
        <v>37257</v>
      </c>
      <c r="P1571" s="72">
        <v>11.01</v>
      </c>
    </row>
    <row r="1572" spans="15:16" x14ac:dyDescent="0.35">
      <c r="O1572" s="191">
        <v>37258</v>
      </c>
      <c r="P1572" s="72">
        <v>10.97</v>
      </c>
    </row>
    <row r="1573" spans="15:16" x14ac:dyDescent="0.35">
      <c r="O1573" s="191">
        <v>37259</v>
      </c>
      <c r="P1573" s="72">
        <v>11.11</v>
      </c>
    </row>
    <row r="1574" spans="15:16" x14ac:dyDescent="0.35">
      <c r="O1574" s="191">
        <v>37260</v>
      </c>
      <c r="P1574" s="72">
        <v>11.04</v>
      </c>
    </row>
    <row r="1575" spans="15:16" x14ac:dyDescent="0.35">
      <c r="O1575" s="191">
        <v>37263</v>
      </c>
      <c r="P1575" s="72">
        <v>11.33</v>
      </c>
    </row>
    <row r="1576" spans="15:16" x14ac:dyDescent="0.35">
      <c r="O1576" s="191">
        <v>37264</v>
      </c>
      <c r="P1576" s="72">
        <v>11.25</v>
      </c>
    </row>
    <row r="1577" spans="15:16" x14ac:dyDescent="0.35">
      <c r="O1577" s="191">
        <v>37265</v>
      </c>
      <c r="P1577" s="72">
        <v>11.17</v>
      </c>
    </row>
    <row r="1578" spans="15:16" x14ac:dyDescent="0.35">
      <c r="O1578" s="191">
        <v>37266</v>
      </c>
      <c r="P1578" s="72">
        <v>11.15</v>
      </c>
    </row>
    <row r="1579" spans="15:16" x14ac:dyDescent="0.35">
      <c r="O1579" s="191">
        <v>37267</v>
      </c>
      <c r="P1579" s="72">
        <v>11.09</v>
      </c>
    </row>
    <row r="1580" spans="15:16" x14ac:dyDescent="0.35">
      <c r="O1580" s="191">
        <v>37270</v>
      </c>
      <c r="P1580" s="72">
        <v>11.3</v>
      </c>
    </row>
    <row r="1581" spans="15:16" x14ac:dyDescent="0.35">
      <c r="O1581" s="191">
        <v>37271</v>
      </c>
      <c r="P1581" s="72">
        <v>11.06</v>
      </c>
    </row>
    <row r="1582" spans="15:16" x14ac:dyDescent="0.35">
      <c r="O1582" s="191">
        <v>37272</v>
      </c>
      <c r="P1582" s="72">
        <v>11.09</v>
      </c>
    </row>
    <row r="1583" spans="15:16" x14ac:dyDescent="0.35">
      <c r="O1583" s="191">
        <v>37273</v>
      </c>
      <c r="P1583" s="72">
        <v>11.23</v>
      </c>
    </row>
    <row r="1584" spans="15:16" x14ac:dyDescent="0.35">
      <c r="O1584" s="191">
        <v>37274</v>
      </c>
      <c r="P1584" s="72">
        <v>11.32</v>
      </c>
    </row>
    <row r="1585" spans="15:16" x14ac:dyDescent="0.35">
      <c r="O1585" s="191">
        <v>37277</v>
      </c>
      <c r="P1585" s="72">
        <v>11.45</v>
      </c>
    </row>
    <row r="1586" spans="15:16" x14ac:dyDescent="0.35">
      <c r="O1586" s="191">
        <v>37278</v>
      </c>
      <c r="P1586" s="72">
        <v>11.18</v>
      </c>
    </row>
    <row r="1587" spans="15:16" x14ac:dyDescent="0.35">
      <c r="O1587" s="191">
        <v>37279</v>
      </c>
      <c r="P1587" s="72">
        <v>11.06</v>
      </c>
    </row>
    <row r="1588" spans="15:16" x14ac:dyDescent="0.35">
      <c r="O1588" s="191">
        <v>37280</v>
      </c>
      <c r="P1588" s="72">
        <v>10.82</v>
      </c>
    </row>
    <row r="1589" spans="15:16" x14ac:dyDescent="0.35">
      <c r="O1589" s="191">
        <v>37281</v>
      </c>
      <c r="P1589" s="72">
        <v>10.73</v>
      </c>
    </row>
    <row r="1590" spans="15:16" x14ac:dyDescent="0.35">
      <c r="O1590" s="191">
        <v>37284</v>
      </c>
      <c r="P1590" s="72">
        <v>10.55</v>
      </c>
    </row>
    <row r="1591" spans="15:16" x14ac:dyDescent="0.35">
      <c r="O1591" s="191">
        <v>37285</v>
      </c>
      <c r="P1591" s="72">
        <v>10.65</v>
      </c>
    </row>
    <row r="1592" spans="15:16" x14ac:dyDescent="0.35">
      <c r="O1592" s="191">
        <v>37286</v>
      </c>
      <c r="P1592" s="72">
        <v>10.75</v>
      </c>
    </row>
    <row r="1593" spans="15:16" x14ac:dyDescent="0.35">
      <c r="O1593" s="191">
        <v>37287</v>
      </c>
      <c r="P1593" s="72">
        <v>10.79</v>
      </c>
    </row>
    <row r="1594" spans="15:16" x14ac:dyDescent="0.35">
      <c r="O1594" s="191">
        <v>37288</v>
      </c>
      <c r="P1594" s="72">
        <v>10.99</v>
      </c>
    </row>
    <row r="1595" spans="15:16" x14ac:dyDescent="0.35">
      <c r="O1595" s="191">
        <v>37291</v>
      </c>
      <c r="P1595" s="72">
        <v>10.97</v>
      </c>
    </row>
    <row r="1596" spans="15:16" x14ac:dyDescent="0.35">
      <c r="O1596" s="191">
        <v>37292</v>
      </c>
      <c r="P1596" s="72">
        <v>10.56</v>
      </c>
    </row>
    <row r="1597" spans="15:16" x14ac:dyDescent="0.35">
      <c r="O1597" s="191">
        <v>37293</v>
      </c>
      <c r="P1597" s="72">
        <v>10.77</v>
      </c>
    </row>
    <row r="1598" spans="15:16" x14ac:dyDescent="0.35">
      <c r="O1598" s="191">
        <v>37294</v>
      </c>
      <c r="P1598" s="72">
        <v>10.62</v>
      </c>
    </row>
    <row r="1599" spans="15:16" x14ac:dyDescent="0.35">
      <c r="O1599" s="191">
        <v>37295</v>
      </c>
      <c r="P1599" s="72">
        <v>10.64</v>
      </c>
    </row>
    <row r="1600" spans="15:16" x14ac:dyDescent="0.35">
      <c r="O1600" s="191">
        <v>37298</v>
      </c>
      <c r="P1600" s="72">
        <v>11.5</v>
      </c>
    </row>
    <row r="1601" spans="15:16" x14ac:dyDescent="0.35">
      <c r="O1601" s="191">
        <v>37299</v>
      </c>
      <c r="P1601" s="72">
        <v>11.27</v>
      </c>
    </row>
    <row r="1602" spans="15:16" x14ac:dyDescent="0.35">
      <c r="O1602" s="191">
        <v>37300</v>
      </c>
      <c r="P1602" s="72">
        <v>11.31</v>
      </c>
    </row>
    <row r="1603" spans="15:16" x14ac:dyDescent="0.35">
      <c r="O1603" s="191">
        <v>37301</v>
      </c>
      <c r="P1603" s="72">
        <v>11.23</v>
      </c>
    </row>
    <row r="1604" spans="15:16" x14ac:dyDescent="0.35">
      <c r="O1604" s="191">
        <v>37302</v>
      </c>
      <c r="P1604" s="72">
        <v>11.34</v>
      </c>
    </row>
    <row r="1605" spans="15:16" x14ac:dyDescent="0.35">
      <c r="O1605" s="191">
        <v>37305</v>
      </c>
      <c r="P1605" s="72">
        <v>11.48</v>
      </c>
    </row>
    <row r="1606" spans="15:16" x14ac:dyDescent="0.35">
      <c r="O1606" s="191">
        <v>37306</v>
      </c>
      <c r="P1606" s="72">
        <v>11.38</v>
      </c>
    </row>
    <row r="1607" spans="15:16" x14ac:dyDescent="0.35">
      <c r="O1607" s="191">
        <v>37307</v>
      </c>
      <c r="P1607" s="72">
        <v>11.02</v>
      </c>
    </row>
    <row r="1608" spans="15:16" x14ac:dyDescent="0.35">
      <c r="O1608" s="191">
        <v>37308</v>
      </c>
      <c r="P1608" s="72">
        <v>11.08</v>
      </c>
    </row>
    <row r="1609" spans="15:16" x14ac:dyDescent="0.35">
      <c r="O1609" s="191">
        <v>37309</v>
      </c>
      <c r="P1609" s="72">
        <v>11.4</v>
      </c>
    </row>
    <row r="1610" spans="15:16" x14ac:dyDescent="0.35">
      <c r="O1610" s="191">
        <v>37312</v>
      </c>
      <c r="P1610" s="72">
        <v>11.62</v>
      </c>
    </row>
    <row r="1611" spans="15:16" x14ac:dyDescent="0.35">
      <c r="O1611" s="191">
        <v>37313</v>
      </c>
      <c r="P1611" s="72">
        <v>11.75</v>
      </c>
    </row>
    <row r="1612" spans="15:16" x14ac:dyDescent="0.35">
      <c r="O1612" s="191">
        <v>37314</v>
      </c>
      <c r="P1612" s="72">
        <v>11.49</v>
      </c>
    </row>
    <row r="1613" spans="15:16" x14ac:dyDescent="0.35">
      <c r="O1613" s="191">
        <v>37315</v>
      </c>
      <c r="P1613" s="72">
        <v>11.61</v>
      </c>
    </row>
    <row r="1614" spans="15:16" x14ac:dyDescent="0.35">
      <c r="O1614" s="191">
        <v>37316</v>
      </c>
      <c r="P1614" s="72">
        <v>11.8</v>
      </c>
    </row>
    <row r="1615" spans="15:16" x14ac:dyDescent="0.35">
      <c r="O1615" s="191">
        <v>37319</v>
      </c>
      <c r="P1615" s="72">
        <v>12.94</v>
      </c>
    </row>
    <row r="1616" spans="15:16" x14ac:dyDescent="0.35">
      <c r="O1616" s="191">
        <v>37320</v>
      </c>
      <c r="P1616" s="72">
        <v>12.46</v>
      </c>
    </row>
    <row r="1617" spans="15:16" x14ac:dyDescent="0.35">
      <c r="O1617" s="191">
        <v>37321</v>
      </c>
      <c r="P1617" s="72">
        <v>12.09</v>
      </c>
    </row>
    <row r="1618" spans="15:16" x14ac:dyDescent="0.35">
      <c r="O1618" s="191">
        <v>37322</v>
      </c>
      <c r="P1618" s="72">
        <v>12.18</v>
      </c>
    </row>
    <row r="1619" spans="15:16" x14ac:dyDescent="0.35">
      <c r="O1619" s="191">
        <v>37323</v>
      </c>
      <c r="P1619" s="72">
        <v>12.02</v>
      </c>
    </row>
    <row r="1620" spans="15:16" x14ac:dyDescent="0.35">
      <c r="O1620" s="191">
        <v>37326</v>
      </c>
      <c r="P1620" s="72">
        <v>11.84</v>
      </c>
    </row>
    <row r="1621" spans="15:16" x14ac:dyDescent="0.35">
      <c r="O1621" s="191">
        <v>37327</v>
      </c>
      <c r="P1621" s="72">
        <v>11.55</v>
      </c>
    </row>
    <row r="1622" spans="15:16" x14ac:dyDescent="0.35">
      <c r="O1622" s="191">
        <v>37328</v>
      </c>
      <c r="P1622" s="72">
        <v>11.61</v>
      </c>
    </row>
    <row r="1623" spans="15:16" x14ac:dyDescent="0.35">
      <c r="O1623" s="191">
        <v>37329</v>
      </c>
      <c r="P1623" s="72">
        <v>11.55</v>
      </c>
    </row>
    <row r="1624" spans="15:16" x14ac:dyDescent="0.35">
      <c r="O1624" s="191">
        <v>37330</v>
      </c>
      <c r="P1624" s="72">
        <v>11.73</v>
      </c>
    </row>
    <row r="1625" spans="15:16" x14ac:dyDescent="0.35">
      <c r="O1625" s="191">
        <v>37333</v>
      </c>
      <c r="P1625" s="72">
        <v>11.67</v>
      </c>
    </row>
    <row r="1626" spans="15:16" x14ac:dyDescent="0.35">
      <c r="O1626" s="191">
        <v>37334</v>
      </c>
      <c r="P1626" s="72">
        <v>11.56</v>
      </c>
    </row>
    <row r="1627" spans="15:16" x14ac:dyDescent="0.35">
      <c r="O1627" s="191">
        <v>37335</v>
      </c>
      <c r="P1627" s="72">
        <v>11.61</v>
      </c>
    </row>
    <row r="1628" spans="15:16" x14ac:dyDescent="0.35">
      <c r="O1628" s="191">
        <v>37336</v>
      </c>
      <c r="P1628" s="72">
        <v>11.48</v>
      </c>
    </row>
    <row r="1629" spans="15:16" x14ac:dyDescent="0.35">
      <c r="O1629" s="191">
        <v>37337</v>
      </c>
      <c r="P1629" s="72">
        <v>11.33</v>
      </c>
    </row>
    <row r="1630" spans="15:16" x14ac:dyDescent="0.35">
      <c r="O1630" s="191">
        <v>37340</v>
      </c>
      <c r="P1630" s="72">
        <v>11.33</v>
      </c>
    </row>
    <row r="1631" spans="15:16" x14ac:dyDescent="0.35">
      <c r="O1631" s="191">
        <v>37341</v>
      </c>
      <c r="P1631" s="72">
        <v>11.15</v>
      </c>
    </row>
    <row r="1632" spans="15:16" x14ac:dyDescent="0.35">
      <c r="O1632" s="191">
        <v>37342</v>
      </c>
      <c r="P1632" s="72">
        <v>11.13</v>
      </c>
    </row>
    <row r="1633" spans="15:16" x14ac:dyDescent="0.35">
      <c r="O1633" s="191">
        <v>37343</v>
      </c>
      <c r="P1633" s="72">
        <v>11.05</v>
      </c>
    </row>
    <row r="1634" spans="15:16" x14ac:dyDescent="0.35">
      <c r="O1634" s="191">
        <v>37344</v>
      </c>
      <c r="P1634" s="72">
        <v>11.05</v>
      </c>
    </row>
    <row r="1635" spans="15:16" x14ac:dyDescent="0.35">
      <c r="O1635" s="191">
        <v>37347</v>
      </c>
      <c r="P1635" s="72">
        <v>11.09</v>
      </c>
    </row>
    <row r="1636" spans="15:16" x14ac:dyDescent="0.35">
      <c r="O1636" s="191">
        <v>37348</v>
      </c>
      <c r="P1636" s="72">
        <v>11.19</v>
      </c>
    </row>
    <row r="1637" spans="15:16" x14ac:dyDescent="0.35">
      <c r="O1637" s="191">
        <v>37349</v>
      </c>
      <c r="P1637" s="72">
        <v>11.11</v>
      </c>
    </row>
    <row r="1638" spans="15:16" x14ac:dyDescent="0.35">
      <c r="O1638" s="191">
        <v>37350</v>
      </c>
      <c r="P1638" s="72">
        <v>11.39</v>
      </c>
    </row>
    <row r="1639" spans="15:16" x14ac:dyDescent="0.35">
      <c r="O1639" s="191">
        <v>37351</v>
      </c>
      <c r="P1639" s="72">
        <v>11.39</v>
      </c>
    </row>
    <row r="1640" spans="15:16" x14ac:dyDescent="0.35">
      <c r="O1640" s="191">
        <v>37354</v>
      </c>
      <c r="P1640" s="72">
        <v>11.37</v>
      </c>
    </row>
    <row r="1641" spans="15:16" x14ac:dyDescent="0.35">
      <c r="O1641" s="191">
        <v>37355</v>
      </c>
      <c r="P1641" s="72">
        <v>11.24</v>
      </c>
    </row>
    <row r="1642" spans="15:16" x14ac:dyDescent="0.35">
      <c r="O1642" s="191">
        <v>37356</v>
      </c>
      <c r="P1642" s="72">
        <v>11.24</v>
      </c>
    </row>
    <row r="1643" spans="15:16" x14ac:dyDescent="0.35">
      <c r="O1643" s="191">
        <v>37357</v>
      </c>
      <c r="P1643" s="72">
        <v>11.31</v>
      </c>
    </row>
    <row r="1644" spans="15:16" x14ac:dyDescent="0.35">
      <c r="O1644" s="191">
        <v>37358</v>
      </c>
      <c r="P1644" s="72">
        <v>11.37</v>
      </c>
    </row>
    <row r="1645" spans="15:16" x14ac:dyDescent="0.35">
      <c r="O1645" s="191">
        <v>37361</v>
      </c>
      <c r="P1645" s="72">
        <v>11.26</v>
      </c>
    </row>
    <row r="1646" spans="15:16" x14ac:dyDescent="0.35">
      <c r="O1646" s="191">
        <v>37362</v>
      </c>
      <c r="P1646" s="72">
        <v>11.13</v>
      </c>
    </row>
    <row r="1647" spans="15:16" x14ac:dyDescent="0.35">
      <c r="O1647" s="191">
        <v>37363</v>
      </c>
      <c r="P1647" s="72">
        <v>11.18</v>
      </c>
    </row>
    <row r="1648" spans="15:16" x14ac:dyDescent="0.35">
      <c r="O1648" s="191">
        <v>37364</v>
      </c>
      <c r="P1648" s="72">
        <v>11.18</v>
      </c>
    </row>
    <row r="1649" spans="15:16" x14ac:dyDescent="0.35">
      <c r="O1649" s="191">
        <v>37365</v>
      </c>
      <c r="P1649" s="72">
        <v>11.09</v>
      </c>
    </row>
    <row r="1650" spans="15:16" x14ac:dyDescent="0.35">
      <c r="O1650" s="191">
        <v>37368</v>
      </c>
      <c r="P1650" s="72">
        <v>11.01</v>
      </c>
    </row>
    <row r="1651" spans="15:16" x14ac:dyDescent="0.35">
      <c r="O1651" s="191">
        <v>37369</v>
      </c>
      <c r="P1651" s="72">
        <v>11.01</v>
      </c>
    </row>
    <row r="1652" spans="15:16" x14ac:dyDescent="0.35">
      <c r="O1652" s="191">
        <v>37370</v>
      </c>
      <c r="P1652" s="72">
        <v>11.03</v>
      </c>
    </row>
    <row r="1653" spans="15:16" x14ac:dyDescent="0.35">
      <c r="O1653" s="191">
        <v>37371</v>
      </c>
      <c r="P1653" s="72">
        <v>10.78</v>
      </c>
    </row>
    <row r="1654" spans="15:16" x14ac:dyDescent="0.35">
      <c r="O1654" s="191">
        <v>37372</v>
      </c>
      <c r="P1654" s="72">
        <v>10.84</v>
      </c>
    </row>
    <row r="1655" spans="15:16" x14ac:dyDescent="0.35">
      <c r="O1655" s="191">
        <v>37375</v>
      </c>
      <c r="P1655" s="72">
        <v>10.77</v>
      </c>
    </row>
    <row r="1656" spans="15:16" x14ac:dyDescent="0.35">
      <c r="O1656" s="191">
        <v>37376</v>
      </c>
      <c r="P1656" s="72">
        <v>10.84</v>
      </c>
    </row>
    <row r="1657" spans="15:16" x14ac:dyDescent="0.35">
      <c r="O1657" s="191">
        <v>37377</v>
      </c>
      <c r="P1657" s="72">
        <v>10.84</v>
      </c>
    </row>
    <row r="1658" spans="15:16" x14ac:dyDescent="0.35">
      <c r="O1658" s="191">
        <v>37378</v>
      </c>
      <c r="P1658" s="72">
        <v>11.24</v>
      </c>
    </row>
    <row r="1659" spans="15:16" x14ac:dyDescent="0.35">
      <c r="O1659" s="191">
        <v>37379</v>
      </c>
      <c r="P1659" s="72">
        <v>11.33</v>
      </c>
    </row>
    <row r="1660" spans="15:16" x14ac:dyDescent="0.35">
      <c r="O1660" s="191">
        <v>37382</v>
      </c>
      <c r="P1660" s="72">
        <v>11.41</v>
      </c>
    </row>
    <row r="1661" spans="15:16" x14ac:dyDescent="0.35">
      <c r="O1661" s="191">
        <v>37383</v>
      </c>
      <c r="P1661" s="72">
        <v>11.38</v>
      </c>
    </row>
    <row r="1662" spans="15:16" x14ac:dyDescent="0.35">
      <c r="O1662" s="191">
        <v>37384</v>
      </c>
      <c r="P1662" s="72">
        <v>11.39</v>
      </c>
    </row>
    <row r="1663" spans="15:16" x14ac:dyDescent="0.35">
      <c r="O1663" s="191">
        <v>37385</v>
      </c>
      <c r="P1663" s="72">
        <v>11.38</v>
      </c>
    </row>
    <row r="1664" spans="15:16" x14ac:dyDescent="0.35">
      <c r="O1664" s="191">
        <v>37386</v>
      </c>
      <c r="P1664" s="72">
        <v>11.26</v>
      </c>
    </row>
    <row r="1665" spans="15:16" x14ac:dyDescent="0.35">
      <c r="O1665" s="191">
        <v>37389</v>
      </c>
      <c r="P1665" s="72">
        <v>11.33</v>
      </c>
    </row>
    <row r="1666" spans="15:16" x14ac:dyDescent="0.35">
      <c r="O1666" s="191">
        <v>37390</v>
      </c>
      <c r="P1666" s="72">
        <v>11.4</v>
      </c>
    </row>
    <row r="1667" spans="15:16" x14ac:dyDescent="0.35">
      <c r="O1667" s="191">
        <v>37391</v>
      </c>
      <c r="P1667" s="72">
        <v>11.26</v>
      </c>
    </row>
    <row r="1668" spans="15:16" x14ac:dyDescent="0.35">
      <c r="O1668" s="191">
        <v>37392</v>
      </c>
      <c r="P1668" s="72">
        <v>11.16</v>
      </c>
    </row>
    <row r="1669" spans="15:16" x14ac:dyDescent="0.35">
      <c r="O1669" s="191">
        <v>37393</v>
      </c>
      <c r="P1669" s="72">
        <v>11.02</v>
      </c>
    </row>
    <row r="1670" spans="15:16" x14ac:dyDescent="0.35">
      <c r="O1670" s="191">
        <v>37396</v>
      </c>
      <c r="P1670" s="72">
        <v>10.92</v>
      </c>
    </row>
    <row r="1671" spans="15:16" x14ac:dyDescent="0.35">
      <c r="O1671" s="191">
        <v>37397</v>
      </c>
      <c r="P1671" s="72">
        <v>10.51</v>
      </c>
    </row>
    <row r="1672" spans="15:16" x14ac:dyDescent="0.35">
      <c r="O1672" s="191">
        <v>37398</v>
      </c>
      <c r="P1672" s="72">
        <v>10.56</v>
      </c>
    </row>
    <row r="1673" spans="15:16" x14ac:dyDescent="0.35">
      <c r="O1673" s="191">
        <v>37399</v>
      </c>
      <c r="P1673" s="72">
        <v>10.44</v>
      </c>
    </row>
    <row r="1674" spans="15:16" x14ac:dyDescent="0.35">
      <c r="O1674" s="191">
        <v>37400</v>
      </c>
      <c r="P1674" s="72">
        <v>10.85</v>
      </c>
    </row>
    <row r="1675" spans="15:16" x14ac:dyDescent="0.35">
      <c r="O1675" s="191">
        <v>37403</v>
      </c>
      <c r="P1675" s="72">
        <v>11</v>
      </c>
    </row>
    <row r="1676" spans="15:16" x14ac:dyDescent="0.35">
      <c r="O1676" s="191">
        <v>37404</v>
      </c>
      <c r="P1676" s="72">
        <v>10.9</v>
      </c>
    </row>
    <row r="1677" spans="15:16" x14ac:dyDescent="0.35">
      <c r="O1677" s="191">
        <v>37405</v>
      </c>
      <c r="P1677" s="72">
        <v>10.93</v>
      </c>
    </row>
    <row r="1678" spans="15:16" x14ac:dyDescent="0.35">
      <c r="O1678" s="191">
        <v>37406</v>
      </c>
      <c r="P1678" s="72">
        <v>10.63</v>
      </c>
    </row>
    <row r="1679" spans="15:16" x14ac:dyDescent="0.35">
      <c r="O1679" s="191">
        <v>37407</v>
      </c>
      <c r="P1679" s="72">
        <v>10.63</v>
      </c>
    </row>
    <row r="1680" spans="15:16" x14ac:dyDescent="0.35">
      <c r="O1680" s="191">
        <v>37410</v>
      </c>
      <c r="P1680" s="72">
        <v>10.72</v>
      </c>
    </row>
    <row r="1681" spans="15:16" x14ac:dyDescent="0.35">
      <c r="O1681" s="191">
        <v>37411</v>
      </c>
      <c r="P1681" s="72">
        <v>10.88</v>
      </c>
    </row>
    <row r="1682" spans="15:16" x14ac:dyDescent="0.35">
      <c r="O1682" s="191">
        <v>37412</v>
      </c>
      <c r="P1682" s="72">
        <v>11.1</v>
      </c>
    </row>
    <row r="1683" spans="15:16" x14ac:dyDescent="0.35">
      <c r="O1683" s="191">
        <v>37413</v>
      </c>
      <c r="P1683" s="72">
        <v>11.15</v>
      </c>
    </row>
    <row r="1684" spans="15:16" x14ac:dyDescent="0.35">
      <c r="O1684" s="191">
        <v>37414</v>
      </c>
      <c r="P1684" s="72">
        <v>10.95</v>
      </c>
    </row>
    <row r="1685" spans="15:16" x14ac:dyDescent="0.35">
      <c r="O1685" s="191">
        <v>37417</v>
      </c>
      <c r="P1685" s="72">
        <v>11.49</v>
      </c>
    </row>
    <row r="1686" spans="15:16" x14ac:dyDescent="0.35">
      <c r="O1686" s="191">
        <v>37418</v>
      </c>
      <c r="P1686" s="72">
        <v>12.17</v>
      </c>
    </row>
    <row r="1687" spans="15:16" x14ac:dyDescent="0.35">
      <c r="O1687" s="191">
        <v>37419</v>
      </c>
      <c r="P1687" s="72">
        <v>12.42</v>
      </c>
    </row>
    <row r="1688" spans="15:16" x14ac:dyDescent="0.35">
      <c r="O1688" s="191">
        <v>37420</v>
      </c>
      <c r="P1688" s="72">
        <v>12.67</v>
      </c>
    </row>
    <row r="1689" spans="15:16" x14ac:dyDescent="0.35">
      <c r="O1689" s="191">
        <v>37421</v>
      </c>
      <c r="P1689" s="72">
        <v>12.64</v>
      </c>
    </row>
    <row r="1690" spans="15:16" x14ac:dyDescent="0.35">
      <c r="O1690" s="191">
        <v>37424</v>
      </c>
      <c r="P1690" s="72">
        <v>13.7</v>
      </c>
    </row>
    <row r="1691" spans="15:16" x14ac:dyDescent="0.35">
      <c r="O1691" s="191">
        <v>37425</v>
      </c>
      <c r="P1691" s="72">
        <v>13.59</v>
      </c>
    </row>
    <row r="1692" spans="15:16" x14ac:dyDescent="0.35">
      <c r="O1692" s="191">
        <v>37426</v>
      </c>
      <c r="P1692" s="72">
        <v>13.1</v>
      </c>
    </row>
    <row r="1693" spans="15:16" x14ac:dyDescent="0.35">
      <c r="O1693" s="191">
        <v>37427</v>
      </c>
      <c r="P1693" s="72">
        <v>14.07</v>
      </c>
    </row>
    <row r="1694" spans="15:16" x14ac:dyDescent="0.35">
      <c r="O1694" s="191">
        <v>37428</v>
      </c>
      <c r="P1694" s="72">
        <v>13.83</v>
      </c>
    </row>
    <row r="1695" spans="15:16" x14ac:dyDescent="0.35">
      <c r="O1695" s="191">
        <v>37431</v>
      </c>
      <c r="P1695" s="72">
        <v>13.85</v>
      </c>
    </row>
    <row r="1696" spans="15:16" x14ac:dyDescent="0.35">
      <c r="O1696" s="191">
        <v>37432</v>
      </c>
      <c r="P1696" s="72">
        <v>14.43</v>
      </c>
    </row>
    <row r="1697" spans="15:16" x14ac:dyDescent="0.35">
      <c r="O1697" s="191">
        <v>37433</v>
      </c>
      <c r="P1697" s="72">
        <v>14.41</v>
      </c>
    </row>
    <row r="1698" spans="15:16" x14ac:dyDescent="0.35">
      <c r="O1698" s="191">
        <v>37434</v>
      </c>
      <c r="P1698" s="72">
        <v>14.21</v>
      </c>
    </row>
    <row r="1699" spans="15:16" x14ac:dyDescent="0.35">
      <c r="O1699" s="191">
        <v>37435</v>
      </c>
      <c r="P1699" s="72">
        <v>14.25</v>
      </c>
    </row>
    <row r="1700" spans="15:16" x14ac:dyDescent="0.35">
      <c r="O1700" s="191">
        <v>37438</v>
      </c>
      <c r="P1700" s="72">
        <v>14.14</v>
      </c>
    </row>
    <row r="1701" spans="15:16" x14ac:dyDescent="0.35">
      <c r="O1701" s="191">
        <v>37439</v>
      </c>
      <c r="P1701" s="72">
        <v>14.01</v>
      </c>
    </row>
    <row r="1702" spans="15:16" x14ac:dyDescent="0.35">
      <c r="O1702" s="191">
        <v>37440</v>
      </c>
      <c r="P1702" s="72">
        <v>13.7</v>
      </c>
    </row>
    <row r="1703" spans="15:16" x14ac:dyDescent="0.35">
      <c r="O1703" s="191">
        <v>37441</v>
      </c>
      <c r="P1703" s="72">
        <v>14.1</v>
      </c>
    </row>
    <row r="1704" spans="15:16" x14ac:dyDescent="0.35">
      <c r="O1704" s="191">
        <v>37442</v>
      </c>
      <c r="P1704" s="72">
        <v>14.04</v>
      </c>
    </row>
    <row r="1705" spans="15:16" x14ac:dyDescent="0.35">
      <c r="O1705" s="191">
        <v>37445</v>
      </c>
      <c r="P1705" s="72">
        <v>13.93</v>
      </c>
    </row>
    <row r="1706" spans="15:16" x14ac:dyDescent="0.35">
      <c r="O1706" s="191">
        <v>37446</v>
      </c>
      <c r="P1706" s="72">
        <v>13.61</v>
      </c>
    </row>
    <row r="1707" spans="15:16" x14ac:dyDescent="0.35">
      <c r="O1707" s="191">
        <v>37447</v>
      </c>
      <c r="P1707" s="72">
        <v>13.26</v>
      </c>
    </row>
    <row r="1708" spans="15:16" x14ac:dyDescent="0.35">
      <c r="O1708" s="191">
        <v>37448</v>
      </c>
      <c r="P1708" s="72">
        <v>13.09</v>
      </c>
    </row>
    <row r="1709" spans="15:16" x14ac:dyDescent="0.35">
      <c r="O1709" s="191">
        <v>37449</v>
      </c>
      <c r="P1709" s="72">
        <v>12.92</v>
      </c>
    </row>
    <row r="1710" spans="15:16" x14ac:dyDescent="0.35">
      <c r="O1710" s="191">
        <v>37452</v>
      </c>
      <c r="P1710" s="72">
        <v>12.43</v>
      </c>
    </row>
    <row r="1711" spans="15:16" x14ac:dyDescent="0.35">
      <c r="O1711" s="191">
        <v>37453</v>
      </c>
      <c r="P1711" s="72">
        <v>12.23</v>
      </c>
    </row>
    <row r="1712" spans="15:16" x14ac:dyDescent="0.35">
      <c r="O1712" s="191">
        <v>37454</v>
      </c>
      <c r="P1712" s="72">
        <v>12.1</v>
      </c>
    </row>
    <row r="1713" spans="15:16" x14ac:dyDescent="0.35">
      <c r="O1713" s="191">
        <v>37455</v>
      </c>
      <c r="P1713" s="72">
        <v>12.35</v>
      </c>
    </row>
    <row r="1714" spans="15:16" x14ac:dyDescent="0.35">
      <c r="O1714" s="191">
        <v>37456</v>
      </c>
      <c r="P1714" s="72">
        <v>12.45</v>
      </c>
    </row>
    <row r="1715" spans="15:16" x14ac:dyDescent="0.35">
      <c r="O1715" s="191">
        <v>37459</v>
      </c>
      <c r="P1715" s="72">
        <v>12.09</v>
      </c>
    </row>
    <row r="1716" spans="15:16" x14ac:dyDescent="0.35">
      <c r="O1716" s="191">
        <v>37460</v>
      </c>
      <c r="P1716" s="72">
        <v>12.04</v>
      </c>
    </row>
    <row r="1717" spans="15:16" x14ac:dyDescent="0.35">
      <c r="O1717" s="191">
        <v>37461</v>
      </c>
      <c r="P1717" s="72">
        <v>11.89</v>
      </c>
    </row>
    <row r="1718" spans="15:16" x14ac:dyDescent="0.35">
      <c r="O1718" s="191">
        <v>37462</v>
      </c>
      <c r="P1718" s="72">
        <v>11.57</v>
      </c>
    </row>
    <row r="1719" spans="15:16" x14ac:dyDescent="0.35">
      <c r="O1719" s="191">
        <v>37463</v>
      </c>
      <c r="P1719" s="72">
        <v>11.29</v>
      </c>
    </row>
    <row r="1720" spans="15:16" x14ac:dyDescent="0.35">
      <c r="O1720" s="191">
        <v>37466</v>
      </c>
      <c r="P1720" s="72">
        <v>11.18</v>
      </c>
    </row>
    <row r="1721" spans="15:16" x14ac:dyDescent="0.35">
      <c r="O1721" s="191">
        <v>37467</v>
      </c>
      <c r="P1721" s="72">
        <v>11.03</v>
      </c>
    </row>
    <row r="1722" spans="15:16" x14ac:dyDescent="0.35">
      <c r="O1722" s="191">
        <v>37468</v>
      </c>
      <c r="P1722" s="72">
        <v>11.22</v>
      </c>
    </row>
    <row r="1723" spans="15:16" x14ac:dyDescent="0.35">
      <c r="O1723" s="191">
        <v>37469</v>
      </c>
      <c r="P1723" s="72">
        <v>11.19</v>
      </c>
    </row>
    <row r="1724" spans="15:16" x14ac:dyDescent="0.35">
      <c r="O1724" s="191">
        <v>37470</v>
      </c>
      <c r="P1724" s="72">
        <v>11.1</v>
      </c>
    </row>
    <row r="1725" spans="15:16" x14ac:dyDescent="0.35">
      <c r="O1725" s="191">
        <v>37473</v>
      </c>
      <c r="P1725" s="72">
        <v>11.32</v>
      </c>
    </row>
    <row r="1726" spans="15:16" x14ac:dyDescent="0.35">
      <c r="O1726" s="191">
        <v>37474</v>
      </c>
      <c r="P1726" s="72">
        <v>11.34</v>
      </c>
    </row>
    <row r="1727" spans="15:16" x14ac:dyDescent="0.35">
      <c r="O1727" s="191">
        <v>37475</v>
      </c>
      <c r="P1727" s="72">
        <v>11.44</v>
      </c>
    </row>
    <row r="1728" spans="15:16" x14ac:dyDescent="0.35">
      <c r="O1728" s="191">
        <v>37476</v>
      </c>
      <c r="P1728" s="72">
        <v>11.11</v>
      </c>
    </row>
    <row r="1729" spans="15:16" x14ac:dyDescent="0.35">
      <c r="O1729" s="191">
        <v>37477</v>
      </c>
      <c r="P1729" s="72">
        <v>11.16</v>
      </c>
    </row>
    <row r="1730" spans="15:16" x14ac:dyDescent="0.35">
      <c r="O1730" s="191">
        <v>37480</v>
      </c>
      <c r="P1730" s="72">
        <v>11.2</v>
      </c>
    </row>
    <row r="1731" spans="15:16" x14ac:dyDescent="0.35">
      <c r="O1731" s="191">
        <v>37481</v>
      </c>
      <c r="P1731" s="72">
        <v>11.25</v>
      </c>
    </row>
    <row r="1732" spans="15:16" x14ac:dyDescent="0.35">
      <c r="O1732" s="191">
        <v>37482</v>
      </c>
      <c r="P1732" s="72">
        <v>11.11</v>
      </c>
    </row>
    <row r="1733" spans="15:16" x14ac:dyDescent="0.35">
      <c r="O1733" s="191">
        <v>37483</v>
      </c>
      <c r="P1733" s="72">
        <v>11.11</v>
      </c>
    </row>
    <row r="1734" spans="15:16" x14ac:dyDescent="0.35">
      <c r="O1734" s="191">
        <v>37484</v>
      </c>
      <c r="P1734" s="72">
        <v>11.04</v>
      </c>
    </row>
    <row r="1735" spans="15:16" x14ac:dyDescent="0.35">
      <c r="O1735" s="191">
        <v>37487</v>
      </c>
      <c r="P1735" s="72">
        <v>11.01</v>
      </c>
    </row>
    <row r="1736" spans="15:16" x14ac:dyDescent="0.35">
      <c r="O1736" s="191">
        <v>37488</v>
      </c>
      <c r="P1736" s="72">
        <v>11.1</v>
      </c>
    </row>
    <row r="1737" spans="15:16" x14ac:dyDescent="0.35">
      <c r="O1737" s="191">
        <v>37489</v>
      </c>
      <c r="P1737" s="72">
        <v>11.02</v>
      </c>
    </row>
    <row r="1738" spans="15:16" x14ac:dyDescent="0.35">
      <c r="O1738" s="191">
        <v>37490</v>
      </c>
      <c r="P1738" s="72">
        <v>11</v>
      </c>
    </row>
    <row r="1739" spans="15:16" x14ac:dyDescent="0.35">
      <c r="O1739" s="191">
        <v>37491</v>
      </c>
      <c r="P1739" s="72">
        <v>10.92</v>
      </c>
    </row>
    <row r="1740" spans="15:16" x14ac:dyDescent="0.35">
      <c r="O1740" s="191">
        <v>37494</v>
      </c>
      <c r="P1740" s="72">
        <v>11</v>
      </c>
    </row>
    <row r="1741" spans="15:16" x14ac:dyDescent="0.35">
      <c r="O1741" s="191">
        <v>37495</v>
      </c>
      <c r="P1741" s="72">
        <v>10.86</v>
      </c>
    </row>
    <row r="1742" spans="15:16" x14ac:dyDescent="0.35">
      <c r="O1742" s="191">
        <v>37496</v>
      </c>
      <c r="P1742" s="72">
        <v>10.74</v>
      </c>
    </row>
    <row r="1743" spans="15:16" x14ac:dyDescent="0.35">
      <c r="O1743" s="191">
        <v>37497</v>
      </c>
      <c r="P1743" s="72">
        <v>10.41</v>
      </c>
    </row>
    <row r="1744" spans="15:16" x14ac:dyDescent="0.35">
      <c r="O1744" s="191">
        <v>37498</v>
      </c>
      <c r="P1744" s="72">
        <v>10.76</v>
      </c>
    </row>
    <row r="1745" spans="15:16" x14ac:dyDescent="0.35">
      <c r="O1745" s="191">
        <v>37501</v>
      </c>
      <c r="P1745" s="72">
        <v>11.05</v>
      </c>
    </row>
    <row r="1746" spans="15:16" x14ac:dyDescent="0.35">
      <c r="O1746" s="191">
        <v>37502</v>
      </c>
      <c r="P1746" s="72">
        <v>10.92</v>
      </c>
    </row>
    <row r="1747" spans="15:16" x14ac:dyDescent="0.35">
      <c r="O1747" s="191">
        <v>37503</v>
      </c>
      <c r="P1747" s="72">
        <v>10.83</v>
      </c>
    </row>
    <row r="1748" spans="15:16" x14ac:dyDescent="0.35">
      <c r="O1748" s="191">
        <v>37504</v>
      </c>
      <c r="P1748" s="72">
        <v>10.75</v>
      </c>
    </row>
    <row r="1749" spans="15:16" x14ac:dyDescent="0.35">
      <c r="O1749" s="191">
        <v>37505</v>
      </c>
      <c r="P1749" s="72">
        <v>10.61</v>
      </c>
    </row>
    <row r="1750" spans="15:16" x14ac:dyDescent="0.35">
      <c r="O1750" s="191">
        <v>37508</v>
      </c>
      <c r="P1750" s="72">
        <v>10.6</v>
      </c>
    </row>
    <row r="1751" spans="15:16" x14ac:dyDescent="0.35">
      <c r="O1751" s="191">
        <v>37509</v>
      </c>
      <c r="P1751" s="72">
        <v>10.6</v>
      </c>
    </row>
    <row r="1752" spans="15:16" x14ac:dyDescent="0.35">
      <c r="O1752" s="191">
        <v>37510</v>
      </c>
      <c r="P1752" s="72">
        <v>10.71</v>
      </c>
    </row>
    <row r="1753" spans="15:16" x14ac:dyDescent="0.35">
      <c r="O1753" s="191">
        <v>37511</v>
      </c>
      <c r="P1753" s="72">
        <v>11.2</v>
      </c>
    </row>
    <row r="1754" spans="15:16" x14ac:dyDescent="0.35">
      <c r="O1754" s="191">
        <v>37512</v>
      </c>
      <c r="P1754" s="72">
        <v>11</v>
      </c>
    </row>
    <row r="1755" spans="15:16" x14ac:dyDescent="0.35">
      <c r="O1755" s="191">
        <v>37515</v>
      </c>
      <c r="P1755" s="72">
        <v>10.83</v>
      </c>
    </row>
    <row r="1756" spans="15:16" x14ac:dyDescent="0.35">
      <c r="O1756" s="191">
        <v>37516</v>
      </c>
      <c r="P1756" s="72">
        <v>11.12</v>
      </c>
    </row>
    <row r="1757" spans="15:16" ht="14.5" customHeight="1" x14ac:dyDescent="0.35">
      <c r="O1757" s="191">
        <v>37517</v>
      </c>
      <c r="P1757" s="72">
        <v>10.75</v>
      </c>
    </row>
    <row r="1758" spans="15:16" ht="29" customHeight="1" x14ac:dyDescent="0.35">
      <c r="O1758" s="191">
        <v>37518</v>
      </c>
      <c r="P1758" s="72">
        <v>10.72</v>
      </c>
    </row>
    <row r="1759" spans="15:16" x14ac:dyDescent="0.35">
      <c r="O1759" s="191">
        <v>37519</v>
      </c>
      <c r="P1759" s="72">
        <v>10.71</v>
      </c>
    </row>
    <row r="1760" spans="15:16" x14ac:dyDescent="0.35">
      <c r="O1760" s="191">
        <v>37522</v>
      </c>
      <c r="P1760" s="72">
        <v>10.7</v>
      </c>
    </row>
    <row r="1761" spans="15:16" x14ac:dyDescent="0.35">
      <c r="O1761" s="191">
        <v>37523</v>
      </c>
      <c r="P1761" s="72">
        <v>10.56</v>
      </c>
    </row>
    <row r="1762" spans="15:16" x14ac:dyDescent="0.35">
      <c r="O1762" s="191">
        <v>37524</v>
      </c>
      <c r="P1762" s="72">
        <v>10.57</v>
      </c>
    </row>
    <row r="1763" spans="15:16" x14ac:dyDescent="0.35">
      <c r="O1763" s="191">
        <v>37525</v>
      </c>
      <c r="P1763" s="72">
        <v>10.59</v>
      </c>
    </row>
    <row r="1764" spans="15:16" x14ac:dyDescent="0.35">
      <c r="O1764" s="191">
        <v>37526</v>
      </c>
      <c r="P1764" s="72">
        <v>10.56</v>
      </c>
    </row>
    <row r="1765" spans="15:16" x14ac:dyDescent="0.35">
      <c r="O1765" s="191">
        <v>37529</v>
      </c>
      <c r="P1765" s="72">
        <v>10.52</v>
      </c>
    </row>
    <row r="1766" spans="15:16" x14ac:dyDescent="0.35">
      <c r="O1766" s="191">
        <v>37530</v>
      </c>
      <c r="P1766" s="72">
        <v>10.51</v>
      </c>
    </row>
    <row r="1767" spans="15:16" x14ac:dyDescent="0.35">
      <c r="O1767" s="191">
        <v>37531</v>
      </c>
      <c r="P1767" s="72">
        <v>10.51</v>
      </c>
    </row>
    <row r="1768" spans="15:16" x14ac:dyDescent="0.35">
      <c r="O1768" s="191">
        <v>37532</v>
      </c>
      <c r="P1768" s="72">
        <v>10.48</v>
      </c>
    </row>
    <row r="1769" spans="15:16" x14ac:dyDescent="0.35">
      <c r="O1769" s="191">
        <v>37533</v>
      </c>
      <c r="P1769" s="72">
        <v>10.49</v>
      </c>
    </row>
    <row r="1770" spans="15:16" x14ac:dyDescent="0.35">
      <c r="O1770" s="191">
        <v>37536</v>
      </c>
      <c r="P1770" s="72">
        <v>10.65</v>
      </c>
    </row>
    <row r="1771" spans="15:16" x14ac:dyDescent="0.35">
      <c r="O1771" s="191">
        <v>37537</v>
      </c>
      <c r="P1771" s="72">
        <v>10.6</v>
      </c>
    </row>
    <row r="1772" spans="15:16" x14ac:dyDescent="0.35">
      <c r="O1772" s="191">
        <v>37538</v>
      </c>
      <c r="P1772" s="72">
        <v>10.58</v>
      </c>
    </row>
    <row r="1773" spans="15:16" x14ac:dyDescent="0.35">
      <c r="O1773" s="191">
        <v>37539</v>
      </c>
      <c r="P1773" s="72">
        <v>10.56</v>
      </c>
    </row>
    <row r="1774" spans="15:16" x14ac:dyDescent="0.35">
      <c r="O1774" s="191">
        <v>37540</v>
      </c>
      <c r="P1774" s="72">
        <v>10.62</v>
      </c>
    </row>
    <row r="1775" spans="15:16" x14ac:dyDescent="0.35">
      <c r="O1775" s="191">
        <v>37543</v>
      </c>
      <c r="P1775" s="72">
        <v>10.7</v>
      </c>
    </row>
    <row r="1776" spans="15:16" x14ac:dyDescent="0.35">
      <c r="O1776" s="191">
        <v>37544</v>
      </c>
      <c r="P1776" s="72">
        <v>10.7</v>
      </c>
    </row>
    <row r="1777" spans="15:16" x14ac:dyDescent="0.35">
      <c r="O1777" s="191">
        <v>37545</v>
      </c>
      <c r="P1777" s="72">
        <v>10.65</v>
      </c>
    </row>
    <row r="1778" spans="15:16" x14ac:dyDescent="0.35">
      <c r="O1778" s="191">
        <v>37546</v>
      </c>
      <c r="P1778" s="72">
        <v>10.71</v>
      </c>
    </row>
    <row r="1779" spans="15:16" x14ac:dyDescent="0.35">
      <c r="O1779" s="191">
        <v>37547</v>
      </c>
      <c r="P1779" s="72">
        <v>10.86</v>
      </c>
    </row>
    <row r="1780" spans="15:16" x14ac:dyDescent="0.35">
      <c r="O1780" s="191">
        <v>37550</v>
      </c>
      <c r="P1780" s="72">
        <v>10.88</v>
      </c>
    </row>
    <row r="1781" spans="15:16" x14ac:dyDescent="0.35">
      <c r="O1781" s="191">
        <v>37551</v>
      </c>
      <c r="P1781" s="72">
        <v>10.71</v>
      </c>
    </row>
    <row r="1782" spans="15:16" x14ac:dyDescent="0.35">
      <c r="O1782" s="191">
        <v>37552</v>
      </c>
      <c r="P1782" s="72">
        <v>10.71</v>
      </c>
    </row>
    <row r="1783" spans="15:16" x14ac:dyDescent="0.35">
      <c r="O1783" s="191">
        <v>37553</v>
      </c>
      <c r="P1783" s="72">
        <v>10.62</v>
      </c>
    </row>
    <row r="1784" spans="15:16" x14ac:dyDescent="0.35">
      <c r="O1784" s="191">
        <v>37554</v>
      </c>
      <c r="P1784" s="72">
        <v>10.53</v>
      </c>
    </row>
    <row r="1785" spans="15:16" x14ac:dyDescent="0.35">
      <c r="O1785" s="191">
        <v>37557</v>
      </c>
      <c r="P1785" s="72">
        <v>10.52</v>
      </c>
    </row>
    <row r="1786" spans="15:16" x14ac:dyDescent="0.35">
      <c r="O1786" s="191">
        <v>37558</v>
      </c>
      <c r="P1786" s="72">
        <v>10.5</v>
      </c>
    </row>
    <row r="1787" spans="15:16" x14ac:dyDescent="0.35">
      <c r="O1787" s="191">
        <v>37559</v>
      </c>
      <c r="P1787" s="72">
        <v>10.25</v>
      </c>
    </row>
    <row r="1788" spans="15:16" x14ac:dyDescent="0.35">
      <c r="O1788" s="191">
        <v>37560</v>
      </c>
      <c r="P1788" s="72">
        <v>10.02</v>
      </c>
    </row>
    <row r="1789" spans="15:16" x14ac:dyDescent="0.35">
      <c r="O1789" s="191">
        <v>37561</v>
      </c>
      <c r="P1789" s="72">
        <v>10.09</v>
      </c>
    </row>
    <row r="1790" spans="15:16" x14ac:dyDescent="0.35">
      <c r="O1790" s="191">
        <v>37564</v>
      </c>
      <c r="P1790" s="72">
        <v>10.220000000000001</v>
      </c>
    </row>
    <row r="1791" spans="15:16" x14ac:dyDescent="0.35">
      <c r="O1791" s="191">
        <v>37565</v>
      </c>
      <c r="P1791" s="72">
        <v>10.24</v>
      </c>
    </row>
    <row r="1792" spans="15:16" x14ac:dyDescent="0.35">
      <c r="O1792" s="191">
        <v>37566</v>
      </c>
      <c r="P1792" s="72">
        <v>10.24</v>
      </c>
    </row>
    <row r="1793" spans="15:16" x14ac:dyDescent="0.35">
      <c r="O1793" s="191">
        <v>37567</v>
      </c>
      <c r="P1793" s="72">
        <v>10.130000000000001</v>
      </c>
    </row>
    <row r="1794" spans="15:16" x14ac:dyDescent="0.35">
      <c r="O1794" s="191">
        <v>37568</v>
      </c>
      <c r="P1794" s="72">
        <v>10.1</v>
      </c>
    </row>
    <row r="1795" spans="15:16" x14ac:dyDescent="0.35">
      <c r="O1795" s="191">
        <v>37571</v>
      </c>
      <c r="P1795" s="72">
        <v>10.08</v>
      </c>
    </row>
    <row r="1796" spans="15:16" x14ac:dyDescent="0.35">
      <c r="O1796" s="191">
        <v>37572</v>
      </c>
      <c r="P1796" s="72">
        <v>10.07</v>
      </c>
    </row>
    <row r="1797" spans="15:16" x14ac:dyDescent="0.35">
      <c r="O1797" s="191">
        <v>37573</v>
      </c>
      <c r="P1797" s="72">
        <v>10.029999999999999</v>
      </c>
    </row>
    <row r="1798" spans="15:16" x14ac:dyDescent="0.35">
      <c r="O1798" s="191">
        <v>37574</v>
      </c>
      <c r="P1798" s="72">
        <v>10.3</v>
      </c>
    </row>
    <row r="1799" spans="15:16" x14ac:dyDescent="0.35">
      <c r="O1799" s="191">
        <v>37575</v>
      </c>
      <c r="P1799" s="72">
        <v>10.53</v>
      </c>
    </row>
    <row r="1800" spans="15:16" x14ac:dyDescent="0.35">
      <c r="O1800" s="191">
        <v>37578</v>
      </c>
      <c r="P1800" s="72">
        <v>10.87</v>
      </c>
    </row>
    <row r="1801" spans="15:16" x14ac:dyDescent="0.35">
      <c r="O1801" s="191">
        <v>37579</v>
      </c>
      <c r="P1801" s="72">
        <v>10.87</v>
      </c>
    </row>
    <row r="1802" spans="15:16" x14ac:dyDescent="0.35">
      <c r="O1802" s="191">
        <v>37580</v>
      </c>
      <c r="P1802" s="72">
        <v>10.89</v>
      </c>
    </row>
    <row r="1803" spans="15:16" x14ac:dyDescent="0.35">
      <c r="O1803" s="191">
        <v>37581</v>
      </c>
      <c r="P1803" s="72">
        <v>10.77</v>
      </c>
    </row>
    <row r="1804" spans="15:16" x14ac:dyDescent="0.35">
      <c r="O1804" s="191">
        <v>37582</v>
      </c>
      <c r="P1804" s="72">
        <v>10.94</v>
      </c>
    </row>
    <row r="1805" spans="15:16" x14ac:dyDescent="0.35">
      <c r="O1805" s="191">
        <v>37585</v>
      </c>
      <c r="P1805" s="72">
        <v>11.24</v>
      </c>
    </row>
    <row r="1806" spans="15:16" x14ac:dyDescent="0.35">
      <c r="O1806" s="191">
        <v>37586</v>
      </c>
      <c r="P1806" s="72">
        <v>11.48</v>
      </c>
    </row>
    <row r="1807" spans="15:16" x14ac:dyDescent="0.35">
      <c r="O1807" s="191">
        <v>37587</v>
      </c>
      <c r="P1807" s="72">
        <v>11.3</v>
      </c>
    </row>
    <row r="1808" spans="15:16" x14ac:dyDescent="0.35">
      <c r="O1808" s="191">
        <v>37588</v>
      </c>
      <c r="P1808" s="72">
        <v>11.42</v>
      </c>
    </row>
    <row r="1809" spans="15:16" x14ac:dyDescent="0.35">
      <c r="O1809" s="191">
        <v>37589</v>
      </c>
      <c r="P1809" s="72">
        <v>11.81</v>
      </c>
    </row>
    <row r="1810" spans="15:16" x14ac:dyDescent="0.35">
      <c r="O1810" s="191">
        <v>37592</v>
      </c>
      <c r="P1810" s="72">
        <v>11.89</v>
      </c>
    </row>
    <row r="1811" spans="15:16" x14ac:dyDescent="0.35">
      <c r="O1811" s="191">
        <v>37593</v>
      </c>
      <c r="P1811" s="72">
        <v>11.62</v>
      </c>
    </row>
    <row r="1812" spans="15:16" x14ac:dyDescent="0.35">
      <c r="O1812" s="191">
        <v>37594</v>
      </c>
      <c r="P1812" s="72">
        <v>11.73</v>
      </c>
    </row>
    <row r="1813" spans="15:16" x14ac:dyDescent="0.35">
      <c r="O1813" s="191">
        <v>37595</v>
      </c>
      <c r="P1813" s="72">
        <v>11.83</v>
      </c>
    </row>
    <row r="1814" spans="15:16" x14ac:dyDescent="0.35">
      <c r="O1814" s="191">
        <v>37596</v>
      </c>
      <c r="P1814" s="72">
        <v>11.88</v>
      </c>
    </row>
    <row r="1815" spans="15:16" x14ac:dyDescent="0.35">
      <c r="O1815" s="191">
        <v>37599</v>
      </c>
      <c r="P1815" s="72">
        <v>11.78</v>
      </c>
    </row>
    <row r="1816" spans="15:16" x14ac:dyDescent="0.35">
      <c r="O1816" s="191">
        <v>37600</v>
      </c>
      <c r="P1816" s="72">
        <v>11.88</v>
      </c>
    </row>
    <row r="1817" spans="15:16" x14ac:dyDescent="0.35">
      <c r="O1817" s="191">
        <v>37601</v>
      </c>
      <c r="P1817" s="72">
        <v>11.93</v>
      </c>
    </row>
    <row r="1818" spans="15:16" x14ac:dyDescent="0.35">
      <c r="O1818" s="191">
        <v>37602</v>
      </c>
      <c r="P1818" s="72">
        <v>11.75</v>
      </c>
    </row>
    <row r="1819" spans="15:16" x14ac:dyDescent="0.35">
      <c r="O1819" s="191">
        <v>37603</v>
      </c>
      <c r="P1819" s="72">
        <v>11.84</v>
      </c>
    </row>
    <row r="1820" spans="15:16" x14ac:dyDescent="0.35">
      <c r="O1820" s="191">
        <v>37606</v>
      </c>
      <c r="P1820" s="72">
        <v>11.58</v>
      </c>
    </row>
    <row r="1821" spans="15:16" x14ac:dyDescent="0.35">
      <c r="O1821" s="191">
        <v>37607</v>
      </c>
      <c r="P1821" s="72">
        <v>11.36</v>
      </c>
    </row>
    <row r="1822" spans="15:16" x14ac:dyDescent="0.35">
      <c r="O1822" s="191">
        <v>37608</v>
      </c>
      <c r="P1822" s="72">
        <v>11.49</v>
      </c>
    </row>
    <row r="1823" spans="15:16" x14ac:dyDescent="0.35">
      <c r="O1823" s="191">
        <v>37609</v>
      </c>
      <c r="P1823" s="72">
        <v>11.56</v>
      </c>
    </row>
    <row r="1824" spans="15:16" x14ac:dyDescent="0.35">
      <c r="O1824" s="191">
        <v>37610</v>
      </c>
      <c r="P1824" s="72">
        <v>11.62</v>
      </c>
    </row>
    <row r="1825" spans="15:16" x14ac:dyDescent="0.35">
      <c r="O1825" s="191">
        <v>37613</v>
      </c>
      <c r="P1825" s="72">
        <v>11.55</v>
      </c>
    </row>
    <row r="1826" spans="15:16" x14ac:dyDescent="0.35">
      <c r="O1826" s="191">
        <v>37614</v>
      </c>
      <c r="P1826" s="72">
        <v>11.58</v>
      </c>
    </row>
    <row r="1827" spans="15:16" x14ac:dyDescent="0.35">
      <c r="O1827" s="191">
        <v>37615</v>
      </c>
      <c r="P1827" s="72">
        <v>11.58</v>
      </c>
    </row>
    <row r="1828" spans="15:16" x14ac:dyDescent="0.35">
      <c r="O1828" s="191">
        <v>37616</v>
      </c>
      <c r="P1828" s="72">
        <v>11.52</v>
      </c>
    </row>
    <row r="1829" spans="15:16" x14ac:dyDescent="0.35">
      <c r="O1829" s="191">
        <v>37617</v>
      </c>
      <c r="P1829" s="72">
        <v>11.81</v>
      </c>
    </row>
    <row r="1830" spans="15:16" x14ac:dyDescent="0.35">
      <c r="O1830" s="191">
        <v>37620</v>
      </c>
      <c r="P1830" s="72">
        <v>11.75</v>
      </c>
    </row>
    <row r="1831" spans="15:16" x14ac:dyDescent="0.35">
      <c r="O1831" s="191">
        <v>37621</v>
      </c>
      <c r="P1831" s="72">
        <v>11.81</v>
      </c>
    </row>
    <row r="1832" spans="15:16" x14ac:dyDescent="0.35">
      <c r="O1832" s="191">
        <v>37622</v>
      </c>
      <c r="P1832" s="72">
        <v>11.83</v>
      </c>
    </row>
    <row r="1833" spans="15:16" x14ac:dyDescent="0.35">
      <c r="O1833" s="191">
        <v>37623</v>
      </c>
      <c r="P1833" s="72">
        <v>11.71</v>
      </c>
    </row>
    <row r="1834" spans="15:16" x14ac:dyDescent="0.35">
      <c r="O1834" s="191">
        <v>37624</v>
      </c>
      <c r="P1834" s="72">
        <v>11.61</v>
      </c>
    </row>
    <row r="1835" spans="15:16" x14ac:dyDescent="0.35">
      <c r="O1835" s="191">
        <v>37627</v>
      </c>
      <c r="P1835" s="72">
        <v>11.54</v>
      </c>
    </row>
    <row r="1836" spans="15:16" x14ac:dyDescent="0.35">
      <c r="O1836" s="191">
        <v>37628</v>
      </c>
      <c r="P1836" s="72">
        <v>11.44</v>
      </c>
    </row>
    <row r="1837" spans="15:16" x14ac:dyDescent="0.35">
      <c r="O1837" s="191">
        <v>37629</v>
      </c>
      <c r="P1837" s="72">
        <v>11.53</v>
      </c>
    </row>
    <row r="1838" spans="15:16" x14ac:dyDescent="0.35">
      <c r="O1838" s="191">
        <v>37630</v>
      </c>
      <c r="P1838" s="72">
        <v>11.67</v>
      </c>
    </row>
    <row r="1839" spans="15:16" x14ac:dyDescent="0.35">
      <c r="O1839" s="191">
        <v>37631</v>
      </c>
      <c r="P1839" s="72">
        <v>11.54</v>
      </c>
    </row>
    <row r="1840" spans="15:16" x14ac:dyDescent="0.35">
      <c r="O1840" s="191">
        <v>37634</v>
      </c>
      <c r="P1840" s="72">
        <v>11.41</v>
      </c>
    </row>
    <row r="1841" spans="15:16" x14ac:dyDescent="0.35">
      <c r="O1841" s="191">
        <v>37635</v>
      </c>
      <c r="P1841" s="72">
        <v>11.48</v>
      </c>
    </row>
    <row r="1842" spans="15:16" x14ac:dyDescent="0.35">
      <c r="O1842" s="191">
        <v>37636</v>
      </c>
      <c r="P1842" s="72">
        <v>11.44</v>
      </c>
    </row>
    <row r="1843" spans="15:16" x14ac:dyDescent="0.35">
      <c r="O1843" s="191">
        <v>37637</v>
      </c>
      <c r="P1843" s="72">
        <v>11.41</v>
      </c>
    </row>
    <row r="1844" spans="15:16" x14ac:dyDescent="0.35">
      <c r="O1844" s="191">
        <v>37638</v>
      </c>
      <c r="P1844" s="72">
        <v>11.51</v>
      </c>
    </row>
    <row r="1845" spans="15:16" x14ac:dyDescent="0.35">
      <c r="O1845" s="191">
        <v>37641</v>
      </c>
      <c r="P1845" s="72">
        <v>11.51</v>
      </c>
    </row>
    <row r="1846" spans="15:16" x14ac:dyDescent="0.35">
      <c r="O1846" s="191">
        <v>37642</v>
      </c>
      <c r="P1846" s="72">
        <v>11.52</v>
      </c>
    </row>
    <row r="1847" spans="15:16" x14ac:dyDescent="0.35">
      <c r="O1847" s="191">
        <v>37643</v>
      </c>
      <c r="P1847" s="72">
        <v>11.74</v>
      </c>
    </row>
    <row r="1848" spans="15:16" x14ac:dyDescent="0.35">
      <c r="O1848" s="191">
        <v>37644</v>
      </c>
      <c r="P1848" s="72">
        <v>11.74</v>
      </c>
    </row>
    <row r="1849" spans="15:16" x14ac:dyDescent="0.35">
      <c r="O1849" s="191">
        <v>37645</v>
      </c>
      <c r="P1849" s="72">
        <v>11.51</v>
      </c>
    </row>
    <row r="1850" spans="15:16" x14ac:dyDescent="0.35">
      <c r="O1850" s="191">
        <v>37648</v>
      </c>
      <c r="P1850" s="72">
        <v>11.14</v>
      </c>
    </row>
    <row r="1851" spans="15:16" x14ac:dyDescent="0.35">
      <c r="O1851" s="191">
        <v>37649</v>
      </c>
      <c r="P1851" s="72">
        <v>10.97</v>
      </c>
    </row>
    <row r="1852" spans="15:16" x14ac:dyDescent="0.35">
      <c r="O1852" s="191">
        <v>37650</v>
      </c>
      <c r="P1852" s="72">
        <v>10.89</v>
      </c>
    </row>
    <row r="1853" spans="15:16" x14ac:dyDescent="0.35">
      <c r="O1853" s="191">
        <v>37651</v>
      </c>
      <c r="P1853" s="72">
        <v>10.72</v>
      </c>
    </row>
    <row r="1854" spans="15:16" x14ac:dyDescent="0.35">
      <c r="O1854" s="191">
        <v>37652</v>
      </c>
      <c r="P1854" s="72">
        <v>10.92</v>
      </c>
    </row>
    <row r="1855" spans="15:16" x14ac:dyDescent="0.35">
      <c r="O1855" s="191">
        <v>37655</v>
      </c>
      <c r="P1855" s="72">
        <v>11.03</v>
      </c>
    </row>
    <row r="1856" spans="15:16" x14ac:dyDescent="0.35">
      <c r="O1856" s="191">
        <v>37656</v>
      </c>
      <c r="P1856" s="72">
        <v>11.15</v>
      </c>
    </row>
    <row r="1857" spans="15:16" x14ac:dyDescent="0.35">
      <c r="O1857" s="191">
        <v>37657</v>
      </c>
      <c r="P1857" s="72">
        <v>11.09</v>
      </c>
    </row>
    <row r="1858" spans="15:16" x14ac:dyDescent="0.35">
      <c r="O1858" s="191">
        <v>37658</v>
      </c>
      <c r="P1858" s="72">
        <v>11.2</v>
      </c>
    </row>
    <row r="1859" spans="15:16" x14ac:dyDescent="0.35">
      <c r="O1859" s="191">
        <v>37659</v>
      </c>
      <c r="P1859" s="72">
        <v>11.19</v>
      </c>
    </row>
    <row r="1860" spans="15:16" x14ac:dyDescent="0.35">
      <c r="O1860" s="191">
        <v>37662</v>
      </c>
      <c r="P1860" s="72">
        <v>11.14</v>
      </c>
    </row>
    <row r="1861" spans="15:16" x14ac:dyDescent="0.35">
      <c r="O1861" s="191">
        <v>37663</v>
      </c>
      <c r="P1861" s="72">
        <v>11.06</v>
      </c>
    </row>
    <row r="1862" spans="15:16" x14ac:dyDescent="0.35">
      <c r="O1862" s="191">
        <v>37664</v>
      </c>
      <c r="P1862" s="72">
        <v>10.91</v>
      </c>
    </row>
    <row r="1863" spans="15:16" x14ac:dyDescent="0.35">
      <c r="O1863" s="191">
        <v>37665</v>
      </c>
      <c r="P1863" s="72">
        <v>10.91</v>
      </c>
    </row>
    <row r="1864" spans="15:16" x14ac:dyDescent="0.35">
      <c r="O1864" s="191">
        <v>37666</v>
      </c>
      <c r="P1864" s="72">
        <v>10.95</v>
      </c>
    </row>
    <row r="1865" spans="15:16" x14ac:dyDescent="0.35">
      <c r="O1865" s="191">
        <v>37669</v>
      </c>
      <c r="P1865" s="72">
        <v>11.19</v>
      </c>
    </row>
    <row r="1866" spans="15:16" x14ac:dyDescent="0.35">
      <c r="O1866" s="191">
        <v>37670</v>
      </c>
      <c r="P1866" s="72">
        <v>11.24</v>
      </c>
    </row>
    <row r="1867" spans="15:16" x14ac:dyDescent="0.35">
      <c r="O1867" s="191">
        <v>37671</v>
      </c>
      <c r="P1867" s="72">
        <v>11.89</v>
      </c>
    </row>
    <row r="1868" spans="15:16" x14ac:dyDescent="0.35">
      <c r="O1868" s="191">
        <v>37672</v>
      </c>
      <c r="P1868" s="72">
        <v>11.94</v>
      </c>
    </row>
    <row r="1869" spans="15:16" x14ac:dyDescent="0.35">
      <c r="O1869" s="191">
        <v>37673</v>
      </c>
      <c r="P1869" s="72">
        <v>11.99</v>
      </c>
    </row>
    <row r="1870" spans="15:16" x14ac:dyDescent="0.35">
      <c r="O1870" s="191">
        <v>37676</v>
      </c>
      <c r="P1870" s="72">
        <v>12.36</v>
      </c>
    </row>
    <row r="1871" spans="15:16" x14ac:dyDescent="0.35">
      <c r="O1871" s="191">
        <v>37677</v>
      </c>
      <c r="P1871" s="72">
        <v>12.14</v>
      </c>
    </row>
    <row r="1872" spans="15:16" x14ac:dyDescent="0.35">
      <c r="O1872" s="191">
        <v>37678</v>
      </c>
      <c r="P1872" s="72">
        <v>12.17</v>
      </c>
    </row>
    <row r="1873" spans="15:16" x14ac:dyDescent="0.35">
      <c r="O1873" s="191">
        <v>37679</v>
      </c>
      <c r="P1873" s="72">
        <v>12.17</v>
      </c>
    </row>
    <row r="1874" spans="15:16" x14ac:dyDescent="0.35">
      <c r="O1874" s="191">
        <v>37680</v>
      </c>
      <c r="P1874" s="72">
        <v>12.06</v>
      </c>
    </row>
    <row r="1875" spans="15:16" x14ac:dyDescent="0.35">
      <c r="O1875" s="191">
        <v>37683</v>
      </c>
      <c r="P1875" s="72">
        <v>12.17</v>
      </c>
    </row>
    <row r="1876" spans="15:16" x14ac:dyDescent="0.35">
      <c r="O1876" s="191">
        <v>37684</v>
      </c>
      <c r="P1876" s="72">
        <v>11.99</v>
      </c>
    </row>
    <row r="1877" spans="15:16" x14ac:dyDescent="0.35">
      <c r="O1877" s="191">
        <v>37685</v>
      </c>
      <c r="P1877" s="72">
        <v>11.77</v>
      </c>
    </row>
    <row r="1878" spans="15:16" x14ac:dyDescent="0.35">
      <c r="O1878" s="191">
        <v>37686</v>
      </c>
      <c r="P1878" s="72">
        <v>11.79</v>
      </c>
    </row>
    <row r="1879" spans="15:16" x14ac:dyDescent="0.35">
      <c r="O1879" s="191">
        <v>37687</v>
      </c>
      <c r="P1879" s="72">
        <v>12.13</v>
      </c>
    </row>
    <row r="1880" spans="15:16" x14ac:dyDescent="0.35">
      <c r="O1880" s="191">
        <v>37690</v>
      </c>
      <c r="P1880" s="72">
        <v>12.05</v>
      </c>
    </row>
    <row r="1881" spans="15:16" x14ac:dyDescent="0.35">
      <c r="O1881" s="191">
        <v>37691</v>
      </c>
      <c r="P1881" s="72">
        <v>11.9</v>
      </c>
    </row>
    <row r="1882" spans="15:16" x14ac:dyDescent="0.35">
      <c r="O1882" s="191">
        <v>37692</v>
      </c>
      <c r="P1882" s="72">
        <v>11.77</v>
      </c>
    </row>
    <row r="1883" spans="15:16" x14ac:dyDescent="0.35">
      <c r="O1883" s="191">
        <v>37693</v>
      </c>
      <c r="P1883" s="72">
        <v>11.75</v>
      </c>
    </row>
    <row r="1884" spans="15:16" x14ac:dyDescent="0.35">
      <c r="O1884" s="191">
        <v>37694</v>
      </c>
      <c r="P1884" s="72">
        <v>11.75</v>
      </c>
    </row>
    <row r="1885" spans="15:16" x14ac:dyDescent="0.35">
      <c r="O1885" s="191">
        <v>37697</v>
      </c>
      <c r="P1885" s="72">
        <v>11.81</v>
      </c>
    </row>
    <row r="1886" spans="15:16" x14ac:dyDescent="0.35">
      <c r="O1886" s="191">
        <v>37698</v>
      </c>
      <c r="P1886" s="72">
        <v>11.81</v>
      </c>
    </row>
    <row r="1887" spans="15:16" x14ac:dyDescent="0.35">
      <c r="O1887" s="191">
        <v>37699</v>
      </c>
      <c r="P1887" s="72">
        <v>11.98</v>
      </c>
    </row>
    <row r="1888" spans="15:16" x14ac:dyDescent="0.35">
      <c r="O1888" s="191">
        <v>37700</v>
      </c>
      <c r="P1888" s="72">
        <v>12.06</v>
      </c>
    </row>
    <row r="1889" spans="15:16" x14ac:dyDescent="0.35">
      <c r="O1889" s="191">
        <v>37701</v>
      </c>
      <c r="P1889" s="72">
        <v>12.13</v>
      </c>
    </row>
    <row r="1890" spans="15:16" x14ac:dyDescent="0.35">
      <c r="O1890" s="191">
        <v>37704</v>
      </c>
      <c r="P1890" s="72">
        <v>12.21</v>
      </c>
    </row>
    <row r="1891" spans="15:16" x14ac:dyDescent="0.35">
      <c r="O1891" s="191">
        <v>37705</v>
      </c>
      <c r="P1891" s="72">
        <v>12.43</v>
      </c>
    </row>
    <row r="1892" spans="15:16" x14ac:dyDescent="0.35">
      <c r="O1892" s="191">
        <v>37706</v>
      </c>
      <c r="P1892" s="72">
        <v>12.86</v>
      </c>
    </row>
    <row r="1893" spans="15:16" x14ac:dyDescent="0.35">
      <c r="O1893" s="191">
        <v>37707</v>
      </c>
      <c r="P1893" s="72">
        <v>13.15</v>
      </c>
    </row>
    <row r="1894" spans="15:16" x14ac:dyDescent="0.35">
      <c r="O1894" s="191">
        <v>37708</v>
      </c>
      <c r="P1894" s="72">
        <v>12.91</v>
      </c>
    </row>
    <row r="1895" spans="15:16" x14ac:dyDescent="0.35">
      <c r="O1895" s="191">
        <v>37711</v>
      </c>
      <c r="P1895" s="72">
        <v>12.84</v>
      </c>
    </row>
    <row r="1896" spans="15:16" x14ac:dyDescent="0.35">
      <c r="O1896" s="191">
        <v>37712</v>
      </c>
      <c r="P1896" s="72">
        <v>13.07</v>
      </c>
    </row>
    <row r="1897" spans="15:16" x14ac:dyDescent="0.35">
      <c r="O1897" s="191">
        <v>37713</v>
      </c>
      <c r="P1897" s="72">
        <v>13.21</v>
      </c>
    </row>
    <row r="1898" spans="15:16" x14ac:dyDescent="0.35">
      <c r="O1898" s="191">
        <v>37714</v>
      </c>
      <c r="P1898" s="72">
        <v>13.21</v>
      </c>
    </row>
    <row r="1899" spans="15:16" x14ac:dyDescent="0.35">
      <c r="O1899" s="191">
        <v>37715</v>
      </c>
      <c r="P1899" s="72">
        <v>13.09</v>
      </c>
    </row>
    <row r="1900" spans="15:16" x14ac:dyDescent="0.35">
      <c r="O1900" s="191">
        <v>37718</v>
      </c>
      <c r="P1900" s="72">
        <v>13.18</v>
      </c>
    </row>
    <row r="1901" spans="15:16" x14ac:dyDescent="0.35">
      <c r="O1901" s="191">
        <v>37719</v>
      </c>
      <c r="P1901" s="72">
        <v>13.04</v>
      </c>
    </row>
    <row r="1902" spans="15:16" x14ac:dyDescent="0.35">
      <c r="O1902" s="191">
        <v>37720</v>
      </c>
      <c r="P1902" s="72">
        <v>13.04</v>
      </c>
    </row>
    <row r="1903" spans="15:16" x14ac:dyDescent="0.35">
      <c r="O1903" s="191">
        <v>37721</v>
      </c>
      <c r="P1903" s="72">
        <v>13.04</v>
      </c>
    </row>
    <row r="1904" spans="15:16" x14ac:dyDescent="0.35">
      <c r="O1904" s="191">
        <v>37722</v>
      </c>
      <c r="P1904" s="72">
        <v>12.97</v>
      </c>
    </row>
    <row r="1905" spans="15:16" x14ac:dyDescent="0.35">
      <c r="O1905" s="191">
        <v>37726</v>
      </c>
      <c r="P1905" s="72">
        <v>13.63</v>
      </c>
    </row>
    <row r="1906" spans="15:16" x14ac:dyDescent="0.35">
      <c r="O1906" s="191">
        <v>37727</v>
      </c>
      <c r="P1906" s="72">
        <v>13.61</v>
      </c>
    </row>
    <row r="1907" spans="15:16" x14ac:dyDescent="0.35">
      <c r="O1907" s="191">
        <v>37728</v>
      </c>
      <c r="P1907" s="72">
        <v>13.44</v>
      </c>
    </row>
    <row r="1908" spans="15:16" x14ac:dyDescent="0.35">
      <c r="O1908" s="191">
        <v>37729</v>
      </c>
      <c r="P1908" s="72">
        <v>13.44</v>
      </c>
    </row>
    <row r="1909" spans="15:16" x14ac:dyDescent="0.35">
      <c r="O1909" s="191">
        <v>37732</v>
      </c>
      <c r="P1909" s="72">
        <v>13.85</v>
      </c>
    </row>
    <row r="1910" spans="15:16" x14ac:dyDescent="0.35">
      <c r="O1910" s="191">
        <v>37733</v>
      </c>
      <c r="P1910" s="72">
        <v>13.91</v>
      </c>
    </row>
    <row r="1911" spans="15:16" x14ac:dyDescent="0.35">
      <c r="O1911" s="191">
        <v>37734</v>
      </c>
      <c r="P1911" s="72">
        <v>13.77</v>
      </c>
    </row>
    <row r="1912" spans="15:16" x14ac:dyDescent="0.35">
      <c r="O1912" s="191">
        <v>37735</v>
      </c>
      <c r="P1912" s="72">
        <v>13.53</v>
      </c>
    </row>
    <row r="1913" spans="15:16" x14ac:dyDescent="0.35">
      <c r="O1913" s="191">
        <v>37736</v>
      </c>
      <c r="P1913" s="72">
        <v>13.56</v>
      </c>
    </row>
    <row r="1914" spans="15:16" x14ac:dyDescent="0.35">
      <c r="O1914" s="191">
        <v>37739</v>
      </c>
      <c r="P1914" s="72">
        <v>13.71</v>
      </c>
    </row>
    <row r="1915" spans="15:16" x14ac:dyDescent="0.35">
      <c r="O1915" s="191">
        <v>37740</v>
      </c>
      <c r="P1915" s="72">
        <v>13.59</v>
      </c>
    </row>
    <row r="1916" spans="15:16" x14ac:dyDescent="0.35">
      <c r="O1916" s="191">
        <v>37741</v>
      </c>
      <c r="P1916" s="72">
        <v>13.59</v>
      </c>
    </row>
    <row r="1917" spans="15:16" x14ac:dyDescent="0.35">
      <c r="O1917" s="191">
        <v>37742</v>
      </c>
      <c r="P1917" s="72">
        <v>13.59</v>
      </c>
    </row>
    <row r="1918" spans="15:16" x14ac:dyDescent="0.35">
      <c r="O1918" s="191">
        <v>37743</v>
      </c>
      <c r="P1918" s="72">
        <v>13.75</v>
      </c>
    </row>
    <row r="1919" spans="15:16" x14ac:dyDescent="0.35">
      <c r="O1919" s="191">
        <v>37746</v>
      </c>
      <c r="P1919" s="72">
        <v>13.78</v>
      </c>
    </row>
    <row r="1920" spans="15:16" x14ac:dyDescent="0.35">
      <c r="O1920" s="191">
        <v>37747</v>
      </c>
      <c r="P1920" s="72">
        <v>13.76</v>
      </c>
    </row>
    <row r="1921" spans="15:16" x14ac:dyDescent="0.35">
      <c r="O1921" s="191">
        <v>37748</v>
      </c>
      <c r="P1921" s="72">
        <v>14.1</v>
      </c>
    </row>
    <row r="1922" spans="15:16" x14ac:dyDescent="0.35">
      <c r="O1922" s="191">
        <v>37749</v>
      </c>
      <c r="P1922" s="72">
        <v>14.23</v>
      </c>
    </row>
    <row r="1923" spans="15:16" x14ac:dyDescent="0.35">
      <c r="O1923" s="191">
        <v>37750</v>
      </c>
      <c r="P1923" s="72">
        <v>13.92</v>
      </c>
    </row>
    <row r="1924" spans="15:16" x14ac:dyDescent="0.35">
      <c r="O1924" s="191">
        <v>37753</v>
      </c>
      <c r="P1924" s="72">
        <v>13.94</v>
      </c>
    </row>
    <row r="1925" spans="15:16" x14ac:dyDescent="0.35">
      <c r="O1925" s="191">
        <v>37754</v>
      </c>
      <c r="P1925" s="72">
        <v>14.29</v>
      </c>
    </row>
    <row r="1926" spans="15:16" x14ac:dyDescent="0.35">
      <c r="O1926" s="191">
        <v>37755</v>
      </c>
      <c r="P1926" s="72">
        <v>14.23</v>
      </c>
    </row>
    <row r="1927" spans="15:16" x14ac:dyDescent="0.35">
      <c r="O1927" s="191">
        <v>37756</v>
      </c>
      <c r="P1927" s="72">
        <v>14.63</v>
      </c>
    </row>
    <row r="1928" spans="15:16" x14ac:dyDescent="0.35">
      <c r="O1928" s="191">
        <v>37757</v>
      </c>
      <c r="P1928" s="72">
        <v>14.44</v>
      </c>
    </row>
    <row r="1929" spans="15:16" x14ac:dyDescent="0.35">
      <c r="O1929" s="191">
        <v>37760</v>
      </c>
      <c r="P1929" s="72">
        <v>14.68</v>
      </c>
    </row>
    <row r="1930" spans="15:16" x14ac:dyDescent="0.35">
      <c r="O1930" s="191">
        <v>37761</v>
      </c>
      <c r="P1930" s="72">
        <v>14.73</v>
      </c>
    </row>
    <row r="1931" spans="15:16" x14ac:dyDescent="0.35">
      <c r="O1931" s="191">
        <v>37762</v>
      </c>
      <c r="P1931" s="72">
        <v>14.98</v>
      </c>
    </row>
    <row r="1932" spans="15:16" x14ac:dyDescent="0.35">
      <c r="O1932" s="191">
        <v>37763</v>
      </c>
      <c r="P1932" s="72">
        <v>14.94</v>
      </c>
    </row>
    <row r="1933" spans="15:16" x14ac:dyDescent="0.35">
      <c r="O1933" s="191">
        <v>37764</v>
      </c>
      <c r="P1933" s="72">
        <v>14.89</v>
      </c>
    </row>
    <row r="1934" spans="15:16" x14ac:dyDescent="0.35">
      <c r="O1934" s="191">
        <v>37767</v>
      </c>
      <c r="P1934" s="72">
        <v>15.04</v>
      </c>
    </row>
    <row r="1935" spans="15:16" x14ac:dyDescent="0.35">
      <c r="O1935" s="191">
        <v>37768</v>
      </c>
      <c r="P1935" s="72">
        <v>15.08</v>
      </c>
    </row>
    <row r="1936" spans="15:16" x14ac:dyDescent="0.35">
      <c r="O1936" s="191">
        <v>37769</v>
      </c>
      <c r="P1936" s="72">
        <v>15.04</v>
      </c>
    </row>
    <row r="1937" spans="15:16" x14ac:dyDescent="0.35">
      <c r="O1937" s="191">
        <v>37770</v>
      </c>
      <c r="P1937" s="72">
        <v>15.26</v>
      </c>
    </row>
    <row r="1938" spans="15:16" x14ac:dyDescent="0.35">
      <c r="O1938" s="191">
        <v>37771</v>
      </c>
      <c r="P1938" s="72">
        <v>15.4</v>
      </c>
    </row>
    <row r="1939" spans="15:16" x14ac:dyDescent="0.35">
      <c r="O1939" s="191">
        <v>37774</v>
      </c>
      <c r="P1939" s="72">
        <v>15.53</v>
      </c>
    </row>
    <row r="1940" spans="15:16" x14ac:dyDescent="0.35">
      <c r="O1940" s="191">
        <v>37775</v>
      </c>
      <c r="P1940" s="72">
        <v>15.18</v>
      </c>
    </row>
    <row r="1941" spans="15:16" x14ac:dyDescent="0.35">
      <c r="O1941" s="191">
        <v>37776</v>
      </c>
      <c r="P1941" s="72">
        <v>15.37</v>
      </c>
    </row>
    <row r="1942" spans="15:16" x14ac:dyDescent="0.35">
      <c r="O1942" s="191">
        <v>37777</v>
      </c>
      <c r="P1942" s="72">
        <v>15.34</v>
      </c>
    </row>
    <row r="1943" spans="15:16" x14ac:dyDescent="0.35">
      <c r="O1943" s="191">
        <v>37778</v>
      </c>
      <c r="P1943" s="72">
        <v>15.37</v>
      </c>
    </row>
    <row r="1944" spans="15:16" x14ac:dyDescent="0.35">
      <c r="O1944" s="191">
        <v>37781</v>
      </c>
      <c r="P1944" s="72">
        <v>15.94</v>
      </c>
    </row>
    <row r="1945" spans="15:16" x14ac:dyDescent="0.35">
      <c r="O1945" s="191">
        <v>37782</v>
      </c>
      <c r="P1945" s="72">
        <v>15.35</v>
      </c>
    </row>
    <row r="1946" spans="15:16" x14ac:dyDescent="0.35">
      <c r="O1946" s="191">
        <v>37783</v>
      </c>
      <c r="P1946" s="72">
        <v>15.33</v>
      </c>
    </row>
    <row r="1947" spans="15:16" x14ac:dyDescent="0.35">
      <c r="O1947" s="191">
        <v>37784</v>
      </c>
      <c r="P1947" s="72">
        <v>15.76</v>
      </c>
    </row>
    <row r="1948" spans="15:16" x14ac:dyDescent="0.35">
      <c r="O1948" s="191">
        <v>37785</v>
      </c>
      <c r="P1948" s="72">
        <v>15.62</v>
      </c>
    </row>
    <row r="1949" spans="15:16" x14ac:dyDescent="0.35">
      <c r="O1949" s="191">
        <v>37788</v>
      </c>
      <c r="P1949" s="72">
        <v>15.66</v>
      </c>
    </row>
    <row r="1950" spans="15:16" x14ac:dyDescent="0.35">
      <c r="O1950" s="191">
        <v>37789</v>
      </c>
      <c r="P1950" s="72">
        <v>16.22</v>
      </c>
    </row>
    <row r="1951" spans="15:16" x14ac:dyDescent="0.35">
      <c r="O1951" s="191">
        <v>37790</v>
      </c>
      <c r="P1951" s="72">
        <v>16.55</v>
      </c>
    </row>
    <row r="1952" spans="15:16" x14ac:dyDescent="0.35">
      <c r="O1952" s="191">
        <v>37791</v>
      </c>
      <c r="P1952" s="72">
        <v>16.39</v>
      </c>
    </row>
    <row r="1953" spans="15:16" x14ac:dyDescent="0.35">
      <c r="O1953" s="191">
        <v>37792</v>
      </c>
      <c r="P1953" s="72">
        <v>16.329999999999998</v>
      </c>
    </row>
    <row r="1954" spans="15:16" x14ac:dyDescent="0.35">
      <c r="O1954" s="191">
        <v>37795</v>
      </c>
      <c r="P1954" s="72">
        <v>16.309999999999999</v>
      </c>
    </row>
    <row r="1955" spans="15:16" x14ac:dyDescent="0.35">
      <c r="O1955" s="191">
        <v>37796</v>
      </c>
      <c r="P1955" s="72">
        <v>16.309999999999999</v>
      </c>
    </row>
    <row r="1956" spans="15:16" x14ac:dyDescent="0.35">
      <c r="O1956" s="191">
        <v>37797</v>
      </c>
      <c r="P1956" s="72">
        <v>16.34</v>
      </c>
    </row>
    <row r="1957" spans="15:16" x14ac:dyDescent="0.35">
      <c r="O1957" s="191">
        <v>37798</v>
      </c>
      <c r="P1957" s="72">
        <v>15.06</v>
      </c>
    </row>
    <row r="1958" spans="15:16" x14ac:dyDescent="0.35">
      <c r="O1958" s="191">
        <v>37799</v>
      </c>
      <c r="P1958" s="72">
        <v>15.22</v>
      </c>
    </row>
    <row r="1959" spans="15:16" x14ac:dyDescent="0.35">
      <c r="O1959" s="191">
        <v>37802</v>
      </c>
      <c r="P1959" s="72">
        <v>15.33</v>
      </c>
    </row>
    <row r="1960" spans="15:16" x14ac:dyDescent="0.35">
      <c r="O1960" s="191">
        <v>37803</v>
      </c>
      <c r="P1960" s="72">
        <v>15.15</v>
      </c>
    </row>
    <row r="1961" spans="15:16" x14ac:dyDescent="0.35">
      <c r="O1961" s="191">
        <v>37804</v>
      </c>
      <c r="P1961" s="72">
        <v>15.11</v>
      </c>
    </row>
    <row r="1962" spans="15:16" x14ac:dyDescent="0.35">
      <c r="O1962" s="191">
        <v>37805</v>
      </c>
      <c r="P1962" s="72">
        <v>15.34</v>
      </c>
    </row>
    <row r="1963" spans="15:16" x14ac:dyDescent="0.35">
      <c r="O1963" s="191">
        <v>37806</v>
      </c>
      <c r="P1963" s="72">
        <v>15.32</v>
      </c>
    </row>
    <row r="1964" spans="15:16" x14ac:dyDescent="0.35">
      <c r="O1964" s="191">
        <v>37809</v>
      </c>
      <c r="P1964" s="72">
        <v>15.22</v>
      </c>
    </row>
    <row r="1965" spans="15:16" x14ac:dyDescent="0.35">
      <c r="O1965" s="191">
        <v>37810</v>
      </c>
      <c r="P1965" s="72">
        <v>15.45</v>
      </c>
    </row>
    <row r="1966" spans="15:16" x14ac:dyDescent="0.35">
      <c r="O1966" s="191">
        <v>37811</v>
      </c>
      <c r="P1966" s="72">
        <v>15.14</v>
      </c>
    </row>
    <row r="1967" spans="15:16" x14ac:dyDescent="0.35">
      <c r="O1967" s="191">
        <v>37812</v>
      </c>
      <c r="P1967" s="72">
        <v>14.96</v>
      </c>
    </row>
    <row r="1968" spans="15:16" x14ac:dyDescent="0.35">
      <c r="O1968" s="191">
        <v>37813</v>
      </c>
      <c r="P1968" s="72">
        <v>14.82</v>
      </c>
    </row>
    <row r="1969" spans="15:16" x14ac:dyDescent="0.35">
      <c r="O1969" s="191">
        <v>37816</v>
      </c>
      <c r="P1969" s="72">
        <v>14.84</v>
      </c>
    </row>
    <row r="1970" spans="15:16" x14ac:dyDescent="0.35">
      <c r="O1970" s="191">
        <v>37817</v>
      </c>
      <c r="P1970" s="72">
        <v>14.5</v>
      </c>
    </row>
    <row r="1971" spans="15:16" x14ac:dyDescent="0.35">
      <c r="O1971" s="191">
        <v>37818</v>
      </c>
      <c r="P1971" s="72">
        <v>14.61</v>
      </c>
    </row>
    <row r="1972" spans="15:16" x14ac:dyDescent="0.35">
      <c r="O1972" s="191">
        <v>37819</v>
      </c>
      <c r="P1972" s="72">
        <v>14.61</v>
      </c>
    </row>
    <row r="1973" spans="15:16" x14ac:dyDescent="0.35">
      <c r="O1973" s="191">
        <v>37820</v>
      </c>
      <c r="P1973" s="72">
        <v>14.47</v>
      </c>
    </row>
    <row r="1974" spans="15:16" x14ac:dyDescent="0.35">
      <c r="O1974" s="191">
        <v>37823</v>
      </c>
      <c r="P1974" s="72">
        <v>14.27</v>
      </c>
    </row>
    <row r="1975" spans="15:16" x14ac:dyDescent="0.35">
      <c r="O1975" s="191">
        <v>37824</v>
      </c>
      <c r="P1975" s="72">
        <v>13.43</v>
      </c>
    </row>
    <row r="1976" spans="15:16" x14ac:dyDescent="0.35">
      <c r="O1976" s="191">
        <v>37825</v>
      </c>
      <c r="P1976" s="72">
        <v>13.44</v>
      </c>
    </row>
    <row r="1977" spans="15:16" x14ac:dyDescent="0.35">
      <c r="O1977" s="191">
        <v>37826</v>
      </c>
      <c r="P1977" s="72">
        <v>13.82</v>
      </c>
    </row>
    <row r="1978" spans="15:16" x14ac:dyDescent="0.35">
      <c r="O1978" s="191">
        <v>37827</v>
      </c>
      <c r="P1978" s="72">
        <v>14.13</v>
      </c>
    </row>
    <row r="1979" spans="15:16" x14ac:dyDescent="0.35">
      <c r="O1979" s="191">
        <v>37830</v>
      </c>
      <c r="P1979" s="72">
        <v>14.05</v>
      </c>
    </row>
    <row r="1980" spans="15:16" x14ac:dyDescent="0.35">
      <c r="O1980" s="191">
        <v>37831</v>
      </c>
      <c r="P1980" s="72">
        <v>14.01</v>
      </c>
    </row>
    <row r="1981" spans="15:16" x14ac:dyDescent="0.35">
      <c r="O1981" s="191">
        <v>37832</v>
      </c>
      <c r="P1981" s="72">
        <v>14.06</v>
      </c>
    </row>
    <row r="1982" spans="15:16" x14ac:dyDescent="0.35">
      <c r="O1982" s="191">
        <v>37833</v>
      </c>
      <c r="P1982" s="72">
        <v>14.15</v>
      </c>
    </row>
    <row r="1983" spans="15:16" x14ac:dyDescent="0.35">
      <c r="O1983" s="191">
        <v>37834</v>
      </c>
      <c r="P1983" s="72">
        <v>15.09</v>
      </c>
    </row>
    <row r="1984" spans="15:16" ht="14.5" customHeight="1" x14ac:dyDescent="0.35">
      <c r="O1984" s="191">
        <v>37837</v>
      </c>
      <c r="P1984" s="72">
        <v>15.58</v>
      </c>
    </row>
    <row r="1985" spans="15:16" ht="29" customHeight="1" x14ac:dyDescent="0.35">
      <c r="O1985" s="191">
        <v>37838</v>
      </c>
      <c r="P1985" s="72">
        <v>15.24</v>
      </c>
    </row>
    <row r="1986" spans="15:16" x14ac:dyDescent="0.35">
      <c r="O1986" s="191">
        <v>37839</v>
      </c>
      <c r="P1986" s="72">
        <v>15.03</v>
      </c>
    </row>
    <row r="1987" spans="15:16" x14ac:dyDescent="0.35">
      <c r="O1987" s="191">
        <v>37840</v>
      </c>
      <c r="P1987" s="72">
        <v>15.22</v>
      </c>
    </row>
    <row r="1988" spans="15:16" x14ac:dyDescent="0.35">
      <c r="O1988" s="191">
        <v>37841</v>
      </c>
      <c r="P1988" s="72">
        <v>15.48</v>
      </c>
    </row>
    <row r="1989" spans="15:16" x14ac:dyDescent="0.35">
      <c r="O1989" s="191">
        <v>37844</v>
      </c>
      <c r="P1989" s="72">
        <v>15.64</v>
      </c>
    </row>
    <row r="1990" spans="15:16" x14ac:dyDescent="0.35">
      <c r="O1990" s="191">
        <v>37845</v>
      </c>
      <c r="P1990" s="72">
        <v>15.91</v>
      </c>
    </row>
    <row r="1991" spans="15:16" x14ac:dyDescent="0.35">
      <c r="O1991" s="191">
        <v>37846</v>
      </c>
      <c r="P1991" s="72">
        <v>15.89</v>
      </c>
    </row>
    <row r="1992" spans="15:16" x14ac:dyDescent="0.35">
      <c r="O1992" s="191">
        <v>37847</v>
      </c>
      <c r="P1992" s="72">
        <v>15.68</v>
      </c>
    </row>
    <row r="1993" spans="15:16" x14ac:dyDescent="0.35">
      <c r="O1993" s="191">
        <v>37848</v>
      </c>
      <c r="P1993" s="72">
        <v>15.68</v>
      </c>
    </row>
    <row r="1994" spans="15:16" x14ac:dyDescent="0.35">
      <c r="O1994" s="191">
        <v>37851</v>
      </c>
      <c r="P1994" s="72">
        <v>15.67</v>
      </c>
    </row>
    <row r="1995" spans="15:16" x14ac:dyDescent="0.35">
      <c r="O1995" s="191">
        <v>37852</v>
      </c>
      <c r="P1995" s="72">
        <v>15.24</v>
      </c>
    </row>
    <row r="1996" spans="15:16" x14ac:dyDescent="0.35">
      <c r="O1996" s="191">
        <v>37853</v>
      </c>
      <c r="P1996" s="72">
        <v>15.4</v>
      </c>
    </row>
    <row r="1997" spans="15:16" x14ac:dyDescent="0.35">
      <c r="O1997" s="191">
        <v>37854</v>
      </c>
      <c r="P1997" s="72">
        <v>15.29</v>
      </c>
    </row>
    <row r="1998" spans="15:16" x14ac:dyDescent="0.35">
      <c r="O1998" s="191">
        <v>37855</v>
      </c>
      <c r="P1998" s="72">
        <v>15.17</v>
      </c>
    </row>
    <row r="1999" spans="15:16" x14ac:dyDescent="0.35">
      <c r="O1999" s="191">
        <v>37858</v>
      </c>
      <c r="P1999" s="72">
        <v>14.8</v>
      </c>
    </row>
    <row r="2000" spans="15:16" x14ac:dyDescent="0.35">
      <c r="O2000" s="191">
        <v>37859</v>
      </c>
      <c r="P2000" s="72">
        <v>15.29</v>
      </c>
    </row>
    <row r="2001" spans="15:16" x14ac:dyDescent="0.35">
      <c r="O2001" s="191">
        <v>37860</v>
      </c>
      <c r="P2001" s="72">
        <v>15.97</v>
      </c>
    </row>
    <row r="2002" spans="15:16" x14ac:dyDescent="0.35">
      <c r="O2002" s="191">
        <v>37861</v>
      </c>
      <c r="P2002" s="72">
        <v>16.190000000000001</v>
      </c>
    </row>
    <row r="2003" spans="15:16" x14ac:dyDescent="0.35">
      <c r="O2003" s="191">
        <v>37862</v>
      </c>
      <c r="P2003" s="72">
        <v>16.920000000000002</v>
      </c>
    </row>
    <row r="2004" spans="15:16" x14ac:dyDescent="0.35">
      <c r="O2004" s="191">
        <v>37865</v>
      </c>
      <c r="P2004" s="72">
        <v>17.260000000000002</v>
      </c>
    </row>
    <row r="2005" spans="15:16" x14ac:dyDescent="0.35">
      <c r="O2005" s="191">
        <v>37866</v>
      </c>
      <c r="P2005" s="72">
        <v>16.899999999999999</v>
      </c>
    </row>
    <row r="2006" spans="15:16" x14ac:dyDescent="0.35">
      <c r="O2006" s="191">
        <v>37867</v>
      </c>
      <c r="P2006" s="72">
        <v>16.47</v>
      </c>
    </row>
    <row r="2007" spans="15:16" x14ac:dyDescent="0.35">
      <c r="O2007" s="191">
        <v>37868</v>
      </c>
      <c r="P2007" s="72">
        <v>16.420000000000002</v>
      </c>
    </row>
    <row r="2008" spans="15:16" x14ac:dyDescent="0.35">
      <c r="O2008" s="191">
        <v>37869</v>
      </c>
      <c r="P2008" s="72">
        <v>16.89</v>
      </c>
    </row>
    <row r="2009" spans="15:16" x14ac:dyDescent="0.35">
      <c r="O2009" s="191">
        <v>37872</v>
      </c>
      <c r="P2009" s="72">
        <v>17.5</v>
      </c>
    </row>
    <row r="2010" spans="15:16" x14ac:dyDescent="0.35">
      <c r="O2010" s="191">
        <v>37873</v>
      </c>
      <c r="P2010" s="72">
        <v>17.420000000000002</v>
      </c>
    </row>
    <row r="2011" spans="15:16" x14ac:dyDescent="0.35">
      <c r="O2011" s="191">
        <v>37874</v>
      </c>
      <c r="P2011" s="72">
        <v>17.77</v>
      </c>
    </row>
    <row r="2012" spans="15:16" x14ac:dyDescent="0.35">
      <c r="O2012" s="191">
        <v>37875</v>
      </c>
      <c r="P2012" s="72">
        <v>17.63</v>
      </c>
    </row>
    <row r="2013" spans="15:16" x14ac:dyDescent="0.35">
      <c r="O2013" s="191">
        <v>37876</v>
      </c>
      <c r="P2013" s="72">
        <v>17.36</v>
      </c>
    </row>
    <row r="2014" spans="15:16" x14ac:dyDescent="0.35">
      <c r="O2014" s="191">
        <v>37879</v>
      </c>
      <c r="P2014" s="72">
        <v>16.88</v>
      </c>
    </row>
    <row r="2015" spans="15:16" x14ac:dyDescent="0.35">
      <c r="O2015" s="191">
        <v>37880</v>
      </c>
      <c r="P2015" s="72">
        <v>17.190000000000001</v>
      </c>
    </row>
    <row r="2016" spans="15:16" x14ac:dyDescent="0.35">
      <c r="O2016" s="191">
        <v>37881</v>
      </c>
      <c r="P2016" s="72">
        <v>16.87</v>
      </c>
    </row>
    <row r="2017" spans="15:16" x14ac:dyDescent="0.35">
      <c r="O2017" s="191">
        <v>37882</v>
      </c>
      <c r="P2017" s="72">
        <v>15.95</v>
      </c>
    </row>
    <row r="2018" spans="15:16" x14ac:dyDescent="0.35">
      <c r="O2018" s="191">
        <v>37883</v>
      </c>
      <c r="P2018" s="72">
        <v>15.85</v>
      </c>
    </row>
    <row r="2019" spans="15:16" x14ac:dyDescent="0.35">
      <c r="O2019" s="191">
        <v>37886</v>
      </c>
      <c r="P2019" s="72">
        <v>15.72</v>
      </c>
    </row>
    <row r="2020" spans="15:16" x14ac:dyDescent="0.35">
      <c r="O2020" s="191">
        <v>37887</v>
      </c>
      <c r="P2020" s="72">
        <v>16.09</v>
      </c>
    </row>
    <row r="2021" spans="15:16" x14ac:dyDescent="0.35">
      <c r="O2021" s="191">
        <v>37888</v>
      </c>
      <c r="P2021" s="72">
        <v>16.54</v>
      </c>
    </row>
    <row r="2022" spans="15:16" x14ac:dyDescent="0.35">
      <c r="O2022" s="191">
        <v>37889</v>
      </c>
      <c r="P2022" s="72">
        <v>16.25</v>
      </c>
    </row>
    <row r="2023" spans="15:16" x14ac:dyDescent="0.35">
      <c r="O2023" s="191">
        <v>37890</v>
      </c>
      <c r="P2023" s="72">
        <v>16.68</v>
      </c>
    </row>
    <row r="2024" spans="15:16" x14ac:dyDescent="0.35">
      <c r="O2024" s="191">
        <v>37893</v>
      </c>
      <c r="P2024" s="72">
        <v>16.809999999999999</v>
      </c>
    </row>
    <row r="2025" spans="15:16" x14ac:dyDescent="0.35">
      <c r="O2025" s="191">
        <v>37894</v>
      </c>
      <c r="P2025" s="72">
        <v>17.100000000000001</v>
      </c>
    </row>
    <row r="2026" spans="15:16" x14ac:dyDescent="0.35">
      <c r="O2026" s="191">
        <v>37895</v>
      </c>
      <c r="P2026" s="72">
        <v>16.93</v>
      </c>
    </row>
    <row r="2027" spans="15:16" x14ac:dyDescent="0.35">
      <c r="O2027" s="191">
        <v>37896</v>
      </c>
      <c r="P2027" s="72">
        <v>16.93</v>
      </c>
    </row>
    <row r="2028" spans="15:16" x14ac:dyDescent="0.35">
      <c r="O2028" s="191">
        <v>37897</v>
      </c>
      <c r="P2028" s="72">
        <v>17.47</v>
      </c>
    </row>
    <row r="2029" spans="15:16" x14ac:dyDescent="0.35">
      <c r="O2029" s="191">
        <v>37900</v>
      </c>
      <c r="P2029" s="72">
        <v>17.829999999999998</v>
      </c>
    </row>
    <row r="2030" spans="15:16" x14ac:dyDescent="0.35">
      <c r="O2030" s="191">
        <v>37901</v>
      </c>
      <c r="P2030" s="72">
        <v>18.78</v>
      </c>
    </row>
    <row r="2031" spans="15:16" x14ac:dyDescent="0.35">
      <c r="O2031" s="191">
        <v>37902</v>
      </c>
      <c r="P2031" s="72">
        <v>19.11</v>
      </c>
    </row>
    <row r="2032" spans="15:16" x14ac:dyDescent="0.35">
      <c r="O2032" s="191">
        <v>37903</v>
      </c>
      <c r="P2032" s="72">
        <v>19.46</v>
      </c>
    </row>
    <row r="2033" spans="15:16" x14ac:dyDescent="0.35">
      <c r="O2033" s="191">
        <v>37904</v>
      </c>
      <c r="P2033" s="72">
        <v>19.559999999999999</v>
      </c>
    </row>
    <row r="2034" spans="15:16" x14ac:dyDescent="0.35">
      <c r="O2034" s="191">
        <v>37907</v>
      </c>
      <c r="P2034" s="72">
        <v>20.46</v>
      </c>
    </row>
    <row r="2035" spans="15:16" x14ac:dyDescent="0.35">
      <c r="O2035" s="191">
        <v>37908</v>
      </c>
      <c r="P2035" s="72">
        <v>19.29</v>
      </c>
    </row>
    <row r="2036" spans="15:16" x14ac:dyDescent="0.35">
      <c r="O2036" s="191">
        <v>37909</v>
      </c>
      <c r="P2036" s="72">
        <v>19.53</v>
      </c>
    </row>
    <row r="2037" spans="15:16" x14ac:dyDescent="0.35">
      <c r="O2037" s="191">
        <v>37910</v>
      </c>
      <c r="P2037" s="72">
        <v>19.62</v>
      </c>
    </row>
    <row r="2038" spans="15:16" x14ac:dyDescent="0.35">
      <c r="O2038" s="191">
        <v>37911</v>
      </c>
      <c r="P2038" s="72">
        <v>19.16</v>
      </c>
    </row>
    <row r="2039" spans="15:16" x14ac:dyDescent="0.35">
      <c r="O2039" s="191">
        <v>37914</v>
      </c>
      <c r="P2039" s="72">
        <v>18.399999999999999</v>
      </c>
    </row>
    <row r="2040" spans="15:16" x14ac:dyDescent="0.35">
      <c r="O2040" s="191">
        <v>37915</v>
      </c>
      <c r="P2040" s="72">
        <v>18.14</v>
      </c>
    </row>
    <row r="2041" spans="15:16" x14ac:dyDescent="0.35">
      <c r="O2041" s="191">
        <v>37916</v>
      </c>
      <c r="P2041" s="72">
        <v>18.2</v>
      </c>
    </row>
    <row r="2042" spans="15:16" x14ac:dyDescent="0.35">
      <c r="O2042" s="191">
        <v>37917</v>
      </c>
      <c r="P2042" s="72">
        <v>17.89</v>
      </c>
    </row>
    <row r="2043" spans="15:16" x14ac:dyDescent="0.35">
      <c r="O2043" s="191">
        <v>37918</v>
      </c>
      <c r="P2043" s="72">
        <v>18.13</v>
      </c>
    </row>
    <row r="2044" spans="15:16" x14ac:dyDescent="0.35">
      <c r="O2044" s="191">
        <v>37921</v>
      </c>
      <c r="P2044" s="72">
        <v>17.649999999999999</v>
      </c>
    </row>
    <row r="2045" spans="15:16" x14ac:dyDescent="0.35">
      <c r="O2045" s="191">
        <v>37922</v>
      </c>
      <c r="P2045" s="72">
        <v>17.46</v>
      </c>
    </row>
    <row r="2046" spans="15:16" x14ac:dyDescent="0.35">
      <c r="O2046" s="191">
        <v>37923</v>
      </c>
      <c r="P2046" s="72">
        <v>17.89</v>
      </c>
    </row>
    <row r="2047" spans="15:16" x14ac:dyDescent="0.35">
      <c r="O2047" s="191">
        <v>37924</v>
      </c>
      <c r="P2047" s="72">
        <v>18.52</v>
      </c>
    </row>
    <row r="2048" spans="15:16" x14ac:dyDescent="0.35">
      <c r="O2048" s="191">
        <v>37925</v>
      </c>
      <c r="P2048" s="72">
        <v>18.43</v>
      </c>
    </row>
    <row r="2049" spans="15:16" x14ac:dyDescent="0.35">
      <c r="O2049" s="191">
        <v>37928</v>
      </c>
      <c r="P2049" s="72">
        <v>18.920000000000002</v>
      </c>
    </row>
    <row r="2050" spans="15:16" x14ac:dyDescent="0.35">
      <c r="O2050" s="191">
        <v>37929</v>
      </c>
      <c r="P2050" s="72">
        <v>18.72</v>
      </c>
    </row>
    <row r="2051" spans="15:16" x14ac:dyDescent="0.35">
      <c r="O2051" s="191">
        <v>37930</v>
      </c>
      <c r="P2051" s="72">
        <v>18.510000000000002</v>
      </c>
    </row>
    <row r="2052" spans="15:16" x14ac:dyDescent="0.35">
      <c r="O2052" s="191">
        <v>37931</v>
      </c>
      <c r="P2052" s="72">
        <v>18.59</v>
      </c>
    </row>
    <row r="2053" spans="15:16" x14ac:dyDescent="0.35">
      <c r="O2053" s="191">
        <v>37932</v>
      </c>
      <c r="P2053" s="72">
        <v>18.18</v>
      </c>
    </row>
    <row r="2054" spans="15:16" x14ac:dyDescent="0.35">
      <c r="O2054" s="191">
        <v>37935</v>
      </c>
      <c r="P2054" s="72">
        <v>18.079999999999998</v>
      </c>
    </row>
    <row r="2055" spans="15:16" x14ac:dyDescent="0.35">
      <c r="O2055" s="191">
        <v>37936</v>
      </c>
      <c r="P2055" s="72">
        <v>17.95</v>
      </c>
    </row>
    <row r="2056" spans="15:16" x14ac:dyDescent="0.35">
      <c r="O2056" s="191">
        <v>37937</v>
      </c>
      <c r="P2056" s="72">
        <v>18.690000000000001</v>
      </c>
    </row>
    <row r="2057" spans="15:16" x14ac:dyDescent="0.35">
      <c r="O2057" s="191">
        <v>37938</v>
      </c>
      <c r="P2057" s="72">
        <v>18.690000000000001</v>
      </c>
    </row>
    <row r="2058" spans="15:16" x14ac:dyDescent="0.35">
      <c r="O2058" s="191">
        <v>37939</v>
      </c>
      <c r="P2058" s="72">
        <v>18.3</v>
      </c>
    </row>
    <row r="2059" spans="15:16" x14ac:dyDescent="0.35">
      <c r="O2059" s="191">
        <v>37942</v>
      </c>
      <c r="P2059" s="72">
        <v>18.71</v>
      </c>
    </row>
    <row r="2060" spans="15:16" x14ac:dyDescent="0.35">
      <c r="O2060" s="191">
        <v>37943</v>
      </c>
      <c r="P2060" s="72">
        <v>18.7</v>
      </c>
    </row>
    <row r="2061" spans="15:16" x14ac:dyDescent="0.35">
      <c r="O2061" s="191">
        <v>37944</v>
      </c>
      <c r="P2061" s="72">
        <v>18.260000000000002</v>
      </c>
    </row>
    <row r="2062" spans="15:16" x14ac:dyDescent="0.35">
      <c r="O2062" s="191">
        <v>37945</v>
      </c>
      <c r="P2062" s="72">
        <v>17.78</v>
      </c>
    </row>
    <row r="2063" spans="15:16" x14ac:dyDescent="0.35">
      <c r="O2063" s="191">
        <v>37946</v>
      </c>
      <c r="P2063" s="72">
        <v>17.46</v>
      </c>
    </row>
    <row r="2064" spans="15:16" x14ac:dyDescent="0.35">
      <c r="O2064" s="191">
        <v>37949</v>
      </c>
      <c r="P2064" s="72">
        <v>17.61</v>
      </c>
    </row>
    <row r="2065" spans="15:16" x14ac:dyDescent="0.35">
      <c r="O2065" s="191">
        <v>37950</v>
      </c>
      <c r="P2065" s="72">
        <v>17.86</v>
      </c>
    </row>
    <row r="2066" spans="15:16" x14ac:dyDescent="0.35">
      <c r="O2066" s="191">
        <v>37951</v>
      </c>
      <c r="P2066" s="72">
        <v>17.86</v>
      </c>
    </row>
    <row r="2067" spans="15:16" x14ac:dyDescent="0.35">
      <c r="O2067" s="191">
        <v>37952</v>
      </c>
      <c r="P2067" s="72">
        <v>17.899999999999999</v>
      </c>
    </row>
    <row r="2068" spans="15:16" x14ac:dyDescent="0.35">
      <c r="O2068" s="191">
        <v>37953</v>
      </c>
      <c r="P2068" s="72">
        <v>18.12</v>
      </c>
    </row>
    <row r="2069" spans="15:16" x14ac:dyDescent="0.35">
      <c r="O2069" s="191">
        <v>37956</v>
      </c>
      <c r="P2069" s="72">
        <v>19.09</v>
      </c>
    </row>
    <row r="2070" spans="15:16" x14ac:dyDescent="0.35">
      <c r="O2070" s="191">
        <v>37957</v>
      </c>
      <c r="P2070" s="72">
        <v>19.350000000000001</v>
      </c>
    </row>
    <row r="2071" spans="15:16" x14ac:dyDescent="0.35">
      <c r="O2071" s="191">
        <v>37958</v>
      </c>
      <c r="P2071" s="72">
        <v>19.37</v>
      </c>
    </row>
    <row r="2072" spans="15:16" x14ac:dyDescent="0.35">
      <c r="O2072" s="191">
        <v>37959</v>
      </c>
      <c r="P2072" s="72">
        <v>20.27</v>
      </c>
    </row>
    <row r="2073" spans="15:16" x14ac:dyDescent="0.35">
      <c r="O2073" s="191">
        <v>37960</v>
      </c>
      <c r="P2073" s="72">
        <v>21.35</v>
      </c>
    </row>
    <row r="2074" spans="15:16" x14ac:dyDescent="0.35">
      <c r="O2074" s="191">
        <v>37963</v>
      </c>
      <c r="P2074" s="72">
        <v>21.74</v>
      </c>
    </row>
    <row r="2075" spans="15:16" x14ac:dyDescent="0.35">
      <c r="O2075" s="191">
        <v>37964</v>
      </c>
      <c r="P2075" s="72">
        <v>21.89</v>
      </c>
    </row>
    <row r="2076" spans="15:16" x14ac:dyDescent="0.35">
      <c r="O2076" s="191">
        <v>37965</v>
      </c>
      <c r="P2076" s="72">
        <v>21.79</v>
      </c>
    </row>
    <row r="2077" spans="15:16" x14ac:dyDescent="0.35">
      <c r="O2077" s="191">
        <v>37966</v>
      </c>
      <c r="P2077" s="72">
        <v>21.99</v>
      </c>
    </row>
    <row r="2078" spans="15:16" x14ac:dyDescent="0.35">
      <c r="O2078" s="191">
        <v>37967</v>
      </c>
      <c r="P2078" s="72">
        <v>22</v>
      </c>
    </row>
    <row r="2079" spans="15:16" x14ac:dyDescent="0.35">
      <c r="O2079" s="191">
        <v>37970</v>
      </c>
      <c r="P2079" s="72">
        <v>22.44</v>
      </c>
    </row>
    <row r="2080" spans="15:16" x14ac:dyDescent="0.35">
      <c r="O2080" s="191">
        <v>37971</v>
      </c>
      <c r="P2080" s="72">
        <v>22.94</v>
      </c>
    </row>
    <row r="2081" spans="15:16" x14ac:dyDescent="0.35">
      <c r="O2081" s="191">
        <v>37972</v>
      </c>
      <c r="P2081" s="72">
        <v>23.04</v>
      </c>
    </row>
    <row r="2082" spans="15:16" x14ac:dyDescent="0.35">
      <c r="O2082" s="191">
        <v>37973</v>
      </c>
      <c r="P2082" s="72">
        <v>23.17</v>
      </c>
    </row>
    <row r="2083" spans="15:16" x14ac:dyDescent="0.35">
      <c r="O2083" s="191">
        <v>37974</v>
      </c>
      <c r="P2083" s="72">
        <v>22.81</v>
      </c>
    </row>
    <row r="2084" spans="15:16" x14ac:dyDescent="0.35">
      <c r="O2084" s="191">
        <v>37977</v>
      </c>
      <c r="P2084" s="72">
        <v>22.28</v>
      </c>
    </row>
    <row r="2085" spans="15:16" x14ac:dyDescent="0.35">
      <c r="O2085" s="191">
        <v>37978</v>
      </c>
      <c r="P2085" s="72">
        <v>22.55</v>
      </c>
    </row>
    <row r="2086" spans="15:16" x14ac:dyDescent="0.35">
      <c r="O2086" s="191">
        <v>37979</v>
      </c>
      <c r="P2086" s="72">
        <v>22.56</v>
      </c>
    </row>
    <row r="2087" spans="15:16" x14ac:dyDescent="0.35">
      <c r="O2087" s="191">
        <v>37980</v>
      </c>
      <c r="P2087" s="72">
        <v>22.56</v>
      </c>
    </row>
    <row r="2088" spans="15:16" x14ac:dyDescent="0.35">
      <c r="O2088" s="191">
        <v>37981</v>
      </c>
      <c r="P2088" s="72">
        <v>23.19</v>
      </c>
    </row>
    <row r="2089" spans="15:16" x14ac:dyDescent="0.35">
      <c r="O2089" s="191">
        <v>37984</v>
      </c>
      <c r="P2089" s="72">
        <v>23.61</v>
      </c>
    </row>
    <row r="2090" spans="15:16" x14ac:dyDescent="0.35">
      <c r="O2090" s="191">
        <v>37985</v>
      </c>
      <c r="P2090" s="72">
        <v>24.15</v>
      </c>
    </row>
    <row r="2091" spans="15:16" x14ac:dyDescent="0.35">
      <c r="O2091" s="191">
        <v>37986</v>
      </c>
      <c r="P2091" s="72">
        <v>23.98</v>
      </c>
    </row>
    <row r="2092" spans="15:16" x14ac:dyDescent="0.35">
      <c r="O2092" s="191">
        <v>37987</v>
      </c>
      <c r="P2092" s="72">
        <v>24.49</v>
      </c>
    </row>
    <row r="2093" spans="15:16" x14ac:dyDescent="0.35">
      <c r="O2093" s="191">
        <v>37988</v>
      </c>
      <c r="P2093" s="72">
        <v>26.17</v>
      </c>
    </row>
    <row r="2094" spans="15:16" x14ac:dyDescent="0.35">
      <c r="O2094" s="191">
        <v>37991</v>
      </c>
      <c r="P2094" s="72">
        <v>27.26</v>
      </c>
    </row>
    <row r="2095" spans="15:16" x14ac:dyDescent="0.35">
      <c r="O2095" s="191">
        <v>37992</v>
      </c>
      <c r="P2095" s="72">
        <v>26.16</v>
      </c>
    </row>
    <row r="2096" spans="15:16" x14ac:dyDescent="0.35">
      <c r="O2096" s="191">
        <v>37993</v>
      </c>
      <c r="P2096" s="72">
        <v>26.23</v>
      </c>
    </row>
    <row r="2097" spans="15:16" x14ac:dyDescent="0.35">
      <c r="O2097" s="191">
        <v>37994</v>
      </c>
      <c r="P2097" s="72">
        <v>27.95</v>
      </c>
    </row>
    <row r="2098" spans="15:16" x14ac:dyDescent="0.35">
      <c r="O2098" s="191">
        <v>37995</v>
      </c>
      <c r="P2098" s="72">
        <v>27.8</v>
      </c>
    </row>
    <row r="2099" spans="15:16" x14ac:dyDescent="0.35">
      <c r="O2099" s="191">
        <v>37998</v>
      </c>
      <c r="P2099" s="72">
        <v>26.38</v>
      </c>
    </row>
    <row r="2100" spans="15:16" x14ac:dyDescent="0.35">
      <c r="O2100" s="191">
        <v>37999</v>
      </c>
      <c r="P2100" s="72">
        <v>27.07</v>
      </c>
    </row>
    <row r="2101" spans="15:16" x14ac:dyDescent="0.35">
      <c r="O2101" s="191">
        <v>38000</v>
      </c>
      <c r="P2101" s="72">
        <v>28.4</v>
      </c>
    </row>
    <row r="2102" spans="15:16" x14ac:dyDescent="0.35">
      <c r="O2102" s="191">
        <v>38001</v>
      </c>
      <c r="P2102" s="72">
        <v>27.93</v>
      </c>
    </row>
    <row r="2103" spans="15:16" x14ac:dyDescent="0.35">
      <c r="O2103" s="191">
        <v>38002</v>
      </c>
      <c r="P2103" s="72">
        <v>27.15</v>
      </c>
    </row>
    <row r="2104" spans="15:16" x14ac:dyDescent="0.35">
      <c r="O2104" s="191">
        <v>38005</v>
      </c>
      <c r="P2104" s="72">
        <v>27.61</v>
      </c>
    </row>
    <row r="2105" spans="15:16" x14ac:dyDescent="0.35">
      <c r="O2105" s="191">
        <v>38006</v>
      </c>
      <c r="P2105" s="72">
        <v>25.91</v>
      </c>
    </row>
    <row r="2106" spans="15:16" x14ac:dyDescent="0.35">
      <c r="O2106" s="191">
        <v>38007</v>
      </c>
      <c r="P2106" s="72">
        <v>22.63</v>
      </c>
    </row>
    <row r="2107" spans="15:16" x14ac:dyDescent="0.35">
      <c r="O2107" s="191">
        <v>38008</v>
      </c>
      <c r="P2107" s="72">
        <v>22.25</v>
      </c>
    </row>
    <row r="2108" spans="15:16" x14ac:dyDescent="0.35">
      <c r="O2108" s="191">
        <v>38009</v>
      </c>
      <c r="P2108" s="72">
        <v>23.8</v>
      </c>
    </row>
    <row r="2109" spans="15:16" x14ac:dyDescent="0.35">
      <c r="O2109" s="191">
        <v>38012</v>
      </c>
      <c r="P2109" s="72">
        <v>23.8</v>
      </c>
    </row>
    <row r="2110" spans="15:16" x14ac:dyDescent="0.35">
      <c r="O2110" s="191">
        <v>38013</v>
      </c>
      <c r="P2110" s="72">
        <v>24.7</v>
      </c>
    </row>
    <row r="2111" spans="15:16" x14ac:dyDescent="0.35">
      <c r="O2111" s="191">
        <v>38014</v>
      </c>
      <c r="P2111" s="72">
        <v>23.64</v>
      </c>
    </row>
    <row r="2112" spans="15:16" x14ac:dyDescent="0.35">
      <c r="O2112" s="191">
        <v>38015</v>
      </c>
      <c r="P2112" s="72">
        <v>24.15</v>
      </c>
    </row>
    <row r="2113" spans="15:16" x14ac:dyDescent="0.35">
      <c r="O2113" s="191">
        <v>38016</v>
      </c>
      <c r="P2113" s="72">
        <v>24.54</v>
      </c>
    </row>
    <row r="2114" spans="15:16" x14ac:dyDescent="0.35">
      <c r="O2114" s="191">
        <v>38019</v>
      </c>
      <c r="P2114" s="72">
        <v>24.54</v>
      </c>
    </row>
    <row r="2115" spans="15:16" x14ac:dyDescent="0.35">
      <c r="O2115" s="191">
        <v>38020</v>
      </c>
      <c r="P2115" s="72">
        <v>24.42</v>
      </c>
    </row>
    <row r="2116" spans="15:16" x14ac:dyDescent="0.35">
      <c r="O2116" s="191">
        <v>38021</v>
      </c>
      <c r="P2116" s="72">
        <v>25.25</v>
      </c>
    </row>
    <row r="2117" spans="15:16" x14ac:dyDescent="0.35">
      <c r="O2117" s="191">
        <v>38022</v>
      </c>
      <c r="P2117" s="72">
        <v>25.53</v>
      </c>
    </row>
    <row r="2118" spans="15:16" x14ac:dyDescent="0.35">
      <c r="O2118" s="191">
        <v>38023</v>
      </c>
      <c r="P2118" s="72">
        <v>25.98</v>
      </c>
    </row>
    <row r="2119" spans="15:16" x14ac:dyDescent="0.35">
      <c r="O2119" s="191">
        <v>38026</v>
      </c>
      <c r="P2119" s="72">
        <v>26.67</v>
      </c>
    </row>
    <row r="2120" spans="15:16" x14ac:dyDescent="0.35">
      <c r="O2120" s="191">
        <v>38027</v>
      </c>
      <c r="P2120" s="72">
        <v>26.33</v>
      </c>
    </row>
    <row r="2121" spans="15:16" x14ac:dyDescent="0.35">
      <c r="O2121" s="191">
        <v>38028</v>
      </c>
      <c r="P2121" s="72">
        <v>26.35</v>
      </c>
    </row>
    <row r="2122" spans="15:16" x14ac:dyDescent="0.35">
      <c r="O2122" s="191">
        <v>38029</v>
      </c>
      <c r="P2122" s="72">
        <v>26.37</v>
      </c>
    </row>
    <row r="2123" spans="15:16" x14ac:dyDescent="0.35">
      <c r="O2123" s="191">
        <v>38030</v>
      </c>
      <c r="P2123" s="72">
        <v>26.63</v>
      </c>
    </row>
    <row r="2124" spans="15:16" x14ac:dyDescent="0.35">
      <c r="O2124" s="191">
        <v>38033</v>
      </c>
      <c r="P2124" s="72">
        <v>26.72</v>
      </c>
    </row>
    <row r="2125" spans="15:16" x14ac:dyDescent="0.35">
      <c r="O2125" s="191">
        <v>38034</v>
      </c>
      <c r="P2125" s="72">
        <v>26.92</v>
      </c>
    </row>
    <row r="2126" spans="15:16" x14ac:dyDescent="0.35">
      <c r="O2126" s="191">
        <v>38035</v>
      </c>
      <c r="P2126" s="72">
        <v>27.31</v>
      </c>
    </row>
    <row r="2127" spans="15:16" x14ac:dyDescent="0.35">
      <c r="O2127" s="191">
        <v>38036</v>
      </c>
      <c r="P2127" s="72">
        <v>27.12</v>
      </c>
    </row>
    <row r="2128" spans="15:16" x14ac:dyDescent="0.35">
      <c r="O2128" s="191">
        <v>38037</v>
      </c>
      <c r="P2128" s="72">
        <v>26.46</v>
      </c>
    </row>
    <row r="2129" spans="15:16" x14ac:dyDescent="0.35">
      <c r="O2129" s="191">
        <v>38040</v>
      </c>
      <c r="P2129" s="72">
        <v>25.61</v>
      </c>
    </row>
    <row r="2130" spans="15:16" x14ac:dyDescent="0.35">
      <c r="O2130" s="191">
        <v>38041</v>
      </c>
      <c r="P2130" s="72">
        <v>25.86</v>
      </c>
    </row>
    <row r="2131" spans="15:16" x14ac:dyDescent="0.35">
      <c r="O2131" s="191">
        <v>38042</v>
      </c>
      <c r="P2131" s="72">
        <v>25.21</v>
      </c>
    </row>
    <row r="2132" spans="15:16" x14ac:dyDescent="0.35">
      <c r="O2132" s="191">
        <v>38043</v>
      </c>
      <c r="P2132" s="72">
        <v>24.51</v>
      </c>
    </row>
    <row r="2133" spans="15:16" x14ac:dyDescent="0.35">
      <c r="O2133" s="191">
        <v>38044</v>
      </c>
      <c r="P2133" s="72">
        <v>24.93</v>
      </c>
    </row>
    <row r="2134" spans="15:16" x14ac:dyDescent="0.35">
      <c r="O2134" s="191">
        <v>38047</v>
      </c>
      <c r="P2134" s="72">
        <v>25.71</v>
      </c>
    </row>
    <row r="2135" spans="15:16" x14ac:dyDescent="0.35">
      <c r="O2135" s="191">
        <v>38048</v>
      </c>
      <c r="P2135" s="72">
        <v>25.71</v>
      </c>
    </row>
    <row r="2136" spans="15:16" x14ac:dyDescent="0.35">
      <c r="O2136" s="191">
        <v>38049</v>
      </c>
      <c r="P2136" s="72">
        <v>25.86</v>
      </c>
    </row>
    <row r="2137" spans="15:16" x14ac:dyDescent="0.35">
      <c r="O2137" s="191">
        <v>38050</v>
      </c>
      <c r="P2137" s="72">
        <v>25.49</v>
      </c>
    </row>
    <row r="2138" spans="15:16" x14ac:dyDescent="0.35">
      <c r="O2138" s="191">
        <v>38051</v>
      </c>
      <c r="P2138" s="72">
        <v>25.96</v>
      </c>
    </row>
    <row r="2139" spans="15:16" x14ac:dyDescent="0.35">
      <c r="O2139" s="191">
        <v>38054</v>
      </c>
      <c r="P2139" s="72">
        <v>26.22</v>
      </c>
    </row>
    <row r="2140" spans="15:16" x14ac:dyDescent="0.35">
      <c r="O2140" s="191">
        <v>38055</v>
      </c>
      <c r="P2140" s="72">
        <v>25.91</v>
      </c>
    </row>
    <row r="2141" spans="15:16" x14ac:dyDescent="0.35">
      <c r="O2141" s="191">
        <v>38056</v>
      </c>
      <c r="P2141" s="72">
        <v>25.21</v>
      </c>
    </row>
    <row r="2142" spans="15:16" x14ac:dyDescent="0.35">
      <c r="O2142" s="191">
        <v>38057</v>
      </c>
      <c r="P2142" s="72">
        <v>25.08</v>
      </c>
    </row>
    <row r="2143" spans="15:16" x14ac:dyDescent="0.35">
      <c r="O2143" s="191">
        <v>38058</v>
      </c>
      <c r="P2143" s="72">
        <v>25.13</v>
      </c>
    </row>
    <row r="2144" spans="15:16" x14ac:dyDescent="0.35">
      <c r="O2144" s="191">
        <v>38061</v>
      </c>
      <c r="P2144" s="72">
        <v>23.68</v>
      </c>
    </row>
    <row r="2145" spans="15:16" x14ac:dyDescent="0.35">
      <c r="O2145" s="191">
        <v>38062</v>
      </c>
      <c r="P2145" s="72">
        <v>22.35</v>
      </c>
    </row>
    <row r="2146" spans="15:16" x14ac:dyDescent="0.35">
      <c r="O2146" s="191">
        <v>38063</v>
      </c>
      <c r="P2146" s="72">
        <v>22.52</v>
      </c>
    </row>
    <row r="2147" spans="15:16" x14ac:dyDescent="0.35">
      <c r="O2147" s="191">
        <v>38064</v>
      </c>
      <c r="P2147" s="72">
        <v>22.31</v>
      </c>
    </row>
    <row r="2148" spans="15:16" x14ac:dyDescent="0.35">
      <c r="O2148" s="191">
        <v>38065</v>
      </c>
      <c r="P2148" s="72">
        <v>22.31</v>
      </c>
    </row>
    <row r="2149" spans="15:16" x14ac:dyDescent="0.35">
      <c r="O2149" s="191">
        <v>38068</v>
      </c>
      <c r="P2149" s="72">
        <v>21.33</v>
      </c>
    </row>
    <row r="2150" spans="15:16" x14ac:dyDescent="0.35">
      <c r="O2150" s="191">
        <v>38069</v>
      </c>
      <c r="P2150" s="72">
        <v>21.42</v>
      </c>
    </row>
    <row r="2151" spans="15:16" x14ac:dyDescent="0.35">
      <c r="O2151" s="191">
        <v>38070</v>
      </c>
      <c r="P2151" s="72">
        <v>21.39</v>
      </c>
    </row>
    <row r="2152" spans="15:16" x14ac:dyDescent="0.35">
      <c r="O2152" s="191">
        <v>38071</v>
      </c>
      <c r="P2152" s="72">
        <v>21.57</v>
      </c>
    </row>
    <row r="2153" spans="15:16" x14ac:dyDescent="0.35">
      <c r="O2153" s="191">
        <v>38072</v>
      </c>
      <c r="P2153" s="72">
        <v>22.8</v>
      </c>
    </row>
    <row r="2154" spans="15:16" x14ac:dyDescent="0.35">
      <c r="O2154" s="191">
        <v>38075</v>
      </c>
      <c r="P2154" s="72">
        <v>23.06</v>
      </c>
    </row>
    <row r="2155" spans="15:16" x14ac:dyDescent="0.35">
      <c r="O2155" s="191">
        <v>38076</v>
      </c>
      <c r="P2155" s="72">
        <v>22.91</v>
      </c>
    </row>
    <row r="2156" spans="15:16" x14ac:dyDescent="0.35">
      <c r="O2156" s="191">
        <v>38077</v>
      </c>
      <c r="P2156" s="72">
        <v>23.2</v>
      </c>
    </row>
    <row r="2157" spans="15:16" x14ac:dyDescent="0.35">
      <c r="O2157" s="191">
        <v>38078</v>
      </c>
      <c r="P2157" s="72">
        <v>23.8</v>
      </c>
    </row>
    <row r="2158" spans="15:16" x14ac:dyDescent="0.35">
      <c r="O2158" s="191">
        <v>38079</v>
      </c>
      <c r="P2158" s="72">
        <v>23.95</v>
      </c>
    </row>
    <row r="2159" spans="15:16" x14ac:dyDescent="0.35">
      <c r="O2159" s="191">
        <v>38082</v>
      </c>
      <c r="P2159" s="72">
        <v>23.61</v>
      </c>
    </row>
    <row r="2160" spans="15:16" x14ac:dyDescent="0.35">
      <c r="O2160" s="191">
        <v>38083</v>
      </c>
      <c r="P2160" s="72">
        <v>22.88</v>
      </c>
    </row>
    <row r="2161" spans="15:16" x14ac:dyDescent="0.35">
      <c r="O2161" s="191">
        <v>38084</v>
      </c>
      <c r="P2161" s="72">
        <v>23.14</v>
      </c>
    </row>
    <row r="2162" spans="15:16" x14ac:dyDescent="0.35">
      <c r="O2162" s="191">
        <v>38085</v>
      </c>
      <c r="P2162" s="72">
        <v>23.38</v>
      </c>
    </row>
    <row r="2163" spans="15:16" x14ac:dyDescent="0.35">
      <c r="O2163" s="191">
        <v>38086</v>
      </c>
      <c r="P2163" s="72">
        <v>23.38</v>
      </c>
    </row>
    <row r="2164" spans="15:16" x14ac:dyDescent="0.35">
      <c r="O2164" s="191">
        <v>38089</v>
      </c>
      <c r="P2164" s="72">
        <v>23.79</v>
      </c>
    </row>
    <row r="2165" spans="15:16" x14ac:dyDescent="0.35">
      <c r="O2165" s="191">
        <v>38090</v>
      </c>
      <c r="P2165" s="72">
        <v>24.99</v>
      </c>
    </row>
    <row r="2166" spans="15:16" x14ac:dyDescent="0.35">
      <c r="O2166" s="191">
        <v>38091</v>
      </c>
      <c r="P2166" s="72">
        <v>24.99</v>
      </c>
    </row>
    <row r="2167" spans="15:16" x14ac:dyDescent="0.35">
      <c r="O2167" s="191">
        <v>38092</v>
      </c>
      <c r="P2167" s="72">
        <v>25.47</v>
      </c>
    </row>
    <row r="2168" spans="15:16" x14ac:dyDescent="0.35">
      <c r="O2168" s="191">
        <v>38093</v>
      </c>
      <c r="P2168" s="72">
        <v>25.77</v>
      </c>
    </row>
    <row r="2169" spans="15:16" x14ac:dyDescent="0.35">
      <c r="O2169" s="191">
        <v>38096</v>
      </c>
      <c r="P2169" s="72">
        <v>25.49</v>
      </c>
    </row>
    <row r="2170" spans="15:16" x14ac:dyDescent="0.35">
      <c r="O2170" s="191">
        <v>38097</v>
      </c>
      <c r="P2170" s="72">
        <v>25.89</v>
      </c>
    </row>
    <row r="2171" spans="15:16" x14ac:dyDescent="0.35">
      <c r="O2171" s="191">
        <v>38098</v>
      </c>
      <c r="P2171" s="72">
        <v>25.91</v>
      </c>
    </row>
    <row r="2172" spans="15:16" x14ac:dyDescent="0.35">
      <c r="O2172" s="191">
        <v>38099</v>
      </c>
      <c r="P2172" s="72">
        <v>25.95</v>
      </c>
    </row>
    <row r="2173" spans="15:16" x14ac:dyDescent="0.35">
      <c r="O2173" s="191">
        <v>38100</v>
      </c>
      <c r="P2173" s="72">
        <v>25.83</v>
      </c>
    </row>
    <row r="2174" spans="15:16" x14ac:dyDescent="0.35">
      <c r="O2174" s="191">
        <v>38104</v>
      </c>
      <c r="P2174" s="72">
        <v>25.52</v>
      </c>
    </row>
    <row r="2175" spans="15:16" x14ac:dyDescent="0.35">
      <c r="O2175" s="191">
        <v>38105</v>
      </c>
      <c r="P2175" s="72">
        <v>25.07</v>
      </c>
    </row>
    <row r="2176" spans="15:16" x14ac:dyDescent="0.35">
      <c r="O2176" s="191">
        <v>38106</v>
      </c>
      <c r="P2176" s="72">
        <v>25.14</v>
      </c>
    </row>
    <row r="2177" spans="15:16" x14ac:dyDescent="0.35">
      <c r="O2177" s="191">
        <v>38107</v>
      </c>
      <c r="P2177" s="72">
        <v>26.63</v>
      </c>
    </row>
    <row r="2178" spans="15:16" x14ac:dyDescent="0.35">
      <c r="O2178" s="191">
        <v>38110</v>
      </c>
      <c r="P2178" s="72">
        <v>26.35</v>
      </c>
    </row>
    <row r="2179" spans="15:16" x14ac:dyDescent="0.35">
      <c r="O2179" s="191">
        <v>38111</v>
      </c>
      <c r="P2179" s="72">
        <v>26.31</v>
      </c>
    </row>
    <row r="2180" spans="15:16" x14ac:dyDescent="0.35">
      <c r="O2180" s="191">
        <v>38112</v>
      </c>
      <c r="P2180" s="72">
        <v>26.84</v>
      </c>
    </row>
    <row r="2181" spans="15:16" x14ac:dyDescent="0.35">
      <c r="O2181" s="191">
        <v>38113</v>
      </c>
      <c r="P2181" s="72">
        <v>27.02</v>
      </c>
    </row>
    <row r="2182" spans="15:16" x14ac:dyDescent="0.35">
      <c r="O2182" s="191">
        <v>38114</v>
      </c>
      <c r="P2182" s="72">
        <v>26.39</v>
      </c>
    </row>
    <row r="2183" spans="15:16" x14ac:dyDescent="0.35">
      <c r="O2183" s="191">
        <v>38117</v>
      </c>
      <c r="P2183" s="72">
        <v>25.71</v>
      </c>
    </row>
    <row r="2184" spans="15:16" x14ac:dyDescent="0.35">
      <c r="O2184" s="191">
        <v>38118</v>
      </c>
      <c r="P2184" s="72">
        <v>24.12</v>
      </c>
    </row>
    <row r="2185" spans="15:16" x14ac:dyDescent="0.35">
      <c r="O2185" s="191">
        <v>38119</v>
      </c>
      <c r="P2185" s="72">
        <v>23.98</v>
      </c>
    </row>
    <row r="2186" spans="15:16" x14ac:dyDescent="0.35">
      <c r="O2186" s="191">
        <v>38120</v>
      </c>
      <c r="P2186" s="72">
        <v>23.31</v>
      </c>
    </row>
    <row r="2187" spans="15:16" x14ac:dyDescent="0.35">
      <c r="O2187" s="191">
        <v>38121</v>
      </c>
      <c r="P2187" s="72">
        <v>21.93</v>
      </c>
    </row>
    <row r="2188" spans="15:16" x14ac:dyDescent="0.35">
      <c r="O2188" s="191">
        <v>38124</v>
      </c>
      <c r="P2188" s="72">
        <v>20.309999999999999</v>
      </c>
    </row>
    <row r="2189" spans="15:16" x14ac:dyDescent="0.35">
      <c r="O2189" s="191">
        <v>38125</v>
      </c>
      <c r="P2189" s="72">
        <v>21.39</v>
      </c>
    </row>
    <row r="2190" spans="15:16" x14ac:dyDescent="0.35">
      <c r="O2190" s="191">
        <v>38126</v>
      </c>
      <c r="P2190" s="72">
        <v>24.11</v>
      </c>
    </row>
    <row r="2191" spans="15:16" x14ac:dyDescent="0.35">
      <c r="O2191" s="191">
        <v>38127</v>
      </c>
      <c r="P2191" s="72">
        <v>23.35</v>
      </c>
    </row>
    <row r="2192" spans="15:16" x14ac:dyDescent="0.35">
      <c r="O2192" s="191">
        <v>38128</v>
      </c>
      <c r="P2192" s="72">
        <v>24.33</v>
      </c>
    </row>
    <row r="2193" spans="15:16" x14ac:dyDescent="0.35">
      <c r="O2193" s="191">
        <v>38131</v>
      </c>
      <c r="P2193" s="72">
        <v>24.52</v>
      </c>
    </row>
    <row r="2194" spans="15:16" x14ac:dyDescent="0.35">
      <c r="O2194" s="191">
        <v>38132</v>
      </c>
      <c r="P2194" s="72">
        <v>24.02</v>
      </c>
    </row>
    <row r="2195" spans="15:16" x14ac:dyDescent="0.35">
      <c r="O2195" s="191">
        <v>38133</v>
      </c>
      <c r="P2195" s="72">
        <v>23.83</v>
      </c>
    </row>
    <row r="2196" spans="15:16" x14ac:dyDescent="0.35">
      <c r="O2196" s="191">
        <v>38134</v>
      </c>
      <c r="P2196" s="72">
        <v>23.59</v>
      </c>
    </row>
    <row r="2197" spans="15:16" x14ac:dyDescent="0.35">
      <c r="O2197" s="191">
        <v>38135</v>
      </c>
      <c r="P2197" s="72">
        <v>22.76</v>
      </c>
    </row>
    <row r="2198" spans="15:16" x14ac:dyDescent="0.35">
      <c r="O2198" s="191">
        <v>38138</v>
      </c>
      <c r="P2198" s="72">
        <v>23.12</v>
      </c>
    </row>
    <row r="2199" spans="15:16" x14ac:dyDescent="0.35">
      <c r="O2199" s="191">
        <v>38139</v>
      </c>
      <c r="P2199" s="72">
        <v>23.13</v>
      </c>
    </row>
    <row r="2200" spans="15:16" x14ac:dyDescent="0.35">
      <c r="O2200" s="191">
        <v>38140</v>
      </c>
      <c r="P2200" s="72">
        <v>23.79</v>
      </c>
    </row>
    <row r="2201" spans="15:16" x14ac:dyDescent="0.35">
      <c r="O2201" s="191">
        <v>38141</v>
      </c>
      <c r="P2201" s="72">
        <v>23.03</v>
      </c>
    </row>
    <row r="2202" spans="15:16" x14ac:dyDescent="0.35">
      <c r="O2202" s="191">
        <v>38142</v>
      </c>
      <c r="P2202" s="72">
        <v>23.03</v>
      </c>
    </row>
    <row r="2203" spans="15:16" ht="14.5" customHeight="1" x14ac:dyDescent="0.35">
      <c r="O2203" s="191">
        <v>38145</v>
      </c>
      <c r="P2203" s="72">
        <v>23.1</v>
      </c>
    </row>
    <row r="2204" spans="15:16" ht="29" customHeight="1" x14ac:dyDescent="0.35">
      <c r="O2204" s="191">
        <v>38146</v>
      </c>
      <c r="P2204" s="72">
        <v>23.21</v>
      </c>
    </row>
    <row r="2205" spans="15:16" x14ac:dyDescent="0.35">
      <c r="O2205" s="191">
        <v>38147</v>
      </c>
      <c r="P2205" s="72">
        <v>23.36</v>
      </c>
    </row>
    <row r="2206" spans="15:16" x14ac:dyDescent="0.35">
      <c r="O2206" s="191">
        <v>38148</v>
      </c>
      <c r="P2206" s="72">
        <v>23.45</v>
      </c>
    </row>
    <row r="2207" spans="15:16" x14ac:dyDescent="0.35">
      <c r="O2207" s="191">
        <v>38149</v>
      </c>
      <c r="P2207" s="72">
        <v>23.55</v>
      </c>
    </row>
    <row r="2208" spans="15:16" x14ac:dyDescent="0.35">
      <c r="O2208" s="191">
        <v>38152</v>
      </c>
      <c r="P2208" s="72">
        <v>23.11</v>
      </c>
    </row>
    <row r="2209" spans="15:16" x14ac:dyDescent="0.35">
      <c r="O2209" s="191">
        <v>38153</v>
      </c>
      <c r="P2209" s="72">
        <v>23.26</v>
      </c>
    </row>
    <row r="2210" spans="15:16" x14ac:dyDescent="0.35">
      <c r="O2210" s="191">
        <v>38154</v>
      </c>
      <c r="P2210" s="72">
        <v>23.59</v>
      </c>
    </row>
    <row r="2211" spans="15:16" x14ac:dyDescent="0.35">
      <c r="O2211" s="191">
        <v>38155</v>
      </c>
      <c r="P2211" s="72">
        <v>24.04</v>
      </c>
    </row>
    <row r="2212" spans="15:16" x14ac:dyDescent="0.35">
      <c r="O2212" s="191">
        <v>38156</v>
      </c>
      <c r="P2212" s="72">
        <v>23.63</v>
      </c>
    </row>
    <row r="2213" spans="15:16" x14ac:dyDescent="0.35">
      <c r="O2213" s="191">
        <v>38159</v>
      </c>
      <c r="P2213" s="72">
        <v>23.35</v>
      </c>
    </row>
    <row r="2214" spans="15:16" x14ac:dyDescent="0.35">
      <c r="O2214" s="191">
        <v>38160</v>
      </c>
      <c r="P2214" s="72">
        <v>23.36</v>
      </c>
    </row>
    <row r="2215" spans="15:16" x14ac:dyDescent="0.35">
      <c r="O2215" s="191">
        <v>38161</v>
      </c>
      <c r="P2215" s="72">
        <v>23.57</v>
      </c>
    </row>
    <row r="2216" spans="15:16" x14ac:dyDescent="0.35">
      <c r="O2216" s="191">
        <v>38162</v>
      </c>
      <c r="P2216" s="72">
        <v>23.72</v>
      </c>
    </row>
    <row r="2217" spans="15:16" x14ac:dyDescent="0.35">
      <c r="O2217" s="191">
        <v>38163</v>
      </c>
      <c r="P2217" s="72">
        <v>24.44</v>
      </c>
    </row>
    <row r="2218" spans="15:16" x14ac:dyDescent="0.35">
      <c r="O2218" s="191">
        <v>38166</v>
      </c>
      <c r="P2218" s="72">
        <v>25.77</v>
      </c>
    </row>
    <row r="2219" spans="15:16" x14ac:dyDescent="0.35">
      <c r="O2219" s="191">
        <v>38167</v>
      </c>
      <c r="P2219" s="72">
        <v>25.82</v>
      </c>
    </row>
    <row r="2220" spans="15:16" x14ac:dyDescent="0.35">
      <c r="O2220" s="191">
        <v>38168</v>
      </c>
      <c r="P2220" s="72">
        <v>25.6</v>
      </c>
    </row>
    <row r="2221" spans="15:16" x14ac:dyDescent="0.35">
      <c r="O2221" s="191">
        <v>38169</v>
      </c>
      <c r="P2221" s="72">
        <v>25.94</v>
      </c>
    </row>
    <row r="2222" spans="15:16" x14ac:dyDescent="0.35">
      <c r="O2222" s="191">
        <v>38170</v>
      </c>
      <c r="P2222" s="72">
        <v>26.67</v>
      </c>
    </row>
    <row r="2223" spans="15:16" x14ac:dyDescent="0.35">
      <c r="O2223" s="191">
        <v>38173</v>
      </c>
      <c r="P2223" s="72">
        <v>26.55</v>
      </c>
    </row>
    <row r="2224" spans="15:16" x14ac:dyDescent="0.35">
      <c r="O2224" s="191">
        <v>38174</v>
      </c>
      <c r="P2224" s="72">
        <v>27.11</v>
      </c>
    </row>
    <row r="2225" spans="15:16" ht="14.5" customHeight="1" x14ac:dyDescent="0.35">
      <c r="O2225" s="191">
        <v>38175</v>
      </c>
      <c r="P2225" s="72">
        <v>27.58</v>
      </c>
    </row>
    <row r="2226" spans="15:16" ht="29" customHeight="1" x14ac:dyDescent="0.35">
      <c r="O2226" s="191">
        <v>38176</v>
      </c>
      <c r="P2226" s="72">
        <v>26.23</v>
      </c>
    </row>
    <row r="2227" spans="15:16" x14ac:dyDescent="0.35">
      <c r="O2227" s="191">
        <v>38177</v>
      </c>
      <c r="P2227" s="72">
        <v>27.11</v>
      </c>
    </row>
    <row r="2228" spans="15:16" x14ac:dyDescent="0.35">
      <c r="O2228" s="191">
        <v>38180</v>
      </c>
      <c r="P2228" s="72">
        <v>26.67</v>
      </c>
    </row>
    <row r="2229" spans="15:16" x14ac:dyDescent="0.35">
      <c r="O2229" s="191">
        <v>38181</v>
      </c>
      <c r="P2229" s="72">
        <v>26.27</v>
      </c>
    </row>
    <row r="2230" spans="15:16" x14ac:dyDescent="0.35">
      <c r="O2230" s="191">
        <v>38182</v>
      </c>
      <c r="P2230" s="72">
        <v>26.33</v>
      </c>
    </row>
    <row r="2231" spans="15:16" x14ac:dyDescent="0.35">
      <c r="O2231" s="191">
        <v>38183</v>
      </c>
      <c r="P2231" s="72">
        <v>27.03</v>
      </c>
    </row>
    <row r="2232" spans="15:16" x14ac:dyDescent="0.35">
      <c r="O2232" s="191">
        <v>38184</v>
      </c>
      <c r="P2232" s="72">
        <v>27.47</v>
      </c>
    </row>
    <row r="2233" spans="15:16" x14ac:dyDescent="0.35">
      <c r="O2233" s="191">
        <v>38187</v>
      </c>
      <c r="P2233" s="72">
        <v>28.57</v>
      </c>
    </row>
    <row r="2234" spans="15:16" x14ac:dyDescent="0.35">
      <c r="O2234" s="191">
        <v>38188</v>
      </c>
      <c r="P2234" s="72">
        <v>27.99</v>
      </c>
    </row>
    <row r="2235" spans="15:16" x14ac:dyDescent="0.35">
      <c r="O2235" s="191">
        <v>38189</v>
      </c>
      <c r="P2235" s="72">
        <v>28.11</v>
      </c>
    </row>
    <row r="2236" spans="15:16" x14ac:dyDescent="0.35">
      <c r="O2236" s="191">
        <v>38190</v>
      </c>
      <c r="P2236" s="72">
        <v>28.12</v>
      </c>
    </row>
    <row r="2237" spans="15:16" x14ac:dyDescent="0.35">
      <c r="O2237" s="191">
        <v>38191</v>
      </c>
      <c r="P2237" s="72">
        <v>28</v>
      </c>
    </row>
    <row r="2238" spans="15:16" x14ac:dyDescent="0.35">
      <c r="O2238" s="191">
        <v>38194</v>
      </c>
      <c r="P2238" s="72">
        <v>28.33</v>
      </c>
    </row>
    <row r="2239" spans="15:16" x14ac:dyDescent="0.35">
      <c r="O2239" s="191">
        <v>38195</v>
      </c>
      <c r="P2239" s="72">
        <v>28.22</v>
      </c>
    </row>
    <row r="2240" spans="15:16" x14ac:dyDescent="0.35">
      <c r="O2240" s="191">
        <v>38196</v>
      </c>
      <c r="P2240" s="72">
        <v>27.84</v>
      </c>
    </row>
    <row r="2241" spans="15:16" x14ac:dyDescent="0.35">
      <c r="O2241" s="191">
        <v>38197</v>
      </c>
      <c r="P2241" s="72">
        <v>28.66</v>
      </c>
    </row>
    <row r="2242" spans="15:16" x14ac:dyDescent="0.35">
      <c r="O2242" s="191">
        <v>38198</v>
      </c>
      <c r="P2242" s="72">
        <v>29.35</v>
      </c>
    </row>
    <row r="2243" spans="15:16" x14ac:dyDescent="0.35">
      <c r="O2243" s="191">
        <v>38201</v>
      </c>
      <c r="P2243" s="72">
        <v>29.21</v>
      </c>
    </row>
    <row r="2244" spans="15:16" x14ac:dyDescent="0.35">
      <c r="O2244" s="191">
        <v>38202</v>
      </c>
      <c r="P2244" s="72">
        <v>29.29</v>
      </c>
    </row>
    <row r="2245" spans="15:16" x14ac:dyDescent="0.35">
      <c r="O2245" s="191">
        <v>38203</v>
      </c>
      <c r="P2245" s="72">
        <v>28.66</v>
      </c>
    </row>
    <row r="2246" spans="15:16" x14ac:dyDescent="0.35">
      <c r="O2246" s="191">
        <v>38204</v>
      </c>
      <c r="P2246" s="72">
        <v>28.5</v>
      </c>
    </row>
    <row r="2247" spans="15:16" x14ac:dyDescent="0.35">
      <c r="O2247" s="191">
        <v>38205</v>
      </c>
      <c r="P2247" s="72">
        <v>28.69</v>
      </c>
    </row>
    <row r="2248" spans="15:16" x14ac:dyDescent="0.35">
      <c r="O2248" s="191">
        <v>38208</v>
      </c>
      <c r="P2248" s="72">
        <v>28.57</v>
      </c>
    </row>
    <row r="2249" spans="15:16" x14ac:dyDescent="0.35">
      <c r="O2249" s="191">
        <v>38209</v>
      </c>
      <c r="P2249" s="72">
        <v>28.82</v>
      </c>
    </row>
    <row r="2250" spans="15:16" x14ac:dyDescent="0.35">
      <c r="O2250" s="191">
        <v>38210</v>
      </c>
      <c r="P2250" s="72">
        <v>27.99</v>
      </c>
    </row>
    <row r="2251" spans="15:16" x14ac:dyDescent="0.35">
      <c r="O2251" s="191">
        <v>38211</v>
      </c>
      <c r="P2251" s="72">
        <v>28.29</v>
      </c>
    </row>
    <row r="2252" spans="15:16" x14ac:dyDescent="0.35">
      <c r="O2252" s="191">
        <v>38212</v>
      </c>
      <c r="P2252" s="72">
        <v>28.02</v>
      </c>
    </row>
    <row r="2253" spans="15:16" x14ac:dyDescent="0.35">
      <c r="O2253" s="191">
        <v>38215</v>
      </c>
      <c r="P2253" s="72">
        <v>28.02</v>
      </c>
    </row>
    <row r="2254" spans="15:16" x14ac:dyDescent="0.35">
      <c r="O2254" s="191">
        <v>38216</v>
      </c>
      <c r="P2254" s="72">
        <v>28.17</v>
      </c>
    </row>
    <row r="2255" spans="15:16" x14ac:dyDescent="0.35">
      <c r="O2255" s="191">
        <v>38217</v>
      </c>
      <c r="P2255" s="72">
        <v>27.96</v>
      </c>
    </row>
    <row r="2256" spans="15:16" x14ac:dyDescent="0.35">
      <c r="O2256" s="191">
        <v>38218</v>
      </c>
      <c r="P2256" s="72">
        <v>28.07</v>
      </c>
    </row>
    <row r="2257" spans="15:16" x14ac:dyDescent="0.35">
      <c r="O2257" s="191">
        <v>38219</v>
      </c>
      <c r="P2257" s="72">
        <v>27.42</v>
      </c>
    </row>
    <row r="2258" spans="15:16" x14ac:dyDescent="0.35">
      <c r="O2258" s="191">
        <v>38222</v>
      </c>
      <c r="P2258" s="72">
        <v>27.42</v>
      </c>
    </row>
    <row r="2259" spans="15:16" x14ac:dyDescent="0.35">
      <c r="O2259" s="191">
        <v>38223</v>
      </c>
      <c r="P2259" s="72">
        <v>27.96</v>
      </c>
    </row>
    <row r="2260" spans="15:16" x14ac:dyDescent="0.35">
      <c r="O2260" s="191">
        <v>38224</v>
      </c>
      <c r="P2260" s="72">
        <v>28.57</v>
      </c>
    </row>
    <row r="2261" spans="15:16" x14ac:dyDescent="0.35">
      <c r="O2261" s="191">
        <v>38225</v>
      </c>
      <c r="P2261" s="72">
        <v>28.17</v>
      </c>
    </row>
    <row r="2262" spans="15:16" x14ac:dyDescent="0.35">
      <c r="O2262" s="191">
        <v>38226</v>
      </c>
      <c r="P2262" s="72">
        <v>28.79</v>
      </c>
    </row>
    <row r="2263" spans="15:16" x14ac:dyDescent="0.35">
      <c r="O2263" s="191">
        <v>38229</v>
      </c>
      <c r="P2263" s="72">
        <v>29.78</v>
      </c>
    </row>
    <row r="2264" spans="15:16" x14ac:dyDescent="0.35">
      <c r="O2264" s="191">
        <v>38230</v>
      </c>
      <c r="P2264" s="72">
        <v>29.56</v>
      </c>
    </row>
    <row r="2265" spans="15:16" x14ac:dyDescent="0.35">
      <c r="O2265" s="191">
        <v>38231</v>
      </c>
      <c r="P2265" s="72">
        <v>29.78</v>
      </c>
    </row>
    <row r="2266" spans="15:16" x14ac:dyDescent="0.35">
      <c r="O2266" s="191">
        <v>38232</v>
      </c>
      <c r="P2266" s="72">
        <v>30.03</v>
      </c>
    </row>
    <row r="2267" spans="15:16" x14ac:dyDescent="0.35">
      <c r="O2267" s="191">
        <v>38233</v>
      </c>
      <c r="P2267" s="72">
        <v>30.68</v>
      </c>
    </row>
    <row r="2268" spans="15:16" x14ac:dyDescent="0.35">
      <c r="O2268" s="191">
        <v>38236</v>
      </c>
      <c r="P2268" s="72">
        <v>30.98</v>
      </c>
    </row>
    <row r="2269" spans="15:16" x14ac:dyDescent="0.35">
      <c r="O2269" s="191">
        <v>38237</v>
      </c>
      <c r="P2269" s="72">
        <v>30.77</v>
      </c>
    </row>
    <row r="2270" spans="15:16" x14ac:dyDescent="0.35">
      <c r="O2270" s="191">
        <v>38238</v>
      </c>
      <c r="P2270" s="72">
        <v>30.7</v>
      </c>
    </row>
    <row r="2271" spans="15:16" x14ac:dyDescent="0.35">
      <c r="O2271" s="191">
        <v>38239</v>
      </c>
      <c r="P2271" s="72">
        <v>30.5</v>
      </c>
    </row>
    <row r="2272" spans="15:16" x14ac:dyDescent="0.35">
      <c r="O2272" s="191">
        <v>38240</v>
      </c>
      <c r="P2272" s="72">
        <v>30.64</v>
      </c>
    </row>
    <row r="2273" spans="15:16" x14ac:dyDescent="0.35">
      <c r="O2273" s="191">
        <v>38243</v>
      </c>
      <c r="P2273" s="72">
        <v>30.32</v>
      </c>
    </row>
    <row r="2274" spans="15:16" x14ac:dyDescent="0.35">
      <c r="O2274" s="191">
        <v>38244</v>
      </c>
      <c r="P2274" s="72">
        <v>30.29</v>
      </c>
    </row>
    <row r="2275" spans="15:16" x14ac:dyDescent="0.35">
      <c r="O2275" s="191">
        <v>38245</v>
      </c>
      <c r="P2275" s="72">
        <v>30.87</v>
      </c>
    </row>
    <row r="2276" spans="15:16" x14ac:dyDescent="0.35">
      <c r="O2276" s="191">
        <v>38246</v>
      </c>
      <c r="P2276" s="72">
        <v>31.24</v>
      </c>
    </row>
    <row r="2277" spans="15:16" x14ac:dyDescent="0.35">
      <c r="O2277" s="191">
        <v>38247</v>
      </c>
      <c r="P2277" s="72">
        <v>31.3</v>
      </c>
    </row>
    <row r="2278" spans="15:16" x14ac:dyDescent="0.35">
      <c r="O2278" s="191">
        <v>38250</v>
      </c>
      <c r="P2278" s="72">
        <v>31.06</v>
      </c>
    </row>
    <row r="2279" spans="15:16" x14ac:dyDescent="0.35">
      <c r="O2279" s="191">
        <v>38251</v>
      </c>
      <c r="P2279" s="72">
        <v>31.11</v>
      </c>
    </row>
    <row r="2280" spans="15:16" x14ac:dyDescent="0.35">
      <c r="O2280" s="191">
        <v>38252</v>
      </c>
      <c r="P2280" s="72">
        <v>31.53</v>
      </c>
    </row>
    <row r="2281" spans="15:16" x14ac:dyDescent="0.35">
      <c r="O2281" s="191">
        <v>38253</v>
      </c>
      <c r="P2281" s="72">
        <v>31.39</v>
      </c>
    </row>
    <row r="2282" spans="15:16" x14ac:dyDescent="0.35">
      <c r="O2282" s="191">
        <v>38254</v>
      </c>
      <c r="P2282" s="72">
        <v>31.23</v>
      </c>
    </row>
    <row r="2283" spans="15:16" x14ac:dyDescent="0.35">
      <c r="O2283" s="191">
        <v>38257</v>
      </c>
      <c r="P2283" s="72">
        <v>30.54</v>
      </c>
    </row>
    <row r="2284" spans="15:16" x14ac:dyDescent="0.35">
      <c r="O2284" s="191">
        <v>38258</v>
      </c>
      <c r="P2284" s="72">
        <v>29.75</v>
      </c>
    </row>
    <row r="2285" spans="15:16" x14ac:dyDescent="0.35">
      <c r="O2285" s="191">
        <v>38259</v>
      </c>
      <c r="P2285" s="72">
        <v>30.22</v>
      </c>
    </row>
    <row r="2286" spans="15:16" x14ac:dyDescent="0.35">
      <c r="O2286" s="191">
        <v>38260</v>
      </c>
      <c r="P2286" s="72">
        <v>30.18</v>
      </c>
    </row>
    <row r="2287" spans="15:16" x14ac:dyDescent="0.35">
      <c r="O2287" s="191">
        <v>38261</v>
      </c>
      <c r="P2287" s="72">
        <v>30.52</v>
      </c>
    </row>
    <row r="2288" spans="15:16" x14ac:dyDescent="0.35">
      <c r="O2288" s="191">
        <v>38264</v>
      </c>
      <c r="P2288" s="72">
        <v>30.5</v>
      </c>
    </row>
    <row r="2289" spans="15:16" x14ac:dyDescent="0.35">
      <c r="O2289" s="191">
        <v>38265</v>
      </c>
      <c r="P2289" s="72">
        <v>30.77</v>
      </c>
    </row>
    <row r="2290" spans="15:16" x14ac:dyDescent="0.35">
      <c r="O2290" s="191">
        <v>38266</v>
      </c>
      <c r="P2290" s="72">
        <v>30.14</v>
      </c>
    </row>
    <row r="2291" spans="15:16" x14ac:dyDescent="0.35">
      <c r="O2291" s="191">
        <v>38267</v>
      </c>
      <c r="P2291" s="72">
        <v>30.13</v>
      </c>
    </row>
    <row r="2292" spans="15:16" x14ac:dyDescent="0.35">
      <c r="O2292" s="191">
        <v>38268</v>
      </c>
      <c r="P2292" s="72">
        <v>30.34</v>
      </c>
    </row>
    <row r="2293" spans="15:16" x14ac:dyDescent="0.35">
      <c r="O2293" s="191">
        <v>38271</v>
      </c>
      <c r="P2293" s="72">
        <v>30.4</v>
      </c>
    </row>
    <row r="2294" spans="15:16" x14ac:dyDescent="0.35">
      <c r="O2294" s="191">
        <v>38272</v>
      </c>
      <c r="P2294" s="72">
        <v>29.98</v>
      </c>
    </row>
    <row r="2295" spans="15:16" x14ac:dyDescent="0.35">
      <c r="O2295" s="191">
        <v>38274</v>
      </c>
      <c r="P2295" s="72">
        <v>30.38</v>
      </c>
    </row>
    <row r="2296" spans="15:16" x14ac:dyDescent="0.35">
      <c r="O2296" s="191">
        <v>38275</v>
      </c>
      <c r="P2296" s="72">
        <v>30.05</v>
      </c>
    </row>
    <row r="2297" spans="15:16" x14ac:dyDescent="0.35">
      <c r="O2297" s="191">
        <v>38278</v>
      </c>
      <c r="P2297" s="72">
        <v>29.87</v>
      </c>
    </row>
    <row r="2298" spans="15:16" x14ac:dyDescent="0.35">
      <c r="O2298" s="191">
        <v>38279</v>
      </c>
      <c r="P2298" s="72">
        <v>30.41</v>
      </c>
    </row>
    <row r="2299" spans="15:16" x14ac:dyDescent="0.35">
      <c r="O2299" s="191">
        <v>38280</v>
      </c>
      <c r="P2299" s="72">
        <v>29.99</v>
      </c>
    </row>
    <row r="2300" spans="15:16" x14ac:dyDescent="0.35">
      <c r="O2300" s="191">
        <v>38281</v>
      </c>
      <c r="P2300" s="72">
        <v>29.91</v>
      </c>
    </row>
    <row r="2301" spans="15:16" x14ac:dyDescent="0.35">
      <c r="O2301" s="191">
        <v>38282</v>
      </c>
      <c r="P2301" s="72">
        <v>29.91</v>
      </c>
    </row>
    <row r="2302" spans="15:16" x14ac:dyDescent="0.35">
      <c r="O2302" s="191">
        <v>38285</v>
      </c>
      <c r="P2302" s="72">
        <v>29.16</v>
      </c>
    </row>
    <row r="2303" spans="15:16" x14ac:dyDescent="0.35">
      <c r="O2303" s="191">
        <v>38286</v>
      </c>
      <c r="P2303" s="72">
        <v>29.49</v>
      </c>
    </row>
    <row r="2304" spans="15:16" x14ac:dyDescent="0.35">
      <c r="O2304" s="191">
        <v>38287</v>
      </c>
      <c r="P2304" s="72">
        <v>29.68</v>
      </c>
    </row>
    <row r="2305" spans="15:16" x14ac:dyDescent="0.35">
      <c r="O2305" s="191">
        <v>38288</v>
      </c>
      <c r="P2305" s="72">
        <v>29.17</v>
      </c>
    </row>
    <row r="2306" spans="15:16" x14ac:dyDescent="0.35">
      <c r="O2306" s="191">
        <v>38289</v>
      </c>
      <c r="P2306" s="72">
        <v>29.29</v>
      </c>
    </row>
    <row r="2307" spans="15:16" x14ac:dyDescent="0.35">
      <c r="O2307" s="191">
        <v>38292</v>
      </c>
      <c r="P2307" s="72">
        <v>30.28</v>
      </c>
    </row>
    <row r="2308" spans="15:16" x14ac:dyDescent="0.35">
      <c r="O2308" s="191">
        <v>38293</v>
      </c>
      <c r="P2308" s="72">
        <v>30.29</v>
      </c>
    </row>
    <row r="2309" spans="15:16" x14ac:dyDescent="0.35">
      <c r="O2309" s="191">
        <v>38294</v>
      </c>
      <c r="P2309" s="72">
        <v>30.12</v>
      </c>
    </row>
    <row r="2310" spans="15:16" x14ac:dyDescent="0.35">
      <c r="O2310" s="191">
        <v>38295</v>
      </c>
      <c r="P2310" s="72">
        <v>29.93</v>
      </c>
    </row>
    <row r="2311" spans="15:16" x14ac:dyDescent="0.35">
      <c r="O2311" s="191">
        <v>38296</v>
      </c>
      <c r="P2311" s="72">
        <v>29.87</v>
      </c>
    </row>
    <row r="2312" spans="15:16" x14ac:dyDescent="0.35">
      <c r="O2312" s="191">
        <v>38299</v>
      </c>
      <c r="P2312" s="72">
        <v>30.26</v>
      </c>
    </row>
    <row r="2313" spans="15:16" x14ac:dyDescent="0.35">
      <c r="O2313" s="191">
        <v>38300</v>
      </c>
      <c r="P2313" s="72">
        <v>30.2</v>
      </c>
    </row>
    <row r="2314" spans="15:16" x14ac:dyDescent="0.35">
      <c r="O2314" s="191">
        <v>38301</v>
      </c>
      <c r="P2314" s="72">
        <v>30.55</v>
      </c>
    </row>
    <row r="2315" spans="15:16" x14ac:dyDescent="0.35">
      <c r="O2315" s="191">
        <v>38302</v>
      </c>
      <c r="P2315" s="72">
        <v>30.17</v>
      </c>
    </row>
    <row r="2316" spans="15:16" x14ac:dyDescent="0.35">
      <c r="O2316" s="191">
        <v>38303</v>
      </c>
      <c r="P2316" s="72">
        <v>30.32</v>
      </c>
    </row>
    <row r="2317" spans="15:16" x14ac:dyDescent="0.35">
      <c r="O2317" s="191">
        <v>38306</v>
      </c>
      <c r="P2317" s="72">
        <v>30.32</v>
      </c>
    </row>
    <row r="2318" spans="15:16" x14ac:dyDescent="0.35">
      <c r="O2318" s="191">
        <v>38307</v>
      </c>
      <c r="P2318" s="72">
        <v>30.7</v>
      </c>
    </row>
    <row r="2319" spans="15:16" x14ac:dyDescent="0.35">
      <c r="O2319" s="191">
        <v>38308</v>
      </c>
      <c r="P2319" s="72">
        <v>30.72</v>
      </c>
    </row>
    <row r="2320" spans="15:16" x14ac:dyDescent="0.35">
      <c r="O2320" s="191">
        <v>38309</v>
      </c>
      <c r="P2320" s="72">
        <v>30.52</v>
      </c>
    </row>
    <row r="2321" spans="15:16" x14ac:dyDescent="0.35">
      <c r="O2321" s="191">
        <v>38310</v>
      </c>
      <c r="P2321" s="72">
        <v>29.83</v>
      </c>
    </row>
    <row r="2322" spans="15:16" x14ac:dyDescent="0.35">
      <c r="O2322" s="191">
        <v>38313</v>
      </c>
      <c r="P2322" s="72">
        <v>30.21</v>
      </c>
    </row>
    <row r="2323" spans="15:16" x14ac:dyDescent="0.35">
      <c r="O2323" s="191">
        <v>38314</v>
      </c>
      <c r="P2323" s="72">
        <v>30.61</v>
      </c>
    </row>
    <row r="2324" spans="15:16" x14ac:dyDescent="0.35">
      <c r="O2324" s="191">
        <v>38315</v>
      </c>
      <c r="P2324" s="72">
        <v>31.46</v>
      </c>
    </row>
    <row r="2325" spans="15:16" x14ac:dyDescent="0.35">
      <c r="O2325" s="191">
        <v>38316</v>
      </c>
      <c r="P2325" s="72">
        <v>31.7</v>
      </c>
    </row>
    <row r="2326" spans="15:16" x14ac:dyDescent="0.35">
      <c r="O2326" s="191">
        <v>38317</v>
      </c>
      <c r="P2326" s="72">
        <v>31.7</v>
      </c>
    </row>
    <row r="2327" spans="15:16" x14ac:dyDescent="0.35">
      <c r="O2327" s="191">
        <v>38320</v>
      </c>
      <c r="P2327" s="72">
        <v>32.22</v>
      </c>
    </row>
    <row r="2328" spans="15:16" x14ac:dyDescent="0.35">
      <c r="O2328" s="191">
        <v>38321</v>
      </c>
      <c r="P2328" s="72">
        <v>31.71</v>
      </c>
    </row>
    <row r="2329" spans="15:16" x14ac:dyDescent="0.35">
      <c r="O2329" s="191">
        <v>38322</v>
      </c>
      <c r="P2329" s="72">
        <v>31.85</v>
      </c>
    </row>
    <row r="2330" spans="15:16" x14ac:dyDescent="0.35">
      <c r="O2330" s="191">
        <v>38323</v>
      </c>
      <c r="P2330" s="72">
        <v>32.270000000000003</v>
      </c>
    </row>
    <row r="2331" spans="15:16" x14ac:dyDescent="0.35">
      <c r="O2331" s="191">
        <v>38324</v>
      </c>
      <c r="P2331" s="72">
        <v>32.47</v>
      </c>
    </row>
    <row r="2332" spans="15:16" x14ac:dyDescent="0.35">
      <c r="O2332" s="191">
        <v>38327</v>
      </c>
      <c r="P2332" s="72">
        <v>32.6</v>
      </c>
    </row>
    <row r="2333" spans="15:16" x14ac:dyDescent="0.35">
      <c r="O2333" s="191">
        <v>38328</v>
      </c>
      <c r="P2333" s="72">
        <v>33.1</v>
      </c>
    </row>
    <row r="2334" spans="15:16" x14ac:dyDescent="0.35">
      <c r="O2334" s="191">
        <v>38329</v>
      </c>
      <c r="P2334" s="72">
        <v>32.76</v>
      </c>
    </row>
    <row r="2335" spans="15:16" x14ac:dyDescent="0.35">
      <c r="O2335" s="191">
        <v>38330</v>
      </c>
      <c r="P2335" s="72">
        <v>32.92</v>
      </c>
    </row>
    <row r="2336" spans="15:16" x14ac:dyDescent="0.35">
      <c r="O2336" s="191">
        <v>38331</v>
      </c>
      <c r="P2336" s="72">
        <v>32.299999999999997</v>
      </c>
    </row>
    <row r="2337" spans="15:16" x14ac:dyDescent="0.35">
      <c r="O2337" s="191">
        <v>38334</v>
      </c>
      <c r="P2337" s="72">
        <v>32.9</v>
      </c>
    </row>
    <row r="2338" spans="15:16" x14ac:dyDescent="0.35">
      <c r="O2338" s="191">
        <v>38335</v>
      </c>
      <c r="P2338" s="72">
        <v>32.950000000000003</v>
      </c>
    </row>
    <row r="2339" spans="15:16" x14ac:dyDescent="0.35">
      <c r="O2339" s="191">
        <v>38336</v>
      </c>
      <c r="P2339" s="72">
        <v>32.94</v>
      </c>
    </row>
    <row r="2340" spans="15:16" x14ac:dyDescent="0.35">
      <c r="O2340" s="191">
        <v>38337</v>
      </c>
      <c r="P2340" s="72">
        <v>33.19</v>
      </c>
    </row>
    <row r="2341" spans="15:16" x14ac:dyDescent="0.35">
      <c r="O2341" s="191">
        <v>38338</v>
      </c>
      <c r="P2341" s="72">
        <v>33.26</v>
      </c>
    </row>
    <row r="2342" spans="15:16" x14ac:dyDescent="0.35">
      <c r="O2342" s="191">
        <v>38341</v>
      </c>
      <c r="P2342" s="72">
        <v>33.79</v>
      </c>
    </row>
    <row r="2343" spans="15:16" x14ac:dyDescent="0.35">
      <c r="O2343" s="191">
        <v>38342</v>
      </c>
      <c r="P2343" s="72">
        <v>34.17</v>
      </c>
    </row>
    <row r="2344" spans="15:16" x14ac:dyDescent="0.35">
      <c r="O2344" s="191">
        <v>38343</v>
      </c>
      <c r="P2344" s="72">
        <v>34.39</v>
      </c>
    </row>
    <row r="2345" spans="15:16" x14ac:dyDescent="0.35">
      <c r="O2345" s="191">
        <v>38344</v>
      </c>
      <c r="P2345" s="72">
        <v>34.33</v>
      </c>
    </row>
    <row r="2346" spans="15:16" x14ac:dyDescent="0.35">
      <c r="O2346" s="191">
        <v>38345</v>
      </c>
      <c r="P2346" s="72">
        <v>34.090000000000003</v>
      </c>
    </row>
    <row r="2347" spans="15:16" x14ac:dyDescent="0.35">
      <c r="O2347" s="191">
        <v>38348</v>
      </c>
      <c r="P2347" s="72">
        <v>34.380000000000003</v>
      </c>
    </row>
    <row r="2348" spans="15:16" x14ac:dyDescent="0.35">
      <c r="O2348" s="191">
        <v>38349</v>
      </c>
      <c r="P2348" s="72">
        <v>34.47</v>
      </c>
    </row>
    <row r="2349" spans="15:16" x14ac:dyDescent="0.35">
      <c r="O2349" s="191">
        <v>38350</v>
      </c>
      <c r="P2349" s="72">
        <v>34.07</v>
      </c>
    </row>
    <row r="2350" spans="15:16" x14ac:dyDescent="0.35">
      <c r="O2350" s="191">
        <v>38351</v>
      </c>
      <c r="P2350" s="72">
        <v>33.14</v>
      </c>
    </row>
    <row r="2351" spans="15:16" x14ac:dyDescent="0.35">
      <c r="O2351" s="191">
        <v>38352</v>
      </c>
      <c r="P2351" s="72">
        <v>33.81</v>
      </c>
    </row>
    <row r="2352" spans="15:16" x14ac:dyDescent="0.35">
      <c r="O2352" s="191">
        <v>38355</v>
      </c>
      <c r="P2352" s="72">
        <v>34.74</v>
      </c>
    </row>
    <row r="2353" spans="15:16" x14ac:dyDescent="0.35">
      <c r="O2353" s="191">
        <v>38356</v>
      </c>
      <c r="P2353" s="72">
        <v>35.729999999999997</v>
      </c>
    </row>
    <row r="2354" spans="15:16" x14ac:dyDescent="0.35">
      <c r="O2354" s="191">
        <v>38357</v>
      </c>
      <c r="P2354" s="72">
        <v>34.74</v>
      </c>
    </row>
    <row r="2355" spans="15:16" x14ac:dyDescent="0.35">
      <c r="O2355" s="191">
        <v>38358</v>
      </c>
      <c r="P2355" s="72">
        <v>34.4</v>
      </c>
    </row>
    <row r="2356" spans="15:16" x14ac:dyDescent="0.35">
      <c r="O2356" s="191">
        <v>38359</v>
      </c>
      <c r="P2356" s="72">
        <v>35.270000000000003</v>
      </c>
    </row>
    <row r="2357" spans="15:16" x14ac:dyDescent="0.35">
      <c r="O2357" s="191">
        <v>38362</v>
      </c>
      <c r="P2357" s="72">
        <v>35.35</v>
      </c>
    </row>
    <row r="2358" spans="15:16" x14ac:dyDescent="0.35">
      <c r="O2358" s="191">
        <v>38363</v>
      </c>
      <c r="P2358" s="72">
        <v>34.72</v>
      </c>
    </row>
    <row r="2359" spans="15:16" x14ac:dyDescent="0.35">
      <c r="O2359" s="191">
        <v>38364</v>
      </c>
      <c r="P2359" s="72">
        <v>33.53</v>
      </c>
    </row>
    <row r="2360" spans="15:16" x14ac:dyDescent="0.35">
      <c r="O2360" s="191">
        <v>38365</v>
      </c>
      <c r="P2360" s="72">
        <v>33.81</v>
      </c>
    </row>
    <row r="2361" spans="15:16" x14ac:dyDescent="0.35">
      <c r="O2361" s="191">
        <v>38366</v>
      </c>
      <c r="P2361" s="72">
        <v>33.5</v>
      </c>
    </row>
    <row r="2362" spans="15:16" x14ac:dyDescent="0.35">
      <c r="O2362" s="191">
        <v>38369</v>
      </c>
      <c r="P2362" s="72">
        <v>32.68</v>
      </c>
    </row>
    <row r="2363" spans="15:16" x14ac:dyDescent="0.35">
      <c r="O2363" s="191">
        <v>38370</v>
      </c>
      <c r="P2363" s="72">
        <v>33.21</v>
      </c>
    </row>
    <row r="2364" spans="15:16" x14ac:dyDescent="0.35">
      <c r="O2364" s="191">
        <v>38371</v>
      </c>
      <c r="P2364" s="72">
        <v>33.229999999999997</v>
      </c>
    </row>
    <row r="2365" spans="15:16" x14ac:dyDescent="0.35">
      <c r="O2365" s="191">
        <v>38372</v>
      </c>
      <c r="P2365" s="72">
        <v>32.909999999999997</v>
      </c>
    </row>
    <row r="2366" spans="15:16" x14ac:dyDescent="0.35">
      <c r="O2366" s="191">
        <v>38376</v>
      </c>
      <c r="P2366" s="72">
        <v>32.97</v>
      </c>
    </row>
    <row r="2367" spans="15:16" x14ac:dyDescent="0.35">
      <c r="O2367" s="191">
        <v>38377</v>
      </c>
      <c r="P2367" s="72">
        <v>34.39</v>
      </c>
    </row>
    <row r="2368" spans="15:16" x14ac:dyDescent="0.35">
      <c r="O2368" s="191">
        <v>38379</v>
      </c>
      <c r="P2368" s="72">
        <v>33.950000000000003</v>
      </c>
    </row>
    <row r="2369" spans="15:16" x14ac:dyDescent="0.35">
      <c r="O2369" s="191">
        <v>38380</v>
      </c>
      <c r="P2369" s="72">
        <v>34.61</v>
      </c>
    </row>
    <row r="2370" spans="15:16" x14ac:dyDescent="0.35">
      <c r="O2370" s="191">
        <v>38383</v>
      </c>
      <c r="P2370" s="72">
        <v>34.979999999999997</v>
      </c>
    </row>
    <row r="2371" spans="15:16" x14ac:dyDescent="0.35">
      <c r="O2371" s="191">
        <v>38384</v>
      </c>
      <c r="P2371" s="72">
        <v>34.68</v>
      </c>
    </row>
    <row r="2372" spans="15:16" x14ac:dyDescent="0.35">
      <c r="O2372" s="191">
        <v>38385</v>
      </c>
      <c r="P2372" s="72">
        <v>34.57</v>
      </c>
    </row>
    <row r="2373" spans="15:16" x14ac:dyDescent="0.35">
      <c r="O2373" s="191">
        <v>38386</v>
      </c>
      <c r="P2373" s="72">
        <v>35.14</v>
      </c>
    </row>
    <row r="2374" spans="15:16" x14ac:dyDescent="0.35">
      <c r="O2374" s="191">
        <v>38387</v>
      </c>
      <c r="P2374" s="72">
        <v>36.119999999999997</v>
      </c>
    </row>
    <row r="2375" spans="15:16" x14ac:dyDescent="0.35">
      <c r="O2375" s="191">
        <v>38390</v>
      </c>
      <c r="P2375" s="72">
        <v>36.08</v>
      </c>
    </row>
    <row r="2376" spans="15:16" x14ac:dyDescent="0.35">
      <c r="O2376" s="191">
        <v>38391</v>
      </c>
      <c r="P2376" s="72">
        <v>37.11</v>
      </c>
    </row>
    <row r="2377" spans="15:16" x14ac:dyDescent="0.35">
      <c r="O2377" s="191">
        <v>38392</v>
      </c>
      <c r="P2377" s="72">
        <v>38.17</v>
      </c>
    </row>
    <row r="2378" spans="15:16" x14ac:dyDescent="0.35">
      <c r="O2378" s="191">
        <v>38393</v>
      </c>
      <c r="P2378" s="72">
        <v>37.81</v>
      </c>
    </row>
    <row r="2379" spans="15:16" x14ac:dyDescent="0.35">
      <c r="O2379" s="191">
        <v>38394</v>
      </c>
      <c r="P2379" s="72">
        <v>39.049999999999997</v>
      </c>
    </row>
    <row r="2380" spans="15:16" x14ac:dyDescent="0.35">
      <c r="O2380" s="191">
        <v>38397</v>
      </c>
      <c r="P2380" s="72">
        <v>39.96</v>
      </c>
    </row>
    <row r="2381" spans="15:16" x14ac:dyDescent="0.35">
      <c r="O2381" s="191">
        <v>38398</v>
      </c>
      <c r="P2381" s="72">
        <v>39.229999999999997</v>
      </c>
    </row>
    <row r="2382" spans="15:16" x14ac:dyDescent="0.35">
      <c r="O2382" s="191">
        <v>38399</v>
      </c>
      <c r="P2382" s="72">
        <v>38.729999999999997</v>
      </c>
    </row>
    <row r="2383" spans="15:16" x14ac:dyDescent="0.35">
      <c r="O2383" s="191">
        <v>38400</v>
      </c>
      <c r="P2383" s="72">
        <v>38.28</v>
      </c>
    </row>
    <row r="2384" spans="15:16" x14ac:dyDescent="0.35">
      <c r="O2384" s="191">
        <v>38401</v>
      </c>
      <c r="P2384" s="72">
        <v>38.82</v>
      </c>
    </row>
    <row r="2385" spans="15:16" x14ac:dyDescent="0.35">
      <c r="O2385" s="191">
        <v>38404</v>
      </c>
      <c r="P2385" s="72">
        <v>38.450000000000003</v>
      </c>
    </row>
    <row r="2386" spans="15:16" x14ac:dyDescent="0.35">
      <c r="O2386" s="191">
        <v>38405</v>
      </c>
      <c r="P2386" s="72">
        <v>38.78</v>
      </c>
    </row>
    <row r="2387" spans="15:16" x14ac:dyDescent="0.35">
      <c r="O2387" s="191">
        <v>38406</v>
      </c>
      <c r="P2387" s="72">
        <v>38.5</v>
      </c>
    </row>
    <row r="2388" spans="15:16" x14ac:dyDescent="0.35">
      <c r="O2388" s="191">
        <v>38407</v>
      </c>
      <c r="P2388" s="72">
        <v>38.28</v>
      </c>
    </row>
    <row r="2389" spans="15:16" x14ac:dyDescent="0.35">
      <c r="O2389" s="191">
        <v>38408</v>
      </c>
      <c r="P2389" s="72">
        <v>37.86</v>
      </c>
    </row>
    <row r="2390" spans="15:16" x14ac:dyDescent="0.35">
      <c r="O2390" s="191">
        <v>38411</v>
      </c>
      <c r="P2390" s="72">
        <v>38.979999999999997</v>
      </c>
    </row>
    <row r="2391" spans="15:16" x14ac:dyDescent="0.35">
      <c r="O2391" s="191">
        <v>38412</v>
      </c>
      <c r="P2391" s="72">
        <v>39.450000000000003</v>
      </c>
    </row>
    <row r="2392" spans="15:16" x14ac:dyDescent="0.35">
      <c r="O2392" s="191">
        <v>38413</v>
      </c>
      <c r="P2392" s="72">
        <v>39.83</v>
      </c>
    </row>
    <row r="2393" spans="15:16" x14ac:dyDescent="0.35">
      <c r="O2393" s="191">
        <v>38414</v>
      </c>
      <c r="P2393" s="72">
        <v>39.840000000000003</v>
      </c>
    </row>
    <row r="2394" spans="15:16" x14ac:dyDescent="0.35">
      <c r="O2394" s="191">
        <v>38415</v>
      </c>
      <c r="P2394" s="72">
        <v>39.869999999999997</v>
      </c>
    </row>
    <row r="2395" spans="15:16" x14ac:dyDescent="0.35">
      <c r="O2395" s="191">
        <v>38418</v>
      </c>
      <c r="P2395" s="72">
        <v>39.42</v>
      </c>
    </row>
    <row r="2396" spans="15:16" x14ac:dyDescent="0.35">
      <c r="O2396" s="191">
        <v>38419</v>
      </c>
      <c r="P2396" s="72">
        <v>39.07</v>
      </c>
    </row>
    <row r="2397" spans="15:16" x14ac:dyDescent="0.35">
      <c r="O2397" s="191">
        <v>38420</v>
      </c>
      <c r="P2397" s="72">
        <v>38.590000000000003</v>
      </c>
    </row>
    <row r="2398" spans="15:16" x14ac:dyDescent="0.35">
      <c r="O2398" s="191">
        <v>38421</v>
      </c>
      <c r="P2398" s="72">
        <v>38.78</v>
      </c>
    </row>
    <row r="2399" spans="15:16" x14ac:dyDescent="0.35">
      <c r="O2399" s="191">
        <v>38422</v>
      </c>
      <c r="P2399" s="72">
        <v>38.549999999999997</v>
      </c>
    </row>
    <row r="2400" spans="15:16" x14ac:dyDescent="0.35">
      <c r="O2400" s="191">
        <v>38425</v>
      </c>
      <c r="P2400" s="72">
        <v>38.15</v>
      </c>
    </row>
    <row r="2401" spans="15:16" x14ac:dyDescent="0.35">
      <c r="O2401" s="191">
        <v>38426</v>
      </c>
      <c r="P2401" s="72">
        <v>37.51</v>
      </c>
    </row>
    <row r="2402" spans="15:16" x14ac:dyDescent="0.35">
      <c r="O2402" s="191">
        <v>38427</v>
      </c>
      <c r="P2402" s="72">
        <v>37.5</v>
      </c>
    </row>
    <row r="2403" spans="15:16" x14ac:dyDescent="0.35">
      <c r="O2403" s="191">
        <v>38428</v>
      </c>
      <c r="P2403" s="72">
        <v>37.200000000000003</v>
      </c>
    </row>
    <row r="2404" spans="15:16" x14ac:dyDescent="0.35">
      <c r="O2404" s="191">
        <v>38429</v>
      </c>
      <c r="P2404" s="72">
        <v>37.28</v>
      </c>
    </row>
    <row r="2405" spans="15:16" x14ac:dyDescent="0.35">
      <c r="O2405" s="191">
        <v>38432</v>
      </c>
      <c r="P2405" s="72">
        <v>37.369999999999997</v>
      </c>
    </row>
    <row r="2406" spans="15:16" x14ac:dyDescent="0.35">
      <c r="O2406" s="191">
        <v>38433</v>
      </c>
      <c r="P2406" s="72">
        <v>37.020000000000003</v>
      </c>
    </row>
    <row r="2407" spans="15:16" x14ac:dyDescent="0.35">
      <c r="O2407" s="191">
        <v>38434</v>
      </c>
      <c r="P2407" s="72">
        <v>36.68</v>
      </c>
    </row>
    <row r="2408" spans="15:16" x14ac:dyDescent="0.35">
      <c r="O2408" s="191">
        <v>38435</v>
      </c>
      <c r="P2408" s="72">
        <v>36.36</v>
      </c>
    </row>
    <row r="2409" spans="15:16" x14ac:dyDescent="0.35">
      <c r="O2409" s="191">
        <v>38439</v>
      </c>
      <c r="P2409" s="72">
        <v>37.090000000000003</v>
      </c>
    </row>
    <row r="2410" spans="15:16" x14ac:dyDescent="0.35">
      <c r="O2410" s="191">
        <v>38440</v>
      </c>
      <c r="P2410" s="72">
        <v>36.64</v>
      </c>
    </row>
    <row r="2411" spans="15:16" x14ac:dyDescent="0.35">
      <c r="O2411" s="191">
        <v>38441</v>
      </c>
      <c r="P2411" s="72">
        <v>36.9</v>
      </c>
    </row>
    <row r="2412" spans="15:16" x14ac:dyDescent="0.35">
      <c r="O2412" s="191">
        <v>38442</v>
      </c>
      <c r="P2412" s="72">
        <v>37.340000000000003</v>
      </c>
    </row>
    <row r="2413" spans="15:16" x14ac:dyDescent="0.35">
      <c r="O2413" s="191">
        <v>38443</v>
      </c>
      <c r="P2413" s="72">
        <v>38.53</v>
      </c>
    </row>
    <row r="2414" spans="15:16" x14ac:dyDescent="0.35">
      <c r="O2414" s="191">
        <v>38446</v>
      </c>
      <c r="P2414" s="72">
        <v>37.99</v>
      </c>
    </row>
    <row r="2415" spans="15:16" x14ac:dyDescent="0.35">
      <c r="O2415" s="191">
        <v>38447</v>
      </c>
      <c r="P2415" s="72">
        <v>37.83</v>
      </c>
    </row>
    <row r="2416" spans="15:16" x14ac:dyDescent="0.35">
      <c r="O2416" s="191">
        <v>38448</v>
      </c>
      <c r="P2416" s="72">
        <v>38.11</v>
      </c>
    </row>
    <row r="2417" spans="15:16" x14ac:dyDescent="0.35">
      <c r="O2417" s="191">
        <v>38449</v>
      </c>
      <c r="P2417" s="72">
        <v>37.83</v>
      </c>
    </row>
    <row r="2418" spans="15:16" x14ac:dyDescent="0.35">
      <c r="O2418" s="191">
        <v>38450</v>
      </c>
      <c r="P2418" s="72">
        <v>37.79</v>
      </c>
    </row>
    <row r="2419" spans="15:16" x14ac:dyDescent="0.35">
      <c r="O2419" s="191">
        <v>38453</v>
      </c>
      <c r="P2419" s="72">
        <v>37.479999999999997</v>
      </c>
    </row>
    <row r="2420" spans="15:16" x14ac:dyDescent="0.35">
      <c r="O2420" s="191">
        <v>38454</v>
      </c>
      <c r="P2420" s="72">
        <v>37.43</v>
      </c>
    </row>
    <row r="2421" spans="15:16" x14ac:dyDescent="0.35">
      <c r="O2421" s="191">
        <v>38455</v>
      </c>
      <c r="P2421" s="72">
        <v>37.18</v>
      </c>
    </row>
    <row r="2422" spans="15:16" x14ac:dyDescent="0.35">
      <c r="O2422" s="191">
        <v>38457</v>
      </c>
      <c r="P2422" s="72">
        <v>36.46</v>
      </c>
    </row>
    <row r="2423" spans="15:16" x14ac:dyDescent="0.35">
      <c r="O2423" s="191">
        <v>38460</v>
      </c>
      <c r="P2423" s="72">
        <v>36.840000000000003</v>
      </c>
    </row>
    <row r="2424" spans="15:16" x14ac:dyDescent="0.35">
      <c r="O2424" s="191">
        <v>38461</v>
      </c>
      <c r="P2424" s="72">
        <v>36.79</v>
      </c>
    </row>
    <row r="2425" spans="15:16" x14ac:dyDescent="0.35">
      <c r="O2425" s="191">
        <v>38462</v>
      </c>
      <c r="P2425" s="72">
        <v>37.229999999999997</v>
      </c>
    </row>
    <row r="2426" spans="15:16" x14ac:dyDescent="0.35">
      <c r="O2426" s="191">
        <v>38463</v>
      </c>
      <c r="P2426" s="72">
        <v>37.44</v>
      </c>
    </row>
    <row r="2427" spans="15:16" x14ac:dyDescent="0.35">
      <c r="O2427" s="191">
        <v>38464</v>
      </c>
      <c r="P2427" s="72">
        <v>37.76</v>
      </c>
    </row>
    <row r="2428" spans="15:16" x14ac:dyDescent="0.35">
      <c r="O2428" s="191">
        <v>38467</v>
      </c>
      <c r="P2428" s="72">
        <v>37.619999999999997</v>
      </c>
    </row>
    <row r="2429" spans="15:16" x14ac:dyDescent="0.35">
      <c r="O2429" s="191">
        <v>38468</v>
      </c>
      <c r="P2429" s="72">
        <v>38.11</v>
      </c>
    </row>
    <row r="2430" spans="15:16" x14ac:dyDescent="0.35">
      <c r="O2430" s="191">
        <v>38469</v>
      </c>
      <c r="P2430" s="72">
        <v>37.43</v>
      </c>
    </row>
    <row r="2431" spans="15:16" x14ac:dyDescent="0.35">
      <c r="O2431" s="191">
        <v>38470</v>
      </c>
      <c r="P2431" s="72">
        <v>37.200000000000003</v>
      </c>
    </row>
    <row r="2432" spans="15:16" x14ac:dyDescent="0.35">
      <c r="O2432" s="191">
        <v>38471</v>
      </c>
      <c r="P2432" s="72">
        <v>36.630000000000003</v>
      </c>
    </row>
    <row r="2433" spans="15:16" x14ac:dyDescent="0.35">
      <c r="O2433" s="191">
        <v>38474</v>
      </c>
      <c r="P2433" s="72">
        <v>37.299999999999997</v>
      </c>
    </row>
    <row r="2434" spans="15:16" x14ac:dyDescent="0.35">
      <c r="O2434" s="191">
        <v>38475</v>
      </c>
      <c r="P2434" s="72">
        <v>37.979999999999997</v>
      </c>
    </row>
    <row r="2435" spans="15:16" x14ac:dyDescent="0.35">
      <c r="O2435" s="191">
        <v>38476</v>
      </c>
      <c r="P2435" s="72">
        <v>38.54</v>
      </c>
    </row>
    <row r="2436" spans="15:16" x14ac:dyDescent="0.35">
      <c r="O2436" s="191">
        <v>38477</v>
      </c>
      <c r="P2436" s="72">
        <v>38.74</v>
      </c>
    </row>
    <row r="2437" spans="15:16" x14ac:dyDescent="0.35">
      <c r="O2437" s="191">
        <v>38478</v>
      </c>
      <c r="P2437" s="72">
        <v>39.07</v>
      </c>
    </row>
    <row r="2438" spans="15:16" x14ac:dyDescent="0.35">
      <c r="O2438" s="191">
        <v>38481</v>
      </c>
      <c r="P2438" s="72">
        <v>39.51</v>
      </c>
    </row>
    <row r="2439" spans="15:16" x14ac:dyDescent="0.35">
      <c r="O2439" s="191">
        <v>38482</v>
      </c>
      <c r="P2439" s="72">
        <v>39.590000000000003</v>
      </c>
    </row>
    <row r="2440" spans="15:16" x14ac:dyDescent="0.35">
      <c r="O2440" s="191">
        <v>38483</v>
      </c>
      <c r="P2440" s="72">
        <v>39.14</v>
      </c>
    </row>
    <row r="2441" spans="15:16" x14ac:dyDescent="0.35">
      <c r="O2441" s="191">
        <v>38484</v>
      </c>
      <c r="P2441" s="72">
        <v>39.020000000000003</v>
      </c>
    </row>
    <row r="2442" spans="15:16" x14ac:dyDescent="0.35">
      <c r="O2442" s="191">
        <v>38485</v>
      </c>
      <c r="P2442" s="72">
        <v>38.97</v>
      </c>
    </row>
    <row r="2443" spans="15:16" x14ac:dyDescent="0.35">
      <c r="O2443" s="191">
        <v>38488</v>
      </c>
      <c r="P2443" s="72">
        <v>38.880000000000003</v>
      </c>
    </row>
    <row r="2444" spans="15:16" x14ac:dyDescent="0.35">
      <c r="O2444" s="191">
        <v>38489</v>
      </c>
      <c r="P2444" s="72">
        <v>38.119999999999997</v>
      </c>
    </row>
    <row r="2445" spans="15:16" x14ac:dyDescent="0.35">
      <c r="O2445" s="191">
        <v>38490</v>
      </c>
      <c r="P2445" s="72">
        <v>37.869999999999997</v>
      </c>
    </row>
    <row r="2446" spans="15:16" x14ac:dyDescent="0.35">
      <c r="O2446" s="191">
        <v>38491</v>
      </c>
      <c r="P2446" s="72">
        <v>37.86</v>
      </c>
    </row>
    <row r="2447" spans="15:16" x14ac:dyDescent="0.35">
      <c r="O2447" s="191">
        <v>38492</v>
      </c>
      <c r="P2447" s="72">
        <v>38.42</v>
      </c>
    </row>
    <row r="2448" spans="15:16" x14ac:dyDescent="0.35">
      <c r="O2448" s="191">
        <v>38495</v>
      </c>
      <c r="P2448" s="72">
        <v>38.380000000000003</v>
      </c>
    </row>
    <row r="2449" spans="15:16" x14ac:dyDescent="0.35">
      <c r="O2449" s="191">
        <v>38496</v>
      </c>
      <c r="P2449" s="72">
        <v>38.9</v>
      </c>
    </row>
    <row r="2450" spans="15:16" x14ac:dyDescent="0.35">
      <c r="O2450" s="191">
        <v>38497</v>
      </c>
      <c r="P2450" s="72">
        <v>39.130000000000003</v>
      </c>
    </row>
    <row r="2451" spans="15:16" x14ac:dyDescent="0.35">
      <c r="O2451" s="191">
        <v>38498</v>
      </c>
      <c r="P2451" s="72">
        <v>39.71</v>
      </c>
    </row>
    <row r="2452" spans="15:16" ht="14.5" customHeight="1" x14ac:dyDescent="0.35">
      <c r="O2452" s="191">
        <v>38499</v>
      </c>
      <c r="P2452" s="72">
        <v>39.909999999999997</v>
      </c>
    </row>
    <row r="2453" spans="15:16" ht="29" customHeight="1" x14ac:dyDescent="0.35">
      <c r="O2453" s="191">
        <v>38502</v>
      </c>
      <c r="P2453" s="72">
        <v>39.869999999999997</v>
      </c>
    </row>
    <row r="2454" spans="15:16" x14ac:dyDescent="0.35">
      <c r="O2454" s="191">
        <v>38503</v>
      </c>
      <c r="P2454" s="72">
        <v>40.92</v>
      </c>
    </row>
    <row r="2455" spans="15:16" x14ac:dyDescent="0.35">
      <c r="O2455" s="191">
        <v>38504</v>
      </c>
      <c r="P2455" s="72">
        <v>41.44</v>
      </c>
    </row>
    <row r="2456" spans="15:16" x14ac:dyDescent="0.35">
      <c r="O2456" s="191">
        <v>38505</v>
      </c>
      <c r="P2456" s="72">
        <v>42.26</v>
      </c>
    </row>
    <row r="2457" spans="15:16" x14ac:dyDescent="0.35">
      <c r="O2457" s="191">
        <v>38506</v>
      </c>
      <c r="P2457" s="72">
        <v>41.85</v>
      </c>
    </row>
    <row r="2458" spans="15:16" x14ac:dyDescent="0.35">
      <c r="O2458" s="191">
        <v>38509</v>
      </c>
      <c r="P2458" s="72">
        <v>41.98</v>
      </c>
    </row>
    <row r="2459" spans="15:16" x14ac:dyDescent="0.35">
      <c r="O2459" s="191">
        <v>38510</v>
      </c>
      <c r="P2459" s="72">
        <v>43.1</v>
      </c>
    </row>
    <row r="2460" spans="15:16" x14ac:dyDescent="0.35">
      <c r="O2460" s="191">
        <v>38511</v>
      </c>
      <c r="P2460" s="72">
        <v>42.77</v>
      </c>
    </row>
    <row r="2461" spans="15:16" x14ac:dyDescent="0.35">
      <c r="O2461" s="191">
        <v>38512</v>
      </c>
      <c r="P2461" s="72">
        <v>42.1</v>
      </c>
    </row>
    <row r="2462" spans="15:16" x14ac:dyDescent="0.35">
      <c r="O2462" s="191">
        <v>38513</v>
      </c>
      <c r="P2462" s="72">
        <v>41.63</v>
      </c>
    </row>
    <row r="2463" spans="15:16" x14ac:dyDescent="0.35">
      <c r="O2463" s="191">
        <v>38516</v>
      </c>
      <c r="P2463" s="72">
        <v>41.58</v>
      </c>
    </row>
    <row r="2464" spans="15:16" x14ac:dyDescent="0.35">
      <c r="O2464" s="191">
        <v>38517</v>
      </c>
      <c r="P2464" s="72">
        <v>41.95</v>
      </c>
    </row>
    <row r="2465" spans="15:16" x14ac:dyDescent="0.35">
      <c r="O2465" s="191">
        <v>38518</v>
      </c>
      <c r="P2465" s="72">
        <v>42</v>
      </c>
    </row>
    <row r="2466" spans="15:16" x14ac:dyDescent="0.35">
      <c r="O2466" s="191">
        <v>38519</v>
      </c>
      <c r="P2466" s="72">
        <v>41.84</v>
      </c>
    </row>
    <row r="2467" spans="15:16" x14ac:dyDescent="0.35">
      <c r="O2467" s="191">
        <v>38520</v>
      </c>
      <c r="P2467" s="72">
        <v>41.62</v>
      </c>
    </row>
    <row r="2468" spans="15:16" x14ac:dyDescent="0.35">
      <c r="O2468" s="191">
        <v>38523</v>
      </c>
      <c r="P2468" s="72">
        <v>41.15</v>
      </c>
    </row>
    <row r="2469" spans="15:16" x14ac:dyDescent="0.35">
      <c r="O2469" s="191">
        <v>38524</v>
      </c>
      <c r="P2469" s="72">
        <v>41.52</v>
      </c>
    </row>
    <row r="2470" spans="15:16" x14ac:dyDescent="0.35">
      <c r="O2470" s="191">
        <v>38525</v>
      </c>
      <c r="P2470" s="72">
        <v>42</v>
      </c>
    </row>
    <row r="2471" spans="15:16" x14ac:dyDescent="0.35">
      <c r="O2471" s="191">
        <v>38526</v>
      </c>
      <c r="P2471" s="72">
        <v>42.43</v>
      </c>
    </row>
    <row r="2472" spans="15:16" x14ac:dyDescent="0.35">
      <c r="O2472" s="191">
        <v>38527</v>
      </c>
      <c r="P2472" s="72">
        <v>44.63</v>
      </c>
    </row>
    <row r="2473" spans="15:16" x14ac:dyDescent="0.35">
      <c r="O2473" s="191">
        <v>38530</v>
      </c>
      <c r="P2473" s="72">
        <v>45.65</v>
      </c>
    </row>
    <row r="2474" spans="15:16" x14ac:dyDescent="0.35">
      <c r="O2474" s="191">
        <v>38531</v>
      </c>
      <c r="P2474" s="72">
        <v>44.04</v>
      </c>
    </row>
    <row r="2475" spans="15:16" x14ac:dyDescent="0.35">
      <c r="O2475" s="191">
        <v>38532</v>
      </c>
      <c r="P2475" s="72">
        <v>44.08</v>
      </c>
    </row>
    <row r="2476" spans="15:16" x14ac:dyDescent="0.35">
      <c r="O2476" s="191">
        <v>38533</v>
      </c>
      <c r="P2476" s="72">
        <v>44.31</v>
      </c>
    </row>
    <row r="2477" spans="15:16" x14ac:dyDescent="0.35">
      <c r="O2477" s="191">
        <v>38534</v>
      </c>
      <c r="P2477" s="72">
        <v>45.54</v>
      </c>
    </row>
    <row r="2478" spans="15:16" x14ac:dyDescent="0.35">
      <c r="O2478" s="191">
        <v>38537</v>
      </c>
      <c r="P2478" s="72">
        <v>45.68</v>
      </c>
    </row>
    <row r="2479" spans="15:16" x14ac:dyDescent="0.35">
      <c r="O2479" s="191">
        <v>38538</v>
      </c>
      <c r="P2479" s="72">
        <v>45.14</v>
      </c>
    </row>
    <row r="2480" spans="15:16" x14ac:dyDescent="0.35">
      <c r="O2480" s="191">
        <v>38539</v>
      </c>
      <c r="P2480" s="72">
        <v>45.09</v>
      </c>
    </row>
    <row r="2481" spans="15:16" x14ac:dyDescent="0.35">
      <c r="O2481" s="191">
        <v>38540</v>
      </c>
      <c r="P2481" s="72">
        <v>44.99</v>
      </c>
    </row>
    <row r="2482" spans="15:16" x14ac:dyDescent="0.35">
      <c r="O2482" s="191">
        <v>38541</v>
      </c>
      <c r="P2482" s="72">
        <v>44.93</v>
      </c>
    </row>
    <row r="2483" spans="15:16" x14ac:dyDescent="0.35">
      <c r="O2483" s="191">
        <v>38544</v>
      </c>
      <c r="P2483" s="72">
        <v>46.27</v>
      </c>
    </row>
    <row r="2484" spans="15:16" x14ac:dyDescent="0.35">
      <c r="O2484" s="191">
        <v>38545</v>
      </c>
      <c r="P2484" s="72">
        <v>46.11</v>
      </c>
    </row>
    <row r="2485" spans="15:16" x14ac:dyDescent="0.35">
      <c r="O2485" s="191">
        <v>38546</v>
      </c>
      <c r="P2485" s="72">
        <v>45.64</v>
      </c>
    </row>
    <row r="2486" spans="15:16" x14ac:dyDescent="0.35">
      <c r="O2486" s="191">
        <v>38547</v>
      </c>
      <c r="P2486" s="72">
        <v>45.6</v>
      </c>
    </row>
    <row r="2487" spans="15:16" x14ac:dyDescent="0.35">
      <c r="O2487" s="191">
        <v>38548</v>
      </c>
      <c r="P2487" s="72">
        <v>46.16</v>
      </c>
    </row>
    <row r="2488" spans="15:16" x14ac:dyDescent="0.35">
      <c r="O2488" s="191">
        <v>38551</v>
      </c>
      <c r="P2488" s="72">
        <v>48.03</v>
      </c>
    </row>
    <row r="2489" spans="15:16" x14ac:dyDescent="0.35">
      <c r="O2489" s="191">
        <v>38552</v>
      </c>
      <c r="P2489" s="72">
        <v>46.92</v>
      </c>
    </row>
    <row r="2490" spans="15:16" x14ac:dyDescent="0.35">
      <c r="O2490" s="191">
        <v>38553</v>
      </c>
      <c r="P2490" s="72">
        <v>46.6</v>
      </c>
    </row>
    <row r="2491" spans="15:16" x14ac:dyDescent="0.35">
      <c r="O2491" s="191">
        <v>38554</v>
      </c>
      <c r="P2491" s="72">
        <v>46.45</v>
      </c>
    </row>
    <row r="2492" spans="15:16" x14ac:dyDescent="0.35">
      <c r="O2492" s="191">
        <v>38555</v>
      </c>
      <c r="P2492" s="72">
        <v>48.43</v>
      </c>
    </row>
    <row r="2493" spans="15:16" x14ac:dyDescent="0.35">
      <c r="O2493" s="191">
        <v>38558</v>
      </c>
      <c r="P2493" s="72">
        <v>48.56</v>
      </c>
    </row>
    <row r="2494" spans="15:16" x14ac:dyDescent="0.35">
      <c r="O2494" s="191">
        <v>38559</v>
      </c>
      <c r="P2494" s="72">
        <v>48.94</v>
      </c>
    </row>
    <row r="2495" spans="15:16" x14ac:dyDescent="0.35">
      <c r="O2495" s="191">
        <v>38560</v>
      </c>
      <c r="P2495" s="72">
        <v>48.63</v>
      </c>
    </row>
    <row r="2496" spans="15:16" x14ac:dyDescent="0.35">
      <c r="O2496" s="191">
        <v>38561</v>
      </c>
      <c r="P2496" s="72">
        <v>48.63</v>
      </c>
    </row>
    <row r="2497" spans="15:16" x14ac:dyDescent="0.35">
      <c r="O2497" s="191">
        <v>38562</v>
      </c>
      <c r="P2497" s="72">
        <v>49.3</v>
      </c>
    </row>
    <row r="2498" spans="15:16" x14ac:dyDescent="0.35">
      <c r="O2498" s="191">
        <v>38565</v>
      </c>
      <c r="P2498" s="72">
        <v>49.67</v>
      </c>
    </row>
    <row r="2499" spans="15:16" x14ac:dyDescent="0.35">
      <c r="O2499" s="191">
        <v>38566</v>
      </c>
      <c r="P2499" s="72">
        <v>50.21</v>
      </c>
    </row>
    <row r="2500" spans="15:16" x14ac:dyDescent="0.35">
      <c r="O2500" s="191">
        <v>38567</v>
      </c>
      <c r="P2500" s="72">
        <v>50.62</v>
      </c>
    </row>
    <row r="2501" spans="15:16" x14ac:dyDescent="0.35">
      <c r="O2501" s="191">
        <v>38568</v>
      </c>
      <c r="P2501" s="72">
        <v>51.31</v>
      </c>
    </row>
    <row r="2502" spans="15:16" x14ac:dyDescent="0.35">
      <c r="O2502" s="191">
        <v>38569</v>
      </c>
      <c r="P2502" s="72">
        <v>52.04</v>
      </c>
    </row>
    <row r="2503" spans="15:16" x14ac:dyDescent="0.35">
      <c r="O2503" s="191">
        <v>38572</v>
      </c>
      <c r="P2503" s="72">
        <v>53.02</v>
      </c>
    </row>
    <row r="2504" spans="15:16" x14ac:dyDescent="0.35">
      <c r="O2504" s="191">
        <v>38573</v>
      </c>
      <c r="P2504" s="72">
        <v>52.75</v>
      </c>
    </row>
    <row r="2505" spans="15:16" x14ac:dyDescent="0.35">
      <c r="O2505" s="191">
        <v>38574</v>
      </c>
      <c r="P2505" s="72">
        <v>54.68</v>
      </c>
    </row>
    <row r="2506" spans="15:16" x14ac:dyDescent="0.35">
      <c r="O2506" s="191">
        <v>38575</v>
      </c>
      <c r="P2506" s="72">
        <v>58.31</v>
      </c>
    </row>
    <row r="2507" spans="15:16" x14ac:dyDescent="0.35">
      <c r="O2507" s="191">
        <v>38576</v>
      </c>
      <c r="P2507" s="72">
        <v>57.27</v>
      </c>
    </row>
    <row r="2508" spans="15:16" x14ac:dyDescent="0.35">
      <c r="O2508" s="191">
        <v>38580</v>
      </c>
      <c r="P2508" s="72">
        <v>58.46</v>
      </c>
    </row>
    <row r="2509" spans="15:16" x14ac:dyDescent="0.35">
      <c r="O2509" s="191">
        <v>38581</v>
      </c>
      <c r="P2509" s="72">
        <v>59.6</v>
      </c>
    </row>
    <row r="2510" spans="15:16" x14ac:dyDescent="0.35">
      <c r="O2510" s="191">
        <v>38582</v>
      </c>
      <c r="P2510" s="72">
        <v>60.57</v>
      </c>
    </row>
    <row r="2511" spans="15:16" x14ac:dyDescent="0.35">
      <c r="O2511" s="191">
        <v>38583</v>
      </c>
      <c r="P2511" s="72">
        <v>59.77</v>
      </c>
    </row>
    <row r="2512" spans="15:16" x14ac:dyDescent="0.35">
      <c r="O2512" s="191">
        <v>38586</v>
      </c>
      <c r="P2512" s="72">
        <v>59.1</v>
      </c>
    </row>
    <row r="2513" spans="15:16" x14ac:dyDescent="0.35">
      <c r="O2513" s="191">
        <v>38587</v>
      </c>
      <c r="P2513" s="72">
        <v>58.07</v>
      </c>
    </row>
    <row r="2514" spans="15:16" x14ac:dyDescent="0.35">
      <c r="O2514" s="191">
        <v>38588</v>
      </c>
      <c r="P2514" s="72">
        <v>58.16</v>
      </c>
    </row>
    <row r="2515" spans="15:16" x14ac:dyDescent="0.35">
      <c r="O2515" s="191">
        <v>38589</v>
      </c>
      <c r="P2515" s="72">
        <v>59.74</v>
      </c>
    </row>
    <row r="2516" spans="15:16" x14ac:dyDescent="0.35">
      <c r="O2516" s="191">
        <v>38590</v>
      </c>
      <c r="P2516" s="72">
        <v>59.47</v>
      </c>
    </row>
    <row r="2517" spans="15:16" x14ac:dyDescent="0.35">
      <c r="O2517" s="191">
        <v>38593</v>
      </c>
      <c r="P2517" s="72">
        <v>58.64</v>
      </c>
    </row>
    <row r="2518" spans="15:16" x14ac:dyDescent="0.35">
      <c r="O2518" s="191">
        <v>38594</v>
      </c>
      <c r="P2518" s="72">
        <v>58.63</v>
      </c>
    </row>
    <row r="2519" spans="15:16" x14ac:dyDescent="0.35">
      <c r="O2519" s="191">
        <v>38595</v>
      </c>
      <c r="P2519" s="72">
        <v>59.45</v>
      </c>
    </row>
    <row r="2520" spans="15:16" x14ac:dyDescent="0.35">
      <c r="O2520" s="191">
        <v>38596</v>
      </c>
      <c r="P2520" s="72">
        <v>59.51</v>
      </c>
    </row>
    <row r="2521" spans="15:16" x14ac:dyDescent="0.35">
      <c r="O2521" s="191">
        <v>38597</v>
      </c>
      <c r="P2521" s="72">
        <v>60.37</v>
      </c>
    </row>
    <row r="2522" spans="15:16" x14ac:dyDescent="0.35">
      <c r="O2522" s="191">
        <v>38600</v>
      </c>
      <c r="P2522" s="72">
        <v>60.14</v>
      </c>
    </row>
    <row r="2523" spans="15:16" x14ac:dyDescent="0.35">
      <c r="O2523" s="191">
        <v>38601</v>
      </c>
      <c r="P2523" s="72">
        <v>60.31</v>
      </c>
    </row>
    <row r="2524" spans="15:16" x14ac:dyDescent="0.35">
      <c r="O2524" s="191">
        <v>38603</v>
      </c>
      <c r="P2524" s="72">
        <v>61.43</v>
      </c>
    </row>
    <row r="2525" spans="15:16" x14ac:dyDescent="0.35">
      <c r="O2525" s="191">
        <v>38604</v>
      </c>
      <c r="P2525" s="72">
        <v>60.84</v>
      </c>
    </row>
    <row r="2526" spans="15:16" x14ac:dyDescent="0.35">
      <c r="O2526" s="191">
        <v>38607</v>
      </c>
      <c r="P2526" s="72">
        <v>61.04</v>
      </c>
    </row>
    <row r="2527" spans="15:16" x14ac:dyDescent="0.35">
      <c r="O2527" s="191">
        <v>38608</v>
      </c>
      <c r="P2527" s="72">
        <v>60.91</v>
      </c>
    </row>
    <row r="2528" spans="15:16" x14ac:dyDescent="0.35">
      <c r="O2528" s="191">
        <v>38609</v>
      </c>
      <c r="P2528" s="72">
        <v>61.33</v>
      </c>
    </row>
    <row r="2529" spans="15:16" x14ac:dyDescent="0.35">
      <c r="O2529" s="191">
        <v>38610</v>
      </c>
      <c r="P2529" s="72">
        <v>62.21</v>
      </c>
    </row>
    <row r="2530" spans="15:16" x14ac:dyDescent="0.35">
      <c r="O2530" s="191">
        <v>38611</v>
      </c>
      <c r="P2530" s="72">
        <v>62.14</v>
      </c>
    </row>
    <row r="2531" spans="15:16" x14ac:dyDescent="0.35">
      <c r="O2531" s="191">
        <v>38614</v>
      </c>
      <c r="P2531" s="72">
        <v>61.93</v>
      </c>
    </row>
    <row r="2532" spans="15:16" x14ac:dyDescent="0.35">
      <c r="O2532" s="191">
        <v>38615</v>
      </c>
      <c r="P2532" s="72">
        <v>61.63</v>
      </c>
    </row>
    <row r="2533" spans="15:16" x14ac:dyDescent="0.35">
      <c r="O2533" s="191">
        <v>38616</v>
      </c>
      <c r="P2533" s="72">
        <v>62.61</v>
      </c>
    </row>
    <row r="2534" spans="15:16" x14ac:dyDescent="0.35">
      <c r="O2534" s="191">
        <v>38617</v>
      </c>
      <c r="P2534" s="72">
        <v>61.62</v>
      </c>
    </row>
    <row r="2535" spans="15:16" x14ac:dyDescent="0.35">
      <c r="O2535" s="191">
        <v>38618</v>
      </c>
      <c r="P2535" s="72">
        <v>61.39</v>
      </c>
    </row>
    <row r="2536" spans="15:16" x14ac:dyDescent="0.35">
      <c r="O2536" s="191">
        <v>38621</v>
      </c>
      <c r="P2536" s="72">
        <v>62.81</v>
      </c>
    </row>
    <row r="2537" spans="15:16" x14ac:dyDescent="0.35">
      <c r="O2537" s="191">
        <v>38622</v>
      </c>
      <c r="P2537" s="72">
        <v>62.25</v>
      </c>
    </row>
    <row r="2538" spans="15:16" x14ac:dyDescent="0.35">
      <c r="O2538" s="191">
        <v>38623</v>
      </c>
      <c r="P2538" s="72">
        <v>61.86</v>
      </c>
    </row>
    <row r="2539" spans="15:16" x14ac:dyDescent="0.35">
      <c r="O2539" s="191">
        <v>38624</v>
      </c>
      <c r="P2539" s="72">
        <v>61.9</v>
      </c>
    </row>
    <row r="2540" spans="15:16" x14ac:dyDescent="0.35">
      <c r="O2540" s="191">
        <v>38625</v>
      </c>
      <c r="P2540" s="72">
        <v>61.02</v>
      </c>
    </row>
    <row r="2541" spans="15:16" x14ac:dyDescent="0.35">
      <c r="O2541" s="191">
        <v>38628</v>
      </c>
      <c r="P2541" s="72">
        <v>61.24</v>
      </c>
    </row>
    <row r="2542" spans="15:16" x14ac:dyDescent="0.35">
      <c r="O2542" s="191">
        <v>38629</v>
      </c>
      <c r="P2542" s="72">
        <v>61.82</v>
      </c>
    </row>
    <row r="2543" spans="15:16" x14ac:dyDescent="0.35">
      <c r="O2543" s="191">
        <v>38630</v>
      </c>
      <c r="P2543" s="72">
        <v>61.53</v>
      </c>
    </row>
    <row r="2544" spans="15:16" x14ac:dyDescent="0.35">
      <c r="O2544" s="191">
        <v>38631</v>
      </c>
      <c r="P2544" s="72">
        <v>60.78</v>
      </c>
    </row>
    <row r="2545" spans="15:16" x14ac:dyDescent="0.35">
      <c r="O2545" s="191">
        <v>38632</v>
      </c>
      <c r="P2545" s="72">
        <v>60.41</v>
      </c>
    </row>
    <row r="2546" spans="15:16" x14ac:dyDescent="0.35">
      <c r="O2546" s="191">
        <v>38635</v>
      </c>
      <c r="P2546" s="72">
        <v>59.64</v>
      </c>
    </row>
    <row r="2547" spans="15:16" x14ac:dyDescent="0.35">
      <c r="O2547" s="191">
        <v>38636</v>
      </c>
      <c r="P2547" s="72">
        <v>58.96</v>
      </c>
    </row>
    <row r="2548" spans="15:16" x14ac:dyDescent="0.35">
      <c r="O2548" s="191">
        <v>38638</v>
      </c>
      <c r="P2548" s="72">
        <v>59.43</v>
      </c>
    </row>
    <row r="2549" spans="15:16" x14ac:dyDescent="0.35">
      <c r="O2549" s="191">
        <v>38639</v>
      </c>
      <c r="P2549" s="72">
        <v>57.91</v>
      </c>
    </row>
    <row r="2550" spans="15:16" x14ac:dyDescent="0.35">
      <c r="O2550" s="191">
        <v>38642</v>
      </c>
      <c r="P2550" s="72">
        <v>56.21</v>
      </c>
    </row>
    <row r="2551" spans="15:16" x14ac:dyDescent="0.35">
      <c r="O2551" s="191">
        <v>38643</v>
      </c>
      <c r="P2551" s="72">
        <v>55.7</v>
      </c>
    </row>
    <row r="2552" spans="15:16" x14ac:dyDescent="0.35">
      <c r="O2552" s="191">
        <v>38644</v>
      </c>
      <c r="P2552" s="72">
        <v>54.2</v>
      </c>
    </row>
    <row r="2553" spans="15:16" x14ac:dyDescent="0.35">
      <c r="O2553" s="191">
        <v>38645</v>
      </c>
      <c r="P2553" s="72">
        <v>53.76</v>
      </c>
    </row>
    <row r="2554" spans="15:16" x14ac:dyDescent="0.35">
      <c r="O2554" s="191">
        <v>38646</v>
      </c>
      <c r="P2554" s="72">
        <v>53.74</v>
      </c>
    </row>
    <row r="2555" spans="15:16" x14ac:dyDescent="0.35">
      <c r="O2555" s="191">
        <v>38649</v>
      </c>
      <c r="P2555" s="72">
        <v>53.55</v>
      </c>
    </row>
    <row r="2556" spans="15:16" x14ac:dyDescent="0.35">
      <c r="O2556" s="191">
        <v>38650</v>
      </c>
      <c r="P2556" s="72">
        <v>53.58</v>
      </c>
    </row>
    <row r="2557" spans="15:16" x14ac:dyDescent="0.35">
      <c r="O2557" s="191">
        <v>38651</v>
      </c>
      <c r="P2557" s="72">
        <v>54.44</v>
      </c>
    </row>
    <row r="2558" spans="15:16" x14ac:dyDescent="0.35">
      <c r="O2558" s="191">
        <v>38652</v>
      </c>
      <c r="P2558" s="72">
        <v>52.37</v>
      </c>
    </row>
    <row r="2559" spans="15:16" x14ac:dyDescent="0.35">
      <c r="O2559" s="191">
        <v>38653</v>
      </c>
      <c r="P2559" s="72">
        <v>52.24</v>
      </c>
    </row>
    <row r="2560" spans="15:16" x14ac:dyDescent="0.35">
      <c r="O2560" s="191">
        <v>38656</v>
      </c>
      <c r="P2560" s="72">
        <v>54.19</v>
      </c>
    </row>
    <row r="2561" spans="15:16" x14ac:dyDescent="0.35">
      <c r="O2561" s="191">
        <v>38658</v>
      </c>
      <c r="P2561" s="72">
        <v>56.52</v>
      </c>
    </row>
    <row r="2562" spans="15:16" x14ac:dyDescent="0.35">
      <c r="O2562" s="191">
        <v>38660</v>
      </c>
      <c r="P2562" s="72">
        <v>56.52</v>
      </c>
    </row>
    <row r="2563" spans="15:16" x14ac:dyDescent="0.35">
      <c r="O2563" s="191">
        <v>38663</v>
      </c>
      <c r="P2563" s="72">
        <v>56.88</v>
      </c>
    </row>
    <row r="2564" spans="15:16" x14ac:dyDescent="0.35">
      <c r="O2564" s="191">
        <v>38664</v>
      </c>
      <c r="P2564" s="72">
        <v>57.66</v>
      </c>
    </row>
    <row r="2565" spans="15:16" x14ac:dyDescent="0.35">
      <c r="O2565" s="191">
        <v>38665</v>
      </c>
      <c r="P2565" s="72">
        <v>58.07</v>
      </c>
    </row>
    <row r="2566" spans="15:16" x14ac:dyDescent="0.35">
      <c r="O2566" s="191">
        <v>38666</v>
      </c>
      <c r="P2566" s="72">
        <v>58.21</v>
      </c>
    </row>
    <row r="2567" spans="15:16" x14ac:dyDescent="0.35">
      <c r="O2567" s="191">
        <v>38667</v>
      </c>
      <c r="P2567" s="72">
        <v>59.37</v>
      </c>
    </row>
    <row r="2568" spans="15:16" x14ac:dyDescent="0.35">
      <c r="O2568" s="191">
        <v>38670</v>
      </c>
      <c r="P2568" s="72">
        <v>59.1</v>
      </c>
    </row>
    <row r="2569" spans="15:16" x14ac:dyDescent="0.35">
      <c r="O2569" s="191">
        <v>38672</v>
      </c>
      <c r="P2569" s="72">
        <v>59.29</v>
      </c>
    </row>
    <row r="2570" spans="15:16" x14ac:dyDescent="0.35">
      <c r="O2570" s="191">
        <v>38673</v>
      </c>
      <c r="P2570" s="72">
        <v>59.49</v>
      </c>
    </row>
    <row r="2571" spans="15:16" x14ac:dyDescent="0.35">
      <c r="O2571" s="191">
        <v>38674</v>
      </c>
      <c r="P2571" s="72">
        <v>60.19</v>
      </c>
    </row>
    <row r="2572" spans="15:16" x14ac:dyDescent="0.35">
      <c r="O2572" s="191">
        <v>38677</v>
      </c>
      <c r="P2572" s="72">
        <v>60.39</v>
      </c>
    </row>
    <row r="2573" spans="15:16" x14ac:dyDescent="0.35">
      <c r="O2573" s="191">
        <v>38678</v>
      </c>
      <c r="P2573" s="72">
        <v>60.79</v>
      </c>
    </row>
    <row r="2574" spans="15:16" x14ac:dyDescent="0.35">
      <c r="O2574" s="191">
        <v>38679</v>
      </c>
      <c r="P2574" s="72">
        <v>62.19</v>
      </c>
    </row>
    <row r="2575" spans="15:16" x14ac:dyDescent="0.35">
      <c r="O2575" s="191">
        <v>38680</v>
      </c>
      <c r="P2575" s="72">
        <v>63.4</v>
      </c>
    </row>
    <row r="2576" spans="15:16" x14ac:dyDescent="0.35">
      <c r="O2576" s="191">
        <v>38681</v>
      </c>
      <c r="P2576" s="72">
        <v>63.02</v>
      </c>
    </row>
    <row r="2577" spans="15:16" x14ac:dyDescent="0.35">
      <c r="O2577" s="191">
        <v>38684</v>
      </c>
      <c r="P2577" s="72">
        <v>64.06</v>
      </c>
    </row>
    <row r="2578" spans="15:16" x14ac:dyDescent="0.35">
      <c r="O2578" s="191">
        <v>38685</v>
      </c>
      <c r="P2578" s="72">
        <v>64.19</v>
      </c>
    </row>
    <row r="2579" spans="15:16" x14ac:dyDescent="0.35">
      <c r="O2579" s="191">
        <v>38686</v>
      </c>
      <c r="P2579" s="72">
        <v>63.2</v>
      </c>
    </row>
    <row r="2580" spans="15:16" x14ac:dyDescent="0.35">
      <c r="O2580" s="191">
        <v>38687</v>
      </c>
      <c r="P2580" s="72">
        <v>63.89</v>
      </c>
    </row>
    <row r="2581" spans="15:16" x14ac:dyDescent="0.35">
      <c r="O2581" s="191">
        <v>38688</v>
      </c>
      <c r="P2581" s="72">
        <v>64.2</v>
      </c>
    </row>
    <row r="2582" spans="15:16" x14ac:dyDescent="0.35">
      <c r="O2582" s="191">
        <v>38691</v>
      </c>
      <c r="P2582" s="72">
        <v>63.92</v>
      </c>
    </row>
    <row r="2583" spans="15:16" x14ac:dyDescent="0.35">
      <c r="O2583" s="191">
        <v>38692</v>
      </c>
      <c r="P2583" s="72">
        <v>65.63</v>
      </c>
    </row>
    <row r="2584" spans="15:16" x14ac:dyDescent="0.35">
      <c r="O2584" s="191">
        <v>38693</v>
      </c>
      <c r="P2584" s="72">
        <v>66.39</v>
      </c>
    </row>
    <row r="2585" spans="15:16" x14ac:dyDescent="0.35">
      <c r="O2585" s="191">
        <v>38694</v>
      </c>
      <c r="P2585" s="72">
        <v>65.989999999999995</v>
      </c>
    </row>
    <row r="2586" spans="15:16" x14ac:dyDescent="0.35">
      <c r="O2586" s="191">
        <v>38695</v>
      </c>
      <c r="P2586" s="72">
        <v>66.59</v>
      </c>
    </row>
    <row r="2587" spans="15:16" x14ac:dyDescent="0.35">
      <c r="O2587" s="191">
        <v>38698</v>
      </c>
      <c r="P2587" s="72">
        <v>66.58</v>
      </c>
    </row>
    <row r="2588" spans="15:16" x14ac:dyDescent="0.35">
      <c r="O2588" s="191">
        <v>38699</v>
      </c>
      <c r="P2588" s="72">
        <v>67.23</v>
      </c>
    </row>
    <row r="2589" spans="15:16" x14ac:dyDescent="0.35">
      <c r="O2589" s="191">
        <v>38700</v>
      </c>
      <c r="P2589" s="72">
        <v>68.13</v>
      </c>
    </row>
    <row r="2590" spans="15:16" x14ac:dyDescent="0.35">
      <c r="O2590" s="191">
        <v>38701</v>
      </c>
      <c r="P2590" s="72">
        <v>67.17</v>
      </c>
    </row>
    <row r="2591" spans="15:16" x14ac:dyDescent="0.35">
      <c r="O2591" s="191">
        <v>38702</v>
      </c>
      <c r="P2591" s="72">
        <v>68.73</v>
      </c>
    </row>
    <row r="2592" spans="15:16" x14ac:dyDescent="0.35">
      <c r="O2592" s="191">
        <v>38705</v>
      </c>
      <c r="P2592" s="72">
        <v>68.88</v>
      </c>
    </row>
    <row r="2593" spans="15:16" x14ac:dyDescent="0.35">
      <c r="O2593" s="191">
        <v>38706</v>
      </c>
      <c r="P2593" s="72">
        <v>68.38</v>
      </c>
    </row>
    <row r="2594" spans="15:16" x14ac:dyDescent="0.35">
      <c r="O2594" s="191">
        <v>38707</v>
      </c>
      <c r="P2594" s="72">
        <v>68.05</v>
      </c>
    </row>
    <row r="2595" spans="15:16" x14ac:dyDescent="0.35">
      <c r="O2595" s="191">
        <v>38708</v>
      </c>
      <c r="P2595" s="72">
        <v>67.37</v>
      </c>
    </row>
    <row r="2596" spans="15:16" x14ac:dyDescent="0.35">
      <c r="O2596" s="191">
        <v>38709</v>
      </c>
      <c r="P2596" s="72">
        <v>67.72</v>
      </c>
    </row>
    <row r="2597" spans="15:16" x14ac:dyDescent="0.35">
      <c r="O2597" s="191">
        <v>38712</v>
      </c>
      <c r="P2597" s="72">
        <v>66.62</v>
      </c>
    </row>
    <row r="2598" spans="15:16" x14ac:dyDescent="0.35">
      <c r="O2598" s="191">
        <v>38713</v>
      </c>
      <c r="P2598" s="72">
        <v>68.260000000000005</v>
      </c>
    </row>
    <row r="2599" spans="15:16" x14ac:dyDescent="0.35">
      <c r="O2599" s="191">
        <v>38714</v>
      </c>
      <c r="P2599" s="72">
        <v>67.17</v>
      </c>
    </row>
    <row r="2600" spans="15:16" x14ac:dyDescent="0.35">
      <c r="O2600" s="191">
        <v>38715</v>
      </c>
      <c r="P2600" s="72">
        <v>67.92</v>
      </c>
    </row>
    <row r="2601" spans="15:16" x14ac:dyDescent="0.35">
      <c r="O2601" s="191">
        <v>38716</v>
      </c>
      <c r="P2601" s="72">
        <v>68.87</v>
      </c>
    </row>
    <row r="2602" spans="15:16" x14ac:dyDescent="0.35">
      <c r="O2602" s="191">
        <v>38719</v>
      </c>
      <c r="P2602" s="72">
        <v>68.569999999999993</v>
      </c>
    </row>
    <row r="2603" spans="15:16" x14ac:dyDescent="0.35">
      <c r="O2603" s="191">
        <v>38720</v>
      </c>
      <c r="P2603" s="72">
        <v>69.319999999999993</v>
      </c>
    </row>
    <row r="2604" spans="15:16" x14ac:dyDescent="0.35">
      <c r="O2604" s="191">
        <v>38721</v>
      </c>
      <c r="P2604" s="72">
        <v>69.42</v>
      </c>
    </row>
    <row r="2605" spans="15:16" x14ac:dyDescent="0.35">
      <c r="O2605" s="191">
        <v>38722</v>
      </c>
      <c r="P2605" s="72">
        <v>69.010000000000005</v>
      </c>
    </row>
    <row r="2606" spans="15:16" x14ac:dyDescent="0.35">
      <c r="O2606" s="191">
        <v>38723</v>
      </c>
      <c r="P2606" s="72">
        <v>68.59</v>
      </c>
    </row>
    <row r="2607" spans="15:16" x14ac:dyDescent="0.35">
      <c r="O2607" s="191">
        <v>38726</v>
      </c>
      <c r="P2607" s="72">
        <v>69.209999999999994</v>
      </c>
    </row>
    <row r="2608" spans="15:16" x14ac:dyDescent="0.35">
      <c r="O2608" s="191">
        <v>38727</v>
      </c>
      <c r="P2608" s="72">
        <v>68.88</v>
      </c>
    </row>
    <row r="2609" spans="15:16" x14ac:dyDescent="0.35">
      <c r="O2609" s="191">
        <v>38729</v>
      </c>
      <c r="P2609" s="72">
        <v>68.55</v>
      </c>
    </row>
    <row r="2610" spans="15:16" x14ac:dyDescent="0.35">
      <c r="O2610" s="191">
        <v>38730</v>
      </c>
      <c r="P2610" s="72">
        <v>68.56</v>
      </c>
    </row>
    <row r="2611" spans="15:16" x14ac:dyDescent="0.35">
      <c r="O2611" s="191">
        <v>38733</v>
      </c>
      <c r="P2611" s="72">
        <v>68.59</v>
      </c>
    </row>
    <row r="2612" spans="15:16" x14ac:dyDescent="0.35">
      <c r="O2612" s="191">
        <v>38734</v>
      </c>
      <c r="P2612" s="72">
        <v>67.489999999999995</v>
      </c>
    </row>
    <row r="2613" spans="15:16" x14ac:dyDescent="0.35">
      <c r="O2613" s="191">
        <v>38735</v>
      </c>
      <c r="P2613" s="72">
        <v>67.45</v>
      </c>
    </row>
    <row r="2614" spans="15:16" x14ac:dyDescent="0.35">
      <c r="O2614" s="191">
        <v>38736</v>
      </c>
      <c r="P2614" s="72">
        <v>68.260000000000005</v>
      </c>
    </row>
    <row r="2615" spans="15:16" x14ac:dyDescent="0.35">
      <c r="O2615" s="191">
        <v>38737</v>
      </c>
      <c r="P2615" s="72">
        <v>68.010000000000005</v>
      </c>
    </row>
    <row r="2616" spans="15:16" x14ac:dyDescent="0.35">
      <c r="O2616" s="191">
        <v>38740</v>
      </c>
      <c r="P2616" s="72">
        <v>67.69</v>
      </c>
    </row>
    <row r="2617" spans="15:16" x14ac:dyDescent="0.35">
      <c r="O2617" s="191">
        <v>38741</v>
      </c>
      <c r="P2617" s="72">
        <v>68.44</v>
      </c>
    </row>
    <row r="2618" spans="15:16" x14ac:dyDescent="0.35">
      <c r="O2618" s="191">
        <v>38742</v>
      </c>
      <c r="P2618" s="72">
        <v>67.52</v>
      </c>
    </row>
    <row r="2619" spans="15:16" x14ac:dyDescent="0.35">
      <c r="O2619" s="191">
        <v>38744</v>
      </c>
      <c r="P2619" s="72">
        <v>68.94</v>
      </c>
    </row>
    <row r="2620" spans="15:16" x14ac:dyDescent="0.35">
      <c r="O2620" s="191">
        <v>38747</v>
      </c>
      <c r="P2620" s="72">
        <v>68.58</v>
      </c>
    </row>
    <row r="2621" spans="15:16" x14ac:dyDescent="0.35">
      <c r="O2621" s="191">
        <v>38748</v>
      </c>
      <c r="P2621" s="72">
        <v>67.63</v>
      </c>
    </row>
    <row r="2622" spans="15:16" x14ac:dyDescent="0.35">
      <c r="O2622" s="191">
        <v>38749</v>
      </c>
      <c r="P2622" s="72">
        <v>66.16</v>
      </c>
    </row>
    <row r="2623" spans="15:16" x14ac:dyDescent="0.35">
      <c r="O2623" s="191">
        <v>38750</v>
      </c>
      <c r="P2623" s="72">
        <v>64.67</v>
      </c>
    </row>
    <row r="2624" spans="15:16" x14ac:dyDescent="0.35">
      <c r="O2624" s="191">
        <v>38751</v>
      </c>
      <c r="P2624" s="72">
        <v>63.77</v>
      </c>
    </row>
    <row r="2625" spans="15:16" x14ac:dyDescent="0.35">
      <c r="O2625" s="191">
        <v>38754</v>
      </c>
      <c r="P2625" s="72">
        <v>63.84</v>
      </c>
    </row>
    <row r="2626" spans="15:16" x14ac:dyDescent="0.35">
      <c r="O2626" s="191">
        <v>38755</v>
      </c>
      <c r="P2626" s="72">
        <v>65.66</v>
      </c>
    </row>
    <row r="2627" spans="15:16" x14ac:dyDescent="0.35">
      <c r="O2627" s="191">
        <v>38756</v>
      </c>
      <c r="P2627" s="72">
        <v>67.42</v>
      </c>
    </row>
    <row r="2628" spans="15:16" x14ac:dyDescent="0.35">
      <c r="O2628" s="191">
        <v>38758</v>
      </c>
      <c r="P2628" s="72">
        <v>67.03</v>
      </c>
    </row>
    <row r="2629" spans="15:16" x14ac:dyDescent="0.35">
      <c r="O2629" s="191">
        <v>38761</v>
      </c>
      <c r="P2629" s="72">
        <v>71.790000000000006</v>
      </c>
    </row>
    <row r="2630" spans="15:16" x14ac:dyDescent="0.35">
      <c r="O2630" s="191">
        <v>38762</v>
      </c>
      <c r="P2630" s="72">
        <v>72.56</v>
      </c>
    </row>
    <row r="2631" spans="15:16" x14ac:dyDescent="0.35">
      <c r="O2631" s="191">
        <v>38763</v>
      </c>
      <c r="P2631" s="72">
        <v>73.150000000000006</v>
      </c>
    </row>
    <row r="2632" spans="15:16" x14ac:dyDescent="0.35">
      <c r="O2632" s="191">
        <v>38764</v>
      </c>
      <c r="P2632" s="72">
        <v>69.11</v>
      </c>
    </row>
    <row r="2633" spans="15:16" x14ac:dyDescent="0.35">
      <c r="O2633" s="191">
        <v>38765</v>
      </c>
      <c r="P2633" s="72">
        <v>66.91</v>
      </c>
    </row>
    <row r="2634" spans="15:16" x14ac:dyDescent="0.35">
      <c r="O2634" s="191">
        <v>38768</v>
      </c>
      <c r="P2634" s="72">
        <v>68.23</v>
      </c>
    </row>
    <row r="2635" spans="15:16" x14ac:dyDescent="0.35">
      <c r="O2635" s="191">
        <v>38769</v>
      </c>
      <c r="P2635" s="72">
        <v>67.25</v>
      </c>
    </row>
    <row r="2636" spans="15:16" x14ac:dyDescent="0.35">
      <c r="O2636" s="191">
        <v>38770</v>
      </c>
      <c r="P2636" s="72">
        <v>66.38</v>
      </c>
    </row>
    <row r="2637" spans="15:16" x14ac:dyDescent="0.35">
      <c r="O2637" s="191">
        <v>38771</v>
      </c>
      <c r="P2637" s="72">
        <v>66.47</v>
      </c>
    </row>
    <row r="2638" spans="15:16" x14ac:dyDescent="0.35">
      <c r="O2638" s="191">
        <v>38772</v>
      </c>
      <c r="P2638" s="72">
        <v>67.22</v>
      </c>
    </row>
    <row r="2639" spans="15:16" x14ac:dyDescent="0.35">
      <c r="O2639" s="191">
        <v>38775</v>
      </c>
      <c r="P2639" s="72">
        <v>67.12</v>
      </c>
    </row>
    <row r="2640" spans="15:16" x14ac:dyDescent="0.35">
      <c r="O2640" s="191">
        <v>38776</v>
      </c>
      <c r="P2640" s="72">
        <v>67.44</v>
      </c>
    </row>
    <row r="2641" spans="15:16" x14ac:dyDescent="0.35">
      <c r="O2641" s="191">
        <v>38777</v>
      </c>
      <c r="P2641" s="72">
        <v>67.31</v>
      </c>
    </row>
    <row r="2642" spans="15:16" x14ac:dyDescent="0.35">
      <c r="O2642" s="191">
        <v>38778</v>
      </c>
      <c r="P2642" s="72">
        <v>66.349999999999994</v>
      </c>
    </row>
    <row r="2643" spans="15:16" x14ac:dyDescent="0.35">
      <c r="O2643" s="191">
        <v>38779</v>
      </c>
      <c r="P2643" s="72">
        <v>66.17</v>
      </c>
    </row>
    <row r="2644" spans="15:16" x14ac:dyDescent="0.35">
      <c r="O2644" s="191">
        <v>38782</v>
      </c>
      <c r="P2644" s="72">
        <v>67.08</v>
      </c>
    </row>
    <row r="2645" spans="15:16" x14ac:dyDescent="0.35">
      <c r="O2645" s="191">
        <v>38783</v>
      </c>
      <c r="P2645" s="72">
        <v>66.739999999999995</v>
      </c>
    </row>
    <row r="2646" spans="15:16" x14ac:dyDescent="0.35">
      <c r="O2646" s="191">
        <v>38784</v>
      </c>
      <c r="P2646" s="72">
        <v>66.11</v>
      </c>
    </row>
    <row r="2647" spans="15:16" x14ac:dyDescent="0.35">
      <c r="O2647" s="191">
        <v>38785</v>
      </c>
      <c r="P2647" s="72">
        <v>64.52</v>
      </c>
    </row>
    <row r="2648" spans="15:16" x14ac:dyDescent="0.35">
      <c r="O2648" s="191">
        <v>38786</v>
      </c>
      <c r="P2648" s="72">
        <v>65.41</v>
      </c>
    </row>
    <row r="2649" spans="15:16" x14ac:dyDescent="0.35">
      <c r="O2649" s="191">
        <v>38789</v>
      </c>
      <c r="P2649" s="72">
        <v>64.61</v>
      </c>
    </row>
    <row r="2650" spans="15:16" x14ac:dyDescent="0.35">
      <c r="O2650" s="191">
        <v>38790</v>
      </c>
      <c r="P2650" s="72">
        <v>63.99</v>
      </c>
    </row>
    <row r="2651" spans="15:16" x14ac:dyDescent="0.35">
      <c r="O2651" s="191">
        <v>38792</v>
      </c>
      <c r="P2651" s="72">
        <v>63.2</v>
      </c>
    </row>
    <row r="2652" spans="15:16" x14ac:dyDescent="0.35">
      <c r="O2652" s="191">
        <v>38793</v>
      </c>
      <c r="P2652" s="72">
        <v>63</v>
      </c>
    </row>
    <row r="2653" spans="15:16" x14ac:dyDescent="0.35">
      <c r="O2653" s="191">
        <v>38796</v>
      </c>
      <c r="P2653" s="72">
        <v>63.3</v>
      </c>
    </row>
    <row r="2654" spans="15:16" x14ac:dyDescent="0.35">
      <c r="O2654" s="191">
        <v>38797</v>
      </c>
      <c r="P2654" s="72">
        <v>63.13</v>
      </c>
    </row>
    <row r="2655" spans="15:16" x14ac:dyDescent="0.35">
      <c r="O2655" s="191">
        <v>38798</v>
      </c>
      <c r="P2655" s="72">
        <v>63</v>
      </c>
    </row>
    <row r="2656" spans="15:16" x14ac:dyDescent="0.35">
      <c r="O2656" s="191">
        <v>38799</v>
      </c>
      <c r="P2656" s="72">
        <v>63.19</v>
      </c>
    </row>
    <row r="2657" spans="15:16" x14ac:dyDescent="0.35">
      <c r="O2657" s="191">
        <v>38800</v>
      </c>
      <c r="P2657" s="72">
        <v>64.180000000000007</v>
      </c>
    </row>
    <row r="2658" spans="15:16" x14ac:dyDescent="0.35">
      <c r="O2658" s="191">
        <v>38803</v>
      </c>
      <c r="P2658" s="72">
        <v>64.150000000000006</v>
      </c>
    </row>
    <row r="2659" spans="15:16" x14ac:dyDescent="0.35">
      <c r="O2659" s="191">
        <v>38804</v>
      </c>
      <c r="P2659" s="72">
        <v>64.040000000000006</v>
      </c>
    </row>
    <row r="2660" spans="15:16" x14ac:dyDescent="0.35">
      <c r="O2660" s="191">
        <v>38805</v>
      </c>
      <c r="P2660" s="72">
        <v>63.29</v>
      </c>
    </row>
    <row r="2661" spans="15:16" x14ac:dyDescent="0.35">
      <c r="O2661" s="191">
        <v>38806</v>
      </c>
      <c r="P2661" s="72">
        <v>62.26</v>
      </c>
    </row>
    <row r="2662" spans="15:16" x14ac:dyDescent="0.35">
      <c r="O2662" s="191">
        <v>38807</v>
      </c>
      <c r="P2662" s="72">
        <v>62.9</v>
      </c>
    </row>
    <row r="2663" spans="15:16" x14ac:dyDescent="0.35">
      <c r="O2663" s="191">
        <v>38810</v>
      </c>
      <c r="P2663" s="72">
        <v>63.13</v>
      </c>
    </row>
    <row r="2664" spans="15:16" x14ac:dyDescent="0.35">
      <c r="O2664" s="191">
        <v>38811</v>
      </c>
      <c r="P2664" s="72">
        <v>62.88</v>
      </c>
    </row>
    <row r="2665" spans="15:16" x14ac:dyDescent="0.35">
      <c r="O2665" s="191">
        <v>38812</v>
      </c>
      <c r="P2665" s="72">
        <v>65.66</v>
      </c>
    </row>
    <row r="2666" spans="15:16" x14ac:dyDescent="0.35">
      <c r="O2666" s="191">
        <v>38814</v>
      </c>
      <c r="P2666" s="72">
        <v>63.62</v>
      </c>
    </row>
    <row r="2667" spans="15:16" x14ac:dyDescent="0.35">
      <c r="O2667" s="191">
        <v>38817</v>
      </c>
      <c r="P2667" s="72">
        <v>63.44</v>
      </c>
    </row>
    <row r="2668" spans="15:16" x14ac:dyDescent="0.35">
      <c r="O2668" s="191">
        <v>38819</v>
      </c>
      <c r="P2668" s="72">
        <v>62.51</v>
      </c>
    </row>
    <row r="2669" spans="15:16" x14ac:dyDescent="0.35">
      <c r="O2669" s="191">
        <v>38820</v>
      </c>
      <c r="P2669" s="72">
        <v>60.79</v>
      </c>
    </row>
    <row r="2670" spans="15:16" x14ac:dyDescent="0.35">
      <c r="O2670" s="191">
        <v>38824</v>
      </c>
      <c r="P2670" s="72">
        <v>61.36</v>
      </c>
    </row>
    <row r="2671" spans="15:16" x14ac:dyDescent="0.35">
      <c r="O2671" s="191">
        <v>38825</v>
      </c>
      <c r="P2671" s="72">
        <v>62.51</v>
      </c>
    </row>
    <row r="2672" spans="15:16" x14ac:dyDescent="0.35">
      <c r="O2672" s="191">
        <v>38826</v>
      </c>
      <c r="P2672" s="72">
        <v>62.55</v>
      </c>
    </row>
    <row r="2673" spans="15:16" x14ac:dyDescent="0.35">
      <c r="O2673" s="191">
        <v>38827</v>
      </c>
      <c r="P2673" s="72">
        <v>62.63</v>
      </c>
    </row>
    <row r="2674" spans="15:16" x14ac:dyDescent="0.35">
      <c r="O2674" s="191">
        <v>38828</v>
      </c>
      <c r="P2674" s="72">
        <v>61.87</v>
      </c>
    </row>
    <row r="2675" spans="15:16" x14ac:dyDescent="0.35">
      <c r="O2675" s="191">
        <v>38831</v>
      </c>
      <c r="P2675" s="72">
        <v>61.51</v>
      </c>
    </row>
    <row r="2676" spans="15:16" x14ac:dyDescent="0.35">
      <c r="O2676" s="191">
        <v>38832</v>
      </c>
      <c r="P2676" s="72">
        <v>59.65</v>
      </c>
    </row>
    <row r="2677" spans="15:16" x14ac:dyDescent="0.35">
      <c r="O2677" s="191">
        <v>38833</v>
      </c>
      <c r="P2677" s="72">
        <v>60.74</v>
      </c>
    </row>
    <row r="2678" spans="15:16" x14ac:dyDescent="0.35">
      <c r="O2678" s="191">
        <v>38834</v>
      </c>
      <c r="P2678" s="72">
        <v>59.67</v>
      </c>
    </row>
    <row r="2679" spans="15:16" x14ac:dyDescent="0.35">
      <c r="O2679" s="191">
        <v>38835</v>
      </c>
      <c r="P2679" s="72">
        <v>60.47</v>
      </c>
    </row>
    <row r="2680" spans="15:16" x14ac:dyDescent="0.35">
      <c r="O2680" s="191">
        <v>38839</v>
      </c>
      <c r="P2680" s="72">
        <v>62.84</v>
      </c>
    </row>
    <row r="2681" spans="15:16" x14ac:dyDescent="0.35">
      <c r="O2681" s="191">
        <v>38840</v>
      </c>
      <c r="P2681" s="72">
        <v>62.41</v>
      </c>
    </row>
    <row r="2682" spans="15:16" x14ac:dyDescent="0.35">
      <c r="O2682" s="191">
        <v>38841</v>
      </c>
      <c r="P2682" s="72">
        <v>61.33</v>
      </c>
    </row>
    <row r="2683" spans="15:16" x14ac:dyDescent="0.35">
      <c r="O2683" s="191">
        <v>38842</v>
      </c>
      <c r="P2683" s="72">
        <v>60.8</v>
      </c>
    </row>
    <row r="2684" spans="15:16" x14ac:dyDescent="0.35">
      <c r="O2684" s="191">
        <v>38845</v>
      </c>
      <c r="P2684" s="72">
        <v>61.2</v>
      </c>
    </row>
    <row r="2685" spans="15:16" x14ac:dyDescent="0.35">
      <c r="O2685" s="191">
        <v>38846</v>
      </c>
      <c r="P2685" s="72">
        <v>62.87</v>
      </c>
    </row>
    <row r="2686" spans="15:16" x14ac:dyDescent="0.35">
      <c r="O2686" s="191">
        <v>38847</v>
      </c>
      <c r="P2686" s="72">
        <v>62.59</v>
      </c>
    </row>
    <row r="2687" spans="15:16" x14ac:dyDescent="0.35">
      <c r="O2687" s="191">
        <v>38848</v>
      </c>
      <c r="P2687" s="72">
        <v>61.83</v>
      </c>
    </row>
    <row r="2688" spans="15:16" x14ac:dyDescent="0.35">
      <c r="O2688" s="191">
        <v>38849</v>
      </c>
      <c r="P2688" s="72">
        <v>61.17</v>
      </c>
    </row>
    <row r="2689" spans="15:16" x14ac:dyDescent="0.35">
      <c r="O2689" s="191">
        <v>38852</v>
      </c>
      <c r="P2689" s="72">
        <v>59.97</v>
      </c>
    </row>
    <row r="2690" spans="15:16" x14ac:dyDescent="0.35">
      <c r="O2690" s="191">
        <v>38853</v>
      </c>
      <c r="P2690" s="72">
        <v>59.23</v>
      </c>
    </row>
    <row r="2691" spans="15:16" x14ac:dyDescent="0.35">
      <c r="O2691" s="191">
        <v>38854</v>
      </c>
      <c r="P2691" s="72">
        <v>60.23</v>
      </c>
    </row>
    <row r="2692" spans="15:16" x14ac:dyDescent="0.35">
      <c r="O2692" s="191">
        <v>38855</v>
      </c>
      <c r="P2692" s="72">
        <v>55.95</v>
      </c>
    </row>
    <row r="2693" spans="15:16" x14ac:dyDescent="0.35">
      <c r="O2693" s="191">
        <v>38856</v>
      </c>
      <c r="P2693" s="72">
        <v>50.95</v>
      </c>
    </row>
    <row r="2694" spans="15:16" x14ac:dyDescent="0.35">
      <c r="O2694" s="191">
        <v>38859</v>
      </c>
      <c r="P2694" s="72">
        <v>46.92</v>
      </c>
    </row>
    <row r="2695" spans="15:16" x14ac:dyDescent="0.35">
      <c r="O2695" s="191">
        <v>38860</v>
      </c>
      <c r="P2695" s="72">
        <v>49.35</v>
      </c>
    </row>
    <row r="2696" spans="15:16" x14ac:dyDescent="0.35">
      <c r="O2696" s="191">
        <v>38861</v>
      </c>
      <c r="P2696" s="72">
        <v>50.91</v>
      </c>
    </row>
    <row r="2697" spans="15:16" x14ac:dyDescent="0.35">
      <c r="O2697" s="191">
        <v>38862</v>
      </c>
      <c r="P2697" s="72">
        <v>51.9</v>
      </c>
    </row>
    <row r="2698" spans="15:16" x14ac:dyDescent="0.35">
      <c r="O2698" s="191">
        <v>38863</v>
      </c>
      <c r="P2698" s="72">
        <v>54.28</v>
      </c>
    </row>
    <row r="2699" spans="15:16" x14ac:dyDescent="0.35">
      <c r="O2699" s="191">
        <v>38866</v>
      </c>
      <c r="P2699" s="72">
        <v>54.54</v>
      </c>
    </row>
    <row r="2700" spans="15:16" x14ac:dyDescent="0.35">
      <c r="O2700" s="191">
        <v>38867</v>
      </c>
      <c r="P2700" s="72">
        <v>52.82</v>
      </c>
    </row>
    <row r="2701" spans="15:16" x14ac:dyDescent="0.35">
      <c r="O2701" s="191">
        <v>38868</v>
      </c>
      <c r="P2701" s="72">
        <v>51.97</v>
      </c>
    </row>
    <row r="2702" spans="15:16" x14ac:dyDescent="0.35">
      <c r="O2702" s="191">
        <v>38869</v>
      </c>
      <c r="P2702" s="72">
        <v>49.86</v>
      </c>
    </row>
    <row r="2703" spans="15:16" x14ac:dyDescent="0.35">
      <c r="O2703" s="191">
        <v>38870</v>
      </c>
      <c r="P2703" s="72">
        <v>51.99</v>
      </c>
    </row>
    <row r="2704" spans="15:16" x14ac:dyDescent="0.35">
      <c r="O2704" s="191">
        <v>38873</v>
      </c>
      <c r="P2704" s="72">
        <v>48.8</v>
      </c>
    </row>
    <row r="2705" spans="15:16" ht="14.5" customHeight="1" x14ac:dyDescent="0.35">
      <c r="O2705" s="191">
        <v>38874</v>
      </c>
      <c r="P2705" s="72">
        <v>46.13</v>
      </c>
    </row>
    <row r="2706" spans="15:16" ht="29" customHeight="1" x14ac:dyDescent="0.35">
      <c r="O2706" s="191">
        <v>38875</v>
      </c>
      <c r="P2706" s="72">
        <v>47.11</v>
      </c>
    </row>
    <row r="2707" spans="15:16" x14ac:dyDescent="0.35">
      <c r="O2707" s="191">
        <v>38876</v>
      </c>
      <c r="P2707" s="72">
        <v>46.44</v>
      </c>
    </row>
    <row r="2708" spans="15:16" x14ac:dyDescent="0.35">
      <c r="O2708" s="191">
        <v>38877</v>
      </c>
      <c r="P2708" s="72">
        <v>49.97</v>
      </c>
    </row>
    <row r="2709" spans="15:16" x14ac:dyDescent="0.35">
      <c r="O2709" s="191">
        <v>38880</v>
      </c>
      <c r="P2709" s="72">
        <v>47.36</v>
      </c>
    </row>
    <row r="2710" spans="15:16" x14ac:dyDescent="0.35">
      <c r="O2710" s="191">
        <v>38881</v>
      </c>
      <c r="P2710" s="72">
        <v>45.41</v>
      </c>
    </row>
    <row r="2711" spans="15:16" x14ac:dyDescent="0.35">
      <c r="O2711" s="191">
        <v>38882</v>
      </c>
      <c r="P2711" s="72">
        <v>41.89</v>
      </c>
    </row>
    <row r="2712" spans="15:16" x14ac:dyDescent="0.35">
      <c r="O2712" s="191">
        <v>38883</v>
      </c>
      <c r="P2712" s="72">
        <v>45.83</v>
      </c>
    </row>
    <row r="2713" spans="15:16" x14ac:dyDescent="0.35">
      <c r="O2713" s="191">
        <v>38884</v>
      </c>
      <c r="P2713" s="72">
        <v>48.3</v>
      </c>
    </row>
    <row r="2714" spans="15:16" x14ac:dyDescent="0.35">
      <c r="O2714" s="191">
        <v>38887</v>
      </c>
      <c r="P2714" s="72">
        <v>50.77</v>
      </c>
    </row>
    <row r="2715" spans="15:16" x14ac:dyDescent="0.35">
      <c r="O2715" s="191">
        <v>38888</v>
      </c>
      <c r="P2715" s="72">
        <v>50.3</v>
      </c>
    </row>
    <row r="2716" spans="15:16" x14ac:dyDescent="0.35">
      <c r="O2716" s="191">
        <v>38889</v>
      </c>
      <c r="P2716" s="72">
        <v>50.98</v>
      </c>
    </row>
    <row r="2717" spans="15:16" x14ac:dyDescent="0.35">
      <c r="O2717" s="191">
        <v>38890</v>
      </c>
      <c r="P2717" s="72">
        <v>52.01</v>
      </c>
    </row>
    <row r="2718" spans="15:16" x14ac:dyDescent="0.35">
      <c r="O2718" s="191">
        <v>38891</v>
      </c>
      <c r="P2718" s="72">
        <v>54.77</v>
      </c>
    </row>
    <row r="2719" spans="15:16" x14ac:dyDescent="0.35">
      <c r="O2719" s="191">
        <v>38894</v>
      </c>
      <c r="P2719" s="72">
        <v>54.65</v>
      </c>
    </row>
    <row r="2720" spans="15:16" x14ac:dyDescent="0.35">
      <c r="O2720" s="191">
        <v>38895</v>
      </c>
      <c r="P2720" s="72">
        <v>54.42</v>
      </c>
    </row>
    <row r="2721" spans="15:16" x14ac:dyDescent="0.35">
      <c r="O2721" s="191">
        <v>38896</v>
      </c>
      <c r="P2721" s="72">
        <v>54.27</v>
      </c>
    </row>
    <row r="2722" spans="15:16" x14ac:dyDescent="0.35">
      <c r="O2722" s="191">
        <v>38897</v>
      </c>
      <c r="P2722" s="72">
        <v>54.06</v>
      </c>
    </row>
    <row r="2723" spans="15:16" x14ac:dyDescent="0.35">
      <c r="O2723" s="191">
        <v>38898</v>
      </c>
      <c r="P2723" s="72">
        <v>55.57</v>
      </c>
    </row>
    <row r="2724" spans="15:16" x14ac:dyDescent="0.35">
      <c r="O2724" s="191">
        <v>38901</v>
      </c>
      <c r="P2724" s="72">
        <v>54.95</v>
      </c>
    </row>
    <row r="2725" spans="15:16" x14ac:dyDescent="0.35">
      <c r="O2725" s="191">
        <v>38902</v>
      </c>
      <c r="P2725" s="72">
        <v>55.37</v>
      </c>
    </row>
    <row r="2726" spans="15:16" x14ac:dyDescent="0.35">
      <c r="O2726" s="191">
        <v>38903</v>
      </c>
      <c r="P2726" s="72">
        <v>55.68</v>
      </c>
    </row>
    <row r="2727" spans="15:16" x14ac:dyDescent="0.35">
      <c r="O2727" s="191">
        <v>38904</v>
      </c>
      <c r="P2727" s="72">
        <v>54.75</v>
      </c>
    </row>
    <row r="2728" spans="15:16" x14ac:dyDescent="0.35">
      <c r="O2728" s="191">
        <v>38905</v>
      </c>
      <c r="P2728" s="72">
        <v>55.29</v>
      </c>
    </row>
    <row r="2729" spans="15:16" x14ac:dyDescent="0.35">
      <c r="O2729" s="191">
        <v>38908</v>
      </c>
      <c r="P2729" s="72">
        <v>55.16</v>
      </c>
    </row>
    <row r="2730" spans="15:16" x14ac:dyDescent="0.35">
      <c r="O2730" s="191">
        <v>38909</v>
      </c>
      <c r="P2730" s="72">
        <v>53.98</v>
      </c>
    </row>
    <row r="2731" spans="15:16" x14ac:dyDescent="0.35">
      <c r="O2731" s="191">
        <v>38910</v>
      </c>
      <c r="P2731" s="72">
        <v>53.66</v>
      </c>
    </row>
    <row r="2732" spans="15:16" x14ac:dyDescent="0.35">
      <c r="O2732" s="191">
        <v>38911</v>
      </c>
      <c r="P2732" s="72">
        <v>52.29</v>
      </c>
    </row>
    <row r="2733" spans="15:16" x14ac:dyDescent="0.35">
      <c r="O2733" s="191">
        <v>38912</v>
      </c>
      <c r="P2733" s="72">
        <v>52.74</v>
      </c>
    </row>
    <row r="2734" spans="15:16" x14ac:dyDescent="0.35">
      <c r="O2734" s="191">
        <v>38915</v>
      </c>
      <c r="P2734" s="72">
        <v>51.23</v>
      </c>
    </row>
    <row r="2735" spans="15:16" x14ac:dyDescent="0.35">
      <c r="O2735" s="191">
        <v>38916</v>
      </c>
      <c r="P2735" s="72">
        <v>52.61</v>
      </c>
    </row>
    <row r="2736" spans="15:16" x14ac:dyDescent="0.35">
      <c r="O2736" s="191">
        <v>38917</v>
      </c>
      <c r="P2736" s="72">
        <v>51.21</v>
      </c>
    </row>
    <row r="2737" spans="15:16" x14ac:dyDescent="0.35">
      <c r="O2737" s="191">
        <v>38918</v>
      </c>
      <c r="P2737" s="72">
        <v>54.13</v>
      </c>
    </row>
    <row r="2738" spans="15:16" x14ac:dyDescent="0.35">
      <c r="O2738" s="191">
        <v>38919</v>
      </c>
      <c r="P2738" s="72">
        <v>53.5</v>
      </c>
    </row>
    <row r="2739" spans="15:16" x14ac:dyDescent="0.35">
      <c r="O2739" s="191">
        <v>38922</v>
      </c>
      <c r="P2739" s="72">
        <v>54.56</v>
      </c>
    </row>
    <row r="2740" spans="15:16" x14ac:dyDescent="0.35">
      <c r="O2740" s="191">
        <v>38923</v>
      </c>
      <c r="P2740" s="72">
        <v>54.17</v>
      </c>
    </row>
    <row r="2741" spans="15:16" x14ac:dyDescent="0.35">
      <c r="O2741" s="191">
        <v>38924</v>
      </c>
      <c r="P2741" s="72">
        <v>55.56</v>
      </c>
    </row>
    <row r="2742" spans="15:16" x14ac:dyDescent="0.35">
      <c r="O2742" s="191">
        <v>38925</v>
      </c>
      <c r="P2742" s="72">
        <v>58.37</v>
      </c>
    </row>
    <row r="2743" spans="15:16" x14ac:dyDescent="0.35">
      <c r="O2743" s="191">
        <v>38926</v>
      </c>
      <c r="P2743" s="72">
        <v>59.78</v>
      </c>
    </row>
    <row r="2744" spans="15:16" x14ac:dyDescent="0.35">
      <c r="O2744" s="191">
        <v>38929</v>
      </c>
      <c r="P2744" s="72">
        <v>61.42</v>
      </c>
    </row>
    <row r="2745" spans="15:16" x14ac:dyDescent="0.35">
      <c r="O2745" s="191">
        <v>38930</v>
      </c>
      <c r="P2745" s="72">
        <v>60.98</v>
      </c>
    </row>
    <row r="2746" spans="15:16" x14ac:dyDescent="0.35">
      <c r="O2746" s="191">
        <v>38931</v>
      </c>
      <c r="P2746" s="72">
        <v>62.52</v>
      </c>
    </row>
    <row r="2747" spans="15:16" x14ac:dyDescent="0.35">
      <c r="O2747" s="191">
        <v>38932</v>
      </c>
      <c r="P2747" s="72">
        <v>61.62</v>
      </c>
    </row>
    <row r="2748" spans="15:16" x14ac:dyDescent="0.35">
      <c r="O2748" s="191">
        <v>38933</v>
      </c>
      <c r="P2748" s="72">
        <v>60.1</v>
      </c>
    </row>
    <row r="2749" spans="15:16" x14ac:dyDescent="0.35">
      <c r="O2749" s="191">
        <v>38936</v>
      </c>
      <c r="P2749" s="72">
        <v>61.46</v>
      </c>
    </row>
    <row r="2750" spans="15:16" x14ac:dyDescent="0.35">
      <c r="O2750" s="191">
        <v>38937</v>
      </c>
      <c r="P2750" s="72">
        <v>61.24</v>
      </c>
    </row>
    <row r="2751" spans="15:16" x14ac:dyDescent="0.35">
      <c r="O2751" s="191">
        <v>38938</v>
      </c>
      <c r="P2751" s="72">
        <v>62.52</v>
      </c>
    </row>
    <row r="2752" spans="15:16" x14ac:dyDescent="0.35">
      <c r="O2752" s="191">
        <v>38939</v>
      </c>
      <c r="P2752" s="72">
        <v>64.39</v>
      </c>
    </row>
    <row r="2753" spans="15:16" x14ac:dyDescent="0.35">
      <c r="O2753" s="191">
        <v>38940</v>
      </c>
      <c r="P2753" s="72">
        <v>64.010000000000005</v>
      </c>
    </row>
    <row r="2754" spans="15:16" x14ac:dyDescent="0.35">
      <c r="O2754" s="191">
        <v>38943</v>
      </c>
      <c r="P2754" s="72">
        <v>64.09</v>
      </c>
    </row>
    <row r="2755" spans="15:16" x14ac:dyDescent="0.35">
      <c r="O2755" s="191">
        <v>38945</v>
      </c>
      <c r="P2755" s="72">
        <v>63.14</v>
      </c>
    </row>
    <row r="2756" spans="15:16" x14ac:dyDescent="0.35">
      <c r="O2756" s="191">
        <v>38946</v>
      </c>
      <c r="P2756" s="72">
        <v>62.03</v>
      </c>
    </row>
    <row r="2757" spans="15:16" x14ac:dyDescent="0.35">
      <c r="O2757" s="191">
        <v>38947</v>
      </c>
      <c r="P2757" s="72">
        <v>62.29</v>
      </c>
    </row>
    <row r="2758" spans="15:16" x14ac:dyDescent="0.35">
      <c r="O2758" s="191">
        <v>38950</v>
      </c>
      <c r="P2758" s="72">
        <v>62.36</v>
      </c>
    </row>
    <row r="2759" spans="15:16" x14ac:dyDescent="0.35">
      <c r="O2759" s="191">
        <v>38951</v>
      </c>
      <c r="P2759" s="72">
        <v>62.38</v>
      </c>
    </row>
    <row r="2760" spans="15:16" x14ac:dyDescent="0.35">
      <c r="O2760" s="191">
        <v>38952</v>
      </c>
      <c r="P2760" s="72">
        <v>61.06</v>
      </c>
    </row>
    <row r="2761" spans="15:16" x14ac:dyDescent="0.35">
      <c r="O2761" s="191">
        <v>38953</v>
      </c>
      <c r="P2761" s="72">
        <v>61.36</v>
      </c>
    </row>
    <row r="2762" spans="15:16" x14ac:dyDescent="0.35">
      <c r="O2762" s="191">
        <v>38954</v>
      </c>
      <c r="P2762" s="72">
        <v>61.15</v>
      </c>
    </row>
    <row r="2763" spans="15:16" x14ac:dyDescent="0.35">
      <c r="O2763" s="191">
        <v>38957</v>
      </c>
      <c r="P2763" s="72">
        <v>61.73</v>
      </c>
    </row>
    <row r="2764" spans="15:16" x14ac:dyDescent="0.35">
      <c r="O2764" s="191">
        <v>38958</v>
      </c>
      <c r="P2764" s="72">
        <v>61.14</v>
      </c>
    </row>
    <row r="2765" spans="15:16" x14ac:dyDescent="0.35">
      <c r="O2765" s="191">
        <v>38959</v>
      </c>
      <c r="P2765" s="72">
        <v>60.57</v>
      </c>
    </row>
    <row r="2766" spans="15:16" x14ac:dyDescent="0.35">
      <c r="O2766" s="191">
        <v>38960</v>
      </c>
      <c r="P2766" s="72">
        <v>58.93</v>
      </c>
    </row>
    <row r="2767" spans="15:16" x14ac:dyDescent="0.35">
      <c r="O2767" s="191">
        <v>38961</v>
      </c>
      <c r="P2767" s="72">
        <v>60.36</v>
      </c>
    </row>
    <row r="2768" spans="15:16" x14ac:dyDescent="0.35">
      <c r="O2768" s="191">
        <v>38964</v>
      </c>
      <c r="P2768" s="72">
        <v>58.78</v>
      </c>
    </row>
    <row r="2769" spans="15:16" x14ac:dyDescent="0.35">
      <c r="O2769" s="191">
        <v>38965</v>
      </c>
      <c r="P2769" s="72">
        <v>58.76</v>
      </c>
    </row>
    <row r="2770" spans="15:16" x14ac:dyDescent="0.35">
      <c r="O2770" s="191">
        <v>38966</v>
      </c>
      <c r="P2770" s="72">
        <v>60.3</v>
      </c>
    </row>
    <row r="2771" spans="15:16" x14ac:dyDescent="0.35">
      <c r="O2771" s="191">
        <v>38967</v>
      </c>
      <c r="P2771" s="72">
        <v>59.38</v>
      </c>
    </row>
    <row r="2772" spans="15:16" x14ac:dyDescent="0.35">
      <c r="O2772" s="191">
        <v>38968</v>
      </c>
      <c r="P2772" s="72">
        <v>59.32</v>
      </c>
    </row>
    <row r="2773" spans="15:16" x14ac:dyDescent="0.35">
      <c r="O2773" s="191">
        <v>38971</v>
      </c>
      <c r="P2773" s="72">
        <v>55.78</v>
      </c>
    </row>
    <row r="2774" spans="15:16" x14ac:dyDescent="0.35">
      <c r="O2774" s="191">
        <v>38972</v>
      </c>
      <c r="P2774" s="72">
        <v>55.66</v>
      </c>
    </row>
    <row r="2775" spans="15:16" x14ac:dyDescent="0.35">
      <c r="O2775" s="191">
        <v>38973</v>
      </c>
      <c r="P2775" s="72">
        <v>56.11</v>
      </c>
    </row>
    <row r="2776" spans="15:16" x14ac:dyDescent="0.35">
      <c r="O2776" s="191">
        <v>38974</v>
      </c>
      <c r="P2776" s="72">
        <v>56.55</v>
      </c>
    </row>
    <row r="2777" spans="15:16" x14ac:dyDescent="0.35">
      <c r="O2777" s="191">
        <v>38975</v>
      </c>
      <c r="P2777" s="72">
        <v>56.32</v>
      </c>
    </row>
    <row r="2778" spans="15:16" x14ac:dyDescent="0.35">
      <c r="O2778" s="191">
        <v>38978</v>
      </c>
      <c r="P2778" s="72">
        <v>55.91</v>
      </c>
    </row>
    <row r="2779" spans="15:16" x14ac:dyDescent="0.35">
      <c r="O2779" s="191">
        <v>38979</v>
      </c>
      <c r="P2779" s="72">
        <v>55.16</v>
      </c>
    </row>
    <row r="2780" spans="15:16" x14ac:dyDescent="0.35">
      <c r="O2780" s="191">
        <v>38980</v>
      </c>
      <c r="P2780" s="72">
        <v>55.42</v>
      </c>
    </row>
    <row r="2781" spans="15:16" x14ac:dyDescent="0.35">
      <c r="O2781" s="191">
        <v>38981</v>
      </c>
      <c r="P2781" s="72">
        <v>55.31</v>
      </c>
    </row>
    <row r="2782" spans="15:16" x14ac:dyDescent="0.35">
      <c r="O2782" s="191">
        <v>38982</v>
      </c>
      <c r="P2782" s="72">
        <v>54.73</v>
      </c>
    </row>
    <row r="2783" spans="15:16" x14ac:dyDescent="0.35">
      <c r="O2783" s="191">
        <v>38985</v>
      </c>
      <c r="P2783" s="72">
        <v>54.98</v>
      </c>
    </row>
    <row r="2784" spans="15:16" x14ac:dyDescent="0.35">
      <c r="O2784" s="191">
        <v>38986</v>
      </c>
      <c r="P2784" s="72">
        <v>54.75</v>
      </c>
    </row>
    <row r="2785" spans="15:16" x14ac:dyDescent="0.35">
      <c r="O2785" s="191">
        <v>38987</v>
      </c>
      <c r="P2785" s="72">
        <v>54.53</v>
      </c>
    </row>
    <row r="2786" spans="15:16" x14ac:dyDescent="0.35">
      <c r="O2786" s="191">
        <v>38988</v>
      </c>
      <c r="P2786" s="72">
        <v>54.31</v>
      </c>
    </row>
    <row r="2787" spans="15:16" x14ac:dyDescent="0.35">
      <c r="O2787" s="191">
        <v>38989</v>
      </c>
      <c r="P2787" s="72">
        <v>55.32</v>
      </c>
    </row>
    <row r="2788" spans="15:16" x14ac:dyDescent="0.35">
      <c r="O2788" s="191">
        <v>38993</v>
      </c>
      <c r="P2788" s="72">
        <v>55.23</v>
      </c>
    </row>
    <row r="2789" spans="15:16" x14ac:dyDescent="0.35">
      <c r="O2789" s="191">
        <v>38994</v>
      </c>
      <c r="P2789" s="72">
        <v>54.36</v>
      </c>
    </row>
    <row r="2790" spans="15:16" x14ac:dyDescent="0.35">
      <c r="O2790" s="191">
        <v>38995</v>
      </c>
      <c r="P2790" s="72">
        <v>54.34</v>
      </c>
    </row>
    <row r="2791" spans="15:16" x14ac:dyDescent="0.35">
      <c r="O2791" s="191">
        <v>38996</v>
      </c>
      <c r="P2791" s="72">
        <v>54.19</v>
      </c>
    </row>
    <row r="2792" spans="15:16" x14ac:dyDescent="0.35">
      <c r="O2792" s="191">
        <v>38999</v>
      </c>
      <c r="P2792" s="72">
        <v>53.97</v>
      </c>
    </row>
    <row r="2793" spans="15:16" x14ac:dyDescent="0.35">
      <c r="O2793" s="191">
        <v>39000</v>
      </c>
      <c r="P2793" s="72">
        <v>54.45</v>
      </c>
    </row>
    <row r="2794" spans="15:16" x14ac:dyDescent="0.35">
      <c r="O2794" s="191">
        <v>39001</v>
      </c>
      <c r="P2794" s="72">
        <v>53.81</v>
      </c>
    </row>
    <row r="2795" spans="15:16" x14ac:dyDescent="0.35">
      <c r="O2795" s="191">
        <v>39002</v>
      </c>
      <c r="P2795" s="72">
        <v>54.92</v>
      </c>
    </row>
    <row r="2796" spans="15:16" x14ac:dyDescent="0.35">
      <c r="O2796" s="191">
        <v>39003</v>
      </c>
      <c r="P2796" s="72">
        <v>55.26</v>
      </c>
    </row>
    <row r="2797" spans="15:16" x14ac:dyDescent="0.35">
      <c r="O2797" s="191">
        <v>39006</v>
      </c>
      <c r="P2797" s="72">
        <v>55.75</v>
      </c>
    </row>
    <row r="2798" spans="15:16" x14ac:dyDescent="0.35">
      <c r="O2798" s="191">
        <v>39007</v>
      </c>
      <c r="P2798" s="72">
        <v>55.91</v>
      </c>
    </row>
    <row r="2799" spans="15:16" x14ac:dyDescent="0.35">
      <c r="O2799" s="191">
        <v>39008</v>
      </c>
      <c r="P2799" s="72">
        <v>56.14</v>
      </c>
    </row>
    <row r="2800" spans="15:16" x14ac:dyDescent="0.35">
      <c r="O2800" s="191">
        <v>39009</v>
      </c>
      <c r="P2800" s="72">
        <v>55.2</v>
      </c>
    </row>
    <row r="2801" spans="15:16" x14ac:dyDescent="0.35">
      <c r="O2801" s="191">
        <v>39010</v>
      </c>
      <c r="P2801" s="72">
        <v>55.4</v>
      </c>
    </row>
    <row r="2802" spans="15:16" x14ac:dyDescent="0.35">
      <c r="O2802" s="191">
        <v>39013</v>
      </c>
      <c r="P2802" s="72">
        <v>55.59</v>
      </c>
    </row>
    <row r="2803" spans="15:16" x14ac:dyDescent="0.35">
      <c r="O2803" s="191">
        <v>39016</v>
      </c>
      <c r="P2803" s="72">
        <v>54.81</v>
      </c>
    </row>
    <row r="2804" spans="15:16" x14ac:dyDescent="0.35">
      <c r="O2804" s="191">
        <v>39017</v>
      </c>
      <c r="P2804" s="72">
        <v>55.43</v>
      </c>
    </row>
    <row r="2805" spans="15:16" x14ac:dyDescent="0.35">
      <c r="O2805" s="191">
        <v>39020</v>
      </c>
      <c r="P2805" s="72">
        <v>55.47</v>
      </c>
    </row>
    <row r="2806" spans="15:16" x14ac:dyDescent="0.35">
      <c r="O2806" s="191">
        <v>39021</v>
      </c>
      <c r="P2806" s="72">
        <v>56.46</v>
      </c>
    </row>
    <row r="2807" spans="15:16" x14ac:dyDescent="0.35">
      <c r="O2807" s="191">
        <v>39022</v>
      </c>
      <c r="P2807" s="72">
        <v>56.01</v>
      </c>
    </row>
    <row r="2808" spans="15:16" x14ac:dyDescent="0.35">
      <c r="O2808" s="191">
        <v>39023</v>
      </c>
      <c r="P2808" s="72">
        <v>55.86</v>
      </c>
    </row>
    <row r="2809" spans="15:16" x14ac:dyDescent="0.35">
      <c r="O2809" s="191">
        <v>39024</v>
      </c>
      <c r="P2809" s="72">
        <v>55.04</v>
      </c>
    </row>
    <row r="2810" spans="15:16" x14ac:dyDescent="0.35">
      <c r="O2810" s="191">
        <v>39027</v>
      </c>
      <c r="P2810" s="72">
        <v>54.69</v>
      </c>
    </row>
    <row r="2811" spans="15:16" x14ac:dyDescent="0.35">
      <c r="O2811" s="191">
        <v>39028</v>
      </c>
      <c r="P2811" s="72">
        <v>54.14</v>
      </c>
    </row>
    <row r="2812" spans="15:16" x14ac:dyDescent="0.35">
      <c r="O2812" s="191">
        <v>39029</v>
      </c>
      <c r="P2812" s="72">
        <v>54.07</v>
      </c>
    </row>
    <row r="2813" spans="15:16" x14ac:dyDescent="0.35">
      <c r="O2813" s="191">
        <v>39030</v>
      </c>
      <c r="P2813" s="72">
        <v>54.4</v>
      </c>
    </row>
    <row r="2814" spans="15:16" x14ac:dyDescent="0.35">
      <c r="O2814" s="191">
        <v>39031</v>
      </c>
      <c r="P2814" s="72">
        <v>54.3</v>
      </c>
    </row>
    <row r="2815" spans="15:16" x14ac:dyDescent="0.35">
      <c r="O2815" s="191">
        <v>39034</v>
      </c>
      <c r="P2815" s="72">
        <v>54.32</v>
      </c>
    </row>
    <row r="2816" spans="15:16" x14ac:dyDescent="0.35">
      <c r="O2816" s="191">
        <v>39035</v>
      </c>
      <c r="P2816" s="72">
        <v>54.84</v>
      </c>
    </row>
    <row r="2817" spans="15:16" x14ac:dyDescent="0.35">
      <c r="O2817" s="191">
        <v>39036</v>
      </c>
      <c r="P2817" s="72">
        <v>54.33</v>
      </c>
    </row>
    <row r="2818" spans="15:16" x14ac:dyDescent="0.35">
      <c r="O2818" s="191">
        <v>39037</v>
      </c>
      <c r="P2818" s="72">
        <v>53.79</v>
      </c>
    </row>
    <row r="2819" spans="15:16" x14ac:dyDescent="0.35">
      <c r="O2819" s="191">
        <v>39038</v>
      </c>
      <c r="P2819" s="72">
        <v>52.28</v>
      </c>
    </row>
    <row r="2820" spans="15:16" x14ac:dyDescent="0.35">
      <c r="O2820" s="191">
        <v>39041</v>
      </c>
      <c r="P2820" s="72">
        <v>51.66</v>
      </c>
    </row>
    <row r="2821" spans="15:16" x14ac:dyDescent="0.35">
      <c r="O2821" s="191">
        <v>39042</v>
      </c>
      <c r="P2821" s="72">
        <v>51.9</v>
      </c>
    </row>
    <row r="2822" spans="15:16" x14ac:dyDescent="0.35">
      <c r="O2822" s="191">
        <v>39043</v>
      </c>
      <c r="P2822" s="72">
        <v>52.85</v>
      </c>
    </row>
    <row r="2823" spans="15:16" x14ac:dyDescent="0.35">
      <c r="O2823" s="191">
        <v>39044</v>
      </c>
      <c r="P2823" s="72">
        <v>53.98</v>
      </c>
    </row>
    <row r="2824" spans="15:16" x14ac:dyDescent="0.35">
      <c r="O2824" s="191">
        <v>39045</v>
      </c>
      <c r="P2824" s="72">
        <v>54.31</v>
      </c>
    </row>
    <row r="2825" spans="15:16" x14ac:dyDescent="0.35">
      <c r="O2825" s="191">
        <v>39048</v>
      </c>
      <c r="P2825" s="72">
        <v>54.36</v>
      </c>
    </row>
    <row r="2826" spans="15:16" x14ac:dyDescent="0.35">
      <c r="O2826" s="191">
        <v>39049</v>
      </c>
      <c r="P2826" s="72">
        <v>54.57</v>
      </c>
    </row>
    <row r="2827" spans="15:16" x14ac:dyDescent="0.35">
      <c r="O2827" s="191">
        <v>39050</v>
      </c>
      <c r="P2827" s="72">
        <v>54.24</v>
      </c>
    </row>
    <row r="2828" spans="15:16" x14ac:dyDescent="0.35">
      <c r="O2828" s="191">
        <v>39051</v>
      </c>
      <c r="P2828" s="72">
        <v>52.91</v>
      </c>
    </row>
    <row r="2829" spans="15:16" x14ac:dyDescent="0.35">
      <c r="O2829" s="191">
        <v>39052</v>
      </c>
      <c r="P2829" s="72">
        <v>53.56</v>
      </c>
    </row>
    <row r="2830" spans="15:16" x14ac:dyDescent="0.35">
      <c r="O2830" s="191">
        <v>39055</v>
      </c>
      <c r="P2830" s="72">
        <v>55.6</v>
      </c>
    </row>
    <row r="2831" spans="15:16" x14ac:dyDescent="0.35">
      <c r="O2831" s="191">
        <v>39056</v>
      </c>
      <c r="P2831" s="72">
        <v>55.21</v>
      </c>
    </row>
    <row r="2832" spans="15:16" x14ac:dyDescent="0.35">
      <c r="O2832" s="191">
        <v>39057</v>
      </c>
      <c r="P2832" s="72">
        <v>55.41</v>
      </c>
    </row>
    <row r="2833" spans="15:16" x14ac:dyDescent="0.35">
      <c r="O2833" s="191">
        <v>39058</v>
      </c>
      <c r="P2833" s="72">
        <v>55.76</v>
      </c>
    </row>
    <row r="2834" spans="15:16" x14ac:dyDescent="0.35">
      <c r="O2834" s="191">
        <v>39059</v>
      </c>
      <c r="P2834" s="72">
        <v>55.28</v>
      </c>
    </row>
    <row r="2835" spans="15:16" x14ac:dyDescent="0.35">
      <c r="O2835" s="191">
        <v>39062</v>
      </c>
      <c r="P2835" s="72">
        <v>53.69</v>
      </c>
    </row>
    <row r="2836" spans="15:16" x14ac:dyDescent="0.35">
      <c r="O2836" s="191">
        <v>39063</v>
      </c>
      <c r="P2836" s="72">
        <v>51.25</v>
      </c>
    </row>
    <row r="2837" spans="15:16" x14ac:dyDescent="0.35">
      <c r="O2837" s="191">
        <v>39064</v>
      </c>
      <c r="P2837" s="72">
        <v>51.33</v>
      </c>
    </row>
    <row r="2838" spans="15:16" x14ac:dyDescent="0.35">
      <c r="O2838" s="191">
        <v>39065</v>
      </c>
      <c r="P2838" s="72">
        <v>52.37</v>
      </c>
    </row>
    <row r="2839" spans="15:16" x14ac:dyDescent="0.35">
      <c r="O2839" s="191">
        <v>39066</v>
      </c>
      <c r="P2839" s="72">
        <v>52.84</v>
      </c>
    </row>
    <row r="2840" spans="15:16" x14ac:dyDescent="0.35">
      <c r="O2840" s="191">
        <v>39069</v>
      </c>
      <c r="P2840" s="72">
        <v>52.5</v>
      </c>
    </row>
    <row r="2841" spans="15:16" x14ac:dyDescent="0.35">
      <c r="O2841" s="191">
        <v>39070</v>
      </c>
      <c r="P2841" s="72">
        <v>52.54</v>
      </c>
    </row>
    <row r="2842" spans="15:16" x14ac:dyDescent="0.35">
      <c r="O2842" s="191">
        <v>39071</v>
      </c>
      <c r="P2842" s="72">
        <v>51.96</v>
      </c>
    </row>
    <row r="2843" spans="15:16" x14ac:dyDescent="0.35">
      <c r="O2843" s="191">
        <v>39072</v>
      </c>
      <c r="P2843" s="72">
        <v>52.82</v>
      </c>
    </row>
    <row r="2844" spans="15:16" x14ac:dyDescent="0.35">
      <c r="O2844" s="191">
        <v>39073</v>
      </c>
      <c r="P2844" s="72">
        <v>52.62</v>
      </c>
    </row>
    <row r="2845" spans="15:16" x14ac:dyDescent="0.35">
      <c r="O2845" s="191">
        <v>39077</v>
      </c>
      <c r="P2845" s="72">
        <v>52.71</v>
      </c>
    </row>
    <row r="2846" spans="15:16" x14ac:dyDescent="0.35">
      <c r="O2846" s="191">
        <v>39078</v>
      </c>
      <c r="P2846" s="72">
        <v>52.74</v>
      </c>
    </row>
    <row r="2847" spans="15:16" x14ac:dyDescent="0.35">
      <c r="O2847" s="191">
        <v>39079</v>
      </c>
      <c r="P2847" s="72">
        <v>53.71</v>
      </c>
    </row>
    <row r="2848" spans="15:16" x14ac:dyDescent="0.35">
      <c r="O2848" s="191">
        <v>39080</v>
      </c>
      <c r="P2848" s="72">
        <v>53.18</v>
      </c>
    </row>
    <row r="2849" spans="15:16" x14ac:dyDescent="0.35">
      <c r="O2849" s="191">
        <v>39084</v>
      </c>
      <c r="P2849" s="72">
        <v>52.89</v>
      </c>
    </row>
    <row r="2850" spans="15:16" x14ac:dyDescent="0.35">
      <c r="O2850" s="191">
        <v>39085</v>
      </c>
      <c r="P2850" s="72">
        <v>52.82</v>
      </c>
    </row>
    <row r="2851" spans="15:16" x14ac:dyDescent="0.35">
      <c r="O2851" s="191">
        <v>39086</v>
      </c>
      <c r="P2851" s="72">
        <v>52.81</v>
      </c>
    </row>
    <row r="2852" spans="15:16" x14ac:dyDescent="0.35">
      <c r="O2852" s="191">
        <v>39087</v>
      </c>
      <c r="P2852" s="72">
        <v>53.3</v>
      </c>
    </row>
    <row r="2853" spans="15:16" x14ac:dyDescent="0.35">
      <c r="O2853" s="191">
        <v>39090</v>
      </c>
      <c r="P2853" s="72">
        <v>52.87</v>
      </c>
    </row>
    <row r="2854" spans="15:16" x14ac:dyDescent="0.35">
      <c r="O2854" s="191">
        <v>39091</v>
      </c>
      <c r="P2854" s="72">
        <v>53.52</v>
      </c>
    </row>
    <row r="2855" spans="15:16" x14ac:dyDescent="0.35">
      <c r="O2855" s="191">
        <v>39092</v>
      </c>
      <c r="P2855" s="72">
        <v>53.37</v>
      </c>
    </row>
    <row r="2856" spans="15:16" x14ac:dyDescent="0.35">
      <c r="O2856" s="191">
        <v>39093</v>
      </c>
      <c r="P2856" s="72">
        <v>53.38</v>
      </c>
    </row>
    <row r="2857" spans="15:16" x14ac:dyDescent="0.35">
      <c r="O2857" s="191">
        <v>39094</v>
      </c>
      <c r="P2857" s="72">
        <v>53.59</v>
      </c>
    </row>
    <row r="2858" spans="15:16" x14ac:dyDescent="0.35">
      <c r="O2858" s="191">
        <v>39097</v>
      </c>
      <c r="P2858" s="72">
        <v>53.75</v>
      </c>
    </row>
    <row r="2859" spans="15:16" x14ac:dyDescent="0.35">
      <c r="O2859" s="191">
        <v>39098</v>
      </c>
      <c r="P2859" s="72">
        <v>53.75</v>
      </c>
    </row>
    <row r="2860" spans="15:16" x14ac:dyDescent="0.35">
      <c r="O2860" s="191">
        <v>39099</v>
      </c>
      <c r="P2860" s="72">
        <v>53.67</v>
      </c>
    </row>
    <row r="2861" spans="15:16" x14ac:dyDescent="0.35">
      <c r="O2861" s="191">
        <v>39100</v>
      </c>
      <c r="P2861" s="72">
        <v>53.82</v>
      </c>
    </row>
    <row r="2862" spans="15:16" x14ac:dyDescent="0.35">
      <c r="O2862" s="191">
        <v>39101</v>
      </c>
      <c r="P2862" s="72">
        <v>53.44</v>
      </c>
    </row>
    <row r="2863" spans="15:16" x14ac:dyDescent="0.35">
      <c r="O2863" s="191">
        <v>39104</v>
      </c>
      <c r="P2863" s="72">
        <v>53.76</v>
      </c>
    </row>
    <row r="2864" spans="15:16" x14ac:dyDescent="0.35">
      <c r="O2864" s="191">
        <v>39105</v>
      </c>
      <c r="P2864" s="72">
        <v>53.48</v>
      </c>
    </row>
    <row r="2865" spans="15:16" x14ac:dyDescent="0.35">
      <c r="O2865" s="191">
        <v>39106</v>
      </c>
      <c r="P2865" s="72">
        <v>53.73</v>
      </c>
    </row>
    <row r="2866" spans="15:16" x14ac:dyDescent="0.35">
      <c r="O2866" s="191">
        <v>39107</v>
      </c>
      <c r="P2866" s="72">
        <v>52.85</v>
      </c>
    </row>
    <row r="2867" spans="15:16" x14ac:dyDescent="0.35">
      <c r="O2867" s="191">
        <v>39111</v>
      </c>
      <c r="P2867" s="72">
        <v>52.77</v>
      </c>
    </row>
    <row r="2868" spans="15:16" x14ac:dyDescent="0.35">
      <c r="O2868" s="191">
        <v>39113</v>
      </c>
      <c r="P2868" s="72">
        <v>52.61</v>
      </c>
    </row>
    <row r="2869" spans="15:16" x14ac:dyDescent="0.35">
      <c r="O2869" s="191">
        <v>39114</v>
      </c>
      <c r="P2869" s="72">
        <v>53.5</v>
      </c>
    </row>
    <row r="2870" spans="15:16" x14ac:dyDescent="0.35">
      <c r="O2870" s="191">
        <v>39115</v>
      </c>
      <c r="P2870" s="72">
        <v>53.25</v>
      </c>
    </row>
    <row r="2871" spans="15:16" x14ac:dyDescent="0.35">
      <c r="O2871" s="191">
        <v>39118</v>
      </c>
      <c r="P2871" s="72">
        <v>53.17</v>
      </c>
    </row>
    <row r="2872" spans="15:16" x14ac:dyDescent="0.35">
      <c r="O2872" s="191">
        <v>39119</v>
      </c>
      <c r="P2872" s="72">
        <v>52.75</v>
      </c>
    </row>
    <row r="2873" spans="15:16" x14ac:dyDescent="0.35">
      <c r="O2873" s="191">
        <v>39120</v>
      </c>
      <c r="P2873" s="72">
        <v>51.99</v>
      </c>
    </row>
    <row r="2874" spans="15:16" x14ac:dyDescent="0.35">
      <c r="O2874" s="191">
        <v>39121</v>
      </c>
      <c r="P2874" s="72">
        <v>51.25</v>
      </c>
    </row>
    <row r="2875" spans="15:16" x14ac:dyDescent="0.35">
      <c r="O2875" s="191">
        <v>39122</v>
      </c>
      <c r="P2875" s="72">
        <v>50.35</v>
      </c>
    </row>
    <row r="2876" spans="15:16" x14ac:dyDescent="0.35">
      <c r="O2876" s="191">
        <v>39125</v>
      </c>
      <c r="P2876" s="72">
        <v>49.2</v>
      </c>
    </row>
    <row r="2877" spans="15:16" x14ac:dyDescent="0.35">
      <c r="O2877" s="191">
        <v>39126</v>
      </c>
      <c r="P2877" s="72">
        <v>50.01</v>
      </c>
    </row>
    <row r="2878" spans="15:16" x14ac:dyDescent="0.35">
      <c r="O2878" s="191">
        <v>39127</v>
      </c>
      <c r="P2878" s="72">
        <v>49.44</v>
      </c>
    </row>
    <row r="2879" spans="15:16" x14ac:dyDescent="0.35">
      <c r="O2879" s="191">
        <v>39128</v>
      </c>
      <c r="P2879" s="72">
        <v>49.85</v>
      </c>
    </row>
    <row r="2880" spans="15:16" x14ac:dyDescent="0.35">
      <c r="O2880" s="191">
        <v>39132</v>
      </c>
      <c r="P2880" s="72">
        <v>49.68</v>
      </c>
    </row>
    <row r="2881" spans="15:16" x14ac:dyDescent="0.35">
      <c r="O2881" s="191">
        <v>39133</v>
      </c>
      <c r="P2881" s="72">
        <v>49.03</v>
      </c>
    </row>
    <row r="2882" spans="15:16" x14ac:dyDescent="0.35">
      <c r="O2882" s="191">
        <v>39134</v>
      </c>
      <c r="P2882" s="72">
        <v>49.79</v>
      </c>
    </row>
    <row r="2883" spans="15:16" x14ac:dyDescent="0.35">
      <c r="O2883" s="191">
        <v>39135</v>
      </c>
      <c r="P2883" s="72">
        <v>48.53</v>
      </c>
    </row>
    <row r="2884" spans="15:16" x14ac:dyDescent="0.35">
      <c r="O2884" s="191">
        <v>39136</v>
      </c>
      <c r="P2884" s="72">
        <v>47.92</v>
      </c>
    </row>
    <row r="2885" spans="15:16" x14ac:dyDescent="0.35">
      <c r="O2885" s="191">
        <v>39139</v>
      </c>
      <c r="P2885" s="72">
        <v>48.43</v>
      </c>
    </row>
    <row r="2886" spans="15:16" x14ac:dyDescent="0.35">
      <c r="O2886" s="191">
        <v>39140</v>
      </c>
      <c r="P2886" s="72">
        <v>46.94</v>
      </c>
    </row>
    <row r="2887" spans="15:16" x14ac:dyDescent="0.35">
      <c r="O2887" s="191">
        <v>39141</v>
      </c>
      <c r="P2887" s="72">
        <v>45.57</v>
      </c>
    </row>
    <row r="2888" spans="15:16" x14ac:dyDescent="0.35">
      <c r="O2888" s="191">
        <v>39142</v>
      </c>
      <c r="P2888" s="72">
        <v>44.97</v>
      </c>
    </row>
    <row r="2889" spans="15:16" x14ac:dyDescent="0.35">
      <c r="O2889" s="191">
        <v>39143</v>
      </c>
      <c r="P2889" s="72">
        <v>44.02</v>
      </c>
    </row>
    <row r="2890" spans="15:16" x14ac:dyDescent="0.35">
      <c r="O2890" s="191">
        <v>39146</v>
      </c>
      <c r="P2890" s="72">
        <v>41.93</v>
      </c>
    </row>
    <row r="2891" spans="15:16" x14ac:dyDescent="0.35">
      <c r="O2891" s="191">
        <v>39147</v>
      </c>
      <c r="P2891" s="72">
        <v>42.43</v>
      </c>
    </row>
    <row r="2892" spans="15:16" x14ac:dyDescent="0.35">
      <c r="O2892" s="191">
        <v>39148</v>
      </c>
      <c r="P2892" s="72">
        <v>42.17</v>
      </c>
    </row>
    <row r="2893" spans="15:16" x14ac:dyDescent="0.35">
      <c r="O2893" s="191">
        <v>39149</v>
      </c>
      <c r="P2893" s="72">
        <v>43.31</v>
      </c>
    </row>
    <row r="2894" spans="15:16" x14ac:dyDescent="0.35">
      <c r="O2894" s="191">
        <v>39150</v>
      </c>
      <c r="P2894" s="72">
        <v>43.48</v>
      </c>
    </row>
    <row r="2895" spans="15:16" x14ac:dyDescent="0.35">
      <c r="O2895" s="191">
        <v>39153</v>
      </c>
      <c r="P2895" s="72">
        <v>44.19</v>
      </c>
    </row>
    <row r="2896" spans="15:16" x14ac:dyDescent="0.35">
      <c r="O2896" s="191">
        <v>39154</v>
      </c>
      <c r="P2896" s="72">
        <v>45.31</v>
      </c>
    </row>
    <row r="2897" spans="15:16" x14ac:dyDescent="0.35">
      <c r="O2897" s="191">
        <v>39155</v>
      </c>
      <c r="P2897" s="72">
        <v>45.05</v>
      </c>
    </row>
    <row r="2898" spans="15:16" x14ac:dyDescent="0.35">
      <c r="O2898" s="191">
        <v>39156</v>
      </c>
      <c r="P2898" s="72">
        <v>45.54</v>
      </c>
    </row>
    <row r="2899" spans="15:16" x14ac:dyDescent="0.35">
      <c r="O2899" s="191">
        <v>39157</v>
      </c>
      <c r="P2899" s="72">
        <v>44.67</v>
      </c>
    </row>
    <row r="2900" spans="15:16" x14ac:dyDescent="0.35">
      <c r="O2900" s="191">
        <v>39160</v>
      </c>
      <c r="P2900" s="72">
        <v>46.24</v>
      </c>
    </row>
    <row r="2901" spans="15:16" x14ac:dyDescent="0.35">
      <c r="O2901" s="191">
        <v>39161</v>
      </c>
      <c r="P2901" s="72">
        <v>46.6</v>
      </c>
    </row>
    <row r="2902" spans="15:16" x14ac:dyDescent="0.35">
      <c r="O2902" s="191">
        <v>39162</v>
      </c>
      <c r="P2902" s="72">
        <v>46.44</v>
      </c>
    </row>
    <row r="2903" spans="15:16" x14ac:dyDescent="0.35">
      <c r="O2903" s="191">
        <v>39163</v>
      </c>
      <c r="P2903" s="72">
        <v>46.23</v>
      </c>
    </row>
    <row r="2904" spans="15:16" x14ac:dyDescent="0.35">
      <c r="O2904" s="191">
        <v>39164</v>
      </c>
      <c r="P2904" s="72">
        <v>46.15</v>
      </c>
    </row>
    <row r="2905" spans="15:16" x14ac:dyDescent="0.35">
      <c r="O2905" s="191">
        <v>39167</v>
      </c>
      <c r="P2905" s="72">
        <v>45.92</v>
      </c>
    </row>
    <row r="2906" spans="15:16" x14ac:dyDescent="0.35">
      <c r="O2906" s="191">
        <v>39169</v>
      </c>
      <c r="P2906" s="72">
        <v>45.34</v>
      </c>
    </row>
    <row r="2907" spans="15:16" x14ac:dyDescent="0.35">
      <c r="O2907" s="191">
        <v>39170</v>
      </c>
      <c r="P2907" s="72">
        <v>44.29</v>
      </c>
    </row>
    <row r="2908" spans="15:16" x14ac:dyDescent="0.35">
      <c r="O2908" s="191">
        <v>39171</v>
      </c>
      <c r="P2908" s="72">
        <v>44.78</v>
      </c>
    </row>
    <row r="2909" spans="15:16" x14ac:dyDescent="0.35">
      <c r="O2909" s="191">
        <v>39174</v>
      </c>
      <c r="P2909" s="72">
        <v>43.77</v>
      </c>
    </row>
    <row r="2910" spans="15:16" x14ac:dyDescent="0.35">
      <c r="O2910" s="191">
        <v>39175</v>
      </c>
      <c r="P2910" s="72">
        <v>44.17</v>
      </c>
    </row>
    <row r="2911" spans="15:16" x14ac:dyDescent="0.35">
      <c r="O2911" s="191">
        <v>39176</v>
      </c>
      <c r="P2911" s="72">
        <v>44.68</v>
      </c>
    </row>
    <row r="2912" spans="15:16" x14ac:dyDescent="0.35">
      <c r="O2912" s="191">
        <v>39177</v>
      </c>
      <c r="P2912" s="72">
        <v>45.33</v>
      </c>
    </row>
    <row r="2913" spans="15:16" x14ac:dyDescent="0.35">
      <c r="O2913" s="191">
        <v>39181</v>
      </c>
      <c r="P2913" s="72">
        <v>45.89</v>
      </c>
    </row>
    <row r="2914" spans="15:16" x14ac:dyDescent="0.35">
      <c r="O2914" s="191">
        <v>39182</v>
      </c>
      <c r="P2914" s="72">
        <v>45.71</v>
      </c>
    </row>
    <row r="2915" spans="15:16" x14ac:dyDescent="0.35">
      <c r="O2915" s="191">
        <v>39183</v>
      </c>
      <c r="P2915" s="72">
        <v>46.73</v>
      </c>
    </row>
    <row r="2916" spans="15:16" x14ac:dyDescent="0.35">
      <c r="O2916" s="191">
        <v>39184</v>
      </c>
      <c r="P2916" s="72">
        <v>46.62</v>
      </c>
    </row>
    <row r="2917" spans="15:16" x14ac:dyDescent="0.35">
      <c r="O2917" s="191">
        <v>39185</v>
      </c>
      <c r="P2917" s="72">
        <v>47.23</v>
      </c>
    </row>
    <row r="2918" spans="15:16" x14ac:dyDescent="0.35">
      <c r="O2918" s="191">
        <v>39188</v>
      </c>
      <c r="P2918" s="72">
        <v>48.93</v>
      </c>
    </row>
    <row r="2919" spans="15:16" x14ac:dyDescent="0.35">
      <c r="O2919" s="191">
        <v>39189</v>
      </c>
      <c r="P2919" s="72">
        <v>49.81</v>
      </c>
    </row>
    <row r="2920" spans="15:16" x14ac:dyDescent="0.35">
      <c r="O2920" s="191">
        <v>39190</v>
      </c>
      <c r="P2920" s="72">
        <v>49.99</v>
      </c>
    </row>
    <row r="2921" spans="15:16" x14ac:dyDescent="0.35">
      <c r="O2921" s="191">
        <v>39191</v>
      </c>
      <c r="P2921" s="72">
        <v>50.53</v>
      </c>
    </row>
    <row r="2922" spans="15:16" x14ac:dyDescent="0.35">
      <c r="O2922" s="191">
        <v>39192</v>
      </c>
      <c r="P2922" s="72">
        <v>49.86</v>
      </c>
    </row>
    <row r="2923" spans="15:16" x14ac:dyDescent="0.35">
      <c r="O2923" s="191">
        <v>39195</v>
      </c>
      <c r="P2923" s="72">
        <v>50.04</v>
      </c>
    </row>
    <row r="2924" spans="15:16" x14ac:dyDescent="0.35">
      <c r="O2924" s="191">
        <v>39196</v>
      </c>
      <c r="P2924" s="72">
        <v>49.72</v>
      </c>
    </row>
    <row r="2925" spans="15:16" x14ac:dyDescent="0.35">
      <c r="O2925" s="191">
        <v>39197</v>
      </c>
      <c r="P2925" s="72">
        <v>56.98</v>
      </c>
    </row>
    <row r="2926" spans="15:16" x14ac:dyDescent="0.35">
      <c r="O2926" s="191">
        <v>39198</v>
      </c>
      <c r="P2926" s="72">
        <v>58.35</v>
      </c>
    </row>
    <row r="2927" spans="15:16" x14ac:dyDescent="0.35">
      <c r="O2927" s="191">
        <v>39199</v>
      </c>
      <c r="P2927" s="72">
        <v>56.8</v>
      </c>
    </row>
    <row r="2928" spans="15:16" x14ac:dyDescent="0.35">
      <c r="O2928" s="191">
        <v>39202</v>
      </c>
      <c r="P2928" s="72">
        <v>57.22</v>
      </c>
    </row>
    <row r="2929" spans="15:16" x14ac:dyDescent="0.35">
      <c r="O2929" s="191">
        <v>39205</v>
      </c>
      <c r="P2929" s="72">
        <v>57.25</v>
      </c>
    </row>
    <row r="2930" spans="15:16" x14ac:dyDescent="0.35">
      <c r="O2930" s="191">
        <v>39206</v>
      </c>
      <c r="P2930" s="72">
        <v>56.01</v>
      </c>
    </row>
    <row r="2931" spans="15:16" x14ac:dyDescent="0.35">
      <c r="O2931" s="191">
        <v>39209</v>
      </c>
      <c r="P2931" s="72">
        <v>56.2</v>
      </c>
    </row>
    <row r="2932" spans="15:16" x14ac:dyDescent="0.35">
      <c r="O2932" s="191">
        <v>39210</v>
      </c>
      <c r="P2932" s="72">
        <v>56.15</v>
      </c>
    </row>
    <row r="2933" spans="15:16" x14ac:dyDescent="0.35">
      <c r="O2933" s="191">
        <v>39211</v>
      </c>
      <c r="P2933" s="72">
        <v>57.1</v>
      </c>
    </row>
    <row r="2934" spans="15:16" x14ac:dyDescent="0.35">
      <c r="O2934" s="191">
        <v>39212</v>
      </c>
      <c r="P2934" s="72">
        <v>57.27</v>
      </c>
    </row>
    <row r="2935" spans="15:16" x14ac:dyDescent="0.35">
      <c r="O2935" s="191">
        <v>39213</v>
      </c>
      <c r="P2935" s="72">
        <v>57.49</v>
      </c>
    </row>
    <row r="2936" spans="15:16" x14ac:dyDescent="0.35">
      <c r="O2936" s="191">
        <v>39216</v>
      </c>
      <c r="P2936" s="72">
        <v>58.7</v>
      </c>
    </row>
    <row r="2937" spans="15:16" x14ac:dyDescent="0.35">
      <c r="O2937" s="191">
        <v>39217</v>
      </c>
      <c r="P2937" s="72">
        <v>60.69</v>
      </c>
    </row>
    <row r="2938" spans="15:16" x14ac:dyDescent="0.35">
      <c r="O2938" s="191">
        <v>39218</v>
      </c>
      <c r="P2938" s="72">
        <v>60.09</v>
      </c>
    </row>
    <row r="2939" spans="15:16" x14ac:dyDescent="0.35">
      <c r="O2939" s="191">
        <v>39219</v>
      </c>
      <c r="P2939" s="72">
        <v>61.63</v>
      </c>
    </row>
    <row r="2940" spans="15:16" x14ac:dyDescent="0.35">
      <c r="O2940" s="191">
        <v>39220</v>
      </c>
      <c r="P2940" s="72">
        <v>62.07</v>
      </c>
    </row>
    <row r="2941" spans="15:16" x14ac:dyDescent="0.35">
      <c r="O2941" s="191">
        <v>39223</v>
      </c>
      <c r="P2941" s="72">
        <v>62.04</v>
      </c>
    </row>
    <row r="2942" spans="15:16" x14ac:dyDescent="0.35">
      <c r="O2942" s="191">
        <v>39224</v>
      </c>
      <c r="P2942" s="72">
        <v>64.8</v>
      </c>
    </row>
    <row r="2943" spans="15:16" x14ac:dyDescent="0.35">
      <c r="O2943" s="191">
        <v>39225</v>
      </c>
      <c r="P2943" s="72">
        <v>64.5</v>
      </c>
    </row>
    <row r="2944" spans="15:16" x14ac:dyDescent="0.35">
      <c r="O2944" s="191">
        <v>39226</v>
      </c>
      <c r="P2944" s="72">
        <v>65.069999999999993</v>
      </c>
    </row>
    <row r="2945" spans="15:16" x14ac:dyDescent="0.35">
      <c r="O2945" s="191">
        <v>39227</v>
      </c>
      <c r="P2945" s="72">
        <v>67.47</v>
      </c>
    </row>
    <row r="2946" spans="15:16" x14ac:dyDescent="0.35">
      <c r="O2946" s="191">
        <v>39230</v>
      </c>
      <c r="P2946" s="72">
        <v>68.94</v>
      </c>
    </row>
    <row r="2947" spans="15:16" ht="14.5" customHeight="1" x14ac:dyDescent="0.35">
      <c r="O2947" s="191">
        <v>39231</v>
      </c>
      <c r="P2947" s="72">
        <v>67.180000000000007</v>
      </c>
    </row>
    <row r="2948" spans="15:16" ht="29" customHeight="1" x14ac:dyDescent="0.35">
      <c r="O2948" s="191">
        <v>39232</v>
      </c>
      <c r="P2948" s="72">
        <v>64.650000000000006</v>
      </c>
    </row>
    <row r="2949" spans="15:16" x14ac:dyDescent="0.35">
      <c r="O2949" s="191">
        <v>39233</v>
      </c>
      <c r="P2949" s="72">
        <v>67.849999999999994</v>
      </c>
    </row>
    <row r="2950" spans="15:16" x14ac:dyDescent="0.35">
      <c r="O2950" s="191">
        <v>39234</v>
      </c>
      <c r="P2950" s="72">
        <v>70.22</v>
      </c>
    </row>
    <row r="2951" spans="15:16" x14ac:dyDescent="0.35">
      <c r="O2951" s="191">
        <v>39237</v>
      </c>
      <c r="P2951" s="72">
        <v>67.27</v>
      </c>
    </row>
    <row r="2952" spans="15:16" x14ac:dyDescent="0.35">
      <c r="O2952" s="191">
        <v>39238</v>
      </c>
      <c r="P2952" s="72">
        <v>65.89</v>
      </c>
    </row>
    <row r="2953" spans="15:16" x14ac:dyDescent="0.35">
      <c r="O2953" s="191">
        <v>39239</v>
      </c>
      <c r="P2953" s="72">
        <v>62.79</v>
      </c>
    </row>
    <row r="2954" spans="15:16" x14ac:dyDescent="0.35">
      <c r="O2954" s="191">
        <v>39240</v>
      </c>
      <c r="P2954" s="72">
        <v>62.1</v>
      </c>
    </row>
    <row r="2955" spans="15:16" x14ac:dyDescent="0.35">
      <c r="O2955" s="191">
        <v>39241</v>
      </c>
      <c r="P2955" s="72">
        <v>61.22</v>
      </c>
    </row>
    <row r="2956" spans="15:16" x14ac:dyDescent="0.35">
      <c r="O2956" s="191">
        <v>39244</v>
      </c>
      <c r="P2956" s="72">
        <v>59.89</v>
      </c>
    </row>
    <row r="2957" spans="15:16" x14ac:dyDescent="0.35">
      <c r="O2957" s="191">
        <v>39245</v>
      </c>
      <c r="P2957" s="72">
        <v>61.25</v>
      </c>
    </row>
    <row r="2958" spans="15:16" x14ac:dyDescent="0.35">
      <c r="O2958" s="191">
        <v>39246</v>
      </c>
      <c r="P2958" s="72">
        <v>59.74</v>
      </c>
    </row>
    <row r="2959" spans="15:16" x14ac:dyDescent="0.35">
      <c r="O2959" s="191">
        <v>39247</v>
      </c>
      <c r="P2959" s="72">
        <v>60.22</v>
      </c>
    </row>
    <row r="2960" spans="15:16" x14ac:dyDescent="0.35">
      <c r="O2960" s="191">
        <v>39248</v>
      </c>
      <c r="P2960" s="72">
        <v>60.16</v>
      </c>
    </row>
    <row r="2961" spans="15:16" x14ac:dyDescent="0.35">
      <c r="O2961" s="191">
        <v>39251</v>
      </c>
      <c r="P2961" s="72">
        <v>59.26</v>
      </c>
    </row>
    <row r="2962" spans="15:16" x14ac:dyDescent="0.35">
      <c r="O2962" s="191">
        <v>39252</v>
      </c>
      <c r="P2962" s="72">
        <v>59.98</v>
      </c>
    </row>
    <row r="2963" spans="15:16" x14ac:dyDescent="0.35">
      <c r="O2963" s="191">
        <v>39253</v>
      </c>
      <c r="P2963" s="72">
        <v>60.85</v>
      </c>
    </row>
    <row r="2964" spans="15:16" x14ac:dyDescent="0.35">
      <c r="O2964" s="191">
        <v>39254</v>
      </c>
      <c r="P2964" s="72">
        <v>62.01</v>
      </c>
    </row>
    <row r="2965" spans="15:16" x14ac:dyDescent="0.35">
      <c r="O2965" s="191">
        <v>39255</v>
      </c>
      <c r="P2965" s="72">
        <v>61.28</v>
      </c>
    </row>
    <row r="2966" spans="15:16" x14ac:dyDescent="0.35">
      <c r="O2966" s="191">
        <v>39258</v>
      </c>
      <c r="P2966" s="72">
        <v>60.56</v>
      </c>
    </row>
    <row r="2967" spans="15:16" x14ac:dyDescent="0.35">
      <c r="O2967" s="191">
        <v>39259</v>
      </c>
      <c r="P2967" s="72">
        <v>60.34</v>
      </c>
    </row>
    <row r="2968" spans="15:16" x14ac:dyDescent="0.35">
      <c r="O2968" s="191">
        <v>39260</v>
      </c>
      <c r="P2968" s="72">
        <v>60.76</v>
      </c>
    </row>
    <row r="2969" spans="15:16" x14ac:dyDescent="0.35">
      <c r="O2969" s="191">
        <v>39261</v>
      </c>
      <c r="P2969" s="72">
        <v>61.61</v>
      </c>
    </row>
    <row r="2970" spans="15:16" x14ac:dyDescent="0.35">
      <c r="O2970" s="191">
        <v>39262</v>
      </c>
      <c r="P2970" s="72">
        <v>63.2</v>
      </c>
    </row>
    <row r="2971" spans="15:16" x14ac:dyDescent="0.35">
      <c r="O2971" s="191">
        <v>39265</v>
      </c>
      <c r="P2971" s="72">
        <v>63.01</v>
      </c>
    </row>
    <row r="2972" spans="15:16" x14ac:dyDescent="0.35">
      <c r="O2972" s="191">
        <v>39266</v>
      </c>
      <c r="P2972" s="72">
        <v>63.78</v>
      </c>
    </row>
    <row r="2973" spans="15:16" x14ac:dyDescent="0.35">
      <c r="O2973" s="191">
        <v>39267</v>
      </c>
      <c r="P2973" s="72">
        <v>63.41</v>
      </c>
    </row>
    <row r="2974" spans="15:16" x14ac:dyDescent="0.35">
      <c r="O2974" s="191">
        <v>39268</v>
      </c>
      <c r="P2974" s="72">
        <v>62.28</v>
      </c>
    </row>
    <row r="2975" spans="15:16" x14ac:dyDescent="0.35">
      <c r="O2975" s="191">
        <v>39269</v>
      </c>
      <c r="P2975" s="72">
        <v>62.24</v>
      </c>
    </row>
    <row r="2976" spans="15:16" x14ac:dyDescent="0.35">
      <c r="O2976" s="191">
        <v>39272</v>
      </c>
      <c r="P2976" s="72">
        <v>62.83</v>
      </c>
    </row>
    <row r="2977" spans="15:16" x14ac:dyDescent="0.35">
      <c r="O2977" s="191">
        <v>39273</v>
      </c>
      <c r="P2977" s="72">
        <v>62.68</v>
      </c>
    </row>
    <row r="2978" spans="15:16" x14ac:dyDescent="0.35">
      <c r="O2978" s="191">
        <v>39274</v>
      </c>
      <c r="P2978" s="72">
        <v>62.48</v>
      </c>
    </row>
    <row r="2979" spans="15:16" x14ac:dyDescent="0.35">
      <c r="O2979" s="191">
        <v>39275</v>
      </c>
      <c r="P2979" s="72">
        <v>63.22</v>
      </c>
    </row>
    <row r="2980" spans="15:16" x14ac:dyDescent="0.35">
      <c r="O2980" s="191">
        <v>39276</v>
      </c>
      <c r="P2980" s="72">
        <v>63.74</v>
      </c>
    </row>
    <row r="2981" spans="15:16" x14ac:dyDescent="0.35">
      <c r="O2981" s="191">
        <v>39279</v>
      </c>
      <c r="P2981" s="72">
        <v>62.98</v>
      </c>
    </row>
    <row r="2982" spans="15:16" x14ac:dyDescent="0.35">
      <c r="O2982" s="191">
        <v>39280</v>
      </c>
      <c r="P2982" s="72">
        <v>60.66</v>
      </c>
    </row>
    <row r="2983" spans="15:16" x14ac:dyDescent="0.35">
      <c r="O2983" s="191">
        <v>39281</v>
      </c>
      <c r="P2983" s="72">
        <v>57.82</v>
      </c>
    </row>
    <row r="2984" spans="15:16" x14ac:dyDescent="0.35">
      <c r="O2984" s="191">
        <v>39282</v>
      </c>
      <c r="P2984" s="72">
        <v>57.47</v>
      </c>
    </row>
    <row r="2985" spans="15:16" x14ac:dyDescent="0.35">
      <c r="O2985" s="191">
        <v>39283</v>
      </c>
      <c r="P2985" s="72">
        <v>57.09</v>
      </c>
    </row>
    <row r="2986" spans="15:16" x14ac:dyDescent="0.35">
      <c r="O2986" s="191">
        <v>39286</v>
      </c>
      <c r="P2986" s="72">
        <v>56.98</v>
      </c>
    </row>
    <row r="2987" spans="15:16" x14ac:dyDescent="0.35">
      <c r="O2987" s="191">
        <v>39287</v>
      </c>
      <c r="P2987" s="72">
        <v>57.9</v>
      </c>
    </row>
    <row r="2988" spans="15:16" x14ac:dyDescent="0.35">
      <c r="O2988" s="191">
        <v>39288</v>
      </c>
      <c r="P2988" s="72">
        <v>57.57</v>
      </c>
    </row>
    <row r="2989" spans="15:16" x14ac:dyDescent="0.35">
      <c r="O2989" s="191">
        <v>39289</v>
      </c>
      <c r="P2989" s="72">
        <v>56.65</v>
      </c>
    </row>
    <row r="2990" spans="15:16" x14ac:dyDescent="0.35">
      <c r="O2990" s="191">
        <v>39290</v>
      </c>
      <c r="P2990" s="72">
        <v>57.06</v>
      </c>
    </row>
    <row r="2991" spans="15:16" x14ac:dyDescent="0.35">
      <c r="O2991" s="191">
        <v>39293</v>
      </c>
      <c r="P2991" s="72">
        <v>57.87</v>
      </c>
    </row>
    <row r="2992" spans="15:16" x14ac:dyDescent="0.35">
      <c r="O2992" s="191">
        <v>39294</v>
      </c>
      <c r="P2992" s="72">
        <v>57.95</v>
      </c>
    </row>
    <row r="2993" spans="15:16" x14ac:dyDescent="0.35">
      <c r="O2993" s="191">
        <v>39295</v>
      </c>
      <c r="P2993" s="72">
        <v>54.68</v>
      </c>
    </row>
    <row r="2994" spans="15:16" x14ac:dyDescent="0.35">
      <c r="O2994" s="191">
        <v>39296</v>
      </c>
      <c r="P2994" s="72">
        <v>54.9</v>
      </c>
    </row>
    <row r="2995" spans="15:16" x14ac:dyDescent="0.35">
      <c r="O2995" s="191">
        <v>39297</v>
      </c>
      <c r="P2995" s="72">
        <v>54.78</v>
      </c>
    </row>
    <row r="2996" spans="15:16" x14ac:dyDescent="0.35">
      <c r="O2996" s="191">
        <v>39300</v>
      </c>
      <c r="P2996" s="72">
        <v>53.67</v>
      </c>
    </row>
    <row r="2997" spans="15:16" x14ac:dyDescent="0.35">
      <c r="O2997" s="191">
        <v>39301</v>
      </c>
      <c r="P2997" s="72">
        <v>53.97</v>
      </c>
    </row>
    <row r="2998" spans="15:16" x14ac:dyDescent="0.35">
      <c r="O2998" s="191">
        <v>39302</v>
      </c>
      <c r="P2998" s="72">
        <v>53.75</v>
      </c>
    </row>
    <row r="2999" spans="15:16" x14ac:dyDescent="0.35">
      <c r="O2999" s="191">
        <v>39303</v>
      </c>
      <c r="P2999" s="72">
        <v>53.61</v>
      </c>
    </row>
    <row r="3000" spans="15:16" x14ac:dyDescent="0.35">
      <c r="O3000" s="191">
        <v>39304</v>
      </c>
      <c r="P3000" s="72">
        <v>52.26</v>
      </c>
    </row>
    <row r="3001" spans="15:16" x14ac:dyDescent="0.35">
      <c r="O3001" s="191">
        <v>39307</v>
      </c>
      <c r="P3001" s="72">
        <v>53.66</v>
      </c>
    </row>
    <row r="3002" spans="15:16" x14ac:dyDescent="0.35">
      <c r="O3002" s="191">
        <v>39308</v>
      </c>
      <c r="P3002" s="72">
        <v>53.05</v>
      </c>
    </row>
    <row r="3003" spans="15:16" x14ac:dyDescent="0.35">
      <c r="O3003" s="191">
        <v>39310</v>
      </c>
      <c r="P3003" s="72">
        <v>50.96</v>
      </c>
    </row>
    <row r="3004" spans="15:16" x14ac:dyDescent="0.35">
      <c r="O3004" s="191">
        <v>39311</v>
      </c>
      <c r="P3004" s="72">
        <v>49.98</v>
      </c>
    </row>
    <row r="3005" spans="15:16" x14ac:dyDescent="0.35">
      <c r="O3005" s="191">
        <v>39314</v>
      </c>
      <c r="P3005" s="72">
        <v>50.47</v>
      </c>
    </row>
    <row r="3006" spans="15:16" x14ac:dyDescent="0.35">
      <c r="O3006" s="191">
        <v>39315</v>
      </c>
      <c r="P3006" s="72">
        <v>50.19</v>
      </c>
    </row>
    <row r="3007" spans="15:16" x14ac:dyDescent="0.35">
      <c r="O3007" s="191">
        <v>39316</v>
      </c>
      <c r="P3007" s="72">
        <v>50.41</v>
      </c>
    </row>
    <row r="3008" spans="15:16" x14ac:dyDescent="0.35">
      <c r="O3008" s="191">
        <v>39317</v>
      </c>
      <c r="P3008" s="72">
        <v>50.87</v>
      </c>
    </row>
    <row r="3009" spans="15:16" x14ac:dyDescent="0.35">
      <c r="O3009" s="191">
        <v>39318</v>
      </c>
      <c r="P3009" s="72">
        <v>54.22</v>
      </c>
    </row>
    <row r="3010" spans="15:16" x14ac:dyDescent="0.35">
      <c r="O3010" s="191">
        <v>39321</v>
      </c>
      <c r="P3010" s="72">
        <v>55.22</v>
      </c>
    </row>
    <row r="3011" spans="15:16" x14ac:dyDescent="0.35">
      <c r="O3011" s="191">
        <v>39322</v>
      </c>
      <c r="P3011" s="72">
        <v>56.11</v>
      </c>
    </row>
    <row r="3012" spans="15:16" x14ac:dyDescent="0.35">
      <c r="O3012" s="191">
        <v>39323</v>
      </c>
      <c r="P3012" s="72">
        <v>55.06</v>
      </c>
    </row>
    <row r="3013" spans="15:16" x14ac:dyDescent="0.35">
      <c r="O3013" s="191">
        <v>39324</v>
      </c>
      <c r="P3013" s="72">
        <v>54.67</v>
      </c>
    </row>
    <row r="3014" spans="15:16" x14ac:dyDescent="0.35">
      <c r="O3014" s="191">
        <v>39325</v>
      </c>
      <c r="P3014" s="72">
        <v>56.61</v>
      </c>
    </row>
    <row r="3015" spans="15:16" x14ac:dyDescent="0.35">
      <c r="O3015" s="191">
        <v>39328</v>
      </c>
      <c r="P3015" s="72">
        <v>57.77</v>
      </c>
    </row>
    <row r="3016" spans="15:16" x14ac:dyDescent="0.35">
      <c r="O3016" s="191">
        <v>39329</v>
      </c>
      <c r="P3016" s="72">
        <v>57.3</v>
      </c>
    </row>
    <row r="3017" spans="15:16" x14ac:dyDescent="0.35">
      <c r="O3017" s="191">
        <v>39330</v>
      </c>
      <c r="P3017" s="72">
        <v>57</v>
      </c>
    </row>
    <row r="3018" spans="15:16" x14ac:dyDescent="0.35">
      <c r="O3018" s="191">
        <v>39331</v>
      </c>
      <c r="P3018" s="72">
        <v>56.81</v>
      </c>
    </row>
    <row r="3019" spans="15:16" x14ac:dyDescent="0.35">
      <c r="O3019" s="191">
        <v>39332</v>
      </c>
      <c r="P3019" s="72">
        <v>57.21</v>
      </c>
    </row>
    <row r="3020" spans="15:16" x14ac:dyDescent="0.35">
      <c r="O3020" s="191">
        <v>39335</v>
      </c>
      <c r="P3020" s="72">
        <v>58.33</v>
      </c>
    </row>
    <row r="3021" spans="15:16" x14ac:dyDescent="0.35">
      <c r="O3021" s="191">
        <v>39336</v>
      </c>
      <c r="P3021" s="72">
        <v>59.04</v>
      </c>
    </row>
    <row r="3022" spans="15:16" x14ac:dyDescent="0.35">
      <c r="O3022" s="191">
        <v>39337</v>
      </c>
      <c r="P3022" s="72">
        <v>59.71</v>
      </c>
    </row>
    <row r="3023" spans="15:16" x14ac:dyDescent="0.35">
      <c r="O3023" s="191">
        <v>39338</v>
      </c>
      <c r="P3023" s="72">
        <v>59.51</v>
      </c>
    </row>
    <row r="3024" spans="15:16" x14ac:dyDescent="0.35">
      <c r="O3024" s="191">
        <v>39339</v>
      </c>
      <c r="P3024" s="72">
        <v>57.8</v>
      </c>
    </row>
    <row r="3025" spans="15:16" x14ac:dyDescent="0.35">
      <c r="O3025" s="191">
        <v>39342</v>
      </c>
      <c r="P3025" s="72">
        <v>58.26</v>
      </c>
    </row>
    <row r="3026" spans="15:16" x14ac:dyDescent="0.35">
      <c r="O3026" s="191">
        <v>39343</v>
      </c>
      <c r="P3026" s="72">
        <v>59.65</v>
      </c>
    </row>
    <row r="3027" spans="15:16" x14ac:dyDescent="0.35">
      <c r="O3027" s="191">
        <v>39344</v>
      </c>
      <c r="P3027" s="72">
        <v>60.92</v>
      </c>
    </row>
    <row r="3028" spans="15:16" x14ac:dyDescent="0.35">
      <c r="O3028" s="191">
        <v>39345</v>
      </c>
      <c r="P3028" s="72">
        <v>60.27</v>
      </c>
    </row>
    <row r="3029" spans="15:16" x14ac:dyDescent="0.35">
      <c r="O3029" s="191">
        <v>39346</v>
      </c>
      <c r="P3029" s="72">
        <v>59.27</v>
      </c>
    </row>
    <row r="3030" spans="15:16" x14ac:dyDescent="0.35">
      <c r="O3030" s="191">
        <v>39349</v>
      </c>
      <c r="P3030" s="72">
        <v>59.47</v>
      </c>
    </row>
    <row r="3031" spans="15:16" x14ac:dyDescent="0.35">
      <c r="O3031" s="191">
        <v>39350</v>
      </c>
      <c r="P3031" s="72">
        <v>59.16</v>
      </c>
    </row>
    <row r="3032" spans="15:16" x14ac:dyDescent="0.35">
      <c r="O3032" s="191">
        <v>39351</v>
      </c>
      <c r="P3032" s="72">
        <v>58.55</v>
      </c>
    </row>
    <row r="3033" spans="15:16" x14ac:dyDescent="0.35">
      <c r="O3033" s="191">
        <v>39352</v>
      </c>
      <c r="P3033" s="72">
        <v>59.35</v>
      </c>
    </row>
    <row r="3034" spans="15:16" x14ac:dyDescent="0.35">
      <c r="O3034" s="191">
        <v>39353</v>
      </c>
      <c r="P3034" s="72">
        <v>60.57</v>
      </c>
    </row>
    <row r="3035" spans="15:16" x14ac:dyDescent="0.35">
      <c r="O3035" s="191">
        <v>39356</v>
      </c>
      <c r="P3035" s="72">
        <v>61.64</v>
      </c>
    </row>
    <row r="3036" spans="15:16" x14ac:dyDescent="0.35">
      <c r="O3036" s="191">
        <v>39358</v>
      </c>
      <c r="P3036" s="72">
        <v>63.39</v>
      </c>
    </row>
    <row r="3037" spans="15:16" x14ac:dyDescent="0.35">
      <c r="O3037" s="191">
        <v>39359</v>
      </c>
      <c r="P3037" s="72">
        <v>63.4</v>
      </c>
    </row>
    <row r="3038" spans="15:16" x14ac:dyDescent="0.35">
      <c r="O3038" s="191">
        <v>39360</v>
      </c>
      <c r="P3038" s="72">
        <v>63.37</v>
      </c>
    </row>
    <row r="3039" spans="15:16" x14ac:dyDescent="0.35">
      <c r="O3039" s="191">
        <v>39363</v>
      </c>
      <c r="P3039" s="72">
        <v>63.22</v>
      </c>
    </row>
    <row r="3040" spans="15:16" x14ac:dyDescent="0.35">
      <c r="O3040" s="191">
        <v>39364</v>
      </c>
      <c r="P3040" s="72">
        <v>63.43</v>
      </c>
    </row>
    <row r="3041" spans="15:16" x14ac:dyDescent="0.35">
      <c r="O3041" s="191">
        <v>39365</v>
      </c>
      <c r="P3041" s="72">
        <v>65.040000000000006</v>
      </c>
    </row>
    <row r="3042" spans="15:16" x14ac:dyDescent="0.35">
      <c r="O3042" s="191">
        <v>39366</v>
      </c>
      <c r="P3042" s="72">
        <v>64.17</v>
      </c>
    </row>
    <row r="3043" spans="15:16" x14ac:dyDescent="0.35">
      <c r="O3043" s="191">
        <v>39367</v>
      </c>
      <c r="P3043" s="72">
        <v>62.15</v>
      </c>
    </row>
    <row r="3044" spans="15:16" x14ac:dyDescent="0.35">
      <c r="O3044" s="191">
        <v>39370</v>
      </c>
      <c r="P3044" s="72">
        <v>62.66</v>
      </c>
    </row>
    <row r="3045" spans="15:16" x14ac:dyDescent="0.35">
      <c r="O3045" s="191">
        <v>39371</v>
      </c>
      <c r="P3045" s="72">
        <v>63.86</v>
      </c>
    </row>
    <row r="3046" spans="15:16" x14ac:dyDescent="0.35">
      <c r="O3046" s="191">
        <v>39372</v>
      </c>
      <c r="P3046" s="72">
        <v>61.65</v>
      </c>
    </row>
    <row r="3047" spans="15:16" x14ac:dyDescent="0.35">
      <c r="O3047" s="191">
        <v>39373</v>
      </c>
      <c r="P3047" s="72">
        <v>62.07</v>
      </c>
    </row>
    <row r="3048" spans="15:16" x14ac:dyDescent="0.35">
      <c r="O3048" s="191">
        <v>39374</v>
      </c>
      <c r="P3048" s="72">
        <v>60.14</v>
      </c>
    </row>
    <row r="3049" spans="15:16" x14ac:dyDescent="0.35">
      <c r="O3049" s="191">
        <v>39377</v>
      </c>
      <c r="P3049" s="72">
        <v>58.83</v>
      </c>
    </row>
    <row r="3050" spans="15:16" x14ac:dyDescent="0.35">
      <c r="O3050" s="191">
        <v>39378</v>
      </c>
      <c r="P3050" s="72">
        <v>60.24</v>
      </c>
    </row>
    <row r="3051" spans="15:16" x14ac:dyDescent="0.35">
      <c r="O3051" s="191">
        <v>39379</v>
      </c>
      <c r="P3051" s="72">
        <v>59.13</v>
      </c>
    </row>
    <row r="3052" spans="15:16" x14ac:dyDescent="0.35">
      <c r="O3052" s="191">
        <v>39380</v>
      </c>
      <c r="P3052" s="72">
        <v>59.07</v>
      </c>
    </row>
    <row r="3053" spans="15:16" x14ac:dyDescent="0.35">
      <c r="O3053" s="191">
        <v>39381</v>
      </c>
      <c r="P3053" s="72">
        <v>60.69</v>
      </c>
    </row>
    <row r="3054" spans="15:16" x14ac:dyDescent="0.35">
      <c r="O3054" s="191">
        <v>39384</v>
      </c>
      <c r="P3054" s="72">
        <v>61.64</v>
      </c>
    </row>
    <row r="3055" spans="15:16" x14ac:dyDescent="0.35">
      <c r="O3055" s="191">
        <v>39385</v>
      </c>
      <c r="P3055" s="72">
        <v>61.12</v>
      </c>
    </row>
    <row r="3056" spans="15:16" x14ac:dyDescent="0.35">
      <c r="O3056" s="191">
        <v>39386</v>
      </c>
      <c r="P3056" s="72">
        <v>61.71</v>
      </c>
    </row>
    <row r="3057" spans="15:16" x14ac:dyDescent="0.35">
      <c r="O3057" s="191">
        <v>39387</v>
      </c>
      <c r="P3057" s="72">
        <v>60.87</v>
      </c>
    </row>
    <row r="3058" spans="15:16" x14ac:dyDescent="0.35">
      <c r="O3058" s="191">
        <v>39388</v>
      </c>
      <c r="P3058" s="72">
        <v>59.97</v>
      </c>
    </row>
    <row r="3059" spans="15:16" x14ac:dyDescent="0.35">
      <c r="O3059" s="191">
        <v>39391</v>
      </c>
      <c r="P3059" s="72">
        <v>60.15</v>
      </c>
    </row>
    <row r="3060" spans="15:16" x14ac:dyDescent="0.35">
      <c r="O3060" s="191">
        <v>39392</v>
      </c>
      <c r="P3060" s="72">
        <v>58.47</v>
      </c>
    </row>
    <row r="3061" spans="15:16" x14ac:dyDescent="0.35">
      <c r="O3061" s="191">
        <v>39393</v>
      </c>
      <c r="P3061" s="72">
        <v>59.5</v>
      </c>
    </row>
    <row r="3062" spans="15:16" x14ac:dyDescent="0.35">
      <c r="O3062" s="191">
        <v>39394</v>
      </c>
      <c r="P3062" s="72">
        <v>59.2</v>
      </c>
    </row>
    <row r="3063" spans="15:16" x14ac:dyDescent="0.35">
      <c r="O3063" s="191">
        <v>39398</v>
      </c>
      <c r="P3063" s="72">
        <v>58</v>
      </c>
    </row>
    <row r="3064" spans="15:16" x14ac:dyDescent="0.35">
      <c r="O3064" s="191">
        <v>39399</v>
      </c>
      <c r="P3064" s="72">
        <v>57.75</v>
      </c>
    </row>
    <row r="3065" spans="15:16" x14ac:dyDescent="0.35">
      <c r="O3065" s="191">
        <v>39400</v>
      </c>
      <c r="P3065" s="72">
        <v>58.18</v>
      </c>
    </row>
    <row r="3066" spans="15:16" x14ac:dyDescent="0.35">
      <c r="O3066" s="191">
        <v>39401</v>
      </c>
      <c r="P3066" s="72">
        <v>57.31</v>
      </c>
    </row>
    <row r="3067" spans="15:16" x14ac:dyDescent="0.35">
      <c r="O3067" s="191">
        <v>39402</v>
      </c>
      <c r="P3067" s="72">
        <v>59.82</v>
      </c>
    </row>
    <row r="3068" spans="15:16" x14ac:dyDescent="0.35">
      <c r="O3068" s="191">
        <v>39405</v>
      </c>
      <c r="P3068" s="72">
        <v>61.99</v>
      </c>
    </row>
    <row r="3069" spans="15:16" x14ac:dyDescent="0.35">
      <c r="O3069" s="191">
        <v>39406</v>
      </c>
      <c r="P3069" s="72">
        <v>59.86</v>
      </c>
    </row>
    <row r="3070" spans="15:16" x14ac:dyDescent="0.35">
      <c r="O3070" s="191">
        <v>39407</v>
      </c>
      <c r="P3070" s="72">
        <v>59.45</v>
      </c>
    </row>
    <row r="3071" spans="15:16" x14ac:dyDescent="0.35">
      <c r="O3071" s="191">
        <v>39408</v>
      </c>
      <c r="P3071" s="72">
        <v>58.07</v>
      </c>
    </row>
    <row r="3072" spans="15:16" x14ac:dyDescent="0.35">
      <c r="O3072" s="191">
        <v>39409</v>
      </c>
      <c r="P3072" s="72">
        <v>58.17</v>
      </c>
    </row>
    <row r="3073" spans="15:16" x14ac:dyDescent="0.35">
      <c r="O3073" s="191">
        <v>39412</v>
      </c>
      <c r="P3073" s="72">
        <v>58.29</v>
      </c>
    </row>
    <row r="3074" spans="15:16" x14ac:dyDescent="0.35">
      <c r="O3074" s="191">
        <v>39413</v>
      </c>
      <c r="P3074" s="72">
        <v>58.65</v>
      </c>
    </row>
    <row r="3075" spans="15:16" x14ac:dyDescent="0.35">
      <c r="O3075" s="191">
        <v>39414</v>
      </c>
      <c r="P3075" s="72">
        <v>57.62</v>
      </c>
    </row>
    <row r="3076" spans="15:16" x14ac:dyDescent="0.35">
      <c r="O3076" s="191">
        <v>39415</v>
      </c>
      <c r="P3076" s="72">
        <v>55.67</v>
      </c>
    </row>
    <row r="3077" spans="15:16" x14ac:dyDescent="0.35">
      <c r="O3077" s="191">
        <v>39416</v>
      </c>
      <c r="P3077" s="72">
        <v>57.09</v>
      </c>
    </row>
    <row r="3078" spans="15:16" x14ac:dyDescent="0.35">
      <c r="O3078" s="191">
        <v>39419</v>
      </c>
      <c r="P3078" s="72">
        <v>59.68</v>
      </c>
    </row>
    <row r="3079" spans="15:16" x14ac:dyDescent="0.35">
      <c r="O3079" s="191">
        <v>39420</v>
      </c>
      <c r="P3079" s="72">
        <v>63.83</v>
      </c>
    </row>
    <row r="3080" spans="15:16" x14ac:dyDescent="0.35">
      <c r="O3080" s="191">
        <v>39421</v>
      </c>
      <c r="P3080" s="72">
        <v>63.64</v>
      </c>
    </row>
    <row r="3081" spans="15:16" x14ac:dyDescent="0.35">
      <c r="O3081" s="191">
        <v>39422</v>
      </c>
      <c r="P3081" s="72">
        <v>63.37</v>
      </c>
    </row>
    <row r="3082" spans="15:16" x14ac:dyDescent="0.35">
      <c r="O3082" s="191">
        <v>39423</v>
      </c>
      <c r="P3082" s="72">
        <v>61.88</v>
      </c>
    </row>
    <row r="3083" spans="15:16" x14ac:dyDescent="0.35">
      <c r="O3083" s="191">
        <v>39426</v>
      </c>
      <c r="P3083" s="72">
        <v>61.81</v>
      </c>
    </row>
    <row r="3084" spans="15:16" x14ac:dyDescent="0.35">
      <c r="O3084" s="191">
        <v>39427</v>
      </c>
      <c r="P3084" s="72">
        <v>62.68</v>
      </c>
    </row>
    <row r="3085" spans="15:16" x14ac:dyDescent="0.35">
      <c r="O3085" s="191">
        <v>39428</v>
      </c>
      <c r="P3085" s="72">
        <v>67.28</v>
      </c>
    </row>
    <row r="3086" spans="15:16" x14ac:dyDescent="0.35">
      <c r="O3086" s="191">
        <v>39429</v>
      </c>
      <c r="P3086" s="72">
        <v>70.239999999999995</v>
      </c>
    </row>
    <row r="3087" spans="15:16" x14ac:dyDescent="0.35">
      <c r="O3087" s="191">
        <v>39430</v>
      </c>
      <c r="P3087" s="72">
        <v>70.400000000000006</v>
      </c>
    </row>
    <row r="3088" spans="15:16" x14ac:dyDescent="0.35">
      <c r="O3088" s="191">
        <v>39433</v>
      </c>
      <c r="P3088" s="72">
        <v>65.489999999999995</v>
      </c>
    </row>
    <row r="3089" spans="15:16" x14ac:dyDescent="0.35">
      <c r="O3089" s="191">
        <v>39434</v>
      </c>
      <c r="P3089" s="72">
        <v>66.2</v>
      </c>
    </row>
    <row r="3090" spans="15:16" x14ac:dyDescent="0.35">
      <c r="O3090" s="191">
        <v>39435</v>
      </c>
      <c r="P3090" s="72">
        <v>67.61</v>
      </c>
    </row>
    <row r="3091" spans="15:16" x14ac:dyDescent="0.35">
      <c r="O3091" s="191">
        <v>39436</v>
      </c>
      <c r="P3091" s="72">
        <v>67.27</v>
      </c>
    </row>
    <row r="3092" spans="15:16" x14ac:dyDescent="0.35">
      <c r="O3092" s="191">
        <v>39440</v>
      </c>
      <c r="P3092" s="72">
        <v>67.7</v>
      </c>
    </row>
    <row r="3093" spans="15:16" x14ac:dyDescent="0.35">
      <c r="O3093" s="191">
        <v>39442</v>
      </c>
      <c r="P3093" s="72">
        <v>67.540000000000006</v>
      </c>
    </row>
    <row r="3094" spans="15:16" x14ac:dyDescent="0.35">
      <c r="O3094" s="191">
        <v>39443</v>
      </c>
      <c r="P3094" s="72">
        <v>66.739999999999995</v>
      </c>
    </row>
    <row r="3095" spans="15:16" x14ac:dyDescent="0.35">
      <c r="O3095" s="191">
        <v>39444</v>
      </c>
      <c r="P3095" s="72">
        <v>67.69</v>
      </c>
    </row>
    <row r="3096" spans="15:16" x14ac:dyDescent="0.35">
      <c r="O3096" s="191">
        <v>39447</v>
      </c>
      <c r="P3096" s="72">
        <v>68.209999999999994</v>
      </c>
    </row>
    <row r="3097" spans="15:16" x14ac:dyDescent="0.35">
      <c r="O3097" s="191">
        <v>39448</v>
      </c>
      <c r="P3097" s="72">
        <v>69.73</v>
      </c>
    </row>
    <row r="3098" spans="15:16" x14ac:dyDescent="0.35">
      <c r="O3098" s="191">
        <v>39449</v>
      </c>
      <c r="P3098" s="72">
        <v>74.28</v>
      </c>
    </row>
    <row r="3099" spans="15:16" x14ac:dyDescent="0.35">
      <c r="O3099" s="191">
        <v>39450</v>
      </c>
      <c r="P3099" s="72">
        <v>72.88</v>
      </c>
    </row>
    <row r="3100" spans="15:16" x14ac:dyDescent="0.35">
      <c r="O3100" s="191">
        <v>39451</v>
      </c>
      <c r="P3100" s="72">
        <v>74.92</v>
      </c>
    </row>
    <row r="3101" spans="15:16" x14ac:dyDescent="0.35">
      <c r="O3101" s="191">
        <v>39454</v>
      </c>
      <c r="P3101" s="72">
        <v>73.62</v>
      </c>
    </row>
    <row r="3102" spans="15:16" x14ac:dyDescent="0.35">
      <c r="O3102" s="191">
        <v>39455</v>
      </c>
      <c r="P3102" s="72">
        <v>70.760000000000005</v>
      </c>
    </row>
    <row r="3103" spans="15:16" x14ac:dyDescent="0.35">
      <c r="O3103" s="191">
        <v>39456</v>
      </c>
      <c r="P3103" s="72">
        <v>70.41</v>
      </c>
    </row>
    <row r="3104" spans="15:16" x14ac:dyDescent="0.35">
      <c r="O3104" s="191">
        <v>39457</v>
      </c>
      <c r="P3104" s="72">
        <v>66.52</v>
      </c>
    </row>
    <row r="3105" spans="15:16" x14ac:dyDescent="0.35">
      <c r="O3105" s="191">
        <v>39458</v>
      </c>
      <c r="P3105" s="72">
        <v>65.260000000000005</v>
      </c>
    </row>
    <row r="3106" spans="15:16" x14ac:dyDescent="0.35">
      <c r="O3106" s="191">
        <v>39461</v>
      </c>
      <c r="P3106" s="72">
        <v>65.86</v>
      </c>
    </row>
    <row r="3107" spans="15:16" x14ac:dyDescent="0.35">
      <c r="O3107" s="191">
        <v>39462</v>
      </c>
      <c r="P3107" s="72">
        <v>62.17</v>
      </c>
    </row>
    <row r="3108" spans="15:16" x14ac:dyDescent="0.35">
      <c r="O3108" s="191">
        <v>39463</v>
      </c>
      <c r="P3108" s="72">
        <v>62.09</v>
      </c>
    </row>
    <row r="3109" spans="15:16" x14ac:dyDescent="0.35">
      <c r="O3109" s="191">
        <v>39464</v>
      </c>
      <c r="P3109" s="72">
        <v>62.36</v>
      </c>
    </row>
    <row r="3110" spans="15:16" x14ac:dyDescent="0.35">
      <c r="O3110" s="191">
        <v>39465</v>
      </c>
      <c r="P3110" s="72">
        <v>58.52</v>
      </c>
    </row>
    <row r="3111" spans="15:16" x14ac:dyDescent="0.35">
      <c r="O3111" s="191">
        <v>39468</v>
      </c>
      <c r="P3111" s="72">
        <v>53.54</v>
      </c>
    </row>
    <row r="3112" spans="15:16" x14ac:dyDescent="0.35">
      <c r="O3112" s="191">
        <v>39469</v>
      </c>
      <c r="P3112" s="72">
        <v>46.85</v>
      </c>
    </row>
    <row r="3113" spans="15:16" x14ac:dyDescent="0.35">
      <c r="O3113" s="191">
        <v>39470</v>
      </c>
      <c r="P3113" s="72">
        <v>50.99</v>
      </c>
    </row>
    <row r="3114" spans="15:16" x14ac:dyDescent="0.35">
      <c r="O3114" s="191">
        <v>39471</v>
      </c>
      <c r="P3114" s="72">
        <v>54.79</v>
      </c>
    </row>
    <row r="3115" spans="15:16" x14ac:dyDescent="0.35">
      <c r="O3115" s="191">
        <v>39472</v>
      </c>
      <c r="P3115" s="72">
        <v>59.66</v>
      </c>
    </row>
    <row r="3116" spans="15:16" x14ac:dyDescent="0.35">
      <c r="O3116" s="191">
        <v>39475</v>
      </c>
      <c r="P3116" s="72">
        <v>59.53</v>
      </c>
    </row>
    <row r="3117" spans="15:16" x14ac:dyDescent="0.35">
      <c r="O3117" s="191">
        <v>39476</v>
      </c>
      <c r="P3117" s="72">
        <v>63.83</v>
      </c>
    </row>
    <row r="3118" spans="15:16" x14ac:dyDescent="0.35">
      <c r="O3118" s="191">
        <v>39477</v>
      </c>
      <c r="P3118" s="72">
        <v>63.33</v>
      </c>
    </row>
    <row r="3119" spans="15:16" x14ac:dyDescent="0.35">
      <c r="O3119" s="191">
        <v>39478</v>
      </c>
      <c r="P3119" s="72">
        <v>62.09</v>
      </c>
    </row>
    <row r="3120" spans="15:16" x14ac:dyDescent="0.35">
      <c r="O3120" s="191">
        <v>39479</v>
      </c>
      <c r="P3120" s="72">
        <v>61.97</v>
      </c>
    </row>
    <row r="3121" spans="15:16" x14ac:dyDescent="0.35">
      <c r="O3121" s="191">
        <v>39482</v>
      </c>
      <c r="P3121" s="72">
        <v>62.45</v>
      </c>
    </row>
    <row r="3122" spans="15:16" x14ac:dyDescent="0.35">
      <c r="O3122" s="191">
        <v>39483</v>
      </c>
      <c r="P3122" s="72">
        <v>62.18</v>
      </c>
    </row>
    <row r="3123" spans="15:16" x14ac:dyDescent="0.35">
      <c r="O3123" s="191">
        <v>39484</v>
      </c>
      <c r="P3123" s="72">
        <v>61.08</v>
      </c>
    </row>
    <row r="3124" spans="15:16" x14ac:dyDescent="0.35">
      <c r="O3124" s="191">
        <v>39485</v>
      </c>
      <c r="P3124" s="72">
        <v>60.46</v>
      </c>
    </row>
    <row r="3125" spans="15:16" x14ac:dyDescent="0.35">
      <c r="O3125" s="191">
        <v>39486</v>
      </c>
      <c r="P3125" s="72">
        <v>58.97</v>
      </c>
    </row>
    <row r="3126" spans="15:16" x14ac:dyDescent="0.35">
      <c r="O3126" s="191">
        <v>39489</v>
      </c>
      <c r="P3126" s="72">
        <v>56.15</v>
      </c>
    </row>
    <row r="3127" spans="15:16" x14ac:dyDescent="0.35">
      <c r="O3127" s="191">
        <v>39490</v>
      </c>
      <c r="P3127" s="72">
        <v>57.09</v>
      </c>
    </row>
    <row r="3128" spans="15:16" x14ac:dyDescent="0.35">
      <c r="O3128" s="191">
        <v>39491</v>
      </c>
      <c r="P3128" s="72">
        <v>56.37</v>
      </c>
    </row>
    <row r="3129" spans="15:16" x14ac:dyDescent="0.35">
      <c r="O3129" s="191">
        <v>39492</v>
      </c>
      <c r="P3129" s="72">
        <v>59.19</v>
      </c>
    </row>
    <row r="3130" spans="15:16" x14ac:dyDescent="0.35">
      <c r="O3130" s="191">
        <v>39493</v>
      </c>
      <c r="P3130" s="72">
        <v>59.32</v>
      </c>
    </row>
    <row r="3131" spans="15:16" x14ac:dyDescent="0.35">
      <c r="O3131" s="191">
        <v>39496</v>
      </c>
      <c r="P3131" s="72">
        <v>58.09</v>
      </c>
    </row>
    <row r="3132" spans="15:16" x14ac:dyDescent="0.35">
      <c r="O3132" s="191">
        <v>39497</v>
      </c>
      <c r="P3132" s="72">
        <v>61.96</v>
      </c>
    </row>
    <row r="3133" spans="15:16" x14ac:dyDescent="0.35">
      <c r="O3133" s="191">
        <v>39498</v>
      </c>
      <c r="P3133" s="72">
        <v>60.31</v>
      </c>
    </row>
    <row r="3134" spans="15:16" x14ac:dyDescent="0.35">
      <c r="O3134" s="191">
        <v>39499</v>
      </c>
      <c r="P3134" s="72">
        <v>59.18</v>
      </c>
    </row>
    <row r="3135" spans="15:16" x14ac:dyDescent="0.35">
      <c r="O3135" s="191">
        <v>39500</v>
      </c>
      <c r="P3135" s="72">
        <v>58.88</v>
      </c>
    </row>
    <row r="3136" spans="15:16" x14ac:dyDescent="0.35">
      <c r="O3136" s="191">
        <v>39503</v>
      </c>
      <c r="P3136" s="72">
        <v>60.53</v>
      </c>
    </row>
    <row r="3137" spans="15:16" x14ac:dyDescent="0.35">
      <c r="O3137" s="191">
        <v>39504</v>
      </c>
      <c r="P3137" s="72">
        <v>61.93</v>
      </c>
    </row>
    <row r="3138" spans="15:16" x14ac:dyDescent="0.35">
      <c r="O3138" s="191">
        <v>39505</v>
      </c>
      <c r="P3138" s="72">
        <v>63.18</v>
      </c>
    </row>
    <row r="3139" spans="15:16" x14ac:dyDescent="0.35">
      <c r="O3139" s="191">
        <v>39506</v>
      </c>
      <c r="P3139" s="72">
        <v>61.48</v>
      </c>
    </row>
    <row r="3140" spans="15:16" x14ac:dyDescent="0.35">
      <c r="O3140" s="191">
        <v>39507</v>
      </c>
      <c r="P3140" s="72">
        <v>61.76</v>
      </c>
    </row>
    <row r="3141" spans="15:16" x14ac:dyDescent="0.35">
      <c r="O3141" s="191">
        <v>39510</v>
      </c>
      <c r="P3141" s="72">
        <v>61.36</v>
      </c>
    </row>
    <row r="3142" spans="15:16" x14ac:dyDescent="0.35">
      <c r="O3142" s="191">
        <v>39511</v>
      </c>
      <c r="P3142" s="72">
        <v>59.85</v>
      </c>
    </row>
    <row r="3143" spans="15:16" x14ac:dyDescent="0.35">
      <c r="O3143" s="191">
        <v>39512</v>
      </c>
      <c r="P3143" s="72">
        <v>61.07</v>
      </c>
    </row>
    <row r="3144" spans="15:16" x14ac:dyDescent="0.35">
      <c r="O3144" s="191">
        <v>39514</v>
      </c>
      <c r="P3144" s="72">
        <v>61.04</v>
      </c>
    </row>
    <row r="3145" spans="15:16" x14ac:dyDescent="0.35">
      <c r="O3145" s="191">
        <v>39517</v>
      </c>
      <c r="P3145" s="72">
        <v>63.17</v>
      </c>
    </row>
    <row r="3146" spans="15:16" x14ac:dyDescent="0.35">
      <c r="O3146" s="191">
        <v>39518</v>
      </c>
      <c r="P3146" s="72">
        <v>64</v>
      </c>
    </row>
    <row r="3147" spans="15:16" x14ac:dyDescent="0.35">
      <c r="O3147" s="191">
        <v>39519</v>
      </c>
      <c r="P3147" s="72">
        <v>60.99</v>
      </c>
    </row>
    <row r="3148" spans="15:16" x14ac:dyDescent="0.35">
      <c r="O3148" s="191">
        <v>39520</v>
      </c>
      <c r="P3148" s="72">
        <v>58.77</v>
      </c>
    </row>
    <row r="3149" spans="15:16" x14ac:dyDescent="0.35">
      <c r="O3149" s="191">
        <v>39521</v>
      </c>
      <c r="P3149" s="72">
        <v>60.98</v>
      </c>
    </row>
    <row r="3150" spans="15:16" x14ac:dyDescent="0.35">
      <c r="O3150" s="191">
        <v>39524</v>
      </c>
      <c r="P3150" s="72">
        <v>57.61</v>
      </c>
    </row>
    <row r="3151" spans="15:16" x14ac:dyDescent="0.35">
      <c r="O3151" s="191">
        <v>39525</v>
      </c>
      <c r="P3151" s="72">
        <v>59.42</v>
      </c>
    </row>
    <row r="3152" spans="15:16" x14ac:dyDescent="0.35">
      <c r="O3152" s="191">
        <v>39526</v>
      </c>
      <c r="P3152" s="72">
        <v>59.21</v>
      </c>
    </row>
    <row r="3153" spans="15:16" x14ac:dyDescent="0.35">
      <c r="O3153" s="191">
        <v>39531</v>
      </c>
      <c r="P3153" s="72">
        <v>58.74</v>
      </c>
    </row>
    <row r="3154" spans="15:16" x14ac:dyDescent="0.35">
      <c r="O3154" s="191">
        <v>39532</v>
      </c>
      <c r="P3154" s="72">
        <v>59.81</v>
      </c>
    </row>
    <row r="3155" spans="15:16" x14ac:dyDescent="0.35">
      <c r="O3155" s="191">
        <v>39533</v>
      </c>
      <c r="P3155" s="72">
        <v>61.02</v>
      </c>
    </row>
    <row r="3156" spans="15:16" x14ac:dyDescent="0.35">
      <c r="O3156" s="191">
        <v>39534</v>
      </c>
      <c r="P3156" s="72">
        <v>60.83</v>
      </c>
    </row>
    <row r="3157" spans="15:16" x14ac:dyDescent="0.35">
      <c r="O3157" s="191">
        <v>39535</v>
      </c>
      <c r="P3157" s="72">
        <v>62.69</v>
      </c>
    </row>
    <row r="3158" spans="15:16" x14ac:dyDescent="0.35">
      <c r="O3158" s="191">
        <v>39538</v>
      </c>
      <c r="P3158" s="72">
        <v>62.15</v>
      </c>
    </row>
    <row r="3159" spans="15:16" x14ac:dyDescent="0.35">
      <c r="O3159" s="191">
        <v>39539</v>
      </c>
      <c r="P3159" s="72">
        <v>62.82</v>
      </c>
    </row>
    <row r="3160" spans="15:16" x14ac:dyDescent="0.35">
      <c r="O3160" s="191">
        <v>39540</v>
      </c>
      <c r="P3160" s="72">
        <v>62.83</v>
      </c>
    </row>
    <row r="3161" spans="15:16" x14ac:dyDescent="0.35">
      <c r="O3161" s="191">
        <v>39541</v>
      </c>
      <c r="P3161" s="72">
        <v>64.319999999999993</v>
      </c>
    </row>
    <row r="3162" spans="15:16" x14ac:dyDescent="0.35">
      <c r="O3162" s="191">
        <v>39542</v>
      </c>
      <c r="P3162" s="72">
        <v>62.68</v>
      </c>
    </row>
    <row r="3163" spans="15:16" x14ac:dyDescent="0.35">
      <c r="O3163" s="191">
        <v>39545</v>
      </c>
      <c r="P3163" s="72">
        <v>63.88</v>
      </c>
    </row>
    <row r="3164" spans="15:16" x14ac:dyDescent="0.35">
      <c r="O3164" s="191">
        <v>39546</v>
      </c>
      <c r="P3164" s="72">
        <v>67.09</v>
      </c>
    </row>
    <row r="3165" spans="15:16" x14ac:dyDescent="0.35">
      <c r="O3165" s="191">
        <v>39547</v>
      </c>
      <c r="P3165" s="72">
        <v>66.61</v>
      </c>
    </row>
    <row r="3166" spans="15:16" x14ac:dyDescent="0.35">
      <c r="O3166" s="191">
        <v>39548</v>
      </c>
      <c r="P3166" s="72">
        <v>65.55</v>
      </c>
    </row>
    <row r="3167" spans="15:16" x14ac:dyDescent="0.35">
      <c r="O3167" s="191">
        <v>39549</v>
      </c>
      <c r="P3167" s="72">
        <v>66.75</v>
      </c>
    </row>
    <row r="3168" spans="15:16" x14ac:dyDescent="0.35">
      <c r="O3168" s="191">
        <v>39553</v>
      </c>
      <c r="P3168" s="72">
        <v>66.58</v>
      </c>
    </row>
    <row r="3169" spans="15:16" x14ac:dyDescent="0.35">
      <c r="O3169" s="191">
        <v>39554</v>
      </c>
      <c r="P3169" s="72">
        <v>67.31</v>
      </c>
    </row>
    <row r="3170" spans="15:16" x14ac:dyDescent="0.35">
      <c r="O3170" s="191">
        <v>39555</v>
      </c>
      <c r="P3170" s="72">
        <v>67.55</v>
      </c>
    </row>
    <row r="3171" spans="15:16" x14ac:dyDescent="0.35">
      <c r="O3171" s="191">
        <v>39559</v>
      </c>
      <c r="P3171" s="72">
        <v>66.83</v>
      </c>
    </row>
    <row r="3172" spans="15:16" x14ac:dyDescent="0.35">
      <c r="O3172" s="191">
        <v>39560</v>
      </c>
      <c r="P3172" s="72">
        <v>65.27</v>
      </c>
    </row>
    <row r="3173" spans="15:16" x14ac:dyDescent="0.35">
      <c r="O3173" s="191">
        <v>39561</v>
      </c>
      <c r="P3173" s="72">
        <v>66.13</v>
      </c>
    </row>
    <row r="3174" spans="15:16" x14ac:dyDescent="0.35">
      <c r="O3174" s="191">
        <v>39562</v>
      </c>
      <c r="P3174" s="72">
        <v>64.25</v>
      </c>
    </row>
    <row r="3175" spans="15:16" x14ac:dyDescent="0.35">
      <c r="O3175" s="191">
        <v>39563</v>
      </c>
      <c r="P3175" s="72">
        <v>64.7</v>
      </c>
    </row>
    <row r="3176" spans="15:16" x14ac:dyDescent="0.35">
      <c r="O3176" s="191">
        <v>39566</v>
      </c>
      <c r="P3176" s="72">
        <v>65.760000000000005</v>
      </c>
    </row>
    <row r="3177" spans="15:16" x14ac:dyDescent="0.35">
      <c r="O3177" s="191">
        <v>39567</v>
      </c>
      <c r="P3177" s="72">
        <v>66.06</v>
      </c>
    </row>
    <row r="3178" spans="15:16" x14ac:dyDescent="0.35">
      <c r="O3178" s="191">
        <v>39568</v>
      </c>
      <c r="P3178" s="72">
        <v>68.67</v>
      </c>
    </row>
    <row r="3179" spans="15:16" x14ac:dyDescent="0.35">
      <c r="O3179" s="191">
        <v>39570</v>
      </c>
      <c r="P3179" s="72">
        <v>69.989999999999995</v>
      </c>
    </row>
    <row r="3180" spans="15:16" x14ac:dyDescent="0.35">
      <c r="O3180" s="191">
        <v>39573</v>
      </c>
      <c r="P3180" s="72">
        <v>68.44</v>
      </c>
    </row>
    <row r="3181" spans="15:16" x14ac:dyDescent="0.35">
      <c r="O3181" s="191">
        <v>39574</v>
      </c>
      <c r="P3181" s="72">
        <v>67.760000000000005</v>
      </c>
    </row>
    <row r="3182" spans="15:16" x14ac:dyDescent="0.35">
      <c r="O3182" s="191">
        <v>39575</v>
      </c>
      <c r="P3182" s="72">
        <v>68.78</v>
      </c>
    </row>
    <row r="3183" spans="15:16" x14ac:dyDescent="0.35">
      <c r="O3183" s="191">
        <v>39576</v>
      </c>
      <c r="P3183" s="72">
        <v>68.430000000000007</v>
      </c>
    </row>
    <row r="3184" spans="15:16" x14ac:dyDescent="0.35">
      <c r="O3184" s="191">
        <v>39577</v>
      </c>
      <c r="P3184" s="72">
        <v>68.09</v>
      </c>
    </row>
    <row r="3185" spans="15:16" x14ac:dyDescent="0.35">
      <c r="O3185" s="191">
        <v>39580</v>
      </c>
      <c r="P3185" s="72">
        <v>68.430000000000007</v>
      </c>
    </row>
    <row r="3186" spans="15:16" x14ac:dyDescent="0.35">
      <c r="O3186" s="191">
        <v>39581</v>
      </c>
      <c r="P3186" s="72">
        <v>69.89</v>
      </c>
    </row>
    <row r="3187" spans="15:16" x14ac:dyDescent="0.35">
      <c r="O3187" s="191">
        <v>39582</v>
      </c>
      <c r="P3187" s="72">
        <v>68.94</v>
      </c>
    </row>
    <row r="3188" spans="15:16" x14ac:dyDescent="0.35">
      <c r="O3188" s="191">
        <v>39583</v>
      </c>
      <c r="P3188" s="72">
        <v>69.44</v>
      </c>
    </row>
    <row r="3189" spans="15:16" x14ac:dyDescent="0.35">
      <c r="O3189" s="191">
        <v>39584</v>
      </c>
      <c r="P3189" s="72">
        <v>71.239999999999995</v>
      </c>
    </row>
    <row r="3190" spans="15:16" x14ac:dyDescent="0.35">
      <c r="O3190" s="191">
        <v>39588</v>
      </c>
      <c r="P3190" s="72">
        <v>69.3</v>
      </c>
    </row>
    <row r="3191" spans="15:16" x14ac:dyDescent="0.35">
      <c r="O3191" s="191">
        <v>39589</v>
      </c>
      <c r="P3191" s="72">
        <v>71.349999999999994</v>
      </c>
    </row>
    <row r="3192" spans="15:16" x14ac:dyDescent="0.35">
      <c r="O3192" s="191">
        <v>39590</v>
      </c>
      <c r="P3192" s="72">
        <v>69.08</v>
      </c>
    </row>
    <row r="3193" spans="15:16" x14ac:dyDescent="0.35">
      <c r="O3193" s="191">
        <v>39591</v>
      </c>
      <c r="P3193" s="72">
        <v>67.28</v>
      </c>
    </row>
    <row r="3194" spans="15:16" x14ac:dyDescent="0.35">
      <c r="O3194" s="191">
        <v>39594</v>
      </c>
      <c r="P3194" s="72">
        <v>66.2</v>
      </c>
    </row>
    <row r="3195" spans="15:16" x14ac:dyDescent="0.35">
      <c r="O3195" s="191">
        <v>39595</v>
      </c>
      <c r="P3195" s="72">
        <v>63.4</v>
      </c>
    </row>
    <row r="3196" spans="15:16" x14ac:dyDescent="0.35">
      <c r="O3196" s="191">
        <v>39596</v>
      </c>
      <c r="P3196" s="72">
        <v>62.64</v>
      </c>
    </row>
    <row r="3197" spans="15:16" x14ac:dyDescent="0.35">
      <c r="O3197" s="191">
        <v>39597</v>
      </c>
      <c r="P3197" s="72">
        <v>64.73</v>
      </c>
    </row>
    <row r="3198" spans="15:16" x14ac:dyDescent="0.35">
      <c r="O3198" s="191">
        <v>39598</v>
      </c>
      <c r="P3198" s="72">
        <v>64.83</v>
      </c>
    </row>
    <row r="3199" spans="15:16" x14ac:dyDescent="0.35">
      <c r="O3199" s="191">
        <v>39601</v>
      </c>
      <c r="P3199" s="72">
        <v>63.75</v>
      </c>
    </row>
    <row r="3200" spans="15:16" x14ac:dyDescent="0.35">
      <c r="O3200" s="191">
        <v>39602</v>
      </c>
      <c r="P3200" s="72">
        <v>61.54</v>
      </c>
    </row>
    <row r="3201" spans="15:16" x14ac:dyDescent="0.35">
      <c r="O3201" s="191">
        <v>39603</v>
      </c>
      <c r="P3201" s="72">
        <v>58.55</v>
      </c>
    </row>
    <row r="3202" spans="15:16" x14ac:dyDescent="0.35">
      <c r="O3202" s="191">
        <v>39604</v>
      </c>
      <c r="P3202" s="72">
        <v>61.35</v>
      </c>
    </row>
    <row r="3203" spans="15:16" x14ac:dyDescent="0.35">
      <c r="O3203" s="191">
        <v>39605</v>
      </c>
      <c r="P3203" s="72">
        <v>60.21</v>
      </c>
    </row>
    <row r="3204" spans="15:16" x14ac:dyDescent="0.35">
      <c r="O3204" s="191">
        <v>39608</v>
      </c>
      <c r="P3204" s="72">
        <v>59.04</v>
      </c>
    </row>
    <row r="3205" spans="15:16" x14ac:dyDescent="0.35">
      <c r="O3205" s="191">
        <v>39609</v>
      </c>
      <c r="P3205" s="72">
        <v>58.05</v>
      </c>
    </row>
    <row r="3206" spans="15:16" x14ac:dyDescent="0.35">
      <c r="O3206" s="191">
        <v>39610</v>
      </c>
      <c r="P3206" s="72">
        <v>58.91</v>
      </c>
    </row>
    <row r="3207" spans="15:16" x14ac:dyDescent="0.35">
      <c r="O3207" s="191">
        <v>39611</v>
      </c>
      <c r="P3207" s="72">
        <v>59.21</v>
      </c>
    </row>
    <row r="3208" spans="15:16" x14ac:dyDescent="0.35">
      <c r="O3208" s="191">
        <v>39612</v>
      </c>
      <c r="P3208" s="72">
        <v>58.29</v>
      </c>
    </row>
    <row r="3209" spans="15:16" x14ac:dyDescent="0.35">
      <c r="O3209" s="191">
        <v>39615</v>
      </c>
      <c r="P3209" s="72">
        <v>58.65</v>
      </c>
    </row>
    <row r="3210" spans="15:16" x14ac:dyDescent="0.35">
      <c r="O3210" s="191">
        <v>39616</v>
      </c>
      <c r="P3210" s="72">
        <v>60.3</v>
      </c>
    </row>
    <row r="3211" spans="15:16" x14ac:dyDescent="0.35">
      <c r="O3211" s="191">
        <v>39617</v>
      </c>
      <c r="P3211" s="72">
        <v>58.54</v>
      </c>
    </row>
    <row r="3212" spans="15:16" x14ac:dyDescent="0.35">
      <c r="O3212" s="191">
        <v>39618</v>
      </c>
      <c r="P3212" s="72">
        <v>56.11</v>
      </c>
    </row>
    <row r="3213" spans="15:16" x14ac:dyDescent="0.35">
      <c r="O3213" s="191">
        <v>39619</v>
      </c>
      <c r="P3213" s="72">
        <v>56.28</v>
      </c>
    </row>
    <row r="3214" spans="15:16" x14ac:dyDescent="0.35">
      <c r="O3214" s="191">
        <v>39622</v>
      </c>
      <c r="P3214" s="72">
        <v>56.68</v>
      </c>
    </row>
    <row r="3215" spans="15:16" x14ac:dyDescent="0.35">
      <c r="O3215" s="191">
        <v>39623</v>
      </c>
      <c r="P3215" s="72">
        <v>57.41</v>
      </c>
    </row>
    <row r="3216" spans="15:16" x14ac:dyDescent="0.35">
      <c r="O3216" s="191">
        <v>39624</v>
      </c>
      <c r="P3216" s="72">
        <v>59.37</v>
      </c>
    </row>
    <row r="3217" spans="15:16" x14ac:dyDescent="0.35">
      <c r="O3217" s="191">
        <v>39625</v>
      </c>
      <c r="P3217" s="72">
        <v>59.82</v>
      </c>
    </row>
    <row r="3218" spans="15:16" x14ac:dyDescent="0.35">
      <c r="O3218" s="191">
        <v>39626</v>
      </c>
      <c r="P3218" s="72">
        <v>56.6</v>
      </c>
    </row>
    <row r="3219" spans="15:16" x14ac:dyDescent="0.35">
      <c r="O3219" s="191">
        <v>39629</v>
      </c>
      <c r="P3219" s="72">
        <v>56.11</v>
      </c>
    </row>
    <row r="3220" spans="15:16" x14ac:dyDescent="0.35">
      <c r="O3220" s="191">
        <v>39630</v>
      </c>
      <c r="P3220" s="72">
        <v>53.96</v>
      </c>
    </row>
    <row r="3221" spans="15:16" x14ac:dyDescent="0.35">
      <c r="O3221" s="191">
        <v>39631</v>
      </c>
      <c r="P3221" s="72">
        <v>54.89</v>
      </c>
    </row>
    <row r="3222" spans="15:16" ht="14.5" customHeight="1" x14ac:dyDescent="0.35">
      <c r="O3222" s="191">
        <v>39632</v>
      </c>
      <c r="P3222" s="72">
        <v>53.32</v>
      </c>
    </row>
    <row r="3223" spans="15:16" ht="29" customHeight="1" x14ac:dyDescent="0.35">
      <c r="O3223" s="191">
        <v>39633</v>
      </c>
      <c r="P3223" s="72">
        <v>53.81</v>
      </c>
    </row>
    <row r="3224" spans="15:16" x14ac:dyDescent="0.35">
      <c r="O3224" s="191">
        <v>39636</v>
      </c>
      <c r="P3224" s="72">
        <v>54.76</v>
      </c>
    </row>
    <row r="3225" spans="15:16" x14ac:dyDescent="0.35">
      <c r="O3225" s="191">
        <v>39637</v>
      </c>
      <c r="P3225" s="72">
        <v>53.26</v>
      </c>
    </row>
    <row r="3226" spans="15:16" x14ac:dyDescent="0.35">
      <c r="O3226" s="191">
        <v>39638</v>
      </c>
      <c r="P3226" s="72">
        <v>53.95</v>
      </c>
    </row>
    <row r="3227" spans="15:16" x14ac:dyDescent="0.35">
      <c r="O3227" s="191">
        <v>39639</v>
      </c>
      <c r="P3227" s="72">
        <v>55.28</v>
      </c>
    </row>
    <row r="3228" spans="15:16" x14ac:dyDescent="0.35">
      <c r="O3228" s="191">
        <v>39640</v>
      </c>
      <c r="P3228" s="72">
        <v>53.63</v>
      </c>
    </row>
    <row r="3229" spans="15:16" x14ac:dyDescent="0.35">
      <c r="O3229" s="191">
        <v>39643</v>
      </c>
      <c r="P3229" s="72">
        <v>53.96</v>
      </c>
    </row>
    <row r="3230" spans="15:16" x14ac:dyDescent="0.35">
      <c r="O3230" s="191">
        <v>39644</v>
      </c>
      <c r="P3230" s="72">
        <v>53.27</v>
      </c>
    </row>
    <row r="3231" spans="15:16" x14ac:dyDescent="0.35">
      <c r="O3231" s="191">
        <v>39645</v>
      </c>
      <c r="P3231" s="72">
        <v>53.97</v>
      </c>
    </row>
    <row r="3232" spans="15:16" x14ac:dyDescent="0.35">
      <c r="O3232" s="191">
        <v>39646</v>
      </c>
      <c r="P3232" s="72">
        <v>55.24</v>
      </c>
    </row>
    <row r="3233" spans="15:16" x14ac:dyDescent="0.35">
      <c r="O3233" s="191">
        <v>39647</v>
      </c>
      <c r="P3233" s="72">
        <v>55.13</v>
      </c>
    </row>
    <row r="3234" spans="15:16" x14ac:dyDescent="0.35">
      <c r="O3234" s="191">
        <v>39650</v>
      </c>
      <c r="P3234" s="72">
        <v>55.27</v>
      </c>
    </row>
    <row r="3235" spans="15:16" x14ac:dyDescent="0.35">
      <c r="O3235" s="191">
        <v>39651</v>
      </c>
      <c r="P3235" s="72">
        <v>56.88</v>
      </c>
    </row>
    <row r="3236" spans="15:16" x14ac:dyDescent="0.35">
      <c r="O3236" s="191">
        <v>39652</v>
      </c>
      <c r="P3236" s="72">
        <v>58.2</v>
      </c>
    </row>
    <row r="3237" spans="15:16" x14ac:dyDescent="0.35">
      <c r="O3237" s="191">
        <v>39653</v>
      </c>
      <c r="P3237" s="72">
        <v>57.71</v>
      </c>
    </row>
    <row r="3238" spans="15:16" x14ac:dyDescent="0.35">
      <c r="O3238" s="191">
        <v>39654</v>
      </c>
      <c r="P3238" s="72">
        <v>58.43</v>
      </c>
    </row>
    <row r="3239" spans="15:16" x14ac:dyDescent="0.35">
      <c r="O3239" s="191">
        <v>39657</v>
      </c>
      <c r="P3239" s="72">
        <v>59.15</v>
      </c>
    </row>
    <row r="3240" spans="15:16" x14ac:dyDescent="0.35">
      <c r="O3240" s="191">
        <v>39658</v>
      </c>
      <c r="P3240" s="72">
        <v>56.81</v>
      </c>
    </row>
    <row r="3241" spans="15:16" x14ac:dyDescent="0.35">
      <c r="O3241" s="191">
        <v>39659</v>
      </c>
      <c r="P3241" s="72">
        <v>57.47</v>
      </c>
    </row>
    <row r="3242" spans="15:16" x14ac:dyDescent="0.35">
      <c r="O3242" s="191">
        <v>39660</v>
      </c>
      <c r="P3242" s="72">
        <v>57.12</v>
      </c>
    </row>
    <row r="3243" spans="15:16" x14ac:dyDescent="0.35">
      <c r="O3243" s="191">
        <v>39661</v>
      </c>
      <c r="P3243" s="72">
        <v>57.04</v>
      </c>
    </row>
    <row r="3244" spans="15:16" x14ac:dyDescent="0.35">
      <c r="O3244" s="191">
        <v>39664</v>
      </c>
      <c r="P3244" s="72">
        <v>57.06</v>
      </c>
    </row>
    <row r="3245" spans="15:16" x14ac:dyDescent="0.35">
      <c r="O3245" s="191">
        <v>39665</v>
      </c>
      <c r="P3245" s="72">
        <v>57.04</v>
      </c>
    </row>
    <row r="3246" spans="15:16" x14ac:dyDescent="0.35">
      <c r="O3246" s="191">
        <v>39666</v>
      </c>
      <c r="P3246" s="72">
        <v>56.97</v>
      </c>
    </row>
    <row r="3247" spans="15:16" x14ac:dyDescent="0.35">
      <c r="O3247" s="191">
        <v>39667</v>
      </c>
      <c r="P3247" s="72">
        <v>56.7</v>
      </c>
    </row>
    <row r="3248" spans="15:16" x14ac:dyDescent="0.35">
      <c r="O3248" s="191">
        <v>39668</v>
      </c>
      <c r="P3248" s="72">
        <v>56.85</v>
      </c>
    </row>
    <row r="3249" spans="15:16" x14ac:dyDescent="0.35">
      <c r="O3249" s="191">
        <v>39671</v>
      </c>
      <c r="P3249" s="72">
        <v>57.81</v>
      </c>
    </row>
    <row r="3250" spans="15:16" x14ac:dyDescent="0.35">
      <c r="O3250" s="191">
        <v>39672</v>
      </c>
      <c r="P3250" s="72">
        <v>58.08</v>
      </c>
    </row>
    <row r="3251" spans="15:16" x14ac:dyDescent="0.35">
      <c r="O3251" s="191">
        <v>39673</v>
      </c>
      <c r="P3251" s="72">
        <v>58.59</v>
      </c>
    </row>
    <row r="3252" spans="15:16" x14ac:dyDescent="0.35">
      <c r="O3252" s="191">
        <v>39674</v>
      </c>
      <c r="P3252" s="72">
        <v>58.67</v>
      </c>
    </row>
    <row r="3253" spans="15:16" x14ac:dyDescent="0.35">
      <c r="O3253" s="191">
        <v>39678</v>
      </c>
      <c r="P3253" s="72">
        <v>57.51</v>
      </c>
    </row>
    <row r="3254" spans="15:16" x14ac:dyDescent="0.35">
      <c r="O3254" s="191">
        <v>39679</v>
      </c>
      <c r="P3254" s="72">
        <v>57.24</v>
      </c>
    </row>
    <row r="3255" spans="15:16" x14ac:dyDescent="0.35">
      <c r="O3255" s="191">
        <v>39680</v>
      </c>
      <c r="P3255" s="72">
        <v>57.56</v>
      </c>
    </row>
    <row r="3256" spans="15:16" x14ac:dyDescent="0.35">
      <c r="O3256" s="191">
        <v>39681</v>
      </c>
      <c r="P3256" s="72">
        <v>56.46</v>
      </c>
    </row>
    <row r="3257" spans="15:16" x14ac:dyDescent="0.35">
      <c r="O3257" s="191">
        <v>39682</v>
      </c>
      <c r="P3257" s="72">
        <v>56.93</v>
      </c>
    </row>
    <row r="3258" spans="15:16" x14ac:dyDescent="0.35">
      <c r="O3258" s="191">
        <v>39685</v>
      </c>
      <c r="P3258" s="72">
        <v>57.14</v>
      </c>
    </row>
    <row r="3259" spans="15:16" x14ac:dyDescent="0.35">
      <c r="O3259" s="191">
        <v>39686</v>
      </c>
      <c r="P3259" s="72">
        <v>56.19</v>
      </c>
    </row>
    <row r="3260" spans="15:16" x14ac:dyDescent="0.35">
      <c r="O3260" s="191">
        <v>39687</v>
      </c>
      <c r="P3260" s="72">
        <v>56.09</v>
      </c>
    </row>
    <row r="3261" spans="15:16" x14ac:dyDescent="0.35">
      <c r="O3261" s="191">
        <v>39688</v>
      </c>
      <c r="P3261" s="72">
        <v>54.71</v>
      </c>
    </row>
    <row r="3262" spans="15:16" x14ac:dyDescent="0.35">
      <c r="O3262" s="191">
        <v>39689</v>
      </c>
      <c r="P3262" s="72">
        <v>55.82</v>
      </c>
    </row>
    <row r="3263" spans="15:16" x14ac:dyDescent="0.35">
      <c r="O3263" s="191">
        <v>39692</v>
      </c>
      <c r="P3263" s="72">
        <v>56.05</v>
      </c>
    </row>
    <row r="3264" spans="15:16" x14ac:dyDescent="0.35">
      <c r="O3264" s="191">
        <v>39693</v>
      </c>
      <c r="P3264" s="72">
        <v>56.56</v>
      </c>
    </row>
    <row r="3265" spans="15:16" x14ac:dyDescent="0.35">
      <c r="O3265" s="191">
        <v>39695</v>
      </c>
      <c r="P3265" s="72">
        <v>57.28</v>
      </c>
    </row>
    <row r="3266" spans="15:16" x14ac:dyDescent="0.35">
      <c r="O3266" s="191">
        <v>39696</v>
      </c>
      <c r="P3266" s="72">
        <v>56.63</v>
      </c>
    </row>
    <row r="3267" spans="15:16" x14ac:dyDescent="0.35">
      <c r="O3267" s="191">
        <v>39699</v>
      </c>
      <c r="P3267" s="72">
        <v>56.9</v>
      </c>
    </row>
    <row r="3268" spans="15:16" x14ac:dyDescent="0.35">
      <c r="O3268" s="191">
        <v>39700</v>
      </c>
      <c r="P3268" s="72">
        <v>56.51</v>
      </c>
    </row>
    <row r="3269" spans="15:16" x14ac:dyDescent="0.35">
      <c r="O3269" s="191">
        <v>39701</v>
      </c>
      <c r="P3269" s="72">
        <v>56.21</v>
      </c>
    </row>
    <row r="3270" spans="15:16" x14ac:dyDescent="0.35">
      <c r="O3270" s="191">
        <v>39702</v>
      </c>
      <c r="P3270" s="72">
        <v>55.65</v>
      </c>
    </row>
    <row r="3271" spans="15:16" x14ac:dyDescent="0.35">
      <c r="O3271" s="191">
        <v>39703</v>
      </c>
      <c r="P3271" s="72">
        <v>55.13</v>
      </c>
    </row>
    <row r="3272" spans="15:16" x14ac:dyDescent="0.35">
      <c r="O3272" s="191">
        <v>39706</v>
      </c>
      <c r="P3272" s="72">
        <v>54.24</v>
      </c>
    </row>
    <row r="3273" spans="15:16" x14ac:dyDescent="0.35">
      <c r="O3273" s="191">
        <v>39707</v>
      </c>
      <c r="P3273" s="72">
        <v>53.29</v>
      </c>
    </row>
    <row r="3274" spans="15:16" x14ac:dyDescent="0.35">
      <c r="O3274" s="191">
        <v>39708</v>
      </c>
      <c r="P3274" s="72">
        <v>54.83</v>
      </c>
    </row>
    <row r="3275" spans="15:16" x14ac:dyDescent="0.35">
      <c r="O3275" s="191">
        <v>39709</v>
      </c>
      <c r="P3275" s="72">
        <v>55.18</v>
      </c>
    </row>
    <row r="3276" spans="15:16" x14ac:dyDescent="0.35">
      <c r="O3276" s="191">
        <v>39710</v>
      </c>
      <c r="P3276" s="72">
        <v>56.3</v>
      </c>
    </row>
    <row r="3277" spans="15:16" x14ac:dyDescent="0.35">
      <c r="O3277" s="191">
        <v>39713</v>
      </c>
      <c r="P3277" s="72">
        <v>55.23</v>
      </c>
    </row>
    <row r="3278" spans="15:16" x14ac:dyDescent="0.35">
      <c r="O3278" s="191">
        <v>39714</v>
      </c>
      <c r="P3278" s="72">
        <v>54.25</v>
      </c>
    </row>
    <row r="3279" spans="15:16" x14ac:dyDescent="0.35">
      <c r="O3279" s="191">
        <v>39715</v>
      </c>
      <c r="P3279" s="72">
        <v>54.16</v>
      </c>
    </row>
    <row r="3280" spans="15:16" x14ac:dyDescent="0.35">
      <c r="O3280" s="191">
        <v>39716</v>
      </c>
      <c r="P3280" s="72">
        <v>54.58</v>
      </c>
    </row>
    <row r="3281" spans="15:16" x14ac:dyDescent="0.35">
      <c r="O3281" s="191">
        <v>39717</v>
      </c>
      <c r="P3281" s="72">
        <v>53.24</v>
      </c>
    </row>
    <row r="3282" spans="15:16" x14ac:dyDescent="0.35">
      <c r="O3282" s="191">
        <v>39720</v>
      </c>
      <c r="P3282" s="72">
        <v>53.41</v>
      </c>
    </row>
    <row r="3283" spans="15:16" x14ac:dyDescent="0.35">
      <c r="O3283" s="191">
        <v>39721</v>
      </c>
      <c r="P3283" s="72">
        <v>52.68</v>
      </c>
    </row>
    <row r="3284" spans="15:16" x14ac:dyDescent="0.35">
      <c r="O3284" s="191">
        <v>39722</v>
      </c>
      <c r="P3284" s="72">
        <v>53.5</v>
      </c>
    </row>
    <row r="3285" spans="15:16" x14ac:dyDescent="0.35">
      <c r="O3285" s="191">
        <v>39724</v>
      </c>
      <c r="P3285" s="72">
        <v>54.11</v>
      </c>
    </row>
    <row r="3286" spans="15:16" x14ac:dyDescent="0.35">
      <c r="O3286" s="191">
        <v>39727</v>
      </c>
      <c r="P3286" s="72">
        <v>53.68</v>
      </c>
    </row>
    <row r="3287" spans="15:16" x14ac:dyDescent="0.35">
      <c r="O3287" s="191">
        <v>39728</v>
      </c>
      <c r="P3287" s="72">
        <v>52.8</v>
      </c>
    </row>
    <row r="3288" spans="15:16" x14ac:dyDescent="0.35">
      <c r="O3288" s="191">
        <v>39729</v>
      </c>
      <c r="P3288" s="72">
        <v>48.83</v>
      </c>
    </row>
    <row r="3289" spans="15:16" x14ac:dyDescent="0.35">
      <c r="O3289" s="191">
        <v>39731</v>
      </c>
      <c r="P3289" s="72">
        <v>45.19</v>
      </c>
    </row>
    <row r="3290" spans="15:16" x14ac:dyDescent="0.35">
      <c r="O3290" s="191">
        <v>39734</v>
      </c>
      <c r="P3290" s="72">
        <v>47.68</v>
      </c>
    </row>
    <row r="3291" spans="15:16" x14ac:dyDescent="0.35">
      <c r="O3291" s="191">
        <v>39735</v>
      </c>
      <c r="P3291" s="72">
        <v>48.39</v>
      </c>
    </row>
    <row r="3292" spans="15:16" x14ac:dyDescent="0.35">
      <c r="O3292" s="191">
        <v>39736</v>
      </c>
      <c r="P3292" s="72">
        <v>47.65</v>
      </c>
    </row>
    <row r="3293" spans="15:16" x14ac:dyDescent="0.35">
      <c r="O3293" s="191">
        <v>39737</v>
      </c>
      <c r="P3293" s="72">
        <v>46.11</v>
      </c>
    </row>
    <row r="3294" spans="15:16" x14ac:dyDescent="0.35">
      <c r="O3294" s="191">
        <v>39738</v>
      </c>
      <c r="P3294" s="72">
        <v>45.58</v>
      </c>
    </row>
    <row r="3295" spans="15:16" x14ac:dyDescent="0.35">
      <c r="O3295" s="191">
        <v>39741</v>
      </c>
      <c r="P3295" s="72">
        <v>44.9</v>
      </c>
    </row>
    <row r="3296" spans="15:16" x14ac:dyDescent="0.35">
      <c r="O3296" s="191">
        <v>39742</v>
      </c>
      <c r="P3296" s="72">
        <v>45.18</v>
      </c>
    </row>
    <row r="3297" spans="15:16" x14ac:dyDescent="0.35">
      <c r="O3297" s="191">
        <v>39743</v>
      </c>
      <c r="P3297" s="72">
        <v>44.12</v>
      </c>
    </row>
    <row r="3298" spans="15:16" x14ac:dyDescent="0.35">
      <c r="O3298" s="191">
        <v>39744</v>
      </c>
      <c r="P3298" s="72">
        <v>43.7</v>
      </c>
    </row>
    <row r="3299" spans="15:16" x14ac:dyDescent="0.35">
      <c r="O3299" s="191">
        <v>39745</v>
      </c>
      <c r="P3299" s="72">
        <v>42.02</v>
      </c>
    </row>
    <row r="3300" spans="15:16" x14ac:dyDescent="0.35">
      <c r="O3300" s="191">
        <v>39748</v>
      </c>
      <c r="P3300" s="72">
        <v>40.51</v>
      </c>
    </row>
    <row r="3301" spans="15:16" x14ac:dyDescent="0.35">
      <c r="O3301" s="191">
        <v>39750</v>
      </c>
      <c r="P3301" s="72">
        <v>40.380000000000003</v>
      </c>
    </row>
    <row r="3302" spans="15:16" x14ac:dyDescent="0.35">
      <c r="O3302" s="191">
        <v>39752</v>
      </c>
      <c r="P3302" s="72">
        <v>39.979999999999997</v>
      </c>
    </row>
    <row r="3303" spans="15:16" x14ac:dyDescent="0.35">
      <c r="O3303" s="191">
        <v>39755</v>
      </c>
      <c r="P3303" s="72">
        <v>41.75</v>
      </c>
    </row>
    <row r="3304" spans="15:16" x14ac:dyDescent="0.35">
      <c r="O3304" s="191">
        <v>39756</v>
      </c>
      <c r="P3304" s="72">
        <v>40.659999999999997</v>
      </c>
    </row>
    <row r="3305" spans="15:16" x14ac:dyDescent="0.35">
      <c r="O3305" s="191">
        <v>39757</v>
      </c>
      <c r="P3305" s="72">
        <v>42.31</v>
      </c>
    </row>
    <row r="3306" spans="15:16" x14ac:dyDescent="0.35">
      <c r="O3306" s="191">
        <v>39758</v>
      </c>
      <c r="P3306" s="72">
        <v>39.93</v>
      </c>
    </row>
    <row r="3307" spans="15:16" x14ac:dyDescent="0.35">
      <c r="O3307" s="191">
        <v>39759</v>
      </c>
      <c r="P3307" s="72">
        <v>40.549999999999997</v>
      </c>
    </row>
    <row r="3308" spans="15:16" x14ac:dyDescent="0.35">
      <c r="O3308" s="191">
        <v>39762</v>
      </c>
      <c r="P3308" s="72">
        <v>41.73</v>
      </c>
    </row>
    <row r="3309" spans="15:16" x14ac:dyDescent="0.35">
      <c r="O3309" s="191">
        <v>39763</v>
      </c>
      <c r="P3309" s="72">
        <v>41.62</v>
      </c>
    </row>
    <row r="3310" spans="15:16" x14ac:dyDescent="0.35">
      <c r="O3310" s="191">
        <v>39764</v>
      </c>
      <c r="P3310" s="72">
        <v>40.69</v>
      </c>
    </row>
    <row r="3311" spans="15:16" x14ac:dyDescent="0.35">
      <c r="O3311" s="191">
        <v>39766</v>
      </c>
      <c r="P3311" s="72">
        <v>40.799999999999997</v>
      </c>
    </row>
    <row r="3312" spans="15:16" x14ac:dyDescent="0.35">
      <c r="O3312" s="191">
        <v>39769</v>
      </c>
      <c r="P3312" s="72">
        <v>40.11</v>
      </c>
    </row>
    <row r="3313" spans="15:16" x14ac:dyDescent="0.35">
      <c r="O3313" s="191">
        <v>39770</v>
      </c>
      <c r="P3313" s="72">
        <v>38.799999999999997</v>
      </c>
    </row>
    <row r="3314" spans="15:16" x14ac:dyDescent="0.35">
      <c r="O3314" s="191">
        <v>39771</v>
      </c>
      <c r="P3314" s="72">
        <v>38.270000000000003</v>
      </c>
    </row>
    <row r="3315" spans="15:16" x14ac:dyDescent="0.35">
      <c r="O3315" s="191">
        <v>39772</v>
      </c>
      <c r="P3315" s="72">
        <v>36.36</v>
      </c>
    </row>
    <row r="3316" spans="15:16" x14ac:dyDescent="0.35">
      <c r="O3316" s="191">
        <v>39773</v>
      </c>
      <c r="P3316" s="72">
        <v>36.21</v>
      </c>
    </row>
    <row r="3317" spans="15:16" x14ac:dyDescent="0.35">
      <c r="O3317" s="191">
        <v>39776</v>
      </c>
      <c r="P3317" s="72">
        <v>35.619999999999997</v>
      </c>
    </row>
    <row r="3318" spans="15:16" x14ac:dyDescent="0.35">
      <c r="O3318" s="191">
        <v>39777</v>
      </c>
      <c r="P3318" s="72">
        <v>38.71</v>
      </c>
    </row>
    <row r="3319" spans="15:16" x14ac:dyDescent="0.35">
      <c r="O3319" s="191">
        <v>39778</v>
      </c>
      <c r="P3319" s="72">
        <v>38.42</v>
      </c>
    </row>
    <row r="3320" spans="15:16" x14ac:dyDescent="0.35">
      <c r="O3320" s="191">
        <v>39779</v>
      </c>
      <c r="P3320" s="72">
        <v>38.42</v>
      </c>
    </row>
    <row r="3321" spans="15:16" x14ac:dyDescent="0.35">
      <c r="O3321" s="191">
        <v>39780</v>
      </c>
      <c r="P3321" s="72">
        <v>41.67</v>
      </c>
    </row>
    <row r="3322" spans="15:16" x14ac:dyDescent="0.35">
      <c r="O3322" s="191">
        <v>39783</v>
      </c>
      <c r="P3322" s="72">
        <v>40.39</v>
      </c>
    </row>
    <row r="3323" spans="15:16" x14ac:dyDescent="0.35">
      <c r="O3323" s="191">
        <v>39784</v>
      </c>
      <c r="P3323" s="72">
        <v>40.880000000000003</v>
      </c>
    </row>
    <row r="3324" spans="15:16" x14ac:dyDescent="0.35">
      <c r="O3324" s="191">
        <v>39785</v>
      </c>
      <c r="P3324" s="72">
        <v>42.14</v>
      </c>
    </row>
    <row r="3325" spans="15:16" x14ac:dyDescent="0.35">
      <c r="O3325" s="191">
        <v>39786</v>
      </c>
      <c r="P3325" s="72">
        <v>43.21</v>
      </c>
    </row>
    <row r="3326" spans="15:16" x14ac:dyDescent="0.35">
      <c r="O3326" s="191">
        <v>39787</v>
      </c>
      <c r="P3326" s="72">
        <v>42.79</v>
      </c>
    </row>
    <row r="3327" spans="15:16" x14ac:dyDescent="0.35">
      <c r="O3327" s="191">
        <v>39790</v>
      </c>
      <c r="P3327" s="72">
        <v>42.12</v>
      </c>
    </row>
    <row r="3328" spans="15:16" x14ac:dyDescent="0.35">
      <c r="O3328" s="191">
        <v>39792</v>
      </c>
      <c r="P3328" s="72">
        <v>42.14</v>
      </c>
    </row>
    <row r="3329" spans="15:16" x14ac:dyDescent="0.35">
      <c r="O3329" s="191">
        <v>39793</v>
      </c>
      <c r="P3329" s="72">
        <v>44.1</v>
      </c>
    </row>
    <row r="3330" spans="15:16" x14ac:dyDescent="0.35">
      <c r="O3330" s="191">
        <v>39794</v>
      </c>
      <c r="P3330" s="72">
        <v>43.31</v>
      </c>
    </row>
    <row r="3331" spans="15:16" x14ac:dyDescent="0.35">
      <c r="O3331" s="191">
        <v>39797</v>
      </c>
      <c r="P3331" s="72">
        <v>43.67</v>
      </c>
    </row>
    <row r="3332" spans="15:16" x14ac:dyDescent="0.35">
      <c r="O3332" s="191">
        <v>39798</v>
      </c>
      <c r="P3332" s="72">
        <v>43.15</v>
      </c>
    </row>
    <row r="3333" spans="15:16" x14ac:dyDescent="0.35">
      <c r="O3333" s="191">
        <v>39799</v>
      </c>
      <c r="P3333" s="72">
        <v>41.84</v>
      </c>
    </row>
    <row r="3334" spans="15:16" x14ac:dyDescent="0.35">
      <c r="O3334" s="191">
        <v>39800</v>
      </c>
      <c r="P3334" s="72">
        <v>42.99</v>
      </c>
    </row>
    <row r="3335" spans="15:16" x14ac:dyDescent="0.35">
      <c r="O3335" s="191">
        <v>39801</v>
      </c>
      <c r="P3335" s="72">
        <v>46.37</v>
      </c>
    </row>
    <row r="3336" spans="15:16" x14ac:dyDescent="0.35">
      <c r="O3336" s="191">
        <v>39804</v>
      </c>
      <c r="P3336" s="72">
        <v>47.93</v>
      </c>
    </row>
    <row r="3337" spans="15:16" x14ac:dyDescent="0.35">
      <c r="O3337" s="191">
        <v>39805</v>
      </c>
      <c r="P3337" s="72">
        <v>46.82</v>
      </c>
    </row>
    <row r="3338" spans="15:16" x14ac:dyDescent="0.35">
      <c r="O3338" s="191">
        <v>39806</v>
      </c>
      <c r="P3338" s="72">
        <v>46.7</v>
      </c>
    </row>
    <row r="3339" spans="15:16" x14ac:dyDescent="0.35">
      <c r="O3339" s="191">
        <v>39808</v>
      </c>
      <c r="P3339" s="72">
        <v>45.46</v>
      </c>
    </row>
    <row r="3340" spans="15:16" x14ac:dyDescent="0.35">
      <c r="O3340" s="191">
        <v>39811</v>
      </c>
      <c r="P3340" s="72">
        <v>46.68</v>
      </c>
    </row>
    <row r="3341" spans="15:16" x14ac:dyDescent="0.35">
      <c r="O3341" s="191">
        <v>39812</v>
      </c>
      <c r="P3341" s="72">
        <v>47.24</v>
      </c>
    </row>
    <row r="3342" spans="15:16" x14ac:dyDescent="0.35">
      <c r="O3342" s="191">
        <v>39813</v>
      </c>
      <c r="P3342" s="72">
        <v>47.25</v>
      </c>
    </row>
    <row r="3343" spans="15:16" x14ac:dyDescent="0.35">
      <c r="O3343" s="191">
        <v>39815</v>
      </c>
      <c r="P3343" s="72">
        <v>49.72</v>
      </c>
    </row>
    <row r="3344" spans="15:16" x14ac:dyDescent="0.35">
      <c r="O3344" s="191">
        <v>39818</v>
      </c>
      <c r="P3344" s="72">
        <v>49.47</v>
      </c>
    </row>
    <row r="3345" spans="15:16" x14ac:dyDescent="0.35">
      <c r="O3345" s="191">
        <v>39819</v>
      </c>
      <c r="P3345" s="72">
        <v>49.2</v>
      </c>
    </row>
    <row r="3346" spans="15:16" x14ac:dyDescent="0.35">
      <c r="O3346" s="191">
        <v>39820</v>
      </c>
      <c r="P3346" s="72">
        <v>48.77</v>
      </c>
    </row>
    <row r="3347" spans="15:16" x14ac:dyDescent="0.35">
      <c r="O3347" s="191">
        <v>39822</v>
      </c>
      <c r="P3347" s="72">
        <v>48.33</v>
      </c>
    </row>
    <row r="3348" spans="15:16" x14ac:dyDescent="0.35">
      <c r="O3348" s="191">
        <v>39825</v>
      </c>
      <c r="P3348" s="72">
        <v>48.15</v>
      </c>
    </row>
    <row r="3349" spans="15:16" x14ac:dyDescent="0.35">
      <c r="O3349" s="191">
        <v>39826</v>
      </c>
      <c r="P3349" s="72">
        <v>48.99</v>
      </c>
    </row>
    <row r="3350" spans="15:16" x14ac:dyDescent="0.35">
      <c r="O3350" s="191">
        <v>39827</v>
      </c>
      <c r="P3350" s="72">
        <v>49.31</v>
      </c>
    </row>
    <row r="3351" spans="15:16" x14ac:dyDescent="0.35">
      <c r="O3351" s="191">
        <v>39828</v>
      </c>
      <c r="P3351" s="72">
        <v>49.61</v>
      </c>
    </row>
    <row r="3352" spans="15:16" x14ac:dyDescent="0.35">
      <c r="O3352" s="191">
        <v>39829</v>
      </c>
      <c r="P3352" s="72">
        <v>49.63</v>
      </c>
    </row>
    <row r="3353" spans="15:16" x14ac:dyDescent="0.35">
      <c r="O3353" s="191">
        <v>39832</v>
      </c>
      <c r="P3353" s="72">
        <v>49.6</v>
      </c>
    </row>
    <row r="3354" spans="15:16" x14ac:dyDescent="0.35">
      <c r="O3354" s="191">
        <v>39833</v>
      </c>
      <c r="P3354" s="72">
        <v>49.05</v>
      </c>
    </row>
    <row r="3355" spans="15:16" x14ac:dyDescent="0.35">
      <c r="O3355" s="191">
        <v>39834</v>
      </c>
      <c r="P3355" s="72">
        <v>47.95</v>
      </c>
    </row>
    <row r="3356" spans="15:16" x14ac:dyDescent="0.35">
      <c r="O3356" s="191">
        <v>39835</v>
      </c>
      <c r="P3356" s="72">
        <v>48.04</v>
      </c>
    </row>
    <row r="3357" spans="15:16" x14ac:dyDescent="0.35">
      <c r="O3357" s="191">
        <v>39836</v>
      </c>
      <c r="P3357" s="72">
        <v>48.99</v>
      </c>
    </row>
    <row r="3358" spans="15:16" x14ac:dyDescent="0.35">
      <c r="O3358" s="191">
        <v>39840</v>
      </c>
      <c r="P3358" s="72">
        <v>48.91</v>
      </c>
    </row>
    <row r="3359" spans="15:16" x14ac:dyDescent="0.35">
      <c r="O3359" s="191">
        <v>39841</v>
      </c>
      <c r="P3359" s="72">
        <v>48.94</v>
      </c>
    </row>
    <row r="3360" spans="15:16" x14ac:dyDescent="0.35">
      <c r="O3360" s="191">
        <v>39842</v>
      </c>
      <c r="P3360" s="72">
        <v>49.35</v>
      </c>
    </row>
    <row r="3361" spans="15:16" x14ac:dyDescent="0.35">
      <c r="O3361" s="191">
        <v>39843</v>
      </c>
      <c r="P3361" s="72">
        <v>47.72</v>
      </c>
    </row>
    <row r="3362" spans="15:16" x14ac:dyDescent="0.35">
      <c r="O3362" s="191">
        <v>39846</v>
      </c>
      <c r="P3362" s="72">
        <v>46.77</v>
      </c>
    </row>
    <row r="3363" spans="15:16" x14ac:dyDescent="0.35">
      <c r="O3363" s="191">
        <v>39847</v>
      </c>
      <c r="P3363" s="72">
        <v>44.31</v>
      </c>
    </row>
    <row r="3364" spans="15:16" x14ac:dyDescent="0.35">
      <c r="O3364" s="191">
        <v>39848</v>
      </c>
      <c r="P3364" s="72">
        <v>44.85</v>
      </c>
    </row>
    <row r="3365" spans="15:16" x14ac:dyDescent="0.35">
      <c r="O3365" s="191">
        <v>39849</v>
      </c>
      <c r="P3365" s="72">
        <v>43.55</v>
      </c>
    </row>
    <row r="3366" spans="15:16" x14ac:dyDescent="0.35">
      <c r="O3366" s="191">
        <v>39850</v>
      </c>
      <c r="P3366" s="72">
        <v>43.36</v>
      </c>
    </row>
    <row r="3367" spans="15:16" x14ac:dyDescent="0.35">
      <c r="O3367" s="191">
        <v>39853</v>
      </c>
      <c r="P3367" s="72">
        <v>43.34</v>
      </c>
    </row>
    <row r="3368" spans="15:16" x14ac:dyDescent="0.35">
      <c r="O3368" s="191">
        <v>39854</v>
      </c>
      <c r="P3368" s="72">
        <v>43.58</v>
      </c>
    </row>
    <row r="3369" spans="15:16" x14ac:dyDescent="0.35">
      <c r="O3369" s="191">
        <v>39855</v>
      </c>
      <c r="P3369" s="72">
        <v>43.34</v>
      </c>
    </row>
    <row r="3370" spans="15:16" x14ac:dyDescent="0.35">
      <c r="O3370" s="191">
        <v>39856</v>
      </c>
      <c r="P3370" s="72">
        <v>42.96</v>
      </c>
    </row>
    <row r="3371" spans="15:16" x14ac:dyDescent="0.35">
      <c r="O3371" s="191">
        <v>39857</v>
      </c>
      <c r="P3371" s="72">
        <v>43.14</v>
      </c>
    </row>
    <row r="3372" spans="15:16" x14ac:dyDescent="0.35">
      <c r="O3372" s="191">
        <v>39860</v>
      </c>
      <c r="P3372" s="72">
        <v>43.07</v>
      </c>
    </row>
    <row r="3373" spans="15:16" x14ac:dyDescent="0.35">
      <c r="O3373" s="191">
        <v>39861</v>
      </c>
      <c r="P3373" s="72">
        <v>42.5</v>
      </c>
    </row>
    <row r="3374" spans="15:16" x14ac:dyDescent="0.35">
      <c r="O3374" s="191">
        <v>39862</v>
      </c>
      <c r="P3374" s="72">
        <v>41.72</v>
      </c>
    </row>
    <row r="3375" spans="15:16" x14ac:dyDescent="0.35">
      <c r="O3375" s="191">
        <v>39863</v>
      </c>
      <c r="P3375" s="72">
        <v>41.02</v>
      </c>
    </row>
    <row r="3376" spans="15:16" x14ac:dyDescent="0.35">
      <c r="O3376" s="191">
        <v>39864</v>
      </c>
      <c r="P3376" s="72">
        <v>42.93</v>
      </c>
    </row>
    <row r="3377" spans="15:16" x14ac:dyDescent="0.35">
      <c r="O3377" s="191">
        <v>39868</v>
      </c>
      <c r="P3377" s="72">
        <v>43.03</v>
      </c>
    </row>
    <row r="3378" spans="15:16" x14ac:dyDescent="0.35">
      <c r="O3378" s="191">
        <v>39869</v>
      </c>
      <c r="P3378" s="72">
        <v>44.13</v>
      </c>
    </row>
    <row r="3379" spans="15:16" x14ac:dyDescent="0.35">
      <c r="O3379" s="191">
        <v>39870</v>
      </c>
      <c r="P3379" s="72">
        <v>45.57</v>
      </c>
    </row>
    <row r="3380" spans="15:16" x14ac:dyDescent="0.35">
      <c r="O3380" s="191">
        <v>39871</v>
      </c>
      <c r="P3380" s="72">
        <v>45.66</v>
      </c>
    </row>
    <row r="3381" spans="15:16" x14ac:dyDescent="0.35">
      <c r="O3381" s="191">
        <v>39874</v>
      </c>
      <c r="P3381" s="72">
        <v>44.32</v>
      </c>
    </row>
    <row r="3382" spans="15:16" x14ac:dyDescent="0.35">
      <c r="O3382" s="191">
        <v>39875</v>
      </c>
      <c r="P3382" s="72">
        <v>43.36</v>
      </c>
    </row>
    <row r="3383" spans="15:16" x14ac:dyDescent="0.35">
      <c r="O3383" s="191">
        <v>39876</v>
      </c>
      <c r="P3383" s="72">
        <v>43.35</v>
      </c>
    </row>
    <row r="3384" spans="15:16" x14ac:dyDescent="0.35">
      <c r="O3384" s="191">
        <v>39877</v>
      </c>
      <c r="P3384" s="72">
        <v>42.58</v>
      </c>
    </row>
    <row r="3385" spans="15:16" x14ac:dyDescent="0.35">
      <c r="O3385" s="191">
        <v>39878</v>
      </c>
      <c r="P3385" s="72">
        <v>43.15</v>
      </c>
    </row>
    <row r="3386" spans="15:16" x14ac:dyDescent="0.35">
      <c r="O3386" s="191">
        <v>39881</v>
      </c>
      <c r="P3386" s="72">
        <v>42.72</v>
      </c>
    </row>
    <row r="3387" spans="15:16" x14ac:dyDescent="0.35">
      <c r="O3387" s="191">
        <v>39884</v>
      </c>
      <c r="P3387" s="72">
        <v>42.67</v>
      </c>
    </row>
    <row r="3388" spans="15:16" x14ac:dyDescent="0.35">
      <c r="O3388" s="191">
        <v>39885</v>
      </c>
      <c r="P3388" s="72">
        <v>43.02</v>
      </c>
    </row>
    <row r="3389" spans="15:16" x14ac:dyDescent="0.35">
      <c r="O3389" s="191">
        <v>39888</v>
      </c>
      <c r="P3389" s="72">
        <v>41.65</v>
      </c>
    </row>
    <row r="3390" spans="15:16" x14ac:dyDescent="0.35">
      <c r="O3390" s="191">
        <v>39889</v>
      </c>
      <c r="P3390" s="72">
        <v>41.52</v>
      </c>
    </row>
    <row r="3391" spans="15:16" x14ac:dyDescent="0.35">
      <c r="O3391" s="191">
        <v>39890</v>
      </c>
      <c r="P3391" s="72">
        <v>40.99</v>
      </c>
    </row>
    <row r="3392" spans="15:16" x14ac:dyDescent="0.35">
      <c r="O3392" s="191">
        <v>39891</v>
      </c>
      <c r="P3392" s="72">
        <v>40.97</v>
      </c>
    </row>
    <row r="3393" spans="15:16" x14ac:dyDescent="0.35">
      <c r="O3393" s="191">
        <v>39892</v>
      </c>
      <c r="P3393" s="72">
        <v>42.18</v>
      </c>
    </row>
    <row r="3394" spans="15:16" x14ac:dyDescent="0.35">
      <c r="O3394" s="191">
        <v>39895</v>
      </c>
      <c r="P3394" s="72">
        <v>43.29</v>
      </c>
    </row>
    <row r="3395" spans="15:16" x14ac:dyDescent="0.35">
      <c r="O3395" s="191">
        <v>39896</v>
      </c>
      <c r="P3395" s="72">
        <v>42.03</v>
      </c>
    </row>
    <row r="3396" spans="15:16" x14ac:dyDescent="0.35">
      <c r="O3396" s="191">
        <v>39897</v>
      </c>
      <c r="P3396" s="72">
        <v>42.9</v>
      </c>
    </row>
    <row r="3397" spans="15:16" x14ac:dyDescent="0.35">
      <c r="O3397" s="191">
        <v>39898</v>
      </c>
      <c r="P3397" s="72">
        <v>44.11</v>
      </c>
    </row>
    <row r="3398" spans="15:16" x14ac:dyDescent="0.35">
      <c r="O3398" s="191">
        <v>39899</v>
      </c>
      <c r="P3398" s="72">
        <v>44.55</v>
      </c>
    </row>
    <row r="3399" spans="15:16" x14ac:dyDescent="0.35">
      <c r="O3399" s="191">
        <v>39902</v>
      </c>
      <c r="P3399" s="72">
        <v>45.66</v>
      </c>
    </row>
    <row r="3400" spans="15:16" x14ac:dyDescent="0.35">
      <c r="O3400" s="191">
        <v>39903</v>
      </c>
      <c r="P3400" s="72">
        <v>46.03</v>
      </c>
    </row>
    <row r="3401" spans="15:16" x14ac:dyDescent="0.35">
      <c r="O3401" s="191">
        <v>39904</v>
      </c>
      <c r="P3401" s="72">
        <v>45.98</v>
      </c>
    </row>
    <row r="3402" spans="15:16" x14ac:dyDescent="0.35">
      <c r="O3402" s="191">
        <v>39905</v>
      </c>
      <c r="P3402" s="72">
        <v>46.51</v>
      </c>
    </row>
    <row r="3403" spans="15:16" x14ac:dyDescent="0.35">
      <c r="O3403" s="191">
        <v>39909</v>
      </c>
      <c r="P3403" s="72">
        <v>46.48</v>
      </c>
    </row>
    <row r="3404" spans="15:16" x14ac:dyDescent="0.35">
      <c r="O3404" s="191">
        <v>39911</v>
      </c>
      <c r="P3404" s="72">
        <v>46.57</v>
      </c>
    </row>
    <row r="3405" spans="15:16" x14ac:dyDescent="0.35">
      <c r="O3405" s="191">
        <v>39912</v>
      </c>
      <c r="P3405" s="72">
        <v>47.02</v>
      </c>
    </row>
    <row r="3406" spans="15:16" x14ac:dyDescent="0.35">
      <c r="O3406" s="191">
        <v>39916</v>
      </c>
      <c r="P3406" s="72">
        <v>48.93</v>
      </c>
    </row>
    <row r="3407" spans="15:16" x14ac:dyDescent="0.35">
      <c r="O3407" s="191">
        <v>39918</v>
      </c>
      <c r="P3407" s="72">
        <v>51.06</v>
      </c>
    </row>
    <row r="3408" spans="15:16" x14ac:dyDescent="0.35">
      <c r="O3408" s="191">
        <v>39919</v>
      </c>
      <c r="P3408" s="72">
        <v>53.1</v>
      </c>
    </row>
    <row r="3409" spans="15:16" x14ac:dyDescent="0.35">
      <c r="O3409" s="191">
        <v>39920</v>
      </c>
      <c r="P3409" s="72">
        <v>53.51</v>
      </c>
    </row>
    <row r="3410" spans="15:16" x14ac:dyDescent="0.35">
      <c r="O3410" s="191">
        <v>39923</v>
      </c>
      <c r="P3410" s="72">
        <v>54.31</v>
      </c>
    </row>
    <row r="3411" spans="15:16" x14ac:dyDescent="0.35">
      <c r="O3411" s="191">
        <v>39924</v>
      </c>
      <c r="P3411" s="72">
        <v>54.43</v>
      </c>
    </row>
    <row r="3412" spans="15:16" x14ac:dyDescent="0.35">
      <c r="O3412" s="191">
        <v>39925</v>
      </c>
      <c r="P3412" s="72">
        <v>54.24</v>
      </c>
    </row>
    <row r="3413" spans="15:16" x14ac:dyDescent="0.35">
      <c r="O3413" s="191">
        <v>39926</v>
      </c>
      <c r="P3413" s="72">
        <v>54.37</v>
      </c>
    </row>
    <row r="3414" spans="15:16" x14ac:dyDescent="0.35">
      <c r="O3414" s="191">
        <v>39927</v>
      </c>
      <c r="P3414" s="72">
        <v>54.7</v>
      </c>
    </row>
    <row r="3415" spans="15:16" x14ac:dyDescent="0.35">
      <c r="O3415" s="191">
        <v>39930</v>
      </c>
      <c r="P3415" s="72">
        <v>54.95</v>
      </c>
    </row>
    <row r="3416" spans="15:16" x14ac:dyDescent="0.35">
      <c r="O3416" s="191">
        <v>39931</v>
      </c>
      <c r="P3416" s="72">
        <v>53.67</v>
      </c>
    </row>
    <row r="3417" spans="15:16" x14ac:dyDescent="0.35">
      <c r="O3417" s="191">
        <v>39932</v>
      </c>
      <c r="P3417" s="72">
        <v>53.43</v>
      </c>
    </row>
    <row r="3418" spans="15:16" x14ac:dyDescent="0.35">
      <c r="O3418" s="191">
        <v>39933</v>
      </c>
      <c r="P3418" s="72">
        <v>54.57</v>
      </c>
    </row>
    <row r="3419" spans="15:16" x14ac:dyDescent="0.35">
      <c r="O3419" s="191">
        <v>39937</v>
      </c>
      <c r="P3419" s="72">
        <v>54.79</v>
      </c>
    </row>
    <row r="3420" spans="15:16" x14ac:dyDescent="0.35">
      <c r="O3420" s="191">
        <v>39938</v>
      </c>
      <c r="P3420" s="72">
        <v>54.57</v>
      </c>
    </row>
    <row r="3421" spans="15:16" x14ac:dyDescent="0.35">
      <c r="O3421" s="191">
        <v>39939</v>
      </c>
      <c r="P3421" s="72">
        <v>55.07</v>
      </c>
    </row>
    <row r="3422" spans="15:16" x14ac:dyDescent="0.35">
      <c r="O3422" s="191">
        <v>39940</v>
      </c>
      <c r="P3422" s="72">
        <v>55.72</v>
      </c>
    </row>
    <row r="3423" spans="15:16" x14ac:dyDescent="0.35">
      <c r="O3423" s="191">
        <v>39941</v>
      </c>
      <c r="P3423" s="72">
        <v>56.91</v>
      </c>
    </row>
    <row r="3424" spans="15:16" x14ac:dyDescent="0.35">
      <c r="O3424" s="191">
        <v>39944</v>
      </c>
      <c r="P3424" s="72">
        <v>55.99</v>
      </c>
    </row>
    <row r="3425" spans="15:16" x14ac:dyDescent="0.35">
      <c r="O3425" s="191">
        <v>39945</v>
      </c>
      <c r="P3425" s="72">
        <v>55.09</v>
      </c>
    </row>
    <row r="3426" spans="15:16" x14ac:dyDescent="0.35">
      <c r="O3426" s="191">
        <v>39946</v>
      </c>
      <c r="P3426" s="72">
        <v>53.71</v>
      </c>
    </row>
    <row r="3427" spans="15:16" x14ac:dyDescent="0.35">
      <c r="O3427" s="191">
        <v>39947</v>
      </c>
      <c r="P3427" s="72">
        <v>53</v>
      </c>
    </row>
    <row r="3428" spans="15:16" x14ac:dyDescent="0.35">
      <c r="O3428" s="191">
        <v>39948</v>
      </c>
      <c r="P3428" s="72">
        <v>53.77</v>
      </c>
    </row>
    <row r="3429" spans="15:16" x14ac:dyDescent="0.35">
      <c r="O3429" s="191">
        <v>39951</v>
      </c>
      <c r="P3429" s="72">
        <v>57.34</v>
      </c>
    </row>
    <row r="3430" spans="15:16" x14ac:dyDescent="0.35">
      <c r="O3430" s="191">
        <v>39952</v>
      </c>
      <c r="P3430" s="72">
        <v>54.33</v>
      </c>
    </row>
    <row r="3431" spans="15:16" x14ac:dyDescent="0.35">
      <c r="O3431" s="191">
        <v>39953</v>
      </c>
      <c r="P3431" s="72">
        <v>54.96</v>
      </c>
    </row>
    <row r="3432" spans="15:16" x14ac:dyDescent="0.35">
      <c r="O3432" s="191">
        <v>39954</v>
      </c>
      <c r="P3432" s="72">
        <v>54.87</v>
      </c>
    </row>
    <row r="3433" spans="15:16" x14ac:dyDescent="0.35">
      <c r="O3433" s="191">
        <v>39955</v>
      </c>
      <c r="P3433" s="72">
        <v>54.24</v>
      </c>
    </row>
    <row r="3434" spans="15:16" x14ac:dyDescent="0.35">
      <c r="O3434" s="191">
        <v>39958</v>
      </c>
      <c r="P3434" s="72">
        <v>55.1</v>
      </c>
    </row>
    <row r="3435" spans="15:16" x14ac:dyDescent="0.35">
      <c r="O3435" s="191">
        <v>39959</v>
      </c>
      <c r="P3435" s="72">
        <v>54.67</v>
      </c>
    </row>
    <row r="3436" spans="15:16" x14ac:dyDescent="0.35">
      <c r="O3436" s="191">
        <v>39960</v>
      </c>
      <c r="P3436" s="72">
        <v>55.16</v>
      </c>
    </row>
    <row r="3437" spans="15:16" x14ac:dyDescent="0.35">
      <c r="O3437" s="191">
        <v>39961</v>
      </c>
      <c r="P3437" s="72">
        <v>54.13</v>
      </c>
    </row>
    <row r="3438" spans="15:16" x14ac:dyDescent="0.35">
      <c r="O3438" s="191">
        <v>39962</v>
      </c>
      <c r="P3438" s="72">
        <v>54.59</v>
      </c>
    </row>
    <row r="3439" spans="15:16" ht="14.5" customHeight="1" x14ac:dyDescent="0.35">
      <c r="O3439" s="191">
        <v>39965</v>
      </c>
      <c r="P3439" s="72">
        <v>54.5</v>
      </c>
    </row>
    <row r="3440" spans="15:16" ht="29" customHeight="1" x14ac:dyDescent="0.35">
      <c r="O3440" s="191">
        <v>39966</v>
      </c>
      <c r="P3440" s="72">
        <v>56.87</v>
      </c>
    </row>
    <row r="3441" spans="15:16" x14ac:dyDescent="0.35">
      <c r="O3441" s="191">
        <v>39967</v>
      </c>
      <c r="P3441" s="72">
        <v>62.05</v>
      </c>
    </row>
    <row r="3442" spans="15:16" x14ac:dyDescent="0.35">
      <c r="O3442" s="191">
        <v>39968</v>
      </c>
      <c r="P3442" s="72">
        <v>63.23</v>
      </c>
    </row>
    <row r="3443" spans="15:16" x14ac:dyDescent="0.35">
      <c r="O3443" s="191">
        <v>39969</v>
      </c>
      <c r="P3443" s="72">
        <v>62.52</v>
      </c>
    </row>
    <row r="3444" spans="15:16" x14ac:dyDescent="0.35">
      <c r="O3444" s="191">
        <v>39972</v>
      </c>
      <c r="P3444" s="72">
        <v>61.01</v>
      </c>
    </row>
    <row r="3445" spans="15:16" x14ac:dyDescent="0.35">
      <c r="O3445" s="191">
        <v>39973</v>
      </c>
      <c r="P3445" s="72">
        <v>64.08</v>
      </c>
    </row>
    <row r="3446" spans="15:16" x14ac:dyDescent="0.35">
      <c r="O3446" s="191">
        <v>39974</v>
      </c>
      <c r="P3446" s="72">
        <v>64.2</v>
      </c>
    </row>
    <row r="3447" spans="15:16" x14ac:dyDescent="0.35">
      <c r="O3447" s="191">
        <v>39975</v>
      </c>
      <c r="P3447" s="72">
        <v>61.88</v>
      </c>
    </row>
    <row r="3448" spans="15:16" x14ac:dyDescent="0.35">
      <c r="O3448" s="191">
        <v>39976</v>
      </c>
      <c r="P3448" s="72">
        <v>59.95</v>
      </c>
    </row>
    <row r="3449" spans="15:16" x14ac:dyDescent="0.35">
      <c r="O3449" s="191">
        <v>39979</v>
      </c>
      <c r="P3449" s="72">
        <v>60.08</v>
      </c>
    </row>
    <row r="3450" spans="15:16" x14ac:dyDescent="0.35">
      <c r="O3450" s="191">
        <v>39980</v>
      </c>
      <c r="P3450" s="72">
        <v>60.44</v>
      </c>
    </row>
    <row r="3451" spans="15:16" x14ac:dyDescent="0.35">
      <c r="O3451" s="191">
        <v>39981</v>
      </c>
      <c r="P3451" s="72">
        <v>58.75</v>
      </c>
    </row>
    <row r="3452" spans="15:16" x14ac:dyDescent="0.35">
      <c r="O3452" s="191">
        <v>39982</v>
      </c>
      <c r="P3452" s="72">
        <v>57.37</v>
      </c>
    </row>
    <row r="3453" spans="15:16" x14ac:dyDescent="0.35">
      <c r="O3453" s="191">
        <v>39983</v>
      </c>
      <c r="P3453" s="72">
        <v>57.14</v>
      </c>
    </row>
    <row r="3454" spans="15:16" x14ac:dyDescent="0.35">
      <c r="O3454" s="191">
        <v>39986</v>
      </c>
      <c r="P3454" s="72">
        <v>57.41</v>
      </c>
    </row>
    <row r="3455" spans="15:16" x14ac:dyDescent="0.35">
      <c r="O3455" s="191">
        <v>39987</v>
      </c>
      <c r="P3455" s="72">
        <v>57.19</v>
      </c>
    </row>
    <row r="3456" spans="15:16" x14ac:dyDescent="0.35">
      <c r="O3456" s="191">
        <v>39988</v>
      </c>
      <c r="P3456" s="72">
        <v>57</v>
      </c>
    </row>
    <row r="3457" spans="15:16" x14ac:dyDescent="0.35">
      <c r="O3457" s="191">
        <v>39989</v>
      </c>
      <c r="P3457" s="72">
        <v>55.43</v>
      </c>
    </row>
    <row r="3458" spans="15:16" x14ac:dyDescent="0.35">
      <c r="O3458" s="191">
        <v>39990</v>
      </c>
      <c r="P3458" s="72">
        <v>57.38</v>
      </c>
    </row>
    <row r="3459" spans="15:16" x14ac:dyDescent="0.35">
      <c r="O3459" s="191">
        <v>39993</v>
      </c>
      <c r="P3459" s="72">
        <v>58.27</v>
      </c>
    </row>
    <row r="3460" spans="15:16" x14ac:dyDescent="0.35">
      <c r="O3460" s="191">
        <v>39994</v>
      </c>
      <c r="P3460" s="72">
        <v>56.79</v>
      </c>
    </row>
    <row r="3461" spans="15:16" x14ac:dyDescent="0.35">
      <c r="O3461" s="191">
        <v>39995</v>
      </c>
      <c r="P3461" s="72">
        <v>57.85</v>
      </c>
    </row>
    <row r="3462" spans="15:16" x14ac:dyDescent="0.35">
      <c r="O3462" s="191">
        <v>39996</v>
      </c>
      <c r="P3462" s="72">
        <v>57.89</v>
      </c>
    </row>
    <row r="3463" spans="15:16" x14ac:dyDescent="0.35">
      <c r="O3463" s="191">
        <v>39997</v>
      </c>
      <c r="P3463" s="72">
        <v>58.22</v>
      </c>
    </row>
    <row r="3464" spans="15:16" x14ac:dyDescent="0.35">
      <c r="O3464" s="191">
        <v>40000</v>
      </c>
      <c r="P3464" s="72">
        <v>55.74</v>
      </c>
    </row>
    <row r="3465" spans="15:16" x14ac:dyDescent="0.35">
      <c r="O3465" s="191">
        <v>40001</v>
      </c>
      <c r="P3465" s="72">
        <v>56.39</v>
      </c>
    </row>
    <row r="3466" spans="15:16" x14ac:dyDescent="0.35">
      <c r="O3466" s="191">
        <v>40002</v>
      </c>
      <c r="P3466" s="72">
        <v>56.07</v>
      </c>
    </row>
    <row r="3467" spans="15:16" x14ac:dyDescent="0.35">
      <c r="O3467" s="191">
        <v>40003</v>
      </c>
      <c r="P3467" s="72">
        <v>57.19</v>
      </c>
    </row>
    <row r="3468" spans="15:16" x14ac:dyDescent="0.35">
      <c r="O3468" s="191">
        <v>40004</v>
      </c>
      <c r="P3468" s="72">
        <v>57.33</v>
      </c>
    </row>
    <row r="3469" spans="15:16" x14ac:dyDescent="0.35">
      <c r="O3469" s="191">
        <v>40007</v>
      </c>
      <c r="P3469" s="72">
        <v>56.54</v>
      </c>
    </row>
    <row r="3470" spans="15:16" x14ac:dyDescent="0.35">
      <c r="O3470" s="191">
        <v>40008</v>
      </c>
      <c r="P3470" s="72">
        <v>57.39</v>
      </c>
    </row>
    <row r="3471" spans="15:16" x14ac:dyDescent="0.35">
      <c r="O3471" s="191">
        <v>40009</v>
      </c>
      <c r="P3471" s="72">
        <v>58.59</v>
      </c>
    </row>
    <row r="3472" spans="15:16" x14ac:dyDescent="0.35">
      <c r="O3472" s="191">
        <v>40010</v>
      </c>
      <c r="P3472" s="72">
        <v>59.37</v>
      </c>
    </row>
    <row r="3473" spans="15:16" x14ac:dyDescent="0.35">
      <c r="O3473" s="191">
        <v>40011</v>
      </c>
      <c r="P3473" s="72">
        <v>59.27</v>
      </c>
    </row>
    <row r="3474" spans="15:16" x14ac:dyDescent="0.35">
      <c r="O3474" s="191">
        <v>40014</v>
      </c>
      <c r="P3474" s="72">
        <v>59.51</v>
      </c>
    </row>
    <row r="3475" spans="15:16" x14ac:dyDescent="0.35">
      <c r="O3475" s="191">
        <v>40015</v>
      </c>
      <c r="P3475" s="72">
        <v>59.67</v>
      </c>
    </row>
    <row r="3476" spans="15:16" x14ac:dyDescent="0.35">
      <c r="O3476" s="191">
        <v>40016</v>
      </c>
      <c r="P3476" s="72">
        <v>60.5</v>
      </c>
    </row>
    <row r="3477" spans="15:16" x14ac:dyDescent="0.35">
      <c r="O3477" s="191">
        <v>40017</v>
      </c>
      <c r="P3477" s="72">
        <v>61.84</v>
      </c>
    </row>
    <row r="3478" spans="15:16" x14ac:dyDescent="0.35">
      <c r="O3478" s="191">
        <v>40018</v>
      </c>
      <c r="P3478" s="72">
        <v>61.81</v>
      </c>
    </row>
    <row r="3479" spans="15:16" x14ac:dyDescent="0.35">
      <c r="O3479" s="191">
        <v>40021</v>
      </c>
      <c r="P3479" s="72">
        <v>63.51</v>
      </c>
    </row>
    <row r="3480" spans="15:16" x14ac:dyDescent="0.35">
      <c r="O3480" s="191">
        <v>40022</v>
      </c>
      <c r="P3480" s="72">
        <v>63.24</v>
      </c>
    </row>
    <row r="3481" spans="15:16" x14ac:dyDescent="0.35">
      <c r="O3481" s="191">
        <v>40023</v>
      </c>
      <c r="P3481" s="72">
        <v>63.23</v>
      </c>
    </row>
    <row r="3482" spans="15:16" x14ac:dyDescent="0.35">
      <c r="O3482" s="191">
        <v>40024</v>
      </c>
      <c r="P3482" s="72">
        <v>64.77</v>
      </c>
    </row>
    <row r="3483" spans="15:16" x14ac:dyDescent="0.35">
      <c r="O3483" s="191">
        <v>40025</v>
      </c>
      <c r="P3483" s="72">
        <v>67.010000000000005</v>
      </c>
    </row>
    <row r="3484" spans="15:16" x14ac:dyDescent="0.35">
      <c r="O3484" s="191">
        <v>40028</v>
      </c>
      <c r="P3484" s="72">
        <v>71.599999999999994</v>
      </c>
    </row>
    <row r="3485" spans="15:16" x14ac:dyDescent="0.35">
      <c r="O3485" s="191">
        <v>40029</v>
      </c>
      <c r="P3485" s="72">
        <v>71.209999999999994</v>
      </c>
    </row>
    <row r="3486" spans="15:16" x14ac:dyDescent="0.35">
      <c r="O3486" s="191">
        <v>40030</v>
      </c>
      <c r="P3486" s="72">
        <v>70.78</v>
      </c>
    </row>
    <row r="3487" spans="15:16" x14ac:dyDescent="0.35">
      <c r="O3487" s="191">
        <v>40031</v>
      </c>
      <c r="P3487" s="72">
        <v>68.88</v>
      </c>
    </row>
    <row r="3488" spans="15:16" x14ac:dyDescent="0.35">
      <c r="O3488" s="191">
        <v>40032</v>
      </c>
      <c r="P3488" s="72">
        <v>66.88</v>
      </c>
    </row>
    <row r="3489" spans="15:16" x14ac:dyDescent="0.35">
      <c r="O3489" s="191">
        <v>40035</v>
      </c>
      <c r="P3489" s="72">
        <v>66.55</v>
      </c>
    </row>
    <row r="3490" spans="15:16" x14ac:dyDescent="0.35">
      <c r="O3490" s="191">
        <v>40036</v>
      </c>
      <c r="P3490" s="72">
        <v>68.010000000000005</v>
      </c>
    </row>
    <row r="3491" spans="15:16" x14ac:dyDescent="0.35">
      <c r="O3491" s="191">
        <v>40037</v>
      </c>
      <c r="P3491" s="72">
        <v>70.52</v>
      </c>
    </row>
    <row r="3492" spans="15:16" x14ac:dyDescent="0.35">
      <c r="O3492" s="191">
        <v>40038</v>
      </c>
      <c r="P3492" s="72">
        <v>73.02</v>
      </c>
    </row>
    <row r="3493" spans="15:16" x14ac:dyDescent="0.35">
      <c r="O3493" s="191">
        <v>40039</v>
      </c>
      <c r="P3493" s="72">
        <v>75.19</v>
      </c>
    </row>
    <row r="3494" spans="15:16" x14ac:dyDescent="0.35">
      <c r="O3494" s="191">
        <v>40042</v>
      </c>
      <c r="P3494" s="72">
        <v>71.760000000000005</v>
      </c>
    </row>
    <row r="3495" spans="15:16" x14ac:dyDescent="0.35">
      <c r="O3495" s="191">
        <v>40043</v>
      </c>
      <c r="P3495" s="72">
        <v>71.760000000000005</v>
      </c>
    </row>
    <row r="3496" spans="15:16" x14ac:dyDescent="0.35">
      <c r="O3496" s="191">
        <v>40044</v>
      </c>
      <c r="P3496" s="72">
        <v>71.5</v>
      </c>
    </row>
    <row r="3497" spans="15:16" x14ac:dyDescent="0.35">
      <c r="O3497" s="191">
        <v>40045</v>
      </c>
      <c r="P3497" s="72">
        <v>71.180000000000007</v>
      </c>
    </row>
    <row r="3498" spans="15:16" x14ac:dyDescent="0.35">
      <c r="O3498" s="191">
        <v>40046</v>
      </c>
      <c r="P3498" s="72">
        <v>75.349999999999994</v>
      </c>
    </row>
    <row r="3499" spans="15:16" x14ac:dyDescent="0.35">
      <c r="O3499" s="191">
        <v>40049</v>
      </c>
      <c r="P3499" s="72">
        <v>78.2</v>
      </c>
    </row>
    <row r="3500" spans="15:16" x14ac:dyDescent="0.35">
      <c r="O3500" s="191">
        <v>40050</v>
      </c>
      <c r="P3500" s="72">
        <v>77.099999999999994</v>
      </c>
    </row>
    <row r="3501" spans="15:16" x14ac:dyDescent="0.35">
      <c r="O3501" s="191">
        <v>40051</v>
      </c>
      <c r="P3501" s="72">
        <v>78.13</v>
      </c>
    </row>
    <row r="3502" spans="15:16" x14ac:dyDescent="0.35">
      <c r="O3502" s="191">
        <v>40052</v>
      </c>
      <c r="P3502" s="72">
        <v>77.150000000000006</v>
      </c>
    </row>
    <row r="3503" spans="15:16" x14ac:dyDescent="0.35">
      <c r="O3503" s="191">
        <v>40053</v>
      </c>
      <c r="P3503" s="72">
        <v>76.08</v>
      </c>
    </row>
    <row r="3504" spans="15:16" x14ac:dyDescent="0.35">
      <c r="O3504" s="191">
        <v>40056</v>
      </c>
      <c r="P3504" s="72">
        <v>75.87</v>
      </c>
    </row>
    <row r="3505" spans="15:16" x14ac:dyDescent="0.35">
      <c r="O3505" s="191">
        <v>40057</v>
      </c>
      <c r="P3505" s="72">
        <v>74.8</v>
      </c>
    </row>
    <row r="3506" spans="15:16" x14ac:dyDescent="0.35">
      <c r="O3506" s="191">
        <v>40058</v>
      </c>
      <c r="P3506" s="72">
        <v>75.09</v>
      </c>
    </row>
    <row r="3507" spans="15:16" x14ac:dyDescent="0.35">
      <c r="O3507" s="191">
        <v>40059</v>
      </c>
      <c r="P3507" s="72">
        <v>75.989999999999995</v>
      </c>
    </row>
    <row r="3508" spans="15:16" x14ac:dyDescent="0.35">
      <c r="O3508" s="191">
        <v>40060</v>
      </c>
      <c r="P3508" s="72">
        <v>75.55</v>
      </c>
    </row>
    <row r="3509" spans="15:16" x14ac:dyDescent="0.35">
      <c r="O3509" s="191">
        <v>40063</v>
      </c>
      <c r="P3509" s="72">
        <v>75.8</v>
      </c>
    </row>
    <row r="3510" spans="15:16" x14ac:dyDescent="0.35">
      <c r="O3510" s="191">
        <v>40064</v>
      </c>
      <c r="P3510" s="72">
        <v>74.819999999999993</v>
      </c>
    </row>
    <row r="3511" spans="15:16" x14ac:dyDescent="0.35">
      <c r="O3511" s="191">
        <v>40065</v>
      </c>
      <c r="P3511" s="72">
        <v>75.959999999999994</v>
      </c>
    </row>
    <row r="3512" spans="15:16" x14ac:dyDescent="0.35">
      <c r="O3512" s="191">
        <v>40066</v>
      </c>
      <c r="P3512" s="72">
        <v>74.77</v>
      </c>
    </row>
    <row r="3513" spans="15:16" x14ac:dyDescent="0.35">
      <c r="O3513" s="191">
        <v>40067</v>
      </c>
      <c r="P3513" s="72">
        <v>73.790000000000006</v>
      </c>
    </row>
    <row r="3514" spans="15:16" x14ac:dyDescent="0.35">
      <c r="O3514" s="191">
        <v>40070</v>
      </c>
      <c r="P3514" s="72">
        <v>73.099999999999994</v>
      </c>
    </row>
    <row r="3515" spans="15:16" x14ac:dyDescent="0.35">
      <c r="O3515" s="191">
        <v>40071</v>
      </c>
      <c r="P3515" s="72">
        <v>74.2</v>
      </c>
    </row>
    <row r="3516" spans="15:16" x14ac:dyDescent="0.35">
      <c r="O3516" s="191">
        <v>40072</v>
      </c>
      <c r="P3516" s="72">
        <v>73.930000000000007</v>
      </c>
    </row>
    <row r="3517" spans="15:16" x14ac:dyDescent="0.35">
      <c r="O3517" s="191">
        <v>40073</v>
      </c>
      <c r="P3517" s="72">
        <v>73.34</v>
      </c>
    </row>
    <row r="3518" spans="15:16" x14ac:dyDescent="0.35">
      <c r="O3518" s="191">
        <v>40074</v>
      </c>
      <c r="P3518" s="72">
        <v>73.489999999999995</v>
      </c>
    </row>
    <row r="3519" spans="15:16" x14ac:dyDescent="0.35">
      <c r="O3519" s="191">
        <v>40078</v>
      </c>
      <c r="P3519" s="72">
        <v>73.5</v>
      </c>
    </row>
    <row r="3520" spans="15:16" x14ac:dyDescent="0.35">
      <c r="O3520" s="191">
        <v>40079</v>
      </c>
      <c r="P3520" s="72">
        <v>73.22</v>
      </c>
    </row>
    <row r="3521" spans="15:16" x14ac:dyDescent="0.35">
      <c r="O3521" s="191">
        <v>40080</v>
      </c>
      <c r="P3521" s="72">
        <v>72.89</v>
      </c>
    </row>
    <row r="3522" spans="15:16" x14ac:dyDescent="0.35">
      <c r="O3522" s="191">
        <v>40081</v>
      </c>
      <c r="P3522" s="72">
        <v>73.180000000000007</v>
      </c>
    </row>
    <row r="3523" spans="15:16" x14ac:dyDescent="0.35">
      <c r="O3523" s="191">
        <v>40085</v>
      </c>
      <c r="P3523" s="72">
        <v>73.33</v>
      </c>
    </row>
    <row r="3524" spans="15:16" x14ac:dyDescent="0.35">
      <c r="O3524" s="191">
        <v>40086</v>
      </c>
      <c r="P3524" s="72">
        <v>72.03</v>
      </c>
    </row>
    <row r="3525" spans="15:16" x14ac:dyDescent="0.35">
      <c r="O3525" s="191">
        <v>40087</v>
      </c>
      <c r="P3525" s="72">
        <v>71.78</v>
      </c>
    </row>
    <row r="3526" spans="15:16" x14ac:dyDescent="0.35">
      <c r="O3526" s="191">
        <v>40091</v>
      </c>
      <c r="P3526" s="72">
        <v>70.44</v>
      </c>
    </row>
    <row r="3527" spans="15:16" x14ac:dyDescent="0.35">
      <c r="O3527" s="191">
        <v>40092</v>
      </c>
      <c r="P3527" s="72">
        <v>69.92</v>
      </c>
    </row>
    <row r="3528" spans="15:16" x14ac:dyDescent="0.35">
      <c r="O3528" s="191">
        <v>40093</v>
      </c>
      <c r="P3528" s="72">
        <v>69.790000000000006</v>
      </c>
    </row>
    <row r="3529" spans="15:16" x14ac:dyDescent="0.35">
      <c r="O3529" s="191">
        <v>40094</v>
      </c>
      <c r="P3529" s="72">
        <v>70.94</v>
      </c>
    </row>
    <row r="3530" spans="15:16" x14ac:dyDescent="0.35">
      <c r="O3530" s="191">
        <v>40095</v>
      </c>
      <c r="P3530" s="72">
        <v>70.53</v>
      </c>
    </row>
    <row r="3531" spans="15:16" x14ac:dyDescent="0.35">
      <c r="O3531" s="191">
        <v>40098</v>
      </c>
      <c r="P3531" s="72">
        <v>70.22</v>
      </c>
    </row>
    <row r="3532" spans="15:16" x14ac:dyDescent="0.35">
      <c r="O3532" s="191">
        <v>40099</v>
      </c>
      <c r="P3532" s="72">
        <v>70.180000000000007</v>
      </c>
    </row>
    <row r="3533" spans="15:16" x14ac:dyDescent="0.35">
      <c r="O3533" s="191">
        <v>40100</v>
      </c>
      <c r="P3533" s="72">
        <v>70.48</v>
      </c>
    </row>
    <row r="3534" spans="15:16" x14ac:dyDescent="0.35">
      <c r="O3534" s="191">
        <v>40101</v>
      </c>
      <c r="P3534" s="72">
        <v>70.69</v>
      </c>
    </row>
    <row r="3535" spans="15:16" x14ac:dyDescent="0.35">
      <c r="O3535" s="191">
        <v>40102</v>
      </c>
      <c r="P3535" s="72">
        <v>70.64</v>
      </c>
    </row>
    <row r="3536" spans="15:16" x14ac:dyDescent="0.35">
      <c r="O3536" s="191">
        <v>40106</v>
      </c>
      <c r="P3536" s="72">
        <v>69.91</v>
      </c>
    </row>
    <row r="3537" spans="15:16" x14ac:dyDescent="0.35">
      <c r="O3537" s="191">
        <v>40107</v>
      </c>
      <c r="P3537" s="72">
        <v>69.09</v>
      </c>
    </row>
    <row r="3538" spans="15:16" x14ac:dyDescent="0.35">
      <c r="O3538" s="191">
        <v>40108</v>
      </c>
      <c r="P3538" s="72">
        <v>68.72</v>
      </c>
    </row>
    <row r="3539" spans="15:16" x14ac:dyDescent="0.35">
      <c r="O3539" s="191">
        <v>40109</v>
      </c>
      <c r="P3539" s="72">
        <v>69.66</v>
      </c>
    </row>
    <row r="3540" spans="15:16" x14ac:dyDescent="0.35">
      <c r="O3540" s="191">
        <v>40112</v>
      </c>
      <c r="P3540" s="72">
        <v>68.27</v>
      </c>
    </row>
    <row r="3541" spans="15:16" x14ac:dyDescent="0.35">
      <c r="O3541" s="191">
        <v>40113</v>
      </c>
      <c r="P3541" s="72">
        <v>66.790000000000006</v>
      </c>
    </row>
    <row r="3542" spans="15:16" x14ac:dyDescent="0.35">
      <c r="O3542" s="191">
        <v>40114</v>
      </c>
      <c r="P3542" s="72">
        <v>67.55</v>
      </c>
    </row>
    <row r="3543" spans="15:16" x14ac:dyDescent="0.35">
      <c r="O3543" s="191">
        <v>40115</v>
      </c>
      <c r="P3543" s="72">
        <v>68.66</v>
      </c>
    </row>
    <row r="3544" spans="15:16" x14ac:dyDescent="0.35">
      <c r="O3544" s="191">
        <v>40116</v>
      </c>
      <c r="P3544" s="72">
        <v>68.790000000000006</v>
      </c>
    </row>
    <row r="3545" spans="15:16" x14ac:dyDescent="0.35">
      <c r="O3545" s="191">
        <v>40120</v>
      </c>
      <c r="P3545" s="72">
        <v>67.23</v>
      </c>
    </row>
    <row r="3546" spans="15:16" x14ac:dyDescent="0.35">
      <c r="O3546" s="191">
        <v>40121</v>
      </c>
      <c r="P3546" s="72">
        <v>68.010000000000005</v>
      </c>
    </row>
    <row r="3547" spans="15:16" x14ac:dyDescent="0.35">
      <c r="O3547" s="191">
        <v>40122</v>
      </c>
      <c r="P3547" s="72">
        <v>69.11</v>
      </c>
    </row>
    <row r="3548" spans="15:16" x14ac:dyDescent="0.35">
      <c r="O3548" s="191">
        <v>40123</v>
      </c>
      <c r="P3548" s="72">
        <v>71.819999999999993</v>
      </c>
    </row>
    <row r="3549" spans="15:16" x14ac:dyDescent="0.35">
      <c r="O3549" s="191">
        <v>40126</v>
      </c>
      <c r="P3549" s="72">
        <v>72.48</v>
      </c>
    </row>
    <row r="3550" spans="15:16" x14ac:dyDescent="0.35">
      <c r="O3550" s="191">
        <v>40127</v>
      </c>
      <c r="P3550" s="72">
        <v>73.290000000000006</v>
      </c>
    </row>
    <row r="3551" spans="15:16" x14ac:dyDescent="0.35">
      <c r="O3551" s="191">
        <v>40128</v>
      </c>
      <c r="P3551" s="72">
        <v>74.27</v>
      </c>
    </row>
    <row r="3552" spans="15:16" x14ac:dyDescent="0.35">
      <c r="O3552" s="191">
        <v>40129</v>
      </c>
      <c r="P3552" s="72">
        <v>73.459999999999994</v>
      </c>
    </row>
    <row r="3553" spans="15:16" x14ac:dyDescent="0.35">
      <c r="O3553" s="191">
        <v>40130</v>
      </c>
      <c r="P3553" s="72">
        <v>72.89</v>
      </c>
    </row>
    <row r="3554" spans="15:16" x14ac:dyDescent="0.35">
      <c r="O3554" s="191">
        <v>40133</v>
      </c>
      <c r="P3554" s="72">
        <v>71.819999999999993</v>
      </c>
    </row>
    <row r="3555" spans="15:16" x14ac:dyDescent="0.35">
      <c r="O3555" s="191">
        <v>40134</v>
      </c>
      <c r="P3555" s="72">
        <v>70.56</v>
      </c>
    </row>
    <row r="3556" spans="15:16" x14ac:dyDescent="0.35">
      <c r="O3556" s="191">
        <v>40135</v>
      </c>
      <c r="P3556" s="72">
        <v>70.67</v>
      </c>
    </row>
    <row r="3557" spans="15:16" x14ac:dyDescent="0.35">
      <c r="O3557" s="191">
        <v>40136</v>
      </c>
      <c r="P3557" s="72">
        <v>68.95</v>
      </c>
    </row>
    <row r="3558" spans="15:16" x14ac:dyDescent="0.35">
      <c r="O3558" s="191">
        <v>40137</v>
      </c>
      <c r="P3558" s="72">
        <v>69.819999999999993</v>
      </c>
    </row>
    <row r="3559" spans="15:16" x14ac:dyDescent="0.35">
      <c r="O3559" s="191">
        <v>40140</v>
      </c>
      <c r="P3559" s="72">
        <v>70.52</v>
      </c>
    </row>
    <row r="3560" spans="15:16" x14ac:dyDescent="0.35">
      <c r="O3560" s="191">
        <v>40141</v>
      </c>
      <c r="P3560" s="72">
        <v>72.7</v>
      </c>
    </row>
    <row r="3561" spans="15:16" x14ac:dyDescent="0.35">
      <c r="O3561" s="191">
        <v>40142</v>
      </c>
      <c r="P3561" s="72">
        <v>72.42</v>
      </c>
    </row>
    <row r="3562" spans="15:16" x14ac:dyDescent="0.35">
      <c r="O3562" s="191">
        <v>40143</v>
      </c>
      <c r="P3562" s="72">
        <v>72.25</v>
      </c>
    </row>
    <row r="3563" spans="15:16" x14ac:dyDescent="0.35">
      <c r="O3563" s="191">
        <v>40144</v>
      </c>
      <c r="P3563" s="72">
        <v>71.38</v>
      </c>
    </row>
    <row r="3564" spans="15:16" x14ac:dyDescent="0.35">
      <c r="O3564" s="191">
        <v>40147</v>
      </c>
      <c r="P3564" s="72">
        <v>72.42</v>
      </c>
    </row>
    <row r="3565" spans="15:16" x14ac:dyDescent="0.35">
      <c r="O3565" s="191">
        <v>40148</v>
      </c>
      <c r="P3565" s="72">
        <v>72.66</v>
      </c>
    </row>
    <row r="3566" spans="15:16" x14ac:dyDescent="0.35">
      <c r="O3566" s="191">
        <v>40149</v>
      </c>
      <c r="P3566" s="72">
        <v>71.89</v>
      </c>
    </row>
    <row r="3567" spans="15:16" x14ac:dyDescent="0.35">
      <c r="O3567" s="191">
        <v>40150</v>
      </c>
      <c r="P3567" s="72">
        <v>71.400000000000006</v>
      </c>
    </row>
    <row r="3568" spans="15:16" x14ac:dyDescent="0.35">
      <c r="O3568" s="191">
        <v>40151</v>
      </c>
      <c r="P3568" s="72">
        <v>73.959999999999994</v>
      </c>
    </row>
    <row r="3569" spans="15:16" x14ac:dyDescent="0.35">
      <c r="O3569" s="191">
        <v>40154</v>
      </c>
      <c r="P3569" s="72">
        <v>74.09</v>
      </c>
    </row>
    <row r="3570" spans="15:16" x14ac:dyDescent="0.35">
      <c r="O3570" s="191">
        <v>40155</v>
      </c>
      <c r="P3570" s="72">
        <v>76.77</v>
      </c>
    </row>
    <row r="3571" spans="15:16" x14ac:dyDescent="0.35">
      <c r="O3571" s="191">
        <v>40156</v>
      </c>
      <c r="P3571" s="72">
        <v>76.55</v>
      </c>
    </row>
    <row r="3572" spans="15:16" x14ac:dyDescent="0.35">
      <c r="O3572" s="191">
        <v>40157</v>
      </c>
      <c r="P3572" s="72">
        <v>76.87</v>
      </c>
    </row>
    <row r="3573" spans="15:16" x14ac:dyDescent="0.35">
      <c r="O3573" s="191">
        <v>40158</v>
      </c>
      <c r="P3573" s="72">
        <v>75.88</v>
      </c>
    </row>
    <row r="3574" spans="15:16" x14ac:dyDescent="0.35">
      <c r="O3574" s="191">
        <v>40161</v>
      </c>
      <c r="P3574" s="72">
        <v>75.010000000000005</v>
      </c>
    </row>
    <row r="3575" spans="15:16" x14ac:dyDescent="0.35">
      <c r="O3575" s="191">
        <v>40162</v>
      </c>
      <c r="P3575" s="72">
        <v>74.3</v>
      </c>
    </row>
    <row r="3576" spans="15:16" x14ac:dyDescent="0.35">
      <c r="O3576" s="191">
        <v>40163</v>
      </c>
      <c r="P3576" s="72">
        <v>75.09</v>
      </c>
    </row>
    <row r="3577" spans="15:16" x14ac:dyDescent="0.35">
      <c r="O3577" s="191">
        <v>40164</v>
      </c>
      <c r="P3577" s="72">
        <v>74.62</v>
      </c>
    </row>
    <row r="3578" spans="15:16" x14ac:dyDescent="0.35">
      <c r="O3578" s="191">
        <v>40165</v>
      </c>
      <c r="P3578" s="72">
        <v>74.239999999999995</v>
      </c>
    </row>
    <row r="3579" spans="15:16" x14ac:dyDescent="0.35">
      <c r="O3579" s="191">
        <v>40168</v>
      </c>
      <c r="P3579" s="72">
        <v>74.510000000000005</v>
      </c>
    </row>
    <row r="3580" spans="15:16" x14ac:dyDescent="0.35">
      <c r="O3580" s="191">
        <v>40169</v>
      </c>
      <c r="P3580" s="72">
        <v>74.66</v>
      </c>
    </row>
    <row r="3581" spans="15:16" x14ac:dyDescent="0.35">
      <c r="O3581" s="191">
        <v>40170</v>
      </c>
      <c r="P3581" s="72">
        <v>76.099999999999994</v>
      </c>
    </row>
    <row r="3582" spans="15:16" x14ac:dyDescent="0.35">
      <c r="O3582" s="191">
        <v>40171</v>
      </c>
      <c r="P3582" s="72">
        <v>76.28</v>
      </c>
    </row>
    <row r="3583" spans="15:16" x14ac:dyDescent="0.35">
      <c r="O3583" s="191">
        <v>40176</v>
      </c>
      <c r="P3583" s="72">
        <v>76.86</v>
      </c>
    </row>
    <row r="3584" spans="15:16" x14ac:dyDescent="0.35">
      <c r="O3584" s="191">
        <v>40177</v>
      </c>
      <c r="P3584" s="72">
        <v>76.56</v>
      </c>
    </row>
    <row r="3585" spans="15:16" x14ac:dyDescent="0.35">
      <c r="O3585" s="191">
        <v>40178</v>
      </c>
      <c r="P3585" s="72">
        <v>75.569999999999993</v>
      </c>
    </row>
    <row r="3586" spans="15:16" x14ac:dyDescent="0.35">
      <c r="O3586" s="191">
        <v>40182</v>
      </c>
      <c r="P3586" s="72">
        <v>76.23</v>
      </c>
    </row>
    <row r="3587" spans="15:16" x14ac:dyDescent="0.35">
      <c r="O3587" s="191">
        <v>40183</v>
      </c>
      <c r="P3587" s="72">
        <v>82.14</v>
      </c>
    </row>
    <row r="3588" spans="15:16" x14ac:dyDescent="0.35">
      <c r="O3588" s="191">
        <v>40184</v>
      </c>
      <c r="P3588" s="72">
        <v>83.42</v>
      </c>
    </row>
    <row r="3589" spans="15:16" x14ac:dyDescent="0.35">
      <c r="O3589" s="191">
        <v>40185</v>
      </c>
      <c r="P3589" s="72">
        <v>83.71</v>
      </c>
    </row>
    <row r="3590" spans="15:16" x14ac:dyDescent="0.35">
      <c r="O3590" s="191">
        <v>40186</v>
      </c>
      <c r="P3590" s="72">
        <v>84.13</v>
      </c>
    </row>
    <row r="3591" spans="15:16" x14ac:dyDescent="0.35">
      <c r="O3591" s="191">
        <v>40189</v>
      </c>
      <c r="P3591" s="72">
        <v>84.61</v>
      </c>
    </row>
    <row r="3592" spans="15:16" x14ac:dyDescent="0.35">
      <c r="O3592" s="191">
        <v>40190</v>
      </c>
      <c r="P3592" s="72">
        <v>82.67</v>
      </c>
    </row>
    <row r="3593" spans="15:16" x14ac:dyDescent="0.35">
      <c r="O3593" s="191">
        <v>40191</v>
      </c>
      <c r="P3593" s="72">
        <v>83.75</v>
      </c>
    </row>
    <row r="3594" spans="15:16" x14ac:dyDescent="0.35">
      <c r="O3594" s="191">
        <v>40192</v>
      </c>
      <c r="P3594" s="72">
        <v>83.45</v>
      </c>
    </row>
    <row r="3595" spans="15:16" x14ac:dyDescent="0.35">
      <c r="O3595" s="191">
        <v>40193</v>
      </c>
      <c r="P3595" s="72">
        <v>83.4</v>
      </c>
    </row>
    <row r="3596" spans="15:16" x14ac:dyDescent="0.35">
      <c r="O3596" s="191">
        <v>40196</v>
      </c>
      <c r="P3596" s="72">
        <v>82.79</v>
      </c>
    </row>
    <row r="3597" spans="15:16" x14ac:dyDescent="0.35">
      <c r="O3597" s="191">
        <v>40197</v>
      </c>
      <c r="P3597" s="72">
        <v>81.47</v>
      </c>
    </row>
    <row r="3598" spans="15:16" x14ac:dyDescent="0.35">
      <c r="O3598" s="191">
        <v>40198</v>
      </c>
      <c r="P3598" s="72">
        <v>80.430000000000007</v>
      </c>
    </row>
    <row r="3599" spans="15:16" x14ac:dyDescent="0.35">
      <c r="O3599" s="191">
        <v>40199</v>
      </c>
      <c r="P3599" s="72">
        <v>78.959999999999994</v>
      </c>
    </row>
    <row r="3600" spans="15:16" x14ac:dyDescent="0.35">
      <c r="O3600" s="191">
        <v>40200</v>
      </c>
      <c r="P3600" s="72">
        <v>78.36</v>
      </c>
    </row>
    <row r="3601" spans="15:16" x14ac:dyDescent="0.35">
      <c r="O3601" s="191">
        <v>40203</v>
      </c>
      <c r="P3601" s="72">
        <v>77.39</v>
      </c>
    </row>
    <row r="3602" spans="15:16" x14ac:dyDescent="0.35">
      <c r="O3602" s="191">
        <v>40205</v>
      </c>
      <c r="P3602" s="72">
        <v>75.09</v>
      </c>
    </row>
    <row r="3603" spans="15:16" x14ac:dyDescent="0.35">
      <c r="O3603" s="191">
        <v>40206</v>
      </c>
      <c r="P3603" s="72">
        <v>73.28</v>
      </c>
    </row>
    <row r="3604" spans="15:16" x14ac:dyDescent="0.35">
      <c r="O3604" s="191">
        <v>40207</v>
      </c>
      <c r="P3604" s="72">
        <v>73.489999999999995</v>
      </c>
    </row>
    <row r="3605" spans="15:16" x14ac:dyDescent="0.35">
      <c r="O3605" s="191">
        <v>40210</v>
      </c>
      <c r="P3605" s="72">
        <v>75.47</v>
      </c>
    </row>
    <row r="3606" spans="15:16" x14ac:dyDescent="0.35">
      <c r="O3606" s="191">
        <v>40211</v>
      </c>
      <c r="P3606" s="72">
        <v>74.239999999999995</v>
      </c>
    </row>
    <row r="3607" spans="15:16" x14ac:dyDescent="0.35">
      <c r="O3607" s="191">
        <v>40212</v>
      </c>
      <c r="P3607" s="72">
        <v>76.55</v>
      </c>
    </row>
    <row r="3608" spans="15:16" x14ac:dyDescent="0.35">
      <c r="O3608" s="191">
        <v>40213</v>
      </c>
      <c r="P3608" s="72">
        <v>75.41</v>
      </c>
    </row>
    <row r="3609" spans="15:16" x14ac:dyDescent="0.35">
      <c r="O3609" s="191">
        <v>40214</v>
      </c>
      <c r="P3609" s="72">
        <v>74.599999999999994</v>
      </c>
    </row>
    <row r="3610" spans="15:16" x14ac:dyDescent="0.35">
      <c r="O3610" s="191">
        <v>40217</v>
      </c>
      <c r="P3610" s="72">
        <v>75.459999999999994</v>
      </c>
    </row>
    <row r="3611" spans="15:16" x14ac:dyDescent="0.35">
      <c r="O3611" s="191">
        <v>40218</v>
      </c>
      <c r="P3611" s="72">
        <v>75.760000000000005</v>
      </c>
    </row>
    <row r="3612" spans="15:16" x14ac:dyDescent="0.35">
      <c r="O3612" s="191">
        <v>40219</v>
      </c>
      <c r="P3612" s="72">
        <v>74.989999999999995</v>
      </c>
    </row>
    <row r="3613" spans="15:16" x14ac:dyDescent="0.35">
      <c r="O3613" s="191">
        <v>40220</v>
      </c>
      <c r="P3613" s="72">
        <v>76.650000000000006</v>
      </c>
    </row>
    <row r="3614" spans="15:16" x14ac:dyDescent="0.35">
      <c r="O3614" s="191">
        <v>40224</v>
      </c>
      <c r="P3614" s="72">
        <v>76.31</v>
      </c>
    </row>
    <row r="3615" spans="15:16" x14ac:dyDescent="0.35">
      <c r="O3615" s="191">
        <v>40225</v>
      </c>
      <c r="P3615" s="72">
        <v>76</v>
      </c>
    </row>
    <row r="3616" spans="15:16" x14ac:dyDescent="0.35">
      <c r="O3616" s="191">
        <v>40226</v>
      </c>
      <c r="P3616" s="72">
        <v>75.48</v>
      </c>
    </row>
    <row r="3617" spans="15:16" x14ac:dyDescent="0.35">
      <c r="O3617" s="191">
        <v>40227</v>
      </c>
      <c r="P3617" s="72">
        <v>75.540000000000006</v>
      </c>
    </row>
    <row r="3618" spans="15:16" x14ac:dyDescent="0.35">
      <c r="O3618" s="191">
        <v>40228</v>
      </c>
      <c r="P3618" s="72">
        <v>74.430000000000007</v>
      </c>
    </row>
    <row r="3619" spans="15:16" x14ac:dyDescent="0.35">
      <c r="O3619" s="191">
        <v>40231</v>
      </c>
      <c r="P3619" s="72">
        <v>74.709999999999994</v>
      </c>
    </row>
    <row r="3620" spans="15:16" x14ac:dyDescent="0.35">
      <c r="O3620" s="191">
        <v>40232</v>
      </c>
      <c r="P3620" s="72">
        <v>74.7</v>
      </c>
    </row>
    <row r="3621" spans="15:16" x14ac:dyDescent="0.35">
      <c r="O3621" s="191">
        <v>40233</v>
      </c>
      <c r="P3621" s="72">
        <v>75.13</v>
      </c>
    </row>
    <row r="3622" spans="15:16" x14ac:dyDescent="0.35">
      <c r="O3622" s="191">
        <v>40234</v>
      </c>
      <c r="P3622" s="72">
        <v>74.11</v>
      </c>
    </row>
    <row r="3623" spans="15:16" x14ac:dyDescent="0.35">
      <c r="O3623" s="191">
        <v>40235</v>
      </c>
      <c r="P3623" s="72">
        <v>75.290000000000006</v>
      </c>
    </row>
    <row r="3624" spans="15:16" x14ac:dyDescent="0.35">
      <c r="O3624" s="191">
        <v>40239</v>
      </c>
      <c r="P3624" s="72">
        <v>76.64</v>
      </c>
    </row>
    <row r="3625" spans="15:16" x14ac:dyDescent="0.35">
      <c r="O3625" s="191">
        <v>40240</v>
      </c>
      <c r="P3625" s="72">
        <v>78.44</v>
      </c>
    </row>
    <row r="3626" spans="15:16" x14ac:dyDescent="0.35">
      <c r="O3626" s="191">
        <v>40241</v>
      </c>
      <c r="P3626" s="72">
        <v>78.63</v>
      </c>
    </row>
    <row r="3627" spans="15:16" x14ac:dyDescent="0.35">
      <c r="O3627" s="191">
        <v>40242</v>
      </c>
      <c r="P3627" s="72">
        <v>77.86</v>
      </c>
    </row>
    <row r="3628" spans="15:16" x14ac:dyDescent="0.35">
      <c r="O3628" s="191">
        <v>40245</v>
      </c>
      <c r="P3628" s="72">
        <v>77.13</v>
      </c>
    </row>
    <row r="3629" spans="15:16" x14ac:dyDescent="0.35">
      <c r="O3629" s="191">
        <v>40246</v>
      </c>
      <c r="P3629" s="72">
        <v>75.78</v>
      </c>
    </row>
    <row r="3630" spans="15:16" x14ac:dyDescent="0.35">
      <c r="O3630" s="191">
        <v>40247</v>
      </c>
      <c r="P3630" s="72">
        <v>76.849999999999994</v>
      </c>
    </row>
    <row r="3631" spans="15:16" x14ac:dyDescent="0.35">
      <c r="O3631" s="191">
        <v>40248</v>
      </c>
      <c r="P3631" s="72">
        <v>77.38</v>
      </c>
    </row>
    <row r="3632" spans="15:16" x14ac:dyDescent="0.35">
      <c r="O3632" s="191">
        <v>40249</v>
      </c>
      <c r="P3632" s="72">
        <v>77.099999999999994</v>
      </c>
    </row>
    <row r="3633" spans="15:16" x14ac:dyDescent="0.35">
      <c r="O3633" s="191">
        <v>40252</v>
      </c>
      <c r="P3633" s="72">
        <v>77.180000000000007</v>
      </c>
    </row>
    <row r="3634" spans="15:16" x14ac:dyDescent="0.35">
      <c r="O3634" s="191">
        <v>40253</v>
      </c>
      <c r="P3634" s="72">
        <v>76.7</v>
      </c>
    </row>
    <row r="3635" spans="15:16" x14ac:dyDescent="0.35">
      <c r="O3635" s="191">
        <v>40254</v>
      </c>
      <c r="P3635" s="72">
        <v>76.959999999999994</v>
      </c>
    </row>
    <row r="3636" spans="15:16" x14ac:dyDescent="0.35">
      <c r="O3636" s="191">
        <v>40255</v>
      </c>
      <c r="P3636" s="72">
        <v>76.23</v>
      </c>
    </row>
    <row r="3637" spans="15:16" x14ac:dyDescent="0.35">
      <c r="O3637" s="191">
        <v>40256</v>
      </c>
      <c r="P3637" s="72">
        <v>76.27</v>
      </c>
    </row>
    <row r="3638" spans="15:16" x14ac:dyDescent="0.35">
      <c r="O3638" s="191">
        <v>40259</v>
      </c>
      <c r="P3638" s="72">
        <v>76.540000000000006</v>
      </c>
    </row>
    <row r="3639" spans="15:16" x14ac:dyDescent="0.35">
      <c r="O3639" s="191">
        <v>40260</v>
      </c>
      <c r="P3639" s="72">
        <v>75.400000000000006</v>
      </c>
    </row>
    <row r="3640" spans="15:16" x14ac:dyDescent="0.35">
      <c r="O3640" s="191">
        <v>40262</v>
      </c>
      <c r="P3640" s="72">
        <v>75.47</v>
      </c>
    </row>
    <row r="3641" spans="15:16" x14ac:dyDescent="0.35">
      <c r="O3641" s="191">
        <v>40263</v>
      </c>
      <c r="P3641" s="72">
        <v>75.12</v>
      </c>
    </row>
    <row r="3642" spans="15:16" x14ac:dyDescent="0.35">
      <c r="O3642" s="191">
        <v>40266</v>
      </c>
      <c r="P3642" s="72">
        <v>77.650000000000006</v>
      </c>
    </row>
    <row r="3643" spans="15:16" x14ac:dyDescent="0.35">
      <c r="O3643" s="191">
        <v>40267</v>
      </c>
      <c r="P3643" s="72">
        <v>79.38</v>
      </c>
    </row>
    <row r="3644" spans="15:16" x14ac:dyDescent="0.35">
      <c r="O3644" s="191">
        <v>40268</v>
      </c>
      <c r="P3644" s="72">
        <v>78.599999999999994</v>
      </c>
    </row>
    <row r="3645" spans="15:16" x14ac:dyDescent="0.35">
      <c r="O3645" s="191">
        <v>40269</v>
      </c>
      <c r="P3645" s="72">
        <v>77.930000000000007</v>
      </c>
    </row>
    <row r="3646" spans="15:16" x14ac:dyDescent="0.35">
      <c r="O3646" s="191">
        <v>40273</v>
      </c>
      <c r="P3646" s="72">
        <v>77.599999999999994</v>
      </c>
    </row>
    <row r="3647" spans="15:16" x14ac:dyDescent="0.35">
      <c r="O3647" s="191">
        <v>40274</v>
      </c>
      <c r="P3647" s="72">
        <v>77.89</v>
      </c>
    </row>
    <row r="3648" spans="15:16" x14ac:dyDescent="0.35">
      <c r="O3648" s="191">
        <v>40275</v>
      </c>
      <c r="P3648" s="72">
        <v>78.39</v>
      </c>
    </row>
    <row r="3649" spans="15:16" x14ac:dyDescent="0.35">
      <c r="O3649" s="191">
        <v>40276</v>
      </c>
      <c r="P3649" s="72">
        <v>78.17</v>
      </c>
    </row>
    <row r="3650" spans="15:16" x14ac:dyDescent="0.35">
      <c r="O3650" s="191">
        <v>40277</v>
      </c>
      <c r="P3650" s="72">
        <v>80.41</v>
      </c>
    </row>
    <row r="3651" spans="15:16" x14ac:dyDescent="0.35">
      <c r="O3651" s="191">
        <v>40280</v>
      </c>
      <c r="P3651" s="72">
        <v>81.92</v>
      </c>
    </row>
    <row r="3652" spans="15:16" x14ac:dyDescent="0.35">
      <c r="O3652" s="191">
        <v>40281</v>
      </c>
      <c r="P3652" s="72">
        <v>81.52</v>
      </c>
    </row>
    <row r="3653" spans="15:16" x14ac:dyDescent="0.35">
      <c r="O3653" s="191">
        <v>40283</v>
      </c>
      <c r="P3653" s="72">
        <v>80.790000000000006</v>
      </c>
    </row>
    <row r="3654" spans="15:16" x14ac:dyDescent="0.35">
      <c r="O3654" s="191">
        <v>40284</v>
      </c>
      <c r="P3654" s="72">
        <v>79.02</v>
      </c>
    </row>
    <row r="3655" spans="15:16" x14ac:dyDescent="0.35">
      <c r="O3655" s="191">
        <v>40287</v>
      </c>
      <c r="P3655" s="72">
        <v>79.66</v>
      </c>
    </row>
    <row r="3656" spans="15:16" x14ac:dyDescent="0.35">
      <c r="O3656" s="191">
        <v>40288</v>
      </c>
      <c r="P3656" s="72">
        <v>79.92</v>
      </c>
    </row>
    <row r="3657" spans="15:16" x14ac:dyDescent="0.35">
      <c r="O3657" s="191">
        <v>40289</v>
      </c>
      <c r="P3657" s="72">
        <v>81.14</v>
      </c>
    </row>
    <row r="3658" spans="15:16" x14ac:dyDescent="0.35">
      <c r="O3658" s="191">
        <v>40290</v>
      </c>
      <c r="P3658" s="72">
        <v>82.03</v>
      </c>
    </row>
    <row r="3659" spans="15:16" x14ac:dyDescent="0.35">
      <c r="O3659" s="191">
        <v>40291</v>
      </c>
      <c r="P3659" s="72">
        <v>83.35</v>
      </c>
    </row>
    <row r="3660" spans="15:16" x14ac:dyDescent="0.35">
      <c r="O3660" s="191">
        <v>40294</v>
      </c>
      <c r="P3660" s="72">
        <v>84.22</v>
      </c>
    </row>
    <row r="3661" spans="15:16" x14ac:dyDescent="0.35">
      <c r="O3661" s="191">
        <v>40295</v>
      </c>
      <c r="P3661" s="72">
        <v>83.26</v>
      </c>
    </row>
    <row r="3662" spans="15:16" x14ac:dyDescent="0.35">
      <c r="O3662" s="191">
        <v>40296</v>
      </c>
      <c r="P3662" s="72">
        <v>80.94</v>
      </c>
    </row>
    <row r="3663" spans="15:16" x14ac:dyDescent="0.35">
      <c r="O3663" s="191">
        <v>40297</v>
      </c>
      <c r="P3663" s="72">
        <v>82.2</v>
      </c>
    </row>
    <row r="3664" spans="15:16" x14ac:dyDescent="0.35">
      <c r="O3664" s="191">
        <v>40298</v>
      </c>
      <c r="P3664" s="72">
        <v>84.56</v>
      </c>
    </row>
    <row r="3665" spans="15:16" x14ac:dyDescent="0.35">
      <c r="O3665" s="191">
        <v>40301</v>
      </c>
      <c r="P3665" s="72">
        <v>83.86</v>
      </c>
    </row>
    <row r="3666" spans="15:16" x14ac:dyDescent="0.35">
      <c r="O3666" s="191">
        <v>40302</v>
      </c>
      <c r="P3666" s="72">
        <v>81.709999999999994</v>
      </c>
    </row>
    <row r="3667" spans="15:16" x14ac:dyDescent="0.35">
      <c r="O3667" s="191">
        <v>40303</v>
      </c>
      <c r="P3667" s="72">
        <v>82.86</v>
      </c>
    </row>
    <row r="3668" spans="15:16" x14ac:dyDescent="0.35">
      <c r="O3668" s="191">
        <v>40304</v>
      </c>
      <c r="P3668" s="72">
        <v>82.73</v>
      </c>
    </row>
    <row r="3669" spans="15:16" x14ac:dyDescent="0.35">
      <c r="O3669" s="191">
        <v>40305</v>
      </c>
      <c r="P3669" s="72">
        <v>82.34</v>
      </c>
    </row>
    <row r="3670" spans="15:16" x14ac:dyDescent="0.35">
      <c r="O3670" s="191">
        <v>40308</v>
      </c>
      <c r="P3670" s="72">
        <v>83.11</v>
      </c>
    </row>
    <row r="3671" spans="15:16" x14ac:dyDescent="0.35">
      <c r="O3671" s="191">
        <v>40309</v>
      </c>
      <c r="P3671" s="72">
        <v>82.71</v>
      </c>
    </row>
    <row r="3672" spans="15:16" x14ac:dyDescent="0.35">
      <c r="O3672" s="191">
        <v>40310</v>
      </c>
      <c r="P3672" s="72">
        <v>82.9</v>
      </c>
    </row>
    <row r="3673" spans="15:16" x14ac:dyDescent="0.35">
      <c r="O3673" s="191">
        <v>40311</v>
      </c>
      <c r="P3673" s="72">
        <v>83.46</v>
      </c>
    </row>
    <row r="3674" spans="15:16" x14ac:dyDescent="0.35">
      <c r="O3674" s="191">
        <v>40312</v>
      </c>
      <c r="P3674" s="72">
        <v>85.96</v>
      </c>
    </row>
    <row r="3675" spans="15:16" x14ac:dyDescent="0.35">
      <c r="O3675" s="191">
        <v>40315</v>
      </c>
      <c r="P3675" s="72">
        <v>88.81</v>
      </c>
    </row>
    <row r="3676" spans="15:16" x14ac:dyDescent="0.35">
      <c r="O3676" s="191">
        <v>40316</v>
      </c>
      <c r="P3676" s="72">
        <v>89.58</v>
      </c>
    </row>
    <row r="3677" spans="15:16" x14ac:dyDescent="0.35">
      <c r="O3677" s="191">
        <v>40317</v>
      </c>
      <c r="P3677" s="72">
        <v>88.42</v>
      </c>
    </row>
    <row r="3678" spans="15:16" x14ac:dyDescent="0.35">
      <c r="O3678" s="191">
        <v>40318</v>
      </c>
      <c r="P3678" s="72">
        <v>88.81</v>
      </c>
    </row>
    <row r="3679" spans="15:16" x14ac:dyDescent="0.35">
      <c r="O3679" s="191">
        <v>40319</v>
      </c>
      <c r="P3679" s="72">
        <v>88.18</v>
      </c>
    </row>
    <row r="3680" spans="15:16" x14ac:dyDescent="0.35">
      <c r="O3680" s="191">
        <v>40322</v>
      </c>
      <c r="P3680" s="72">
        <v>85.93</v>
      </c>
    </row>
    <row r="3681" spans="15:16" x14ac:dyDescent="0.35">
      <c r="O3681" s="191">
        <v>40323</v>
      </c>
      <c r="P3681" s="72">
        <v>84.87</v>
      </c>
    </row>
    <row r="3682" spans="15:16" x14ac:dyDescent="0.35">
      <c r="O3682" s="191">
        <v>40324</v>
      </c>
      <c r="P3682" s="72">
        <v>82.73</v>
      </c>
    </row>
    <row r="3683" spans="15:16" x14ac:dyDescent="0.35">
      <c r="O3683" s="191">
        <v>40325</v>
      </c>
      <c r="P3683" s="72">
        <v>80.92</v>
      </c>
    </row>
    <row r="3684" spans="15:16" x14ac:dyDescent="0.35">
      <c r="O3684" s="191">
        <v>40326</v>
      </c>
      <c r="P3684" s="72">
        <v>85.08</v>
      </c>
    </row>
    <row r="3685" spans="15:16" x14ac:dyDescent="0.35">
      <c r="O3685" s="191">
        <v>40329</v>
      </c>
      <c r="P3685" s="72">
        <v>87.04</v>
      </c>
    </row>
    <row r="3686" spans="15:16" x14ac:dyDescent="0.35">
      <c r="O3686" s="191">
        <v>40330</v>
      </c>
      <c r="P3686" s="72">
        <v>85.92</v>
      </c>
    </row>
    <row r="3687" spans="15:16" ht="14.5" customHeight="1" x14ac:dyDescent="0.35">
      <c r="O3687" s="191">
        <v>40331</v>
      </c>
      <c r="P3687" s="72">
        <v>85.83</v>
      </c>
    </row>
    <row r="3688" spans="15:16" ht="29" customHeight="1" x14ac:dyDescent="0.35">
      <c r="O3688" s="191">
        <v>40332</v>
      </c>
      <c r="P3688" s="72">
        <v>87.4</v>
      </c>
    </row>
    <row r="3689" spans="15:16" x14ac:dyDescent="0.35">
      <c r="O3689" s="191">
        <v>40333</v>
      </c>
      <c r="P3689" s="72">
        <v>87.4</v>
      </c>
    </row>
    <row r="3690" spans="15:16" x14ac:dyDescent="0.35">
      <c r="O3690" s="191">
        <v>40336</v>
      </c>
      <c r="P3690" s="72">
        <v>86.17</v>
      </c>
    </row>
    <row r="3691" spans="15:16" x14ac:dyDescent="0.35">
      <c r="O3691" s="191">
        <v>40337</v>
      </c>
      <c r="P3691" s="72">
        <v>85.67</v>
      </c>
    </row>
    <row r="3692" spans="15:16" x14ac:dyDescent="0.35">
      <c r="O3692" s="191">
        <v>40338</v>
      </c>
      <c r="P3692" s="72">
        <v>84.74</v>
      </c>
    </row>
    <row r="3693" spans="15:16" x14ac:dyDescent="0.35">
      <c r="O3693" s="191">
        <v>40339</v>
      </c>
      <c r="P3693" s="72">
        <v>86.02</v>
      </c>
    </row>
    <row r="3694" spans="15:16" x14ac:dyDescent="0.35">
      <c r="O3694" s="191">
        <v>40340</v>
      </c>
      <c r="P3694" s="72">
        <v>88.62</v>
      </c>
    </row>
    <row r="3695" spans="15:16" x14ac:dyDescent="0.35">
      <c r="O3695" s="191">
        <v>40343</v>
      </c>
      <c r="P3695" s="72">
        <v>89.27</v>
      </c>
    </row>
    <row r="3696" spans="15:16" x14ac:dyDescent="0.35">
      <c r="O3696" s="191">
        <v>40344</v>
      </c>
      <c r="P3696" s="72">
        <v>89.99</v>
      </c>
    </row>
    <row r="3697" spans="15:16" x14ac:dyDescent="0.35">
      <c r="O3697" s="191">
        <v>40345</v>
      </c>
      <c r="P3697" s="72">
        <v>90.07</v>
      </c>
    </row>
    <row r="3698" spans="15:16" x14ac:dyDescent="0.35">
      <c r="O3698" s="191">
        <v>40346</v>
      </c>
      <c r="P3698" s="72">
        <v>91.9</v>
      </c>
    </row>
    <row r="3699" spans="15:16" x14ac:dyDescent="0.35">
      <c r="O3699" s="191">
        <v>40347</v>
      </c>
      <c r="P3699" s="72">
        <v>90.89</v>
      </c>
    </row>
    <row r="3700" spans="15:16" x14ac:dyDescent="0.35">
      <c r="O3700" s="191">
        <v>40350</v>
      </c>
      <c r="P3700" s="72">
        <v>95.07</v>
      </c>
    </row>
    <row r="3701" spans="15:16" x14ac:dyDescent="0.35">
      <c r="O3701" s="191">
        <v>40351</v>
      </c>
      <c r="P3701" s="72">
        <v>94.74</v>
      </c>
    </row>
    <row r="3702" spans="15:16" x14ac:dyDescent="0.35">
      <c r="O3702" s="191">
        <v>40352</v>
      </c>
      <c r="P3702" s="72">
        <v>95.59</v>
      </c>
    </row>
    <row r="3703" spans="15:16" x14ac:dyDescent="0.35">
      <c r="O3703" s="191">
        <v>40353</v>
      </c>
      <c r="P3703" s="72">
        <v>94.46</v>
      </c>
    </row>
    <row r="3704" spans="15:16" x14ac:dyDescent="0.35">
      <c r="O3704" s="191">
        <v>40354</v>
      </c>
      <c r="P3704" s="72">
        <v>94.65</v>
      </c>
    </row>
    <row r="3705" spans="15:16" x14ac:dyDescent="0.35">
      <c r="O3705" s="191">
        <v>40357</v>
      </c>
      <c r="P3705" s="72">
        <v>96.33</v>
      </c>
    </row>
    <row r="3706" spans="15:16" x14ac:dyDescent="0.35">
      <c r="O3706" s="191">
        <v>40358</v>
      </c>
      <c r="P3706" s="72">
        <v>95.9</v>
      </c>
    </row>
    <row r="3707" spans="15:16" x14ac:dyDescent="0.35">
      <c r="O3707" s="191">
        <v>40359</v>
      </c>
      <c r="P3707" s="72">
        <v>97.61</v>
      </c>
    </row>
    <row r="3708" spans="15:16" x14ac:dyDescent="0.35">
      <c r="O3708" s="191">
        <v>40360</v>
      </c>
      <c r="P3708" s="72">
        <v>97.24</v>
      </c>
    </row>
    <row r="3709" spans="15:16" x14ac:dyDescent="0.35">
      <c r="O3709" s="191">
        <v>40361</v>
      </c>
      <c r="P3709" s="72">
        <v>97</v>
      </c>
    </row>
    <row r="3710" spans="15:16" x14ac:dyDescent="0.35">
      <c r="O3710" s="191">
        <v>40364</v>
      </c>
      <c r="P3710" s="72">
        <v>96.68</v>
      </c>
    </row>
    <row r="3711" spans="15:16" x14ac:dyDescent="0.35">
      <c r="O3711" s="191">
        <v>40365</v>
      </c>
      <c r="P3711" s="72">
        <v>96.64</v>
      </c>
    </row>
    <row r="3712" spans="15:16" x14ac:dyDescent="0.35">
      <c r="O3712" s="191">
        <v>40366</v>
      </c>
      <c r="P3712" s="72">
        <v>96.8</v>
      </c>
    </row>
    <row r="3713" spans="15:16" x14ac:dyDescent="0.35">
      <c r="O3713" s="191">
        <v>40367</v>
      </c>
      <c r="P3713" s="72">
        <v>96.84</v>
      </c>
    </row>
    <row r="3714" spans="15:16" x14ac:dyDescent="0.35">
      <c r="O3714" s="191">
        <v>40368</v>
      </c>
      <c r="P3714" s="72">
        <v>97.33</v>
      </c>
    </row>
    <row r="3715" spans="15:16" x14ac:dyDescent="0.35">
      <c r="O3715" s="191">
        <v>40371</v>
      </c>
      <c r="P3715" s="72">
        <v>96.2</v>
      </c>
    </row>
    <row r="3716" spans="15:16" x14ac:dyDescent="0.35">
      <c r="O3716" s="191">
        <v>40372</v>
      </c>
      <c r="P3716" s="72">
        <v>96.24</v>
      </c>
    </row>
    <row r="3717" spans="15:16" x14ac:dyDescent="0.35">
      <c r="O3717" s="191">
        <v>40373</v>
      </c>
      <c r="P3717" s="72">
        <v>93.95</v>
      </c>
    </row>
    <row r="3718" spans="15:16" x14ac:dyDescent="0.35">
      <c r="O3718" s="191">
        <v>40374</v>
      </c>
      <c r="P3718" s="72">
        <v>92.87</v>
      </c>
    </row>
    <row r="3719" spans="15:16" x14ac:dyDescent="0.35">
      <c r="O3719" s="191">
        <v>40375</v>
      </c>
      <c r="P3719" s="72">
        <v>96.76</v>
      </c>
    </row>
    <row r="3720" spans="15:16" x14ac:dyDescent="0.35">
      <c r="O3720" s="191">
        <v>40378</v>
      </c>
      <c r="P3720" s="72">
        <v>97.45</v>
      </c>
    </row>
    <row r="3721" spans="15:16" x14ac:dyDescent="0.35">
      <c r="O3721" s="191">
        <v>40379</v>
      </c>
      <c r="P3721" s="72">
        <v>97.89</v>
      </c>
    </row>
    <row r="3722" spans="15:16" x14ac:dyDescent="0.35">
      <c r="O3722" s="191">
        <v>40380</v>
      </c>
      <c r="P3722" s="72">
        <v>97.61</v>
      </c>
    </row>
    <row r="3723" spans="15:16" x14ac:dyDescent="0.35">
      <c r="O3723" s="191">
        <v>40381</v>
      </c>
      <c r="P3723" s="72">
        <v>97.08</v>
      </c>
    </row>
    <row r="3724" spans="15:16" x14ac:dyDescent="0.35">
      <c r="O3724" s="191">
        <v>40382</v>
      </c>
      <c r="P3724" s="72">
        <v>96.88</v>
      </c>
    </row>
    <row r="3725" spans="15:16" x14ac:dyDescent="0.35">
      <c r="O3725" s="191">
        <v>40385</v>
      </c>
      <c r="P3725" s="72">
        <v>94.43</v>
      </c>
    </row>
    <row r="3726" spans="15:16" x14ac:dyDescent="0.35">
      <c r="O3726" s="191">
        <v>40386</v>
      </c>
      <c r="P3726" s="72">
        <v>95.28</v>
      </c>
    </row>
    <row r="3727" spans="15:16" x14ac:dyDescent="0.35">
      <c r="O3727" s="191">
        <v>40387</v>
      </c>
      <c r="P3727" s="72">
        <v>94.96</v>
      </c>
    </row>
    <row r="3728" spans="15:16" x14ac:dyDescent="0.35">
      <c r="O3728" s="191">
        <v>40388</v>
      </c>
      <c r="P3728" s="72">
        <v>93.63</v>
      </c>
    </row>
    <row r="3729" spans="15:16" x14ac:dyDescent="0.35">
      <c r="O3729" s="191">
        <v>40389</v>
      </c>
      <c r="P3729" s="72">
        <v>93.19</v>
      </c>
    </row>
    <row r="3730" spans="15:16" x14ac:dyDescent="0.35">
      <c r="O3730" s="191">
        <v>40392</v>
      </c>
      <c r="P3730" s="72">
        <v>94.19</v>
      </c>
    </row>
    <row r="3731" spans="15:16" x14ac:dyDescent="0.35">
      <c r="O3731" s="191">
        <v>40393</v>
      </c>
      <c r="P3731" s="72">
        <v>95</v>
      </c>
    </row>
    <row r="3732" spans="15:16" x14ac:dyDescent="0.35">
      <c r="O3732" s="191">
        <v>40394</v>
      </c>
      <c r="P3732" s="72">
        <v>93.55</v>
      </c>
    </row>
    <row r="3733" spans="15:16" x14ac:dyDescent="0.35">
      <c r="O3733" s="191">
        <v>40395</v>
      </c>
      <c r="P3733" s="72">
        <v>93.16</v>
      </c>
    </row>
    <row r="3734" spans="15:16" x14ac:dyDescent="0.35">
      <c r="O3734" s="191">
        <v>40396</v>
      </c>
      <c r="P3734" s="72">
        <v>91.57</v>
      </c>
    </row>
    <row r="3735" spans="15:16" x14ac:dyDescent="0.35">
      <c r="O3735" s="191">
        <v>40399</v>
      </c>
      <c r="P3735" s="72">
        <v>92.18</v>
      </c>
    </row>
    <row r="3736" spans="15:16" x14ac:dyDescent="0.35">
      <c r="O3736" s="191">
        <v>40400</v>
      </c>
      <c r="P3736" s="72">
        <v>91.73</v>
      </c>
    </row>
    <row r="3737" spans="15:16" x14ac:dyDescent="0.35">
      <c r="O3737" s="191">
        <v>40401</v>
      </c>
      <c r="P3737" s="72">
        <v>93.04</v>
      </c>
    </row>
    <row r="3738" spans="15:16" x14ac:dyDescent="0.35">
      <c r="O3738" s="191">
        <v>40402</v>
      </c>
      <c r="P3738" s="72">
        <v>91.94</v>
      </c>
    </row>
    <row r="3739" spans="15:16" x14ac:dyDescent="0.35">
      <c r="O3739" s="191">
        <v>40403</v>
      </c>
      <c r="P3739" s="72">
        <v>93.25</v>
      </c>
    </row>
    <row r="3740" spans="15:16" x14ac:dyDescent="0.35">
      <c r="O3740" s="191">
        <v>40406</v>
      </c>
      <c r="P3740" s="72">
        <v>90.88</v>
      </c>
    </row>
    <row r="3741" spans="15:16" x14ac:dyDescent="0.35">
      <c r="O3741" s="191">
        <v>40407</v>
      </c>
      <c r="P3741" s="72">
        <v>89.94</v>
      </c>
    </row>
    <row r="3742" spans="15:16" x14ac:dyDescent="0.35">
      <c r="O3742" s="191">
        <v>40408</v>
      </c>
      <c r="P3742" s="72">
        <v>88.92</v>
      </c>
    </row>
    <row r="3743" spans="15:16" x14ac:dyDescent="0.35">
      <c r="O3743" s="191">
        <v>40409</v>
      </c>
      <c r="P3743" s="72">
        <v>92.35</v>
      </c>
    </row>
    <row r="3744" spans="15:16" x14ac:dyDescent="0.35">
      <c r="O3744" s="191">
        <v>40410</v>
      </c>
      <c r="P3744" s="72">
        <v>91.08</v>
      </c>
    </row>
    <row r="3745" spans="15:16" x14ac:dyDescent="0.35">
      <c r="O3745" s="191">
        <v>40413</v>
      </c>
      <c r="P3745" s="72">
        <v>95.33</v>
      </c>
    </row>
    <row r="3746" spans="15:16" x14ac:dyDescent="0.35">
      <c r="O3746" s="191">
        <v>40414</v>
      </c>
      <c r="P3746" s="72">
        <v>95.12</v>
      </c>
    </row>
    <row r="3747" spans="15:16" x14ac:dyDescent="0.35">
      <c r="O3747" s="191">
        <v>40415</v>
      </c>
      <c r="P3747" s="72">
        <v>95.57</v>
      </c>
    </row>
    <row r="3748" spans="15:16" x14ac:dyDescent="0.35">
      <c r="O3748" s="191">
        <v>40416</v>
      </c>
      <c r="P3748" s="72">
        <v>96.51</v>
      </c>
    </row>
    <row r="3749" spans="15:16" x14ac:dyDescent="0.35">
      <c r="O3749" s="191">
        <v>40417</v>
      </c>
      <c r="P3749" s="72">
        <v>96.19</v>
      </c>
    </row>
    <row r="3750" spans="15:16" x14ac:dyDescent="0.35">
      <c r="O3750" s="191">
        <v>40420</v>
      </c>
      <c r="P3750" s="72">
        <v>96.06</v>
      </c>
    </row>
    <row r="3751" spans="15:16" x14ac:dyDescent="0.35">
      <c r="O3751" s="191">
        <v>40421</v>
      </c>
      <c r="P3751" s="72">
        <v>98.43</v>
      </c>
    </row>
    <row r="3752" spans="15:16" x14ac:dyDescent="0.35">
      <c r="O3752" s="191">
        <v>40422</v>
      </c>
      <c r="P3752" s="72">
        <v>100.47</v>
      </c>
    </row>
    <row r="3753" spans="15:16" x14ac:dyDescent="0.35">
      <c r="O3753" s="191">
        <v>40423</v>
      </c>
      <c r="P3753" s="72">
        <v>99.98</v>
      </c>
    </row>
    <row r="3754" spans="15:16" x14ac:dyDescent="0.35">
      <c r="O3754" s="191">
        <v>40424</v>
      </c>
      <c r="P3754" s="72">
        <v>99.78</v>
      </c>
    </row>
    <row r="3755" spans="15:16" x14ac:dyDescent="0.35">
      <c r="O3755" s="191">
        <v>40427</v>
      </c>
      <c r="P3755" s="72">
        <v>100.6</v>
      </c>
    </row>
    <row r="3756" spans="15:16" x14ac:dyDescent="0.35">
      <c r="O3756" s="191">
        <v>40428</v>
      </c>
      <c r="P3756" s="72">
        <v>104.31</v>
      </c>
    </row>
    <row r="3757" spans="15:16" x14ac:dyDescent="0.35">
      <c r="O3757" s="191">
        <v>40429</v>
      </c>
      <c r="P3757" s="72">
        <v>103.95</v>
      </c>
    </row>
    <row r="3758" spans="15:16" x14ac:dyDescent="0.35">
      <c r="O3758" s="191">
        <v>40430</v>
      </c>
      <c r="P3758" s="72">
        <v>104.4</v>
      </c>
    </row>
    <row r="3759" spans="15:16" x14ac:dyDescent="0.35">
      <c r="O3759" s="191">
        <v>40434</v>
      </c>
      <c r="P3759" s="72">
        <v>102.88</v>
      </c>
    </row>
    <row r="3760" spans="15:16" x14ac:dyDescent="0.35">
      <c r="O3760" s="191">
        <v>40435</v>
      </c>
      <c r="P3760" s="72">
        <v>101.21</v>
      </c>
    </row>
    <row r="3761" spans="15:16" x14ac:dyDescent="0.35">
      <c r="O3761" s="191">
        <v>40436</v>
      </c>
      <c r="P3761" s="72">
        <v>100.68</v>
      </c>
    </row>
    <row r="3762" spans="15:16" x14ac:dyDescent="0.35">
      <c r="O3762" s="191">
        <v>40437</v>
      </c>
      <c r="P3762" s="72">
        <v>99.78</v>
      </c>
    </row>
    <row r="3763" spans="15:16" x14ac:dyDescent="0.35">
      <c r="O3763" s="191">
        <v>40438</v>
      </c>
      <c r="P3763" s="72">
        <v>100.19</v>
      </c>
    </row>
    <row r="3764" spans="15:16" x14ac:dyDescent="0.35">
      <c r="O3764" s="191">
        <v>40441</v>
      </c>
      <c r="P3764" s="72">
        <v>101.74</v>
      </c>
    </row>
    <row r="3765" spans="15:16" x14ac:dyDescent="0.35">
      <c r="O3765" s="191">
        <v>40442</v>
      </c>
      <c r="P3765" s="72">
        <v>100.07</v>
      </c>
    </row>
    <row r="3766" spans="15:16" x14ac:dyDescent="0.35">
      <c r="O3766" s="191">
        <v>40443</v>
      </c>
      <c r="P3766" s="72">
        <v>98.68</v>
      </c>
    </row>
    <row r="3767" spans="15:16" x14ac:dyDescent="0.35">
      <c r="O3767" s="191">
        <v>40444</v>
      </c>
      <c r="P3767" s="72">
        <v>100.92</v>
      </c>
    </row>
    <row r="3768" spans="15:16" x14ac:dyDescent="0.35">
      <c r="O3768" s="191">
        <v>40445</v>
      </c>
      <c r="P3768" s="72">
        <v>102.19</v>
      </c>
    </row>
    <row r="3769" spans="15:16" x14ac:dyDescent="0.35">
      <c r="O3769" s="191">
        <v>40448</v>
      </c>
      <c r="P3769" s="72">
        <v>100.96</v>
      </c>
    </row>
    <row r="3770" spans="15:16" x14ac:dyDescent="0.35">
      <c r="O3770" s="191">
        <v>40449</v>
      </c>
      <c r="P3770" s="72">
        <v>100.35</v>
      </c>
    </row>
    <row r="3771" spans="15:16" x14ac:dyDescent="0.35">
      <c r="O3771" s="191">
        <v>40450</v>
      </c>
      <c r="P3771" s="72">
        <v>99.25</v>
      </c>
    </row>
    <row r="3772" spans="15:16" x14ac:dyDescent="0.35">
      <c r="O3772" s="191">
        <v>40451</v>
      </c>
      <c r="P3772" s="72">
        <v>98.19</v>
      </c>
    </row>
    <row r="3773" spans="15:16" x14ac:dyDescent="0.35">
      <c r="O3773" s="191">
        <v>40452</v>
      </c>
      <c r="P3773" s="72">
        <v>100.88</v>
      </c>
    </row>
    <row r="3774" spans="15:16" x14ac:dyDescent="0.35">
      <c r="O3774" s="191">
        <v>40455</v>
      </c>
      <c r="P3774" s="72">
        <v>101.82</v>
      </c>
    </row>
    <row r="3775" spans="15:16" x14ac:dyDescent="0.35">
      <c r="O3775" s="191">
        <v>40456</v>
      </c>
      <c r="P3775" s="72">
        <v>103.74</v>
      </c>
    </row>
    <row r="3776" spans="15:16" x14ac:dyDescent="0.35">
      <c r="O3776" s="191">
        <v>40457</v>
      </c>
      <c r="P3776" s="72">
        <v>105.62</v>
      </c>
    </row>
    <row r="3777" spans="15:16" x14ac:dyDescent="0.35">
      <c r="O3777" s="191">
        <v>40458</v>
      </c>
      <c r="P3777" s="72">
        <v>108.97</v>
      </c>
    </row>
    <row r="3778" spans="15:16" x14ac:dyDescent="0.35">
      <c r="O3778" s="191">
        <v>40459</v>
      </c>
      <c r="P3778" s="72">
        <v>108.32</v>
      </c>
    </row>
    <row r="3779" spans="15:16" x14ac:dyDescent="0.35">
      <c r="O3779" s="191">
        <v>40462</v>
      </c>
      <c r="P3779" s="72">
        <v>109.66</v>
      </c>
    </row>
    <row r="3780" spans="15:16" x14ac:dyDescent="0.35">
      <c r="O3780" s="191">
        <v>40463</v>
      </c>
      <c r="P3780" s="72">
        <v>107.01</v>
      </c>
    </row>
    <row r="3781" spans="15:16" x14ac:dyDescent="0.35">
      <c r="O3781" s="191">
        <v>40464</v>
      </c>
      <c r="P3781" s="72">
        <v>109.26</v>
      </c>
    </row>
    <row r="3782" spans="15:16" x14ac:dyDescent="0.35">
      <c r="O3782" s="191">
        <v>40465</v>
      </c>
      <c r="P3782" s="72">
        <v>108.68</v>
      </c>
    </row>
    <row r="3783" spans="15:16" x14ac:dyDescent="0.35">
      <c r="O3783" s="191">
        <v>40466</v>
      </c>
      <c r="P3783" s="72">
        <v>106.07</v>
      </c>
    </row>
    <row r="3784" spans="15:16" x14ac:dyDescent="0.35">
      <c r="O3784" s="191">
        <v>40469</v>
      </c>
      <c r="P3784" s="72">
        <v>105.87</v>
      </c>
    </row>
    <row r="3785" spans="15:16" x14ac:dyDescent="0.35">
      <c r="O3785" s="191">
        <v>40470</v>
      </c>
      <c r="P3785" s="72">
        <v>105.99</v>
      </c>
    </row>
    <row r="3786" spans="15:16" x14ac:dyDescent="0.35">
      <c r="O3786" s="191">
        <v>40471</v>
      </c>
      <c r="P3786" s="72">
        <v>105.66</v>
      </c>
    </row>
    <row r="3787" spans="15:16" x14ac:dyDescent="0.35">
      <c r="O3787" s="191">
        <v>40472</v>
      </c>
      <c r="P3787" s="72">
        <v>106.52</v>
      </c>
    </row>
    <row r="3788" spans="15:16" x14ac:dyDescent="0.35">
      <c r="O3788" s="191">
        <v>40473</v>
      </c>
      <c r="P3788" s="72">
        <v>105.01</v>
      </c>
    </row>
    <row r="3789" spans="15:16" x14ac:dyDescent="0.35">
      <c r="O3789" s="191">
        <v>40476</v>
      </c>
      <c r="P3789" s="72">
        <v>104.93</v>
      </c>
    </row>
    <row r="3790" spans="15:16" x14ac:dyDescent="0.35">
      <c r="O3790" s="191">
        <v>40477</v>
      </c>
      <c r="P3790" s="72">
        <v>104.03</v>
      </c>
    </row>
    <row r="3791" spans="15:16" x14ac:dyDescent="0.35">
      <c r="O3791" s="191">
        <v>40478</v>
      </c>
      <c r="P3791" s="72">
        <v>103.95</v>
      </c>
    </row>
    <row r="3792" spans="15:16" x14ac:dyDescent="0.35">
      <c r="O3792" s="191">
        <v>40479</v>
      </c>
      <c r="P3792" s="72">
        <v>105.33</v>
      </c>
    </row>
    <row r="3793" spans="15:16" x14ac:dyDescent="0.35">
      <c r="O3793" s="191">
        <v>40480</v>
      </c>
      <c r="P3793" s="72">
        <v>101.82</v>
      </c>
    </row>
    <row r="3794" spans="15:16" x14ac:dyDescent="0.35">
      <c r="O3794" s="191">
        <v>40483</v>
      </c>
      <c r="P3794" s="72">
        <v>101.74</v>
      </c>
    </row>
    <row r="3795" spans="15:16" x14ac:dyDescent="0.35">
      <c r="O3795" s="191">
        <v>40484</v>
      </c>
      <c r="P3795" s="72">
        <v>102.23</v>
      </c>
    </row>
    <row r="3796" spans="15:16" x14ac:dyDescent="0.35">
      <c r="O3796" s="191">
        <v>40485</v>
      </c>
      <c r="P3796" s="72">
        <v>101.74</v>
      </c>
    </row>
    <row r="3797" spans="15:16" x14ac:dyDescent="0.35">
      <c r="O3797" s="191">
        <v>40486</v>
      </c>
      <c r="P3797" s="72">
        <v>101.54</v>
      </c>
    </row>
    <row r="3798" spans="15:16" x14ac:dyDescent="0.35">
      <c r="O3798" s="191">
        <v>40490</v>
      </c>
      <c r="P3798" s="72">
        <v>102.23</v>
      </c>
    </row>
    <row r="3799" spans="15:16" x14ac:dyDescent="0.35">
      <c r="O3799" s="191">
        <v>40491</v>
      </c>
      <c r="P3799" s="72">
        <v>104.07</v>
      </c>
    </row>
    <row r="3800" spans="15:16" x14ac:dyDescent="0.35">
      <c r="O3800" s="191">
        <v>40492</v>
      </c>
      <c r="P3800" s="72">
        <v>107.74</v>
      </c>
    </row>
    <row r="3801" spans="15:16" x14ac:dyDescent="0.35">
      <c r="O3801" s="191">
        <v>40493</v>
      </c>
      <c r="P3801" s="72">
        <v>104.64</v>
      </c>
    </row>
    <row r="3802" spans="15:16" x14ac:dyDescent="0.35">
      <c r="O3802" s="191">
        <v>40494</v>
      </c>
      <c r="P3802" s="72">
        <v>101.99</v>
      </c>
    </row>
    <row r="3803" spans="15:16" x14ac:dyDescent="0.35">
      <c r="O3803" s="191">
        <v>40497</v>
      </c>
      <c r="P3803" s="72">
        <v>101.9</v>
      </c>
    </row>
    <row r="3804" spans="15:16" x14ac:dyDescent="0.35">
      <c r="O3804" s="191">
        <v>40498</v>
      </c>
      <c r="P3804" s="72">
        <v>99</v>
      </c>
    </row>
    <row r="3805" spans="15:16" x14ac:dyDescent="0.35">
      <c r="O3805" s="191">
        <v>40500</v>
      </c>
      <c r="P3805" s="72">
        <v>97.7</v>
      </c>
    </row>
    <row r="3806" spans="15:16" x14ac:dyDescent="0.35">
      <c r="O3806" s="191">
        <v>40501</v>
      </c>
      <c r="P3806" s="72">
        <v>98.11</v>
      </c>
    </row>
    <row r="3807" spans="15:16" x14ac:dyDescent="0.35">
      <c r="O3807" s="191">
        <v>40504</v>
      </c>
      <c r="P3807" s="72">
        <v>97.94</v>
      </c>
    </row>
    <row r="3808" spans="15:16" x14ac:dyDescent="0.35">
      <c r="O3808" s="191">
        <v>40505</v>
      </c>
      <c r="P3808" s="72">
        <v>95.74</v>
      </c>
    </row>
    <row r="3809" spans="15:16" x14ac:dyDescent="0.35">
      <c r="O3809" s="191">
        <v>40506</v>
      </c>
      <c r="P3809" s="72">
        <v>95.41</v>
      </c>
    </row>
    <row r="3810" spans="15:16" x14ac:dyDescent="0.35">
      <c r="O3810" s="191">
        <v>40507</v>
      </c>
      <c r="P3810" s="72">
        <v>89.81</v>
      </c>
    </row>
    <row r="3811" spans="15:16" x14ac:dyDescent="0.35">
      <c r="O3811" s="191">
        <v>40508</v>
      </c>
      <c r="P3811" s="72">
        <v>91.86</v>
      </c>
    </row>
    <row r="3812" spans="15:16" x14ac:dyDescent="0.35">
      <c r="O3812" s="191">
        <v>40511</v>
      </c>
      <c r="P3812" s="72">
        <v>92.26</v>
      </c>
    </row>
    <row r="3813" spans="15:16" x14ac:dyDescent="0.35">
      <c r="O3813" s="191">
        <v>40512</v>
      </c>
      <c r="P3813" s="72">
        <v>92.26</v>
      </c>
    </row>
    <row r="3814" spans="15:16" x14ac:dyDescent="0.35">
      <c r="O3814" s="191">
        <v>40513</v>
      </c>
      <c r="P3814" s="72">
        <v>93.74</v>
      </c>
    </row>
    <row r="3815" spans="15:16" x14ac:dyDescent="0.35">
      <c r="O3815" s="191">
        <v>40514</v>
      </c>
      <c r="P3815" s="72">
        <v>94.14</v>
      </c>
    </row>
    <row r="3816" spans="15:16" x14ac:dyDescent="0.35">
      <c r="O3816" s="191">
        <v>40515</v>
      </c>
      <c r="P3816" s="72">
        <v>93.2</v>
      </c>
    </row>
    <row r="3817" spans="15:16" x14ac:dyDescent="0.35">
      <c r="O3817" s="191">
        <v>40518</v>
      </c>
      <c r="P3817" s="72">
        <v>93.9</v>
      </c>
    </row>
    <row r="3818" spans="15:16" x14ac:dyDescent="0.35">
      <c r="O3818" s="191">
        <v>40519</v>
      </c>
      <c r="P3818" s="72">
        <v>94.14</v>
      </c>
    </row>
    <row r="3819" spans="15:16" x14ac:dyDescent="0.35">
      <c r="O3819" s="191">
        <v>40520</v>
      </c>
      <c r="P3819" s="72">
        <v>93.82</v>
      </c>
    </row>
    <row r="3820" spans="15:16" x14ac:dyDescent="0.35">
      <c r="O3820" s="191">
        <v>40521</v>
      </c>
      <c r="P3820" s="72">
        <v>91.08</v>
      </c>
    </row>
    <row r="3821" spans="15:16" x14ac:dyDescent="0.35">
      <c r="O3821" s="191">
        <v>40522</v>
      </c>
      <c r="P3821" s="72">
        <v>90.63</v>
      </c>
    </row>
    <row r="3822" spans="15:16" x14ac:dyDescent="0.35">
      <c r="O3822" s="191">
        <v>40525</v>
      </c>
      <c r="P3822" s="72">
        <v>92.14</v>
      </c>
    </row>
    <row r="3823" spans="15:16" x14ac:dyDescent="0.35">
      <c r="O3823" s="191">
        <v>40526</v>
      </c>
      <c r="P3823" s="72">
        <v>93.2</v>
      </c>
    </row>
    <row r="3824" spans="15:16" x14ac:dyDescent="0.35">
      <c r="O3824" s="191">
        <v>40527</v>
      </c>
      <c r="P3824" s="72">
        <v>93.78</v>
      </c>
    </row>
    <row r="3825" spans="15:16" x14ac:dyDescent="0.35">
      <c r="O3825" s="191">
        <v>40528</v>
      </c>
      <c r="P3825" s="72">
        <v>94.06</v>
      </c>
    </row>
    <row r="3826" spans="15:16" x14ac:dyDescent="0.35">
      <c r="O3826" s="191">
        <v>40532</v>
      </c>
      <c r="P3826" s="72">
        <v>94.31</v>
      </c>
    </row>
    <row r="3827" spans="15:16" x14ac:dyDescent="0.35">
      <c r="O3827" s="191">
        <v>40533</v>
      </c>
      <c r="P3827" s="72">
        <v>94.59</v>
      </c>
    </row>
    <row r="3828" spans="15:16" x14ac:dyDescent="0.35">
      <c r="O3828" s="191">
        <v>40534</v>
      </c>
      <c r="P3828" s="72">
        <v>92.8</v>
      </c>
    </row>
    <row r="3829" spans="15:16" x14ac:dyDescent="0.35">
      <c r="O3829" s="191">
        <v>40535</v>
      </c>
      <c r="P3829" s="72">
        <v>91.82</v>
      </c>
    </row>
    <row r="3830" spans="15:16" x14ac:dyDescent="0.35">
      <c r="O3830" s="191">
        <v>40536</v>
      </c>
      <c r="P3830" s="72">
        <v>91.9</v>
      </c>
    </row>
    <row r="3831" spans="15:16" x14ac:dyDescent="0.35">
      <c r="O3831" s="191">
        <v>40539</v>
      </c>
      <c r="P3831" s="72">
        <v>89.65</v>
      </c>
    </row>
    <row r="3832" spans="15:16" x14ac:dyDescent="0.35">
      <c r="O3832" s="191">
        <v>40540</v>
      </c>
      <c r="P3832" s="72">
        <v>89.49</v>
      </c>
    </row>
    <row r="3833" spans="15:16" x14ac:dyDescent="0.35">
      <c r="O3833" s="191">
        <v>40541</v>
      </c>
      <c r="P3833" s="72">
        <v>89.36</v>
      </c>
    </row>
    <row r="3834" spans="15:16" x14ac:dyDescent="0.35">
      <c r="O3834" s="191">
        <v>40542</v>
      </c>
      <c r="P3834" s="72">
        <v>87.61</v>
      </c>
    </row>
    <row r="3835" spans="15:16" x14ac:dyDescent="0.35">
      <c r="O3835" s="191">
        <v>40543</v>
      </c>
      <c r="P3835" s="72">
        <v>88.3</v>
      </c>
    </row>
    <row r="3836" spans="15:16" x14ac:dyDescent="0.35">
      <c r="O3836" s="191">
        <v>40546</v>
      </c>
      <c r="P3836" s="72">
        <v>91.08</v>
      </c>
    </row>
    <row r="3837" spans="15:16" x14ac:dyDescent="0.35">
      <c r="O3837" s="191">
        <v>40547</v>
      </c>
      <c r="P3837" s="72">
        <v>92.39</v>
      </c>
    </row>
    <row r="3838" spans="15:16" x14ac:dyDescent="0.35">
      <c r="O3838" s="191">
        <v>40548</v>
      </c>
      <c r="P3838" s="72">
        <v>91.73</v>
      </c>
    </row>
    <row r="3839" spans="15:16" x14ac:dyDescent="0.35">
      <c r="O3839" s="191">
        <v>40549</v>
      </c>
      <c r="P3839" s="72">
        <v>90.67</v>
      </c>
    </row>
    <row r="3840" spans="15:16" x14ac:dyDescent="0.35">
      <c r="O3840" s="191">
        <v>40550</v>
      </c>
      <c r="P3840" s="72">
        <v>88.47</v>
      </c>
    </row>
    <row r="3841" spans="15:16" x14ac:dyDescent="0.35">
      <c r="O3841" s="191">
        <v>40553</v>
      </c>
      <c r="P3841" s="72">
        <v>85.16</v>
      </c>
    </row>
    <row r="3842" spans="15:16" x14ac:dyDescent="0.35">
      <c r="O3842" s="191">
        <v>40554</v>
      </c>
      <c r="P3842" s="72">
        <v>83.24</v>
      </c>
    </row>
    <row r="3843" spans="15:16" x14ac:dyDescent="0.35">
      <c r="O3843" s="191">
        <v>40555</v>
      </c>
      <c r="P3843" s="72">
        <v>84.75</v>
      </c>
    </row>
    <row r="3844" spans="15:16" x14ac:dyDescent="0.35">
      <c r="O3844" s="191">
        <v>40556</v>
      </c>
      <c r="P3844" s="72">
        <v>84.34</v>
      </c>
    </row>
    <row r="3845" spans="15:16" x14ac:dyDescent="0.35">
      <c r="O3845" s="191">
        <v>40557</v>
      </c>
      <c r="P3845" s="72">
        <v>85.28</v>
      </c>
    </row>
    <row r="3846" spans="15:16" x14ac:dyDescent="0.35">
      <c r="O3846" s="191">
        <v>40560</v>
      </c>
      <c r="P3846" s="72">
        <v>85.69</v>
      </c>
    </row>
    <row r="3847" spans="15:16" x14ac:dyDescent="0.35">
      <c r="O3847" s="191">
        <v>40561</v>
      </c>
      <c r="P3847" s="72">
        <v>85.57</v>
      </c>
    </row>
    <row r="3848" spans="15:16" x14ac:dyDescent="0.35">
      <c r="O3848" s="191">
        <v>40562</v>
      </c>
      <c r="P3848" s="72">
        <v>85.73</v>
      </c>
    </row>
    <row r="3849" spans="15:16" x14ac:dyDescent="0.35">
      <c r="O3849" s="191">
        <v>40563</v>
      </c>
      <c r="P3849" s="72">
        <v>87</v>
      </c>
    </row>
    <row r="3850" spans="15:16" x14ac:dyDescent="0.35">
      <c r="O3850" s="191">
        <v>40564</v>
      </c>
      <c r="P3850" s="72">
        <v>86.3</v>
      </c>
    </row>
    <row r="3851" spans="15:16" x14ac:dyDescent="0.35">
      <c r="O3851" s="191">
        <v>40567</v>
      </c>
      <c r="P3851" s="72">
        <v>86.79</v>
      </c>
    </row>
    <row r="3852" spans="15:16" x14ac:dyDescent="0.35">
      <c r="O3852" s="191">
        <v>40568</v>
      </c>
      <c r="P3852" s="72">
        <v>86.75</v>
      </c>
    </row>
    <row r="3853" spans="15:16" x14ac:dyDescent="0.35">
      <c r="O3853" s="191">
        <v>40570</v>
      </c>
      <c r="P3853" s="72">
        <v>86.87</v>
      </c>
    </row>
    <row r="3854" spans="15:16" x14ac:dyDescent="0.35">
      <c r="O3854" s="191">
        <v>40571</v>
      </c>
      <c r="P3854" s="72">
        <v>81.52</v>
      </c>
    </row>
    <row r="3855" spans="15:16" x14ac:dyDescent="0.35">
      <c r="O3855" s="191">
        <v>40574</v>
      </c>
      <c r="P3855" s="72">
        <v>81.239999999999995</v>
      </c>
    </row>
    <row r="3856" spans="15:16" x14ac:dyDescent="0.35">
      <c r="O3856" s="191">
        <v>40575</v>
      </c>
      <c r="P3856" s="72">
        <v>80.3</v>
      </c>
    </row>
    <row r="3857" spans="15:16" x14ac:dyDescent="0.35">
      <c r="O3857" s="191">
        <v>40576</v>
      </c>
      <c r="P3857" s="72">
        <v>79.52</v>
      </c>
    </row>
    <row r="3858" spans="15:16" x14ac:dyDescent="0.35">
      <c r="O3858" s="191">
        <v>40577</v>
      </c>
      <c r="P3858" s="72">
        <v>78.459999999999994</v>
      </c>
    </row>
    <row r="3859" spans="15:16" x14ac:dyDescent="0.35">
      <c r="O3859" s="191">
        <v>40578</v>
      </c>
      <c r="P3859" s="72">
        <v>77.849999999999994</v>
      </c>
    </row>
    <row r="3860" spans="15:16" x14ac:dyDescent="0.35">
      <c r="O3860" s="191">
        <v>40581</v>
      </c>
      <c r="P3860" s="72">
        <v>78.209999999999994</v>
      </c>
    </row>
    <row r="3861" spans="15:16" x14ac:dyDescent="0.35">
      <c r="O3861" s="191">
        <v>40582</v>
      </c>
      <c r="P3861" s="72">
        <v>75.56</v>
      </c>
    </row>
    <row r="3862" spans="15:16" x14ac:dyDescent="0.35">
      <c r="O3862" s="191">
        <v>40583</v>
      </c>
      <c r="P3862" s="72">
        <v>71.760000000000005</v>
      </c>
    </row>
    <row r="3863" spans="15:16" x14ac:dyDescent="0.35">
      <c r="O3863" s="191">
        <v>40584</v>
      </c>
      <c r="P3863" s="72">
        <v>71.97</v>
      </c>
    </row>
    <row r="3864" spans="15:16" x14ac:dyDescent="0.35">
      <c r="O3864" s="191">
        <v>40585</v>
      </c>
      <c r="P3864" s="72">
        <v>74.91</v>
      </c>
    </row>
    <row r="3865" spans="15:16" x14ac:dyDescent="0.35">
      <c r="O3865" s="191">
        <v>40588</v>
      </c>
      <c r="P3865" s="72">
        <v>77.28</v>
      </c>
    </row>
    <row r="3866" spans="15:16" x14ac:dyDescent="0.35">
      <c r="O3866" s="191">
        <v>40589</v>
      </c>
      <c r="P3866" s="72">
        <v>78.209999999999994</v>
      </c>
    </row>
    <row r="3867" spans="15:16" x14ac:dyDescent="0.35">
      <c r="O3867" s="191">
        <v>40590</v>
      </c>
      <c r="P3867" s="72">
        <v>77.150000000000006</v>
      </c>
    </row>
    <row r="3868" spans="15:16" x14ac:dyDescent="0.35">
      <c r="O3868" s="191">
        <v>40591</v>
      </c>
      <c r="P3868" s="72">
        <v>83.03</v>
      </c>
    </row>
    <row r="3869" spans="15:16" x14ac:dyDescent="0.35">
      <c r="O3869" s="191">
        <v>40592</v>
      </c>
      <c r="P3869" s="72">
        <v>77.19</v>
      </c>
    </row>
    <row r="3870" spans="15:16" x14ac:dyDescent="0.35">
      <c r="O3870" s="191">
        <v>40595</v>
      </c>
      <c r="P3870" s="72">
        <v>78.540000000000006</v>
      </c>
    </row>
    <row r="3871" spans="15:16" x14ac:dyDescent="0.35">
      <c r="O3871" s="191">
        <v>40596</v>
      </c>
      <c r="P3871" s="72">
        <v>78.75</v>
      </c>
    </row>
    <row r="3872" spans="15:16" x14ac:dyDescent="0.35">
      <c r="O3872" s="191">
        <v>40597</v>
      </c>
      <c r="P3872" s="72">
        <v>77.849999999999994</v>
      </c>
    </row>
    <row r="3873" spans="15:16" x14ac:dyDescent="0.35">
      <c r="O3873" s="191">
        <v>40598</v>
      </c>
      <c r="P3873" s="72">
        <v>71.39</v>
      </c>
    </row>
    <row r="3874" spans="15:16" x14ac:dyDescent="0.35">
      <c r="O3874" s="191">
        <v>40599</v>
      </c>
      <c r="P3874" s="72">
        <v>72.37</v>
      </c>
    </row>
    <row r="3875" spans="15:16" x14ac:dyDescent="0.35">
      <c r="O3875" s="191">
        <v>40602</v>
      </c>
      <c r="P3875" s="72">
        <v>72.91</v>
      </c>
    </row>
    <row r="3876" spans="15:16" x14ac:dyDescent="0.35">
      <c r="O3876" s="191">
        <v>40603</v>
      </c>
      <c r="P3876" s="72">
        <v>74.33</v>
      </c>
    </row>
    <row r="3877" spans="15:16" x14ac:dyDescent="0.35">
      <c r="O3877" s="191">
        <v>40605</v>
      </c>
      <c r="P3877" s="72">
        <v>73.84</v>
      </c>
    </row>
    <row r="3878" spans="15:16" x14ac:dyDescent="0.35">
      <c r="O3878" s="191">
        <v>40606</v>
      </c>
      <c r="P3878" s="72">
        <v>74.13</v>
      </c>
    </row>
    <row r="3879" spans="15:16" x14ac:dyDescent="0.35">
      <c r="O3879" s="191">
        <v>40609</v>
      </c>
      <c r="P3879" s="72">
        <v>72.5</v>
      </c>
    </row>
    <row r="3880" spans="15:16" x14ac:dyDescent="0.35">
      <c r="O3880" s="191">
        <v>40610</v>
      </c>
      <c r="P3880" s="72">
        <v>76.459999999999994</v>
      </c>
    </row>
    <row r="3881" spans="15:16" x14ac:dyDescent="0.35">
      <c r="O3881" s="191">
        <v>40611</v>
      </c>
      <c r="P3881" s="72">
        <v>78.7</v>
      </c>
    </row>
    <row r="3882" spans="15:16" x14ac:dyDescent="0.35">
      <c r="O3882" s="191">
        <v>40612</v>
      </c>
      <c r="P3882" s="72">
        <v>78.75</v>
      </c>
    </row>
    <row r="3883" spans="15:16" x14ac:dyDescent="0.35">
      <c r="O3883" s="191">
        <v>40613</v>
      </c>
      <c r="P3883" s="72">
        <v>82.75</v>
      </c>
    </row>
    <row r="3884" spans="15:16" x14ac:dyDescent="0.35">
      <c r="O3884" s="191">
        <v>40616</v>
      </c>
      <c r="P3884" s="72">
        <v>83.4</v>
      </c>
    </row>
    <row r="3885" spans="15:16" x14ac:dyDescent="0.35">
      <c r="O3885" s="191">
        <v>40617</v>
      </c>
      <c r="P3885" s="72">
        <v>80.459999999999994</v>
      </c>
    </row>
    <row r="3886" spans="15:16" x14ac:dyDescent="0.35">
      <c r="O3886" s="191">
        <v>40618</v>
      </c>
      <c r="P3886" s="72">
        <v>80.95</v>
      </c>
    </row>
    <row r="3887" spans="15:16" x14ac:dyDescent="0.35">
      <c r="O3887" s="191">
        <v>40619</v>
      </c>
      <c r="P3887" s="72">
        <v>79.48</v>
      </c>
    </row>
    <row r="3888" spans="15:16" x14ac:dyDescent="0.35">
      <c r="O3888" s="191">
        <v>40620</v>
      </c>
      <c r="P3888" s="72">
        <v>79.73</v>
      </c>
    </row>
    <row r="3889" spans="15:16" x14ac:dyDescent="0.35">
      <c r="O3889" s="191">
        <v>40623</v>
      </c>
      <c r="P3889" s="72">
        <v>80.260000000000005</v>
      </c>
    </row>
    <row r="3890" spans="15:16" x14ac:dyDescent="0.35">
      <c r="O3890" s="191">
        <v>40624</v>
      </c>
      <c r="P3890" s="72">
        <v>79.97</v>
      </c>
    </row>
    <row r="3891" spans="15:16" x14ac:dyDescent="0.35">
      <c r="O3891" s="191">
        <v>40625</v>
      </c>
      <c r="P3891" s="72">
        <v>79.77</v>
      </c>
    </row>
    <row r="3892" spans="15:16" x14ac:dyDescent="0.35">
      <c r="O3892" s="191">
        <v>40626</v>
      </c>
      <c r="P3892" s="72">
        <v>81.069999999999993</v>
      </c>
    </row>
    <row r="3893" spans="15:16" x14ac:dyDescent="0.35">
      <c r="O3893" s="191">
        <v>40627</v>
      </c>
      <c r="P3893" s="72">
        <v>80.180000000000007</v>
      </c>
    </row>
    <row r="3894" spans="15:16" x14ac:dyDescent="0.35">
      <c r="O3894" s="191">
        <v>40630</v>
      </c>
      <c r="P3894" s="72">
        <v>80.459999999999994</v>
      </c>
    </row>
    <row r="3895" spans="15:16" x14ac:dyDescent="0.35">
      <c r="O3895" s="191">
        <v>40631</v>
      </c>
      <c r="P3895" s="72">
        <v>78.42</v>
      </c>
    </row>
    <row r="3896" spans="15:16" x14ac:dyDescent="0.35">
      <c r="O3896" s="191">
        <v>40632</v>
      </c>
      <c r="P3896" s="72">
        <v>79.28</v>
      </c>
    </row>
    <row r="3897" spans="15:16" x14ac:dyDescent="0.35">
      <c r="O3897" s="191">
        <v>40633</v>
      </c>
      <c r="P3897" s="72">
        <v>79.849999999999994</v>
      </c>
    </row>
    <row r="3898" spans="15:16" x14ac:dyDescent="0.35">
      <c r="O3898" s="191">
        <v>40634</v>
      </c>
      <c r="P3898" s="72">
        <v>82.22</v>
      </c>
    </row>
    <row r="3899" spans="15:16" x14ac:dyDescent="0.35">
      <c r="O3899" s="191">
        <v>40637</v>
      </c>
      <c r="P3899" s="72">
        <v>83.2</v>
      </c>
    </row>
    <row r="3900" spans="15:16" x14ac:dyDescent="0.35">
      <c r="O3900" s="191">
        <v>40638</v>
      </c>
      <c r="P3900" s="72">
        <v>86.1</v>
      </c>
    </row>
    <row r="3901" spans="15:16" x14ac:dyDescent="0.35">
      <c r="O3901" s="191">
        <v>40639</v>
      </c>
      <c r="P3901" s="72">
        <v>87.12</v>
      </c>
    </row>
    <row r="3902" spans="15:16" x14ac:dyDescent="0.35">
      <c r="O3902" s="191">
        <v>40640</v>
      </c>
      <c r="P3902" s="72">
        <v>88.96</v>
      </c>
    </row>
    <row r="3903" spans="15:16" x14ac:dyDescent="0.35">
      <c r="O3903" s="191">
        <v>40641</v>
      </c>
      <c r="P3903" s="72">
        <v>85.48</v>
      </c>
    </row>
    <row r="3904" spans="15:16" x14ac:dyDescent="0.35">
      <c r="O3904" s="191">
        <v>40644</v>
      </c>
      <c r="P3904" s="72">
        <v>83.73</v>
      </c>
    </row>
    <row r="3905" spans="15:16" x14ac:dyDescent="0.35">
      <c r="O3905" s="191">
        <v>40646</v>
      </c>
      <c r="P3905" s="72">
        <v>84.38</v>
      </c>
    </row>
    <row r="3906" spans="15:16" x14ac:dyDescent="0.35">
      <c r="O3906" s="191">
        <v>40648</v>
      </c>
      <c r="P3906" s="72">
        <v>84.34</v>
      </c>
    </row>
    <row r="3907" spans="15:16" x14ac:dyDescent="0.35">
      <c r="O3907" s="191">
        <v>40651</v>
      </c>
      <c r="P3907" s="72">
        <v>82.01</v>
      </c>
    </row>
    <row r="3908" spans="15:16" x14ac:dyDescent="0.35">
      <c r="O3908" s="191">
        <v>40652</v>
      </c>
      <c r="P3908" s="72">
        <v>82.87</v>
      </c>
    </row>
    <row r="3909" spans="15:16" x14ac:dyDescent="0.35">
      <c r="O3909" s="191">
        <v>40653</v>
      </c>
      <c r="P3909" s="72">
        <v>83.16</v>
      </c>
    </row>
    <row r="3910" spans="15:16" x14ac:dyDescent="0.35">
      <c r="O3910" s="191">
        <v>40654</v>
      </c>
      <c r="P3910" s="72">
        <v>84.18</v>
      </c>
    </row>
    <row r="3911" spans="15:16" x14ac:dyDescent="0.35">
      <c r="O3911" s="191">
        <v>40658</v>
      </c>
      <c r="P3911" s="72">
        <v>83.44</v>
      </c>
    </row>
    <row r="3912" spans="15:16" x14ac:dyDescent="0.35">
      <c r="O3912" s="191">
        <v>40659</v>
      </c>
      <c r="P3912" s="72">
        <v>85.32</v>
      </c>
    </row>
    <row r="3913" spans="15:16" x14ac:dyDescent="0.35">
      <c r="O3913" s="191">
        <v>40660</v>
      </c>
      <c r="P3913" s="72">
        <v>84.91</v>
      </c>
    </row>
    <row r="3914" spans="15:16" x14ac:dyDescent="0.35">
      <c r="O3914" s="191">
        <v>40661</v>
      </c>
      <c r="P3914" s="72">
        <v>83.81</v>
      </c>
    </row>
    <row r="3915" spans="15:16" x14ac:dyDescent="0.35">
      <c r="O3915" s="191">
        <v>40662</v>
      </c>
      <c r="P3915" s="72">
        <v>82.3</v>
      </c>
    </row>
    <row r="3916" spans="15:16" x14ac:dyDescent="0.35">
      <c r="O3916" s="191">
        <v>40665</v>
      </c>
      <c r="P3916" s="72">
        <v>81.69</v>
      </c>
    </row>
    <row r="3917" spans="15:16" x14ac:dyDescent="0.35">
      <c r="O3917" s="191">
        <v>40666</v>
      </c>
      <c r="P3917" s="72">
        <v>81.239999999999995</v>
      </c>
    </row>
    <row r="3918" spans="15:16" x14ac:dyDescent="0.35">
      <c r="O3918" s="191">
        <v>40667</v>
      </c>
      <c r="P3918" s="72">
        <v>79.97</v>
      </c>
    </row>
    <row r="3919" spans="15:16" x14ac:dyDescent="0.35">
      <c r="O3919" s="191">
        <v>40668</v>
      </c>
      <c r="P3919" s="72">
        <v>78.7</v>
      </c>
    </row>
    <row r="3920" spans="15:16" x14ac:dyDescent="0.35">
      <c r="O3920" s="191">
        <v>40669</v>
      </c>
      <c r="P3920" s="72">
        <v>79.69</v>
      </c>
    </row>
    <row r="3921" spans="15:16" x14ac:dyDescent="0.35">
      <c r="O3921" s="191">
        <v>40672</v>
      </c>
      <c r="P3921" s="72">
        <v>79.81</v>
      </c>
    </row>
    <row r="3922" spans="15:16" x14ac:dyDescent="0.35">
      <c r="O3922" s="191">
        <v>40673</v>
      </c>
      <c r="P3922" s="72">
        <v>81.52</v>
      </c>
    </row>
    <row r="3923" spans="15:16" x14ac:dyDescent="0.35">
      <c r="O3923" s="191">
        <v>40674</v>
      </c>
      <c r="P3923" s="72">
        <v>82.3</v>
      </c>
    </row>
    <row r="3924" spans="15:16" x14ac:dyDescent="0.35">
      <c r="O3924" s="191">
        <v>40675</v>
      </c>
      <c r="P3924" s="72">
        <v>80.010000000000005</v>
      </c>
    </row>
    <row r="3925" spans="15:16" x14ac:dyDescent="0.35">
      <c r="O3925" s="191">
        <v>40676</v>
      </c>
      <c r="P3925" s="72">
        <v>80.989999999999995</v>
      </c>
    </row>
    <row r="3926" spans="15:16" x14ac:dyDescent="0.35">
      <c r="O3926" s="191">
        <v>40679</v>
      </c>
      <c r="P3926" s="72">
        <v>79.44</v>
      </c>
    </row>
    <row r="3927" spans="15:16" x14ac:dyDescent="0.35">
      <c r="O3927" s="191">
        <v>40680</v>
      </c>
      <c r="P3927" s="72">
        <v>78.7</v>
      </c>
    </row>
    <row r="3928" spans="15:16" x14ac:dyDescent="0.35">
      <c r="O3928" s="191">
        <v>40681</v>
      </c>
      <c r="P3928" s="72">
        <v>78.75</v>
      </c>
    </row>
    <row r="3929" spans="15:16" x14ac:dyDescent="0.35">
      <c r="O3929" s="191">
        <v>40682</v>
      </c>
      <c r="P3929" s="72">
        <v>78.58</v>
      </c>
    </row>
    <row r="3930" spans="15:16" x14ac:dyDescent="0.35">
      <c r="O3930" s="191">
        <v>40683</v>
      </c>
      <c r="P3930" s="72">
        <v>79.48</v>
      </c>
    </row>
    <row r="3931" spans="15:16" x14ac:dyDescent="0.35">
      <c r="O3931" s="191">
        <v>40686</v>
      </c>
      <c r="P3931" s="72">
        <v>77.97</v>
      </c>
    </row>
    <row r="3932" spans="15:16" x14ac:dyDescent="0.35">
      <c r="O3932" s="191">
        <v>40687</v>
      </c>
      <c r="P3932" s="72">
        <v>75.27</v>
      </c>
    </row>
    <row r="3933" spans="15:16" x14ac:dyDescent="0.35">
      <c r="O3933" s="191">
        <v>40688</v>
      </c>
      <c r="P3933" s="72">
        <v>72.05</v>
      </c>
    </row>
    <row r="3934" spans="15:16" x14ac:dyDescent="0.35">
      <c r="O3934" s="191">
        <v>40689</v>
      </c>
      <c r="P3934" s="72">
        <v>70.05</v>
      </c>
    </row>
    <row r="3935" spans="15:16" x14ac:dyDescent="0.35">
      <c r="O3935" s="191">
        <v>40690</v>
      </c>
      <c r="P3935" s="72">
        <v>72.05</v>
      </c>
    </row>
    <row r="3936" spans="15:16" x14ac:dyDescent="0.35">
      <c r="O3936" s="191">
        <v>40693</v>
      </c>
      <c r="P3936" s="72">
        <v>70.94</v>
      </c>
    </row>
    <row r="3937" spans="15:16" x14ac:dyDescent="0.35">
      <c r="O3937" s="191">
        <v>40694</v>
      </c>
      <c r="P3937" s="72">
        <v>71.39</v>
      </c>
    </row>
    <row r="3938" spans="15:16" x14ac:dyDescent="0.35">
      <c r="O3938" s="191">
        <v>40695</v>
      </c>
      <c r="P3938" s="72">
        <v>74.819999999999993</v>
      </c>
    </row>
    <row r="3939" spans="15:16" x14ac:dyDescent="0.35">
      <c r="O3939" s="191">
        <v>40696</v>
      </c>
      <c r="P3939" s="72">
        <v>76.790000000000006</v>
      </c>
    </row>
    <row r="3940" spans="15:16" x14ac:dyDescent="0.35">
      <c r="O3940" s="191">
        <v>40697</v>
      </c>
      <c r="P3940" s="72">
        <v>76.459999999999994</v>
      </c>
    </row>
    <row r="3941" spans="15:16" x14ac:dyDescent="0.35">
      <c r="O3941" s="191">
        <v>40700</v>
      </c>
      <c r="P3941" s="72">
        <v>76.09</v>
      </c>
    </row>
    <row r="3942" spans="15:16" x14ac:dyDescent="0.35">
      <c r="O3942" s="191">
        <v>40701</v>
      </c>
      <c r="P3942" s="72">
        <v>76.95</v>
      </c>
    </row>
    <row r="3943" spans="15:16" x14ac:dyDescent="0.35">
      <c r="O3943" s="191">
        <v>40702</v>
      </c>
      <c r="P3943" s="72">
        <v>80.22</v>
      </c>
    </row>
    <row r="3944" spans="15:16" ht="14.5" customHeight="1" x14ac:dyDescent="0.35">
      <c r="O3944" s="191">
        <v>40703</v>
      </c>
      <c r="P3944" s="72">
        <v>78.95</v>
      </c>
    </row>
    <row r="3945" spans="15:16" ht="29" customHeight="1" x14ac:dyDescent="0.35">
      <c r="O3945" s="191">
        <v>40704</v>
      </c>
      <c r="P3945" s="72">
        <v>78.3</v>
      </c>
    </row>
    <row r="3946" spans="15:16" x14ac:dyDescent="0.35">
      <c r="O3946" s="191">
        <v>40707</v>
      </c>
      <c r="P3946" s="72">
        <v>81.599999999999994</v>
      </c>
    </row>
    <row r="3947" spans="15:16" x14ac:dyDescent="0.35">
      <c r="O3947" s="191">
        <v>40708</v>
      </c>
      <c r="P3947" s="72">
        <v>81.73</v>
      </c>
    </row>
    <row r="3948" spans="15:16" x14ac:dyDescent="0.35">
      <c r="O3948" s="191">
        <v>40709</v>
      </c>
      <c r="P3948" s="72">
        <v>80.58</v>
      </c>
    </row>
    <row r="3949" spans="15:16" x14ac:dyDescent="0.35">
      <c r="O3949" s="191">
        <v>40710</v>
      </c>
      <c r="P3949" s="72">
        <v>79.19</v>
      </c>
    </row>
    <row r="3950" spans="15:16" x14ac:dyDescent="0.35">
      <c r="O3950" s="191">
        <v>40711</v>
      </c>
      <c r="P3950" s="72">
        <v>80.540000000000006</v>
      </c>
    </row>
    <row r="3951" spans="15:16" x14ac:dyDescent="0.35">
      <c r="O3951" s="191">
        <v>40714</v>
      </c>
      <c r="P3951" s="72">
        <v>76.3</v>
      </c>
    </row>
    <row r="3952" spans="15:16" x14ac:dyDescent="0.35">
      <c r="O3952" s="191">
        <v>40715</v>
      </c>
      <c r="P3952" s="72">
        <v>75.44</v>
      </c>
    </row>
    <row r="3953" spans="15:16" x14ac:dyDescent="0.35">
      <c r="O3953" s="191">
        <v>40716</v>
      </c>
      <c r="P3953" s="72">
        <v>73.72</v>
      </c>
    </row>
    <row r="3954" spans="15:16" x14ac:dyDescent="0.35">
      <c r="O3954" s="191">
        <v>40717</v>
      </c>
      <c r="P3954" s="72">
        <v>74.010000000000005</v>
      </c>
    </row>
    <row r="3955" spans="15:16" x14ac:dyDescent="0.35">
      <c r="O3955" s="191">
        <v>40718</v>
      </c>
      <c r="P3955" s="72">
        <v>74.989999999999995</v>
      </c>
    </row>
    <row r="3956" spans="15:16" x14ac:dyDescent="0.35">
      <c r="O3956" s="191">
        <v>40721</v>
      </c>
      <c r="P3956" s="72">
        <v>75.19</v>
      </c>
    </row>
    <row r="3957" spans="15:16" x14ac:dyDescent="0.35">
      <c r="O3957" s="191">
        <v>40722</v>
      </c>
      <c r="P3957" s="72">
        <v>75.72</v>
      </c>
    </row>
    <row r="3958" spans="15:16" x14ac:dyDescent="0.35">
      <c r="O3958" s="191">
        <v>40723</v>
      </c>
      <c r="P3958" s="72">
        <v>76.010000000000005</v>
      </c>
    </row>
    <row r="3959" spans="15:16" x14ac:dyDescent="0.35">
      <c r="O3959" s="191">
        <v>40724</v>
      </c>
      <c r="P3959" s="72">
        <v>78.87</v>
      </c>
    </row>
    <row r="3960" spans="15:16" x14ac:dyDescent="0.35">
      <c r="O3960" s="191">
        <v>40725</v>
      </c>
      <c r="P3960" s="72">
        <v>79.849999999999994</v>
      </c>
    </row>
    <row r="3961" spans="15:16" x14ac:dyDescent="0.35">
      <c r="O3961" s="191">
        <v>40728</v>
      </c>
      <c r="P3961" s="72">
        <v>85.24</v>
      </c>
    </row>
    <row r="3962" spans="15:16" x14ac:dyDescent="0.35">
      <c r="O3962" s="191">
        <v>40729</v>
      </c>
      <c r="P3962" s="72">
        <v>84.14</v>
      </c>
    </row>
    <row r="3963" spans="15:16" x14ac:dyDescent="0.35">
      <c r="O3963" s="191">
        <v>40730</v>
      </c>
      <c r="P3963" s="72">
        <v>84.3</v>
      </c>
    </row>
    <row r="3964" spans="15:16" x14ac:dyDescent="0.35">
      <c r="O3964" s="191">
        <v>40731</v>
      </c>
      <c r="P3964" s="72">
        <v>85.77</v>
      </c>
    </row>
    <row r="3965" spans="15:16" x14ac:dyDescent="0.35">
      <c r="O3965" s="191">
        <v>40732</v>
      </c>
      <c r="P3965" s="72">
        <v>81.69</v>
      </c>
    </row>
    <row r="3966" spans="15:16" x14ac:dyDescent="0.35">
      <c r="O3966" s="191">
        <v>40735</v>
      </c>
      <c r="P3966" s="72">
        <v>82.87</v>
      </c>
    </row>
    <row r="3967" spans="15:16" x14ac:dyDescent="0.35">
      <c r="O3967" s="191">
        <v>40736</v>
      </c>
      <c r="P3967" s="72">
        <v>82.01</v>
      </c>
    </row>
    <row r="3968" spans="15:16" x14ac:dyDescent="0.35">
      <c r="O3968" s="191">
        <v>40737</v>
      </c>
      <c r="P3968" s="72">
        <v>83.03</v>
      </c>
    </row>
    <row r="3969" spans="15:16" x14ac:dyDescent="0.35">
      <c r="O3969" s="191">
        <v>40738</v>
      </c>
      <c r="P3969" s="72">
        <v>83.77</v>
      </c>
    </row>
    <row r="3970" spans="15:16" x14ac:dyDescent="0.35">
      <c r="O3970" s="191">
        <v>40739</v>
      </c>
      <c r="P3970" s="72">
        <v>82.38</v>
      </c>
    </row>
    <row r="3971" spans="15:16" x14ac:dyDescent="0.35">
      <c r="O3971" s="191">
        <v>40742</v>
      </c>
      <c r="P3971" s="72">
        <v>84.26</v>
      </c>
    </row>
    <row r="3972" spans="15:16" ht="14.5" customHeight="1" x14ac:dyDescent="0.35">
      <c r="O3972" s="191">
        <v>40743</v>
      </c>
      <c r="P3972" s="72">
        <v>83.97</v>
      </c>
    </row>
    <row r="3973" spans="15:16" ht="29" customHeight="1" x14ac:dyDescent="0.35">
      <c r="O3973" s="191">
        <v>40744</v>
      </c>
      <c r="P3973" s="72">
        <v>82.46</v>
      </c>
    </row>
    <row r="3974" spans="15:16" x14ac:dyDescent="0.35">
      <c r="O3974" s="191">
        <v>40745</v>
      </c>
      <c r="P3974" s="72">
        <v>81.069999999999993</v>
      </c>
    </row>
    <row r="3975" spans="15:16" x14ac:dyDescent="0.35">
      <c r="O3975" s="191">
        <v>40746</v>
      </c>
      <c r="P3975" s="72">
        <v>83.97</v>
      </c>
    </row>
    <row r="3976" spans="15:16" x14ac:dyDescent="0.35">
      <c r="O3976" s="191">
        <v>40749</v>
      </c>
      <c r="P3976" s="72">
        <v>86.1</v>
      </c>
    </row>
    <row r="3977" spans="15:16" x14ac:dyDescent="0.35">
      <c r="O3977" s="191">
        <v>40750</v>
      </c>
      <c r="P3977" s="72">
        <v>85.73</v>
      </c>
    </row>
    <row r="3978" spans="15:16" x14ac:dyDescent="0.35">
      <c r="O3978" s="191">
        <v>40751</v>
      </c>
      <c r="P3978" s="72">
        <v>88.67</v>
      </c>
    </row>
    <row r="3979" spans="15:16" x14ac:dyDescent="0.35">
      <c r="O3979" s="191">
        <v>40752</v>
      </c>
      <c r="P3979" s="72">
        <v>88.22</v>
      </c>
    </row>
    <row r="3980" spans="15:16" x14ac:dyDescent="0.35">
      <c r="O3980" s="191">
        <v>40753</v>
      </c>
      <c r="P3980" s="72">
        <v>87.04</v>
      </c>
    </row>
    <row r="3981" spans="15:16" x14ac:dyDescent="0.35">
      <c r="O3981" s="191">
        <v>40756</v>
      </c>
      <c r="P3981" s="72">
        <v>87.4</v>
      </c>
    </row>
    <row r="3982" spans="15:16" x14ac:dyDescent="0.35">
      <c r="O3982" s="191">
        <v>40757</v>
      </c>
      <c r="P3982" s="72">
        <v>85.44</v>
      </c>
    </row>
    <row r="3983" spans="15:16" x14ac:dyDescent="0.35">
      <c r="O3983" s="191">
        <v>40758</v>
      </c>
      <c r="P3983" s="72">
        <v>87.94</v>
      </c>
    </row>
    <row r="3984" spans="15:16" x14ac:dyDescent="0.35">
      <c r="O3984" s="191">
        <v>40759</v>
      </c>
      <c r="P3984" s="72">
        <v>90.67</v>
      </c>
    </row>
    <row r="3985" spans="15:16" x14ac:dyDescent="0.35">
      <c r="O3985" s="191">
        <v>40760</v>
      </c>
      <c r="P3985" s="72">
        <v>86.87</v>
      </c>
    </row>
    <row r="3986" spans="15:16" x14ac:dyDescent="0.35">
      <c r="O3986" s="191">
        <v>40763</v>
      </c>
      <c r="P3986" s="72">
        <v>86.83</v>
      </c>
    </row>
    <row r="3987" spans="15:16" x14ac:dyDescent="0.35">
      <c r="O3987" s="191">
        <v>40764</v>
      </c>
      <c r="P3987" s="72">
        <v>83.93</v>
      </c>
    </row>
    <row r="3988" spans="15:16" x14ac:dyDescent="0.35">
      <c r="O3988" s="191">
        <v>40765</v>
      </c>
      <c r="P3988" s="72">
        <v>88.83</v>
      </c>
    </row>
    <row r="3989" spans="15:16" x14ac:dyDescent="0.35">
      <c r="O3989" s="191">
        <v>40766</v>
      </c>
      <c r="P3989" s="72">
        <v>85.74</v>
      </c>
    </row>
    <row r="3990" spans="15:16" x14ac:dyDescent="0.35">
      <c r="O3990" s="191">
        <v>40767</v>
      </c>
      <c r="P3990" s="72">
        <v>85.2</v>
      </c>
    </row>
    <row r="3991" spans="15:16" x14ac:dyDescent="0.35">
      <c r="O3991" s="191">
        <v>40771</v>
      </c>
      <c r="P3991" s="72">
        <v>82</v>
      </c>
    </row>
    <row r="3992" spans="15:16" x14ac:dyDescent="0.35">
      <c r="O3992" s="191">
        <v>40772</v>
      </c>
      <c r="P3992" s="72">
        <v>79.41</v>
      </c>
    </row>
    <row r="3993" spans="15:16" x14ac:dyDescent="0.35">
      <c r="O3993" s="191">
        <v>40773</v>
      </c>
      <c r="P3993" s="72">
        <v>73.790000000000006</v>
      </c>
    </row>
    <row r="3994" spans="15:16" x14ac:dyDescent="0.35">
      <c r="O3994" s="191">
        <v>40774</v>
      </c>
      <c r="P3994" s="72">
        <v>72.959999999999994</v>
      </c>
    </row>
    <row r="3995" spans="15:16" x14ac:dyDescent="0.35">
      <c r="O3995" s="191">
        <v>40777</v>
      </c>
      <c r="P3995" s="72">
        <v>75.459999999999994</v>
      </c>
    </row>
    <row r="3996" spans="15:16" x14ac:dyDescent="0.35">
      <c r="O3996" s="191">
        <v>40778</v>
      </c>
      <c r="P3996" s="72">
        <v>76.709999999999994</v>
      </c>
    </row>
    <row r="3997" spans="15:16" x14ac:dyDescent="0.35">
      <c r="O3997" s="191">
        <v>40779</v>
      </c>
      <c r="P3997" s="72">
        <v>75.959999999999994</v>
      </c>
    </row>
    <row r="3998" spans="15:16" x14ac:dyDescent="0.35">
      <c r="O3998" s="191">
        <v>40780</v>
      </c>
      <c r="P3998" s="72">
        <v>76.75</v>
      </c>
    </row>
    <row r="3999" spans="15:16" x14ac:dyDescent="0.35">
      <c r="O3999" s="191">
        <v>40781</v>
      </c>
      <c r="P3999" s="72">
        <v>74.42</v>
      </c>
    </row>
    <row r="4000" spans="15:16" x14ac:dyDescent="0.35">
      <c r="O4000" s="191">
        <v>40784</v>
      </c>
      <c r="P4000" s="72">
        <v>77.75</v>
      </c>
    </row>
    <row r="4001" spans="15:16" x14ac:dyDescent="0.35">
      <c r="O4001" s="191">
        <v>40785</v>
      </c>
      <c r="P4001" s="72">
        <v>77.92</v>
      </c>
    </row>
    <row r="4002" spans="15:16" x14ac:dyDescent="0.35">
      <c r="O4002" s="191">
        <v>40788</v>
      </c>
      <c r="P4002" s="72">
        <v>77.209999999999994</v>
      </c>
    </row>
    <row r="4003" spans="15:16" x14ac:dyDescent="0.35">
      <c r="O4003" s="191">
        <v>40791</v>
      </c>
      <c r="P4003" s="72">
        <v>76.290000000000006</v>
      </c>
    </row>
    <row r="4004" spans="15:16" x14ac:dyDescent="0.35">
      <c r="O4004" s="191">
        <v>40792</v>
      </c>
      <c r="P4004" s="72">
        <v>78.459999999999994</v>
      </c>
    </row>
    <row r="4005" spans="15:16" x14ac:dyDescent="0.35">
      <c r="O4005" s="191">
        <v>40793</v>
      </c>
      <c r="P4005" s="72">
        <v>78.62</v>
      </c>
    </row>
    <row r="4006" spans="15:16" x14ac:dyDescent="0.35">
      <c r="O4006" s="191">
        <v>40794</v>
      </c>
      <c r="P4006" s="72">
        <v>78.75</v>
      </c>
    </row>
    <row r="4007" spans="15:16" x14ac:dyDescent="0.35">
      <c r="O4007" s="191">
        <v>40795</v>
      </c>
      <c r="P4007" s="72">
        <v>77.709999999999994</v>
      </c>
    </row>
    <row r="4008" spans="15:16" x14ac:dyDescent="0.35">
      <c r="O4008" s="191">
        <v>40798</v>
      </c>
      <c r="P4008" s="72">
        <v>75.83</v>
      </c>
    </row>
    <row r="4009" spans="15:16" x14ac:dyDescent="0.35">
      <c r="O4009" s="191">
        <v>40799</v>
      </c>
      <c r="P4009" s="72">
        <v>75.92</v>
      </c>
    </row>
    <row r="4010" spans="15:16" x14ac:dyDescent="0.35">
      <c r="O4010" s="191">
        <v>40800</v>
      </c>
      <c r="P4010" s="72">
        <v>76.62</v>
      </c>
    </row>
    <row r="4011" spans="15:16" x14ac:dyDescent="0.35">
      <c r="O4011" s="191">
        <v>40801</v>
      </c>
      <c r="P4011" s="72">
        <v>77.12</v>
      </c>
    </row>
    <row r="4012" spans="15:16" x14ac:dyDescent="0.35">
      <c r="O4012" s="191">
        <v>40802</v>
      </c>
      <c r="P4012" s="72">
        <v>75.42</v>
      </c>
    </row>
    <row r="4013" spans="15:16" x14ac:dyDescent="0.35">
      <c r="O4013" s="191">
        <v>40805</v>
      </c>
      <c r="P4013" s="72">
        <v>75.5</v>
      </c>
    </row>
    <row r="4014" spans="15:16" x14ac:dyDescent="0.35">
      <c r="O4014" s="191">
        <v>40806</v>
      </c>
      <c r="P4014" s="72">
        <v>76.75</v>
      </c>
    </row>
    <row r="4015" spans="15:16" x14ac:dyDescent="0.35">
      <c r="O4015" s="191">
        <v>40807</v>
      </c>
      <c r="P4015" s="72">
        <v>77.290000000000006</v>
      </c>
    </row>
    <row r="4016" spans="15:16" x14ac:dyDescent="0.35">
      <c r="O4016" s="191">
        <v>40808</v>
      </c>
      <c r="P4016" s="72">
        <v>71.790000000000006</v>
      </c>
    </row>
    <row r="4017" spans="15:16" x14ac:dyDescent="0.35">
      <c r="O4017" s="191">
        <v>40809</v>
      </c>
      <c r="P4017" s="72">
        <v>72.5</v>
      </c>
    </row>
    <row r="4018" spans="15:16" x14ac:dyDescent="0.35">
      <c r="O4018" s="191">
        <v>40812</v>
      </c>
      <c r="P4018" s="72">
        <v>72.209999999999994</v>
      </c>
    </row>
    <row r="4019" spans="15:16" x14ac:dyDescent="0.35">
      <c r="O4019" s="191">
        <v>40813</v>
      </c>
      <c r="P4019" s="72">
        <v>73.790000000000006</v>
      </c>
    </row>
    <row r="4020" spans="15:16" x14ac:dyDescent="0.35">
      <c r="O4020" s="191">
        <v>40814</v>
      </c>
      <c r="P4020" s="72">
        <v>72</v>
      </c>
    </row>
    <row r="4021" spans="15:16" x14ac:dyDescent="0.35">
      <c r="O4021" s="191">
        <v>40815</v>
      </c>
      <c r="P4021" s="72">
        <v>71.38</v>
      </c>
    </row>
    <row r="4022" spans="15:16" x14ac:dyDescent="0.35">
      <c r="O4022" s="191">
        <v>40816</v>
      </c>
      <c r="P4022" s="72">
        <v>71.459999999999994</v>
      </c>
    </row>
    <row r="4023" spans="15:16" x14ac:dyDescent="0.35">
      <c r="O4023" s="191">
        <v>40819</v>
      </c>
      <c r="P4023" s="72">
        <v>69.959999999999994</v>
      </c>
    </row>
    <row r="4024" spans="15:16" x14ac:dyDescent="0.35">
      <c r="O4024" s="191">
        <v>40820</v>
      </c>
      <c r="P4024" s="72">
        <v>69.05</v>
      </c>
    </row>
    <row r="4025" spans="15:16" x14ac:dyDescent="0.35">
      <c r="O4025" s="191">
        <v>40821</v>
      </c>
      <c r="P4025" s="72">
        <v>67.55</v>
      </c>
    </row>
    <row r="4026" spans="15:16" x14ac:dyDescent="0.35">
      <c r="O4026" s="191">
        <v>40823</v>
      </c>
      <c r="P4026" s="72">
        <v>68.75</v>
      </c>
    </row>
    <row r="4027" spans="15:16" x14ac:dyDescent="0.35">
      <c r="O4027" s="191">
        <v>40826</v>
      </c>
      <c r="P4027" s="72">
        <v>71.34</v>
      </c>
    </row>
    <row r="4028" spans="15:16" x14ac:dyDescent="0.35">
      <c r="O4028" s="191">
        <v>40827</v>
      </c>
      <c r="P4028" s="72">
        <v>72.17</v>
      </c>
    </row>
    <row r="4029" spans="15:16" x14ac:dyDescent="0.35">
      <c r="O4029" s="191">
        <v>40828</v>
      </c>
      <c r="P4029" s="72">
        <v>73.38</v>
      </c>
    </row>
    <row r="4030" spans="15:16" x14ac:dyDescent="0.35">
      <c r="O4030" s="191">
        <v>40829</v>
      </c>
      <c r="P4030" s="72">
        <v>72.25</v>
      </c>
    </row>
    <row r="4031" spans="15:16" x14ac:dyDescent="0.35">
      <c r="O4031" s="191">
        <v>40830</v>
      </c>
      <c r="P4031" s="72">
        <v>73.209999999999994</v>
      </c>
    </row>
    <row r="4032" spans="15:16" x14ac:dyDescent="0.35">
      <c r="O4032" s="191">
        <v>40833</v>
      </c>
      <c r="P4032" s="72">
        <v>75.209999999999994</v>
      </c>
    </row>
    <row r="4033" spans="15:16" x14ac:dyDescent="0.35">
      <c r="O4033" s="191">
        <v>40834</v>
      </c>
      <c r="P4033" s="72">
        <v>72.92</v>
      </c>
    </row>
    <row r="4034" spans="15:16" x14ac:dyDescent="0.35">
      <c r="O4034" s="191">
        <v>40835</v>
      </c>
      <c r="P4034" s="72">
        <v>72.92</v>
      </c>
    </row>
    <row r="4035" spans="15:16" x14ac:dyDescent="0.35">
      <c r="O4035" s="191">
        <v>40836</v>
      </c>
      <c r="P4035" s="72">
        <v>71</v>
      </c>
    </row>
    <row r="4036" spans="15:16" x14ac:dyDescent="0.35">
      <c r="O4036" s="191">
        <v>40837</v>
      </c>
      <c r="P4036" s="72">
        <v>70.540000000000006</v>
      </c>
    </row>
    <row r="4037" spans="15:16" x14ac:dyDescent="0.35">
      <c r="O4037" s="191">
        <v>40840</v>
      </c>
      <c r="P4037" s="72">
        <v>70.92</v>
      </c>
    </row>
    <row r="4038" spans="15:16" x14ac:dyDescent="0.35">
      <c r="O4038" s="191">
        <v>40841</v>
      </c>
      <c r="P4038" s="72">
        <v>72.34</v>
      </c>
    </row>
    <row r="4039" spans="15:16" x14ac:dyDescent="0.35">
      <c r="O4039" s="191">
        <v>40844</v>
      </c>
      <c r="P4039" s="72">
        <v>74.75</v>
      </c>
    </row>
    <row r="4040" spans="15:16" x14ac:dyDescent="0.35">
      <c r="O4040" s="191">
        <v>40847</v>
      </c>
      <c r="P4040" s="72">
        <v>77.12</v>
      </c>
    </row>
    <row r="4041" spans="15:16" x14ac:dyDescent="0.35">
      <c r="O4041" s="191">
        <v>40848</v>
      </c>
      <c r="P4041" s="72">
        <v>76.33</v>
      </c>
    </row>
    <row r="4042" spans="15:16" x14ac:dyDescent="0.35">
      <c r="O4042" s="191">
        <v>40849</v>
      </c>
      <c r="P4042" s="72">
        <v>75.92</v>
      </c>
    </row>
    <row r="4043" spans="15:16" x14ac:dyDescent="0.35">
      <c r="O4043" s="191">
        <v>40850</v>
      </c>
      <c r="P4043" s="72">
        <v>75.540000000000006</v>
      </c>
    </row>
    <row r="4044" spans="15:16" x14ac:dyDescent="0.35">
      <c r="O4044" s="191">
        <v>40851</v>
      </c>
      <c r="P4044" s="72">
        <v>75.75</v>
      </c>
    </row>
    <row r="4045" spans="15:16" x14ac:dyDescent="0.35">
      <c r="O4045" s="191">
        <v>40855</v>
      </c>
      <c r="P4045" s="72">
        <v>75.58</v>
      </c>
    </row>
    <row r="4046" spans="15:16" x14ac:dyDescent="0.35">
      <c r="O4046" s="191">
        <v>40856</v>
      </c>
      <c r="P4046" s="72">
        <v>74.25</v>
      </c>
    </row>
    <row r="4047" spans="15:16" x14ac:dyDescent="0.35">
      <c r="O4047" s="191">
        <v>40858</v>
      </c>
      <c r="P4047" s="72">
        <v>73.540000000000006</v>
      </c>
    </row>
    <row r="4048" spans="15:16" x14ac:dyDescent="0.35">
      <c r="O4048" s="191">
        <v>40861</v>
      </c>
      <c r="P4048" s="72">
        <v>73.040000000000006</v>
      </c>
    </row>
    <row r="4049" spans="15:16" x14ac:dyDescent="0.35">
      <c r="O4049" s="191">
        <v>40862</v>
      </c>
      <c r="P4049" s="72">
        <v>71.42</v>
      </c>
    </row>
    <row r="4050" spans="15:16" x14ac:dyDescent="0.35">
      <c r="O4050" s="191">
        <v>40863</v>
      </c>
      <c r="P4050" s="72">
        <v>69.709999999999994</v>
      </c>
    </row>
    <row r="4051" spans="15:16" x14ac:dyDescent="0.35">
      <c r="O4051" s="191">
        <v>40864</v>
      </c>
      <c r="P4051" s="72">
        <v>68.709999999999994</v>
      </c>
    </row>
    <row r="4052" spans="15:16" x14ac:dyDescent="0.35">
      <c r="O4052" s="191">
        <v>40865</v>
      </c>
      <c r="P4052" s="72">
        <v>68.8</v>
      </c>
    </row>
    <row r="4053" spans="15:16" x14ac:dyDescent="0.35">
      <c r="O4053" s="191">
        <v>40868</v>
      </c>
      <c r="P4053" s="72">
        <v>68.3</v>
      </c>
    </row>
    <row r="4054" spans="15:16" x14ac:dyDescent="0.35">
      <c r="O4054" s="191">
        <v>40869</v>
      </c>
      <c r="P4054" s="72">
        <v>68.88</v>
      </c>
    </row>
    <row r="4055" spans="15:16" x14ac:dyDescent="0.35">
      <c r="O4055" s="191">
        <v>40870</v>
      </c>
      <c r="P4055" s="72">
        <v>67.42</v>
      </c>
    </row>
    <row r="4056" spans="15:16" x14ac:dyDescent="0.35">
      <c r="O4056" s="191">
        <v>40871</v>
      </c>
      <c r="P4056" s="72">
        <v>68.63</v>
      </c>
    </row>
    <row r="4057" spans="15:16" x14ac:dyDescent="0.35">
      <c r="O4057" s="191">
        <v>40872</v>
      </c>
      <c r="P4057" s="72">
        <v>67.92</v>
      </c>
    </row>
    <row r="4058" spans="15:16" x14ac:dyDescent="0.35">
      <c r="O4058" s="191">
        <v>40875</v>
      </c>
      <c r="P4058" s="72">
        <v>69.75</v>
      </c>
    </row>
    <row r="4059" spans="15:16" x14ac:dyDescent="0.35">
      <c r="O4059" s="191">
        <v>40876</v>
      </c>
      <c r="P4059" s="72">
        <v>70.040000000000006</v>
      </c>
    </row>
    <row r="4060" spans="15:16" x14ac:dyDescent="0.35">
      <c r="O4060" s="191">
        <v>40877</v>
      </c>
      <c r="P4060" s="72">
        <v>69.92</v>
      </c>
    </row>
    <row r="4061" spans="15:16" x14ac:dyDescent="0.35">
      <c r="O4061" s="191">
        <v>40878</v>
      </c>
      <c r="P4061" s="72">
        <v>73.5</v>
      </c>
    </row>
    <row r="4062" spans="15:16" x14ac:dyDescent="0.35">
      <c r="O4062" s="191">
        <v>40879</v>
      </c>
      <c r="P4062" s="72">
        <v>76.42</v>
      </c>
    </row>
    <row r="4063" spans="15:16" x14ac:dyDescent="0.35">
      <c r="O4063" s="191">
        <v>40882</v>
      </c>
      <c r="P4063" s="72">
        <v>75.42</v>
      </c>
    </row>
    <row r="4064" spans="15:16" x14ac:dyDescent="0.35">
      <c r="O4064" s="191">
        <v>40884</v>
      </c>
      <c r="P4064" s="72">
        <v>75.67</v>
      </c>
    </row>
    <row r="4065" spans="15:16" x14ac:dyDescent="0.35">
      <c r="O4065" s="191">
        <v>40885</v>
      </c>
      <c r="P4065" s="72">
        <v>74.75</v>
      </c>
    </row>
    <row r="4066" spans="15:16" x14ac:dyDescent="0.35">
      <c r="O4066" s="191">
        <v>40886</v>
      </c>
      <c r="P4066" s="72">
        <v>74.709999999999994</v>
      </c>
    </row>
    <row r="4067" spans="15:16" x14ac:dyDescent="0.35">
      <c r="O4067" s="191">
        <v>40889</v>
      </c>
      <c r="P4067" s="72">
        <v>72.92</v>
      </c>
    </row>
    <row r="4068" spans="15:16" x14ac:dyDescent="0.35">
      <c r="O4068" s="191">
        <v>40890</v>
      </c>
      <c r="P4068" s="72">
        <v>73.959999999999994</v>
      </c>
    </row>
    <row r="4069" spans="15:16" x14ac:dyDescent="0.35">
      <c r="O4069" s="191">
        <v>40891</v>
      </c>
      <c r="P4069" s="72">
        <v>72.88</v>
      </c>
    </row>
    <row r="4070" spans="15:16" x14ac:dyDescent="0.35">
      <c r="O4070" s="191">
        <v>40892</v>
      </c>
      <c r="P4070" s="72">
        <v>74.790000000000006</v>
      </c>
    </row>
    <row r="4071" spans="15:16" x14ac:dyDescent="0.35">
      <c r="O4071" s="191">
        <v>40893</v>
      </c>
      <c r="P4071" s="72">
        <v>71.959999999999994</v>
      </c>
    </row>
    <row r="4072" spans="15:16" x14ac:dyDescent="0.35">
      <c r="O4072" s="191">
        <v>40896</v>
      </c>
      <c r="P4072" s="72">
        <v>70.38</v>
      </c>
    </row>
    <row r="4073" spans="15:16" x14ac:dyDescent="0.35">
      <c r="O4073" s="191">
        <v>40897</v>
      </c>
      <c r="P4073" s="72">
        <v>70.84</v>
      </c>
    </row>
    <row r="4074" spans="15:16" x14ac:dyDescent="0.35">
      <c r="O4074" s="191">
        <v>40898</v>
      </c>
      <c r="P4074" s="72">
        <v>71.92</v>
      </c>
    </row>
    <row r="4075" spans="15:16" x14ac:dyDescent="0.35">
      <c r="O4075" s="191">
        <v>40899</v>
      </c>
      <c r="P4075" s="72">
        <v>74.83</v>
      </c>
    </row>
    <row r="4076" spans="15:16" x14ac:dyDescent="0.35">
      <c r="O4076" s="191">
        <v>40900</v>
      </c>
      <c r="P4076" s="72">
        <v>73.88</v>
      </c>
    </row>
    <row r="4077" spans="15:16" x14ac:dyDescent="0.35">
      <c r="O4077" s="191">
        <v>40903</v>
      </c>
      <c r="P4077" s="72">
        <v>73.88</v>
      </c>
    </row>
    <row r="4078" spans="15:16" x14ac:dyDescent="0.35">
      <c r="O4078" s="191">
        <v>40904</v>
      </c>
      <c r="P4078" s="72">
        <v>73.290000000000006</v>
      </c>
    </row>
    <row r="4079" spans="15:16" x14ac:dyDescent="0.35">
      <c r="O4079" s="191">
        <v>40905</v>
      </c>
      <c r="P4079" s="72">
        <v>72.84</v>
      </c>
    </row>
    <row r="4080" spans="15:16" x14ac:dyDescent="0.35">
      <c r="O4080" s="191">
        <v>40906</v>
      </c>
      <c r="P4080" s="72">
        <v>75.040000000000006</v>
      </c>
    </row>
    <row r="4081" spans="15:16" x14ac:dyDescent="0.35">
      <c r="O4081" s="191">
        <v>40907</v>
      </c>
      <c r="P4081" s="72">
        <v>75.040000000000006</v>
      </c>
    </row>
    <row r="4082" spans="15:16" x14ac:dyDescent="0.35">
      <c r="O4082" s="191">
        <v>40910</v>
      </c>
      <c r="P4082" s="72">
        <v>75.75</v>
      </c>
    </row>
    <row r="4083" spans="15:16" x14ac:dyDescent="0.35">
      <c r="O4083" s="191">
        <v>40911</v>
      </c>
      <c r="P4083" s="72">
        <v>78.75</v>
      </c>
    </row>
    <row r="4084" spans="15:16" x14ac:dyDescent="0.35">
      <c r="O4084" s="191">
        <v>40912</v>
      </c>
      <c r="P4084" s="72">
        <v>79.459999999999994</v>
      </c>
    </row>
    <row r="4085" spans="15:16" x14ac:dyDescent="0.35">
      <c r="O4085" s="191">
        <v>40913</v>
      </c>
      <c r="P4085" s="72">
        <v>77.540000000000006</v>
      </c>
    </row>
    <row r="4086" spans="15:16" x14ac:dyDescent="0.35">
      <c r="O4086" s="191">
        <v>40914</v>
      </c>
      <c r="P4086" s="72">
        <v>77.87</v>
      </c>
    </row>
    <row r="4087" spans="15:16" x14ac:dyDescent="0.35">
      <c r="O4087" s="191">
        <v>40917</v>
      </c>
      <c r="P4087" s="72">
        <v>77.540000000000006</v>
      </c>
    </row>
    <row r="4088" spans="15:16" x14ac:dyDescent="0.35">
      <c r="O4088" s="191">
        <v>40918</v>
      </c>
      <c r="P4088" s="72">
        <v>78.25</v>
      </c>
    </row>
    <row r="4089" spans="15:16" x14ac:dyDescent="0.35">
      <c r="O4089" s="191">
        <v>40919</v>
      </c>
      <c r="P4089" s="72">
        <v>77.37</v>
      </c>
    </row>
    <row r="4090" spans="15:16" x14ac:dyDescent="0.35">
      <c r="O4090" s="191">
        <v>40920</v>
      </c>
      <c r="P4090" s="72">
        <v>77.37</v>
      </c>
    </row>
    <row r="4091" spans="15:16" x14ac:dyDescent="0.35">
      <c r="O4091" s="191">
        <v>40921</v>
      </c>
      <c r="P4091" s="72">
        <v>78.42</v>
      </c>
    </row>
    <row r="4092" spans="15:16" x14ac:dyDescent="0.35">
      <c r="O4092" s="191">
        <v>40924</v>
      </c>
      <c r="P4092" s="72">
        <v>82.04</v>
      </c>
    </row>
    <row r="4093" spans="15:16" x14ac:dyDescent="0.35">
      <c r="O4093" s="191">
        <v>40925</v>
      </c>
      <c r="P4093" s="72">
        <v>80.959999999999994</v>
      </c>
    </row>
    <row r="4094" spans="15:16" x14ac:dyDescent="0.35">
      <c r="O4094" s="191">
        <v>40926</v>
      </c>
      <c r="P4094" s="72">
        <v>77.459999999999994</v>
      </c>
    </row>
    <row r="4095" spans="15:16" x14ac:dyDescent="0.35">
      <c r="O4095" s="191">
        <v>40927</v>
      </c>
      <c r="P4095" s="72">
        <v>78.209999999999994</v>
      </c>
    </row>
    <row r="4096" spans="15:16" x14ac:dyDescent="0.35">
      <c r="O4096" s="191">
        <v>40928</v>
      </c>
      <c r="P4096" s="72">
        <v>77.17</v>
      </c>
    </row>
    <row r="4097" spans="15:16" x14ac:dyDescent="0.35">
      <c r="O4097" s="191">
        <v>40931</v>
      </c>
      <c r="P4097" s="72">
        <v>76.67</v>
      </c>
    </row>
    <row r="4098" spans="15:16" x14ac:dyDescent="0.35">
      <c r="O4098" s="191">
        <v>40932</v>
      </c>
      <c r="P4098" s="72">
        <v>77.709999999999994</v>
      </c>
    </row>
    <row r="4099" spans="15:16" x14ac:dyDescent="0.35">
      <c r="O4099" s="191">
        <v>40933</v>
      </c>
      <c r="P4099" s="72">
        <v>79.33</v>
      </c>
    </row>
    <row r="4100" spans="15:16" x14ac:dyDescent="0.35">
      <c r="O4100" s="191">
        <v>40935</v>
      </c>
      <c r="P4100" s="72">
        <v>80.87</v>
      </c>
    </row>
    <row r="4101" spans="15:16" x14ac:dyDescent="0.35">
      <c r="O4101" s="191">
        <v>40938</v>
      </c>
      <c r="P4101" s="72">
        <v>81.540000000000006</v>
      </c>
    </row>
    <row r="4102" spans="15:16" x14ac:dyDescent="0.35">
      <c r="O4102" s="191">
        <v>40939</v>
      </c>
      <c r="P4102" s="72">
        <v>89.74</v>
      </c>
    </row>
    <row r="4103" spans="15:16" x14ac:dyDescent="0.35">
      <c r="O4103" s="191">
        <v>40940</v>
      </c>
      <c r="P4103" s="72">
        <v>90.91</v>
      </c>
    </row>
    <row r="4104" spans="15:16" x14ac:dyDescent="0.35">
      <c r="O4104" s="191">
        <v>40941</v>
      </c>
      <c r="P4104" s="72">
        <v>91.62</v>
      </c>
    </row>
    <row r="4105" spans="15:16" x14ac:dyDescent="0.35">
      <c r="O4105" s="191">
        <v>40942</v>
      </c>
      <c r="P4105" s="72">
        <v>99.74</v>
      </c>
    </row>
    <row r="4106" spans="15:16" x14ac:dyDescent="0.35">
      <c r="O4106" s="191">
        <v>40945</v>
      </c>
      <c r="P4106" s="72">
        <v>96.66</v>
      </c>
    </row>
    <row r="4107" spans="15:16" x14ac:dyDescent="0.35">
      <c r="O4107" s="191">
        <v>40946</v>
      </c>
      <c r="P4107" s="72">
        <v>94.45</v>
      </c>
    </row>
    <row r="4108" spans="15:16" x14ac:dyDescent="0.35">
      <c r="O4108" s="191">
        <v>40947</v>
      </c>
      <c r="P4108" s="72">
        <v>98.07</v>
      </c>
    </row>
    <row r="4109" spans="15:16" x14ac:dyDescent="0.35">
      <c r="O4109" s="191">
        <v>40948</v>
      </c>
      <c r="P4109" s="72">
        <v>102.49</v>
      </c>
    </row>
    <row r="4110" spans="15:16" x14ac:dyDescent="0.35">
      <c r="O4110" s="191">
        <v>40949</v>
      </c>
      <c r="P4110" s="72">
        <v>99.07</v>
      </c>
    </row>
    <row r="4111" spans="15:16" x14ac:dyDescent="0.35">
      <c r="O4111" s="191">
        <v>40952</v>
      </c>
      <c r="P4111" s="72">
        <v>101.15</v>
      </c>
    </row>
    <row r="4112" spans="15:16" x14ac:dyDescent="0.35">
      <c r="O4112" s="191">
        <v>40953</v>
      </c>
      <c r="P4112" s="72">
        <v>100.61</v>
      </c>
    </row>
    <row r="4113" spans="15:16" x14ac:dyDescent="0.35">
      <c r="O4113" s="191">
        <v>40954</v>
      </c>
      <c r="P4113" s="72">
        <v>100.78</v>
      </c>
    </row>
    <row r="4114" spans="15:16" x14ac:dyDescent="0.35">
      <c r="O4114" s="191">
        <v>40955</v>
      </c>
      <c r="P4114" s="72">
        <v>100.69</v>
      </c>
    </row>
    <row r="4115" spans="15:16" x14ac:dyDescent="0.35">
      <c r="O4115" s="191">
        <v>40956</v>
      </c>
      <c r="P4115" s="72">
        <v>99.28</v>
      </c>
    </row>
    <row r="4116" spans="15:16" x14ac:dyDescent="0.35">
      <c r="O4116" s="191">
        <v>40960</v>
      </c>
      <c r="P4116" s="72">
        <v>100.61</v>
      </c>
    </row>
    <row r="4117" spans="15:16" x14ac:dyDescent="0.35">
      <c r="O4117" s="191">
        <v>40961</v>
      </c>
      <c r="P4117" s="72">
        <v>97.61</v>
      </c>
    </row>
    <row r="4118" spans="15:16" x14ac:dyDescent="0.35">
      <c r="O4118" s="191">
        <v>40962</v>
      </c>
      <c r="P4118" s="72">
        <v>99.95</v>
      </c>
    </row>
    <row r="4119" spans="15:16" x14ac:dyDescent="0.35">
      <c r="O4119" s="191">
        <v>40963</v>
      </c>
      <c r="P4119" s="72">
        <v>99.9</v>
      </c>
    </row>
    <row r="4120" spans="15:16" x14ac:dyDescent="0.35">
      <c r="O4120" s="191">
        <v>40966</v>
      </c>
      <c r="P4120" s="72">
        <v>94.16</v>
      </c>
    </row>
    <row r="4121" spans="15:16" x14ac:dyDescent="0.35">
      <c r="O4121" s="191">
        <v>40967</v>
      </c>
      <c r="P4121" s="72">
        <v>100.53</v>
      </c>
    </row>
    <row r="4122" spans="15:16" x14ac:dyDescent="0.35">
      <c r="O4122" s="191">
        <v>40968</v>
      </c>
      <c r="P4122" s="72">
        <v>104.57</v>
      </c>
    </row>
    <row r="4123" spans="15:16" x14ac:dyDescent="0.35">
      <c r="O4123" s="191">
        <v>40969</v>
      </c>
      <c r="P4123" s="72">
        <v>102.74</v>
      </c>
    </row>
    <row r="4124" spans="15:16" x14ac:dyDescent="0.35">
      <c r="O4124" s="191">
        <v>40970</v>
      </c>
      <c r="P4124" s="72">
        <v>100.4</v>
      </c>
    </row>
    <row r="4125" spans="15:16" x14ac:dyDescent="0.35">
      <c r="O4125" s="191">
        <v>40973</v>
      </c>
      <c r="P4125" s="72">
        <v>96.61</v>
      </c>
    </row>
    <row r="4126" spans="15:16" x14ac:dyDescent="0.35">
      <c r="O4126" s="191">
        <v>40974</v>
      </c>
      <c r="P4126" s="72">
        <v>94.78</v>
      </c>
    </row>
    <row r="4127" spans="15:16" x14ac:dyDescent="0.35">
      <c r="O4127" s="191">
        <v>40975</v>
      </c>
      <c r="P4127" s="72">
        <v>96.7</v>
      </c>
    </row>
    <row r="4128" spans="15:16" x14ac:dyDescent="0.35">
      <c r="O4128" s="191">
        <v>40977</v>
      </c>
      <c r="P4128" s="72">
        <v>98.45</v>
      </c>
    </row>
    <row r="4129" spans="15:16" x14ac:dyDescent="0.35">
      <c r="O4129" s="191">
        <v>40980</v>
      </c>
      <c r="P4129" s="72">
        <v>97.28</v>
      </c>
    </row>
    <row r="4130" spans="15:16" x14ac:dyDescent="0.35">
      <c r="O4130" s="191">
        <v>40981</v>
      </c>
      <c r="P4130" s="72">
        <v>98.36</v>
      </c>
    </row>
    <row r="4131" spans="15:16" x14ac:dyDescent="0.35">
      <c r="O4131" s="191">
        <v>40982</v>
      </c>
      <c r="P4131" s="72">
        <v>100.28</v>
      </c>
    </row>
    <row r="4132" spans="15:16" x14ac:dyDescent="0.35">
      <c r="O4132" s="191">
        <v>40983</v>
      </c>
      <c r="P4132" s="72">
        <v>96.61</v>
      </c>
    </row>
    <row r="4133" spans="15:16" x14ac:dyDescent="0.35">
      <c r="O4133" s="191">
        <v>40984</v>
      </c>
      <c r="P4133" s="72">
        <v>94.07</v>
      </c>
    </row>
    <row r="4134" spans="15:16" x14ac:dyDescent="0.35">
      <c r="O4134" s="191">
        <v>40987</v>
      </c>
      <c r="P4134" s="72">
        <v>91.37</v>
      </c>
    </row>
    <row r="4135" spans="15:16" x14ac:dyDescent="0.35">
      <c r="O4135" s="191">
        <v>40988</v>
      </c>
      <c r="P4135" s="72">
        <v>94.2</v>
      </c>
    </row>
    <row r="4136" spans="15:16" x14ac:dyDescent="0.35">
      <c r="O4136" s="191">
        <v>40989</v>
      </c>
      <c r="P4136" s="72">
        <v>95.53</v>
      </c>
    </row>
    <row r="4137" spans="15:16" x14ac:dyDescent="0.35">
      <c r="O4137" s="191">
        <v>40990</v>
      </c>
      <c r="P4137" s="72">
        <v>92.41</v>
      </c>
    </row>
    <row r="4138" spans="15:16" x14ac:dyDescent="0.35">
      <c r="O4138" s="191">
        <v>40991</v>
      </c>
      <c r="P4138" s="72">
        <v>93.87</v>
      </c>
    </row>
    <row r="4139" spans="15:16" x14ac:dyDescent="0.35">
      <c r="O4139" s="191">
        <v>40994</v>
      </c>
      <c r="P4139" s="72">
        <v>90.91</v>
      </c>
    </row>
    <row r="4140" spans="15:16" x14ac:dyDescent="0.35">
      <c r="O4140" s="191">
        <v>40995</v>
      </c>
      <c r="P4140" s="72">
        <v>91.66</v>
      </c>
    </row>
    <row r="4141" spans="15:16" x14ac:dyDescent="0.35">
      <c r="O4141" s="191">
        <v>40996</v>
      </c>
      <c r="P4141" s="72">
        <v>91.49</v>
      </c>
    </row>
    <row r="4142" spans="15:16" x14ac:dyDescent="0.35">
      <c r="O4142" s="191">
        <v>40997</v>
      </c>
      <c r="P4142" s="72">
        <v>90.2</v>
      </c>
    </row>
    <row r="4143" spans="15:16" x14ac:dyDescent="0.35">
      <c r="O4143" s="191">
        <v>40998</v>
      </c>
      <c r="P4143" s="72">
        <v>93.57</v>
      </c>
    </row>
    <row r="4144" spans="15:16" x14ac:dyDescent="0.35">
      <c r="O4144" s="191">
        <v>41001</v>
      </c>
      <c r="P4144" s="72">
        <v>96.07</v>
      </c>
    </row>
    <row r="4145" spans="15:16" x14ac:dyDescent="0.35">
      <c r="O4145" s="191">
        <v>41002</v>
      </c>
      <c r="P4145" s="72">
        <v>99.07</v>
      </c>
    </row>
    <row r="4146" spans="15:16" x14ac:dyDescent="0.35">
      <c r="O4146" s="191">
        <v>41003</v>
      </c>
      <c r="P4146" s="72">
        <v>98.03</v>
      </c>
    </row>
    <row r="4147" spans="15:16" x14ac:dyDescent="0.35">
      <c r="O4147" s="191">
        <v>41008</v>
      </c>
      <c r="P4147" s="72">
        <v>97.4</v>
      </c>
    </row>
    <row r="4148" spans="15:16" x14ac:dyDescent="0.35">
      <c r="O4148" s="191">
        <v>41009</v>
      </c>
      <c r="P4148" s="72">
        <v>97.78</v>
      </c>
    </row>
    <row r="4149" spans="15:16" x14ac:dyDescent="0.35">
      <c r="O4149" s="191">
        <v>41010</v>
      </c>
      <c r="P4149" s="72">
        <v>98.49</v>
      </c>
    </row>
    <row r="4150" spans="15:16" x14ac:dyDescent="0.35">
      <c r="O4150" s="191">
        <v>41011</v>
      </c>
      <c r="P4150" s="72">
        <v>100.94</v>
      </c>
    </row>
    <row r="4151" spans="15:16" x14ac:dyDescent="0.35">
      <c r="O4151" s="191">
        <v>41012</v>
      </c>
      <c r="P4151" s="72">
        <v>97.28</v>
      </c>
    </row>
    <row r="4152" spans="15:16" x14ac:dyDescent="0.35">
      <c r="O4152" s="191">
        <v>41015</v>
      </c>
      <c r="P4152" s="72">
        <v>98.7</v>
      </c>
    </row>
    <row r="4153" spans="15:16" x14ac:dyDescent="0.35">
      <c r="O4153" s="191">
        <v>41016</v>
      </c>
      <c r="P4153" s="72">
        <v>99.07</v>
      </c>
    </row>
    <row r="4154" spans="15:16" x14ac:dyDescent="0.35">
      <c r="O4154" s="191">
        <v>41017</v>
      </c>
      <c r="P4154" s="72">
        <v>99.24</v>
      </c>
    </row>
    <row r="4155" spans="15:16" x14ac:dyDescent="0.35">
      <c r="O4155" s="191">
        <v>41018</v>
      </c>
      <c r="P4155" s="72">
        <v>103.28</v>
      </c>
    </row>
    <row r="4156" spans="15:16" x14ac:dyDescent="0.35">
      <c r="O4156" s="191">
        <v>41019</v>
      </c>
      <c r="P4156" s="72">
        <v>101.36</v>
      </c>
    </row>
    <row r="4157" spans="15:16" x14ac:dyDescent="0.35">
      <c r="O4157" s="191">
        <v>41022</v>
      </c>
      <c r="P4157" s="72">
        <v>97.78</v>
      </c>
    </row>
    <row r="4158" spans="15:16" x14ac:dyDescent="0.35">
      <c r="O4158" s="191">
        <v>41023</v>
      </c>
      <c r="P4158" s="72">
        <v>98.7</v>
      </c>
    </row>
    <row r="4159" spans="15:16" x14ac:dyDescent="0.35">
      <c r="O4159" s="191">
        <v>41024</v>
      </c>
      <c r="P4159" s="72">
        <v>97.16</v>
      </c>
    </row>
    <row r="4160" spans="15:16" x14ac:dyDescent="0.35">
      <c r="O4160" s="191">
        <v>41025</v>
      </c>
      <c r="P4160" s="72">
        <v>96.16</v>
      </c>
    </row>
    <row r="4161" spans="15:16" x14ac:dyDescent="0.35">
      <c r="O4161" s="191">
        <v>41026</v>
      </c>
      <c r="P4161" s="72">
        <v>96.36</v>
      </c>
    </row>
    <row r="4162" spans="15:16" x14ac:dyDescent="0.35">
      <c r="O4162" s="191">
        <v>41029</v>
      </c>
      <c r="P4162" s="72">
        <v>97.36</v>
      </c>
    </row>
    <row r="4163" spans="15:16" x14ac:dyDescent="0.35">
      <c r="O4163" s="191">
        <v>41031</v>
      </c>
      <c r="P4163" s="72">
        <v>99.4</v>
      </c>
    </row>
    <row r="4164" spans="15:16" x14ac:dyDescent="0.35">
      <c r="O4164" s="191">
        <v>41032</v>
      </c>
      <c r="P4164" s="72">
        <v>97.82</v>
      </c>
    </row>
    <row r="4165" spans="15:16" x14ac:dyDescent="0.35">
      <c r="O4165" s="191">
        <v>41033</v>
      </c>
      <c r="P4165" s="72">
        <v>95.28</v>
      </c>
    </row>
    <row r="4166" spans="15:16" x14ac:dyDescent="0.35">
      <c r="O4166" s="191">
        <v>41036</v>
      </c>
      <c r="P4166" s="72">
        <v>96.78</v>
      </c>
    </row>
    <row r="4167" spans="15:16" x14ac:dyDescent="0.35">
      <c r="O4167" s="191">
        <v>41037</v>
      </c>
      <c r="P4167" s="72">
        <v>93.99</v>
      </c>
    </row>
    <row r="4168" spans="15:16" x14ac:dyDescent="0.35">
      <c r="O4168" s="191">
        <v>41038</v>
      </c>
      <c r="P4168" s="72">
        <v>92.03</v>
      </c>
    </row>
    <row r="4169" spans="15:16" x14ac:dyDescent="0.35">
      <c r="O4169" s="191">
        <v>41039</v>
      </c>
      <c r="P4169" s="72">
        <v>93.66</v>
      </c>
    </row>
    <row r="4170" spans="15:16" x14ac:dyDescent="0.35">
      <c r="O4170" s="191">
        <v>41040</v>
      </c>
      <c r="P4170" s="72">
        <v>90.33</v>
      </c>
    </row>
    <row r="4171" spans="15:16" x14ac:dyDescent="0.35">
      <c r="O4171" s="191">
        <v>41043</v>
      </c>
      <c r="P4171" s="72">
        <v>85.83</v>
      </c>
    </row>
    <row r="4172" spans="15:16" x14ac:dyDescent="0.35">
      <c r="O4172" s="191">
        <v>41044</v>
      </c>
      <c r="P4172" s="72">
        <v>87.33</v>
      </c>
    </row>
    <row r="4173" spans="15:16" x14ac:dyDescent="0.35">
      <c r="O4173" s="191">
        <v>41045</v>
      </c>
      <c r="P4173" s="72">
        <v>89.83</v>
      </c>
    </row>
    <row r="4174" spans="15:16" x14ac:dyDescent="0.35">
      <c r="O4174" s="191">
        <v>41046</v>
      </c>
      <c r="P4174" s="72">
        <v>89.41</v>
      </c>
    </row>
    <row r="4175" spans="15:16" x14ac:dyDescent="0.35">
      <c r="O4175" s="191">
        <v>41047</v>
      </c>
      <c r="P4175" s="72">
        <v>87.91</v>
      </c>
    </row>
    <row r="4176" spans="15:16" x14ac:dyDescent="0.35">
      <c r="O4176" s="191">
        <v>41050</v>
      </c>
      <c r="P4176" s="72">
        <v>88.95</v>
      </c>
    </row>
    <row r="4177" spans="15:16" x14ac:dyDescent="0.35">
      <c r="O4177" s="191">
        <v>41051</v>
      </c>
      <c r="P4177" s="72">
        <v>89.12</v>
      </c>
    </row>
    <row r="4178" spans="15:16" x14ac:dyDescent="0.35">
      <c r="O4178" s="191">
        <v>41052</v>
      </c>
      <c r="P4178" s="72">
        <v>89.87</v>
      </c>
    </row>
    <row r="4179" spans="15:16" x14ac:dyDescent="0.35">
      <c r="O4179" s="191">
        <v>41053</v>
      </c>
      <c r="P4179" s="72">
        <v>91.28</v>
      </c>
    </row>
    <row r="4180" spans="15:16" x14ac:dyDescent="0.35">
      <c r="O4180" s="191">
        <v>41054</v>
      </c>
      <c r="P4180" s="72">
        <v>89.91</v>
      </c>
    </row>
    <row r="4181" spans="15:16" x14ac:dyDescent="0.35">
      <c r="O4181" s="191">
        <v>41057</v>
      </c>
      <c r="P4181" s="72">
        <v>92.53</v>
      </c>
    </row>
    <row r="4182" spans="15:16" x14ac:dyDescent="0.35">
      <c r="O4182" s="191">
        <v>41058</v>
      </c>
      <c r="P4182" s="72">
        <v>91.62</v>
      </c>
    </row>
    <row r="4183" spans="15:16" x14ac:dyDescent="0.35">
      <c r="O4183" s="191">
        <v>41059</v>
      </c>
      <c r="P4183" s="72">
        <v>89.58</v>
      </c>
    </row>
    <row r="4184" spans="15:16" x14ac:dyDescent="0.35">
      <c r="O4184" s="191">
        <v>41060</v>
      </c>
      <c r="P4184" s="72">
        <v>89.62</v>
      </c>
    </row>
    <row r="4185" spans="15:16" x14ac:dyDescent="0.35">
      <c r="O4185" s="191">
        <v>41061</v>
      </c>
      <c r="P4185" s="72">
        <v>87.99</v>
      </c>
    </row>
    <row r="4186" spans="15:16" x14ac:dyDescent="0.35">
      <c r="O4186" s="191">
        <v>41064</v>
      </c>
      <c r="P4186" s="72">
        <v>87.08</v>
      </c>
    </row>
    <row r="4187" spans="15:16" x14ac:dyDescent="0.35">
      <c r="O4187" s="191">
        <v>41065</v>
      </c>
      <c r="P4187" s="72">
        <v>87.74</v>
      </c>
    </row>
    <row r="4188" spans="15:16" x14ac:dyDescent="0.35">
      <c r="O4188" s="191">
        <v>41066</v>
      </c>
      <c r="P4188" s="72">
        <v>89.87</v>
      </c>
    </row>
    <row r="4189" spans="15:16" ht="14.5" customHeight="1" x14ac:dyDescent="0.35">
      <c r="O4189" s="191">
        <v>41067</v>
      </c>
      <c r="P4189" s="72">
        <v>90.91</v>
      </c>
    </row>
    <row r="4190" spans="15:16" ht="29" customHeight="1" x14ac:dyDescent="0.35">
      <c r="O4190" s="191">
        <v>41068</v>
      </c>
      <c r="P4190" s="72">
        <v>93.32</v>
      </c>
    </row>
    <row r="4191" spans="15:16" x14ac:dyDescent="0.35">
      <c r="O4191" s="191">
        <v>41071</v>
      </c>
      <c r="P4191" s="72">
        <v>92.32</v>
      </c>
    </row>
    <row r="4192" spans="15:16" x14ac:dyDescent="0.35">
      <c r="O4192" s="191">
        <v>41072</v>
      </c>
      <c r="P4192" s="72">
        <v>93.32</v>
      </c>
    </row>
    <row r="4193" spans="15:16" x14ac:dyDescent="0.35">
      <c r="O4193" s="191">
        <v>41073</v>
      </c>
      <c r="P4193" s="72">
        <v>90.37</v>
      </c>
    </row>
    <row r="4194" spans="15:16" x14ac:dyDescent="0.35">
      <c r="O4194" s="191">
        <v>41074</v>
      </c>
      <c r="P4194" s="72">
        <v>88.16</v>
      </c>
    </row>
    <row r="4195" spans="15:16" x14ac:dyDescent="0.35">
      <c r="O4195" s="191">
        <v>41075</v>
      </c>
      <c r="P4195" s="72">
        <v>89.66</v>
      </c>
    </row>
    <row r="4196" spans="15:16" x14ac:dyDescent="0.35">
      <c r="O4196" s="191">
        <v>41078</v>
      </c>
      <c r="P4196" s="72">
        <v>87.99</v>
      </c>
    </row>
    <row r="4197" spans="15:16" x14ac:dyDescent="0.35">
      <c r="O4197" s="191">
        <v>41079</v>
      </c>
      <c r="P4197" s="72">
        <v>87.37</v>
      </c>
    </row>
    <row r="4198" spans="15:16" x14ac:dyDescent="0.35">
      <c r="O4198" s="191">
        <v>41080</v>
      </c>
      <c r="P4198" s="72">
        <v>88.49</v>
      </c>
    </row>
    <row r="4199" spans="15:16" x14ac:dyDescent="0.35">
      <c r="O4199" s="191">
        <v>41081</v>
      </c>
      <c r="P4199" s="72">
        <v>89.7</v>
      </c>
    </row>
    <row r="4200" spans="15:16" x14ac:dyDescent="0.35">
      <c r="O4200" s="191">
        <v>41082</v>
      </c>
      <c r="P4200" s="72">
        <v>90.12</v>
      </c>
    </row>
    <row r="4201" spans="15:16" x14ac:dyDescent="0.35">
      <c r="O4201" s="191">
        <v>41085</v>
      </c>
      <c r="P4201" s="72">
        <v>91.16</v>
      </c>
    </row>
    <row r="4202" spans="15:16" x14ac:dyDescent="0.35">
      <c r="O4202" s="191">
        <v>41086</v>
      </c>
      <c r="P4202" s="72">
        <v>95.91</v>
      </c>
    </row>
    <row r="4203" spans="15:16" x14ac:dyDescent="0.35">
      <c r="O4203" s="191">
        <v>41087</v>
      </c>
      <c r="P4203" s="72">
        <v>97.57</v>
      </c>
    </row>
    <row r="4204" spans="15:16" x14ac:dyDescent="0.35">
      <c r="O4204" s="191">
        <v>41088</v>
      </c>
      <c r="P4204" s="72">
        <v>96.41</v>
      </c>
    </row>
    <row r="4205" spans="15:16" x14ac:dyDescent="0.35">
      <c r="O4205" s="191">
        <v>41089</v>
      </c>
      <c r="P4205" s="72">
        <v>96.57</v>
      </c>
    </row>
    <row r="4206" spans="15:16" x14ac:dyDescent="0.35">
      <c r="O4206" s="191">
        <v>41092</v>
      </c>
      <c r="P4206" s="72">
        <v>98.24</v>
      </c>
    </row>
    <row r="4207" spans="15:16" x14ac:dyDescent="0.35">
      <c r="O4207" s="191">
        <v>41093</v>
      </c>
      <c r="P4207" s="72">
        <v>99.57</v>
      </c>
    </row>
    <row r="4208" spans="15:16" x14ac:dyDescent="0.35">
      <c r="O4208" s="191">
        <v>41094</v>
      </c>
      <c r="P4208" s="72">
        <v>98.95</v>
      </c>
    </row>
    <row r="4209" spans="15:16" x14ac:dyDescent="0.35">
      <c r="O4209" s="191">
        <v>41095</v>
      </c>
      <c r="P4209" s="72">
        <v>99.49</v>
      </c>
    </row>
    <row r="4210" spans="15:16" x14ac:dyDescent="0.35">
      <c r="O4210" s="191">
        <v>41096</v>
      </c>
      <c r="P4210" s="72">
        <v>98.11</v>
      </c>
    </row>
    <row r="4211" spans="15:16" x14ac:dyDescent="0.35">
      <c r="O4211" s="191">
        <v>41099</v>
      </c>
      <c r="P4211" s="72">
        <v>95.07</v>
      </c>
    </row>
    <row r="4212" spans="15:16" x14ac:dyDescent="0.35">
      <c r="O4212" s="191">
        <v>41100</v>
      </c>
      <c r="P4212" s="72">
        <v>96.36</v>
      </c>
    </row>
    <row r="4213" spans="15:16" x14ac:dyDescent="0.35">
      <c r="O4213" s="191">
        <v>41101</v>
      </c>
      <c r="P4213" s="72">
        <v>96.99</v>
      </c>
    </row>
    <row r="4214" spans="15:16" x14ac:dyDescent="0.35">
      <c r="O4214" s="191">
        <v>41102</v>
      </c>
      <c r="P4214" s="72">
        <v>96.11</v>
      </c>
    </row>
    <row r="4215" spans="15:16" x14ac:dyDescent="0.35">
      <c r="O4215" s="191">
        <v>41103</v>
      </c>
      <c r="P4215" s="72">
        <v>95.11</v>
      </c>
    </row>
    <row r="4216" spans="15:16" x14ac:dyDescent="0.35">
      <c r="O4216" s="191">
        <v>41106</v>
      </c>
      <c r="P4216" s="72">
        <v>95.32</v>
      </c>
    </row>
    <row r="4217" spans="15:16" x14ac:dyDescent="0.35">
      <c r="O4217" s="191">
        <v>41107</v>
      </c>
      <c r="P4217" s="72">
        <v>96.91</v>
      </c>
    </row>
    <row r="4218" spans="15:16" x14ac:dyDescent="0.35">
      <c r="O4218" s="191">
        <v>41108</v>
      </c>
      <c r="P4218" s="72">
        <v>99.15</v>
      </c>
    </row>
    <row r="4219" spans="15:16" x14ac:dyDescent="0.35">
      <c r="O4219" s="191">
        <v>41109</v>
      </c>
      <c r="P4219" s="72">
        <v>101.07</v>
      </c>
    </row>
    <row r="4220" spans="15:16" x14ac:dyDescent="0.35">
      <c r="O4220" s="191">
        <v>41110</v>
      </c>
      <c r="P4220" s="72">
        <v>98.9</v>
      </c>
    </row>
    <row r="4221" spans="15:16" x14ac:dyDescent="0.35">
      <c r="O4221" s="191">
        <v>41113</v>
      </c>
      <c r="P4221" s="72">
        <v>96.32</v>
      </c>
    </row>
    <row r="4222" spans="15:16" x14ac:dyDescent="0.35">
      <c r="O4222" s="191">
        <v>41114</v>
      </c>
      <c r="P4222" s="72">
        <v>102.78</v>
      </c>
    </row>
    <row r="4223" spans="15:16" x14ac:dyDescent="0.35">
      <c r="O4223" s="191">
        <v>41115</v>
      </c>
      <c r="P4223" s="72">
        <v>100.61</v>
      </c>
    </row>
    <row r="4224" spans="15:16" x14ac:dyDescent="0.35">
      <c r="O4224" s="191">
        <v>41116</v>
      </c>
      <c r="P4224" s="72">
        <v>99.99</v>
      </c>
    </row>
    <row r="4225" spans="15:16" x14ac:dyDescent="0.35">
      <c r="O4225" s="191">
        <v>41117</v>
      </c>
      <c r="P4225" s="72">
        <v>100.49</v>
      </c>
    </row>
    <row r="4226" spans="15:16" x14ac:dyDescent="0.35">
      <c r="O4226" s="191">
        <v>41120</v>
      </c>
      <c r="P4226" s="72">
        <v>102.15</v>
      </c>
    </row>
    <row r="4227" spans="15:16" x14ac:dyDescent="0.35">
      <c r="O4227" s="191">
        <v>41121</v>
      </c>
      <c r="P4227" s="72">
        <v>105.78</v>
      </c>
    </row>
    <row r="4228" spans="15:16" x14ac:dyDescent="0.35">
      <c r="O4228" s="191">
        <v>41122</v>
      </c>
      <c r="P4228" s="72">
        <v>105.82</v>
      </c>
    </row>
    <row r="4229" spans="15:16" x14ac:dyDescent="0.35">
      <c r="O4229" s="191">
        <v>41123</v>
      </c>
      <c r="P4229" s="72">
        <v>108.32</v>
      </c>
    </row>
    <row r="4230" spans="15:16" x14ac:dyDescent="0.35">
      <c r="O4230" s="191">
        <v>41124</v>
      </c>
      <c r="P4230" s="72">
        <v>109.23</v>
      </c>
    </row>
    <row r="4231" spans="15:16" x14ac:dyDescent="0.35">
      <c r="O4231" s="191">
        <v>41127</v>
      </c>
      <c r="P4231" s="72">
        <v>108.23</v>
      </c>
    </row>
    <row r="4232" spans="15:16" x14ac:dyDescent="0.35">
      <c r="O4232" s="191">
        <v>41128</v>
      </c>
      <c r="P4232" s="72">
        <v>108.15</v>
      </c>
    </row>
    <row r="4233" spans="15:16" x14ac:dyDescent="0.35">
      <c r="O4233" s="191">
        <v>41129</v>
      </c>
      <c r="P4233" s="72">
        <v>108.36</v>
      </c>
    </row>
    <row r="4234" spans="15:16" x14ac:dyDescent="0.35">
      <c r="O4234" s="191">
        <v>41130</v>
      </c>
      <c r="P4234" s="72">
        <v>111.13</v>
      </c>
    </row>
    <row r="4235" spans="15:16" x14ac:dyDescent="0.35">
      <c r="O4235" s="191">
        <v>41131</v>
      </c>
      <c r="P4235" s="72">
        <v>112.48</v>
      </c>
    </row>
    <row r="4236" spans="15:16" x14ac:dyDescent="0.35">
      <c r="O4236" s="191">
        <v>41134</v>
      </c>
      <c r="P4236" s="72">
        <v>114.43</v>
      </c>
    </row>
    <row r="4237" spans="15:16" x14ac:dyDescent="0.35">
      <c r="O4237" s="191">
        <v>41135</v>
      </c>
      <c r="P4237" s="72">
        <v>113.37</v>
      </c>
    </row>
    <row r="4238" spans="15:16" x14ac:dyDescent="0.35">
      <c r="O4238" s="191">
        <v>41137</v>
      </c>
      <c r="P4238" s="72">
        <v>113.37</v>
      </c>
    </row>
    <row r="4239" spans="15:16" x14ac:dyDescent="0.35">
      <c r="O4239" s="191">
        <v>41138</v>
      </c>
      <c r="P4239" s="72">
        <v>114.05</v>
      </c>
    </row>
    <row r="4240" spans="15:16" x14ac:dyDescent="0.35">
      <c r="O4240" s="191">
        <v>41142</v>
      </c>
      <c r="P4240" s="72">
        <v>112.53</v>
      </c>
    </row>
    <row r="4241" spans="15:16" x14ac:dyDescent="0.35">
      <c r="O4241" s="191">
        <v>41143</v>
      </c>
      <c r="P4241" s="72">
        <v>111.59</v>
      </c>
    </row>
    <row r="4242" spans="15:16" x14ac:dyDescent="0.35">
      <c r="O4242" s="191">
        <v>41144</v>
      </c>
      <c r="P4242" s="72">
        <v>110.92</v>
      </c>
    </row>
    <row r="4243" spans="15:16" x14ac:dyDescent="0.35">
      <c r="O4243" s="191">
        <v>41145</v>
      </c>
      <c r="P4243" s="72">
        <v>109.1</v>
      </c>
    </row>
    <row r="4244" spans="15:16" x14ac:dyDescent="0.35">
      <c r="O4244" s="191">
        <v>41148</v>
      </c>
      <c r="P4244" s="72">
        <v>108.76</v>
      </c>
    </row>
    <row r="4245" spans="15:16" x14ac:dyDescent="0.35">
      <c r="O4245" s="191">
        <v>41149</v>
      </c>
      <c r="P4245" s="72">
        <v>108.29</v>
      </c>
    </row>
    <row r="4246" spans="15:16" x14ac:dyDescent="0.35">
      <c r="O4246" s="191">
        <v>41150</v>
      </c>
      <c r="P4246" s="72">
        <v>106.01</v>
      </c>
    </row>
    <row r="4247" spans="15:16" x14ac:dyDescent="0.35">
      <c r="O4247" s="191">
        <v>41151</v>
      </c>
      <c r="P4247" s="72">
        <v>110.32</v>
      </c>
    </row>
    <row r="4248" spans="15:16" x14ac:dyDescent="0.35">
      <c r="O4248" s="191">
        <v>41152</v>
      </c>
      <c r="P4248" s="72">
        <v>109.9</v>
      </c>
    </row>
    <row r="4249" spans="15:16" x14ac:dyDescent="0.35">
      <c r="O4249" s="191">
        <v>41155</v>
      </c>
      <c r="P4249" s="72">
        <v>110.41</v>
      </c>
    </row>
    <row r="4250" spans="15:16" x14ac:dyDescent="0.35">
      <c r="O4250" s="191">
        <v>41156</v>
      </c>
      <c r="P4250" s="72">
        <v>111.43</v>
      </c>
    </row>
    <row r="4251" spans="15:16" x14ac:dyDescent="0.35">
      <c r="O4251" s="191">
        <v>41157</v>
      </c>
      <c r="P4251" s="72">
        <v>113.16</v>
      </c>
    </row>
    <row r="4252" spans="15:16" x14ac:dyDescent="0.35">
      <c r="O4252" s="191">
        <v>41158</v>
      </c>
      <c r="P4252" s="72">
        <v>114.81</v>
      </c>
    </row>
    <row r="4253" spans="15:16" x14ac:dyDescent="0.35">
      <c r="O4253" s="191">
        <v>41159</v>
      </c>
      <c r="P4253" s="72">
        <v>115.66</v>
      </c>
    </row>
    <row r="4254" spans="15:16" x14ac:dyDescent="0.35">
      <c r="O4254" s="191">
        <v>41162</v>
      </c>
      <c r="P4254" s="72">
        <v>114.6</v>
      </c>
    </row>
    <row r="4255" spans="15:16" x14ac:dyDescent="0.35">
      <c r="O4255" s="191">
        <v>41163</v>
      </c>
      <c r="P4255" s="72">
        <v>114.13</v>
      </c>
    </row>
    <row r="4256" spans="15:16" x14ac:dyDescent="0.35">
      <c r="O4256" s="191">
        <v>41164</v>
      </c>
      <c r="P4256" s="72">
        <v>113.8</v>
      </c>
    </row>
    <row r="4257" spans="15:16" x14ac:dyDescent="0.35">
      <c r="O4257" s="191">
        <v>41165</v>
      </c>
      <c r="P4257" s="72">
        <v>113.37</v>
      </c>
    </row>
    <row r="4258" spans="15:16" x14ac:dyDescent="0.35">
      <c r="O4258" s="191">
        <v>41166</v>
      </c>
      <c r="P4258" s="72">
        <v>113.16</v>
      </c>
    </row>
    <row r="4259" spans="15:16" x14ac:dyDescent="0.35">
      <c r="O4259" s="191">
        <v>41169</v>
      </c>
      <c r="P4259" s="72">
        <v>108.8</v>
      </c>
    </row>
    <row r="4260" spans="15:16" x14ac:dyDescent="0.35">
      <c r="O4260" s="191">
        <v>41170</v>
      </c>
      <c r="P4260" s="72">
        <v>109.86</v>
      </c>
    </row>
    <row r="4261" spans="15:16" x14ac:dyDescent="0.35">
      <c r="O4261" s="191">
        <v>41172</v>
      </c>
      <c r="P4261" s="72">
        <v>107.87</v>
      </c>
    </row>
    <row r="4262" spans="15:16" x14ac:dyDescent="0.35">
      <c r="O4262" s="191">
        <v>41173</v>
      </c>
      <c r="P4262" s="72">
        <v>110.96</v>
      </c>
    </row>
    <row r="4263" spans="15:16" x14ac:dyDescent="0.35">
      <c r="O4263" s="191">
        <v>41176</v>
      </c>
      <c r="P4263" s="72">
        <v>109.05</v>
      </c>
    </row>
    <row r="4264" spans="15:16" x14ac:dyDescent="0.35">
      <c r="O4264" s="191">
        <v>41177</v>
      </c>
      <c r="P4264" s="72">
        <v>109.1</v>
      </c>
    </row>
    <row r="4265" spans="15:16" x14ac:dyDescent="0.35">
      <c r="O4265" s="191">
        <v>41178</v>
      </c>
      <c r="P4265" s="72">
        <v>110.54</v>
      </c>
    </row>
    <row r="4266" spans="15:16" x14ac:dyDescent="0.35">
      <c r="O4266" s="191">
        <v>41179</v>
      </c>
      <c r="P4266" s="72">
        <v>111.47</v>
      </c>
    </row>
    <row r="4267" spans="15:16" x14ac:dyDescent="0.35">
      <c r="O4267" s="191">
        <v>41180</v>
      </c>
      <c r="P4267" s="72">
        <v>120.95</v>
      </c>
    </row>
    <row r="4268" spans="15:16" x14ac:dyDescent="0.35">
      <c r="O4268" s="191">
        <v>41183</v>
      </c>
      <c r="P4268" s="72">
        <v>123.32</v>
      </c>
    </row>
    <row r="4269" spans="15:16" x14ac:dyDescent="0.35">
      <c r="O4269" s="191">
        <v>41185</v>
      </c>
      <c r="P4269" s="72">
        <v>131.58000000000001</v>
      </c>
    </row>
    <row r="4270" spans="15:16" x14ac:dyDescent="0.35">
      <c r="O4270" s="191">
        <v>41186</v>
      </c>
      <c r="P4270" s="72">
        <v>128.61000000000001</v>
      </c>
    </row>
    <row r="4271" spans="15:16" x14ac:dyDescent="0.35">
      <c r="O4271" s="191">
        <v>41187</v>
      </c>
      <c r="P4271" s="72">
        <v>127.17</v>
      </c>
    </row>
    <row r="4272" spans="15:16" x14ac:dyDescent="0.35">
      <c r="O4272" s="191">
        <v>41190</v>
      </c>
      <c r="P4272" s="72">
        <v>131.69999999999999</v>
      </c>
    </row>
    <row r="4273" spans="15:16" x14ac:dyDescent="0.35">
      <c r="O4273" s="191">
        <v>41191</v>
      </c>
      <c r="P4273" s="72">
        <v>129.88</v>
      </c>
    </row>
    <row r="4274" spans="15:16" x14ac:dyDescent="0.35">
      <c r="O4274" s="191">
        <v>41192</v>
      </c>
      <c r="P4274" s="72">
        <v>132.21</v>
      </c>
    </row>
    <row r="4275" spans="15:16" x14ac:dyDescent="0.35">
      <c r="O4275" s="191">
        <v>41193</v>
      </c>
      <c r="P4275" s="72">
        <v>135.51</v>
      </c>
    </row>
    <row r="4276" spans="15:16" x14ac:dyDescent="0.35">
      <c r="O4276" s="191">
        <v>41194</v>
      </c>
      <c r="P4276" s="72">
        <v>136.53</v>
      </c>
    </row>
    <row r="4277" spans="15:16" x14ac:dyDescent="0.35">
      <c r="O4277" s="191">
        <v>41197</v>
      </c>
      <c r="P4277" s="72">
        <v>135.47</v>
      </c>
    </row>
    <row r="4278" spans="15:16" x14ac:dyDescent="0.35">
      <c r="O4278" s="191">
        <v>41198</v>
      </c>
      <c r="P4278" s="72">
        <v>136.53</v>
      </c>
    </row>
    <row r="4279" spans="15:16" x14ac:dyDescent="0.35">
      <c r="O4279" s="191">
        <v>41199</v>
      </c>
      <c r="P4279" s="72">
        <v>137.55000000000001</v>
      </c>
    </row>
    <row r="4280" spans="15:16" x14ac:dyDescent="0.35">
      <c r="O4280" s="191">
        <v>41200</v>
      </c>
      <c r="P4280" s="72">
        <v>137.21</v>
      </c>
    </row>
    <row r="4281" spans="15:16" x14ac:dyDescent="0.35">
      <c r="O4281" s="191">
        <v>41201</v>
      </c>
      <c r="P4281" s="72">
        <v>133.74</v>
      </c>
    </row>
    <row r="4282" spans="15:16" x14ac:dyDescent="0.35">
      <c r="O4282" s="191">
        <v>41204</v>
      </c>
      <c r="P4282" s="72">
        <v>135.13</v>
      </c>
    </row>
    <row r="4283" spans="15:16" x14ac:dyDescent="0.35">
      <c r="O4283" s="191">
        <v>41205</v>
      </c>
      <c r="P4283" s="72">
        <v>132.88999999999999</v>
      </c>
    </row>
    <row r="4284" spans="15:16" x14ac:dyDescent="0.35">
      <c r="O4284" s="191">
        <v>41207</v>
      </c>
      <c r="P4284" s="72">
        <v>131.11000000000001</v>
      </c>
    </row>
    <row r="4285" spans="15:16" x14ac:dyDescent="0.35">
      <c r="O4285" s="191">
        <v>41211</v>
      </c>
      <c r="P4285" s="72">
        <v>125.31</v>
      </c>
    </row>
    <row r="4286" spans="15:16" x14ac:dyDescent="0.35">
      <c r="O4286" s="191">
        <v>41212</v>
      </c>
      <c r="P4286" s="72">
        <v>127.6</v>
      </c>
    </row>
    <row r="4287" spans="15:16" x14ac:dyDescent="0.35">
      <c r="O4287" s="191">
        <v>41213</v>
      </c>
      <c r="P4287" s="72">
        <v>127.13</v>
      </c>
    </row>
    <row r="4288" spans="15:16" x14ac:dyDescent="0.35">
      <c r="O4288" s="191">
        <v>41214</v>
      </c>
      <c r="P4288" s="72">
        <v>135.30000000000001</v>
      </c>
    </row>
    <row r="4289" spans="15:16" x14ac:dyDescent="0.35">
      <c r="O4289" s="191">
        <v>41215</v>
      </c>
      <c r="P4289" s="72">
        <v>134.03</v>
      </c>
    </row>
    <row r="4290" spans="15:16" x14ac:dyDescent="0.35">
      <c r="O4290" s="191">
        <v>41218</v>
      </c>
      <c r="P4290" s="72">
        <v>134.33000000000001</v>
      </c>
    </row>
    <row r="4291" spans="15:16" x14ac:dyDescent="0.35">
      <c r="O4291" s="191">
        <v>41219</v>
      </c>
      <c r="P4291" s="72">
        <v>133.65</v>
      </c>
    </row>
    <row r="4292" spans="15:16" x14ac:dyDescent="0.35">
      <c r="O4292" s="191">
        <v>41220</v>
      </c>
      <c r="P4292" s="72">
        <v>135.09</v>
      </c>
    </row>
    <row r="4293" spans="15:16" x14ac:dyDescent="0.35">
      <c r="O4293" s="191">
        <v>41221</v>
      </c>
      <c r="P4293" s="72">
        <v>141.69</v>
      </c>
    </row>
    <row r="4294" spans="15:16" x14ac:dyDescent="0.35">
      <c r="O4294" s="191">
        <v>41222</v>
      </c>
      <c r="P4294" s="72">
        <v>143.01</v>
      </c>
    </row>
    <row r="4295" spans="15:16" x14ac:dyDescent="0.35">
      <c r="O4295" s="191">
        <v>41225</v>
      </c>
      <c r="P4295" s="72">
        <v>142.91999999999999</v>
      </c>
    </row>
    <row r="4296" spans="15:16" x14ac:dyDescent="0.35">
      <c r="O4296" s="191">
        <v>41228</v>
      </c>
      <c r="P4296" s="72">
        <v>151.43</v>
      </c>
    </row>
    <row r="4297" spans="15:16" x14ac:dyDescent="0.35">
      <c r="O4297" s="191">
        <v>41229</v>
      </c>
      <c r="P4297" s="72">
        <v>146.82</v>
      </c>
    </row>
    <row r="4298" spans="15:16" x14ac:dyDescent="0.35">
      <c r="O4298" s="191">
        <v>41232</v>
      </c>
      <c r="P4298" s="72">
        <v>138.99</v>
      </c>
    </row>
    <row r="4299" spans="15:16" x14ac:dyDescent="0.35">
      <c r="O4299" s="191">
        <v>41233</v>
      </c>
      <c r="P4299" s="72">
        <v>134.62</v>
      </c>
    </row>
    <row r="4300" spans="15:16" x14ac:dyDescent="0.35">
      <c r="O4300" s="191">
        <v>41234</v>
      </c>
      <c r="P4300" s="72">
        <v>136.19</v>
      </c>
    </row>
    <row r="4301" spans="15:16" x14ac:dyDescent="0.35">
      <c r="O4301" s="191">
        <v>41235</v>
      </c>
      <c r="P4301" s="72">
        <v>135.43</v>
      </c>
    </row>
    <row r="4302" spans="15:16" x14ac:dyDescent="0.35">
      <c r="O4302" s="191">
        <v>41236</v>
      </c>
      <c r="P4302" s="72">
        <v>138.35</v>
      </c>
    </row>
    <row r="4303" spans="15:16" x14ac:dyDescent="0.35">
      <c r="O4303" s="191">
        <v>41239</v>
      </c>
      <c r="P4303" s="72">
        <v>138.35</v>
      </c>
    </row>
    <row r="4304" spans="15:16" x14ac:dyDescent="0.35">
      <c r="O4304" s="191">
        <v>41240</v>
      </c>
      <c r="P4304" s="72">
        <v>138.05000000000001</v>
      </c>
    </row>
    <row r="4305" spans="15:16" x14ac:dyDescent="0.35">
      <c r="O4305" s="191">
        <v>41242</v>
      </c>
      <c r="P4305" s="72">
        <v>137.66999999999999</v>
      </c>
    </row>
    <row r="4306" spans="15:16" x14ac:dyDescent="0.35">
      <c r="O4306" s="191">
        <v>41243</v>
      </c>
      <c r="P4306" s="72">
        <v>140.51</v>
      </c>
    </row>
    <row r="4307" spans="15:16" x14ac:dyDescent="0.35">
      <c r="O4307" s="191">
        <v>41246</v>
      </c>
      <c r="P4307" s="72">
        <v>142.71</v>
      </c>
    </row>
    <row r="4308" spans="15:16" x14ac:dyDescent="0.35">
      <c r="O4308" s="191">
        <v>41247</v>
      </c>
      <c r="P4308" s="72">
        <v>140.76</v>
      </c>
    </row>
    <row r="4309" spans="15:16" x14ac:dyDescent="0.35">
      <c r="O4309" s="191">
        <v>41248</v>
      </c>
      <c r="P4309" s="72">
        <v>140.21</v>
      </c>
    </row>
    <row r="4310" spans="15:16" x14ac:dyDescent="0.35">
      <c r="O4310" s="191">
        <v>41249</v>
      </c>
      <c r="P4310" s="72">
        <v>140.34</v>
      </c>
    </row>
    <row r="4311" spans="15:16" x14ac:dyDescent="0.35">
      <c r="O4311" s="191">
        <v>41250</v>
      </c>
      <c r="P4311" s="72">
        <v>143.81</v>
      </c>
    </row>
    <row r="4312" spans="15:16" x14ac:dyDescent="0.35">
      <c r="O4312" s="191">
        <v>41253</v>
      </c>
      <c r="P4312" s="72">
        <v>146.35</v>
      </c>
    </row>
    <row r="4313" spans="15:16" x14ac:dyDescent="0.35">
      <c r="O4313" s="191">
        <v>41254</v>
      </c>
      <c r="P4313" s="72">
        <v>143.77000000000001</v>
      </c>
    </row>
    <row r="4314" spans="15:16" x14ac:dyDescent="0.35">
      <c r="O4314" s="191">
        <v>41255</v>
      </c>
      <c r="P4314" s="72">
        <v>145.66999999999999</v>
      </c>
    </row>
    <row r="4315" spans="15:16" x14ac:dyDescent="0.35">
      <c r="O4315" s="191">
        <v>41256</v>
      </c>
      <c r="P4315" s="72">
        <v>142.29</v>
      </c>
    </row>
    <row r="4316" spans="15:16" x14ac:dyDescent="0.35">
      <c r="O4316" s="191">
        <v>41257</v>
      </c>
      <c r="P4316" s="72">
        <v>142.88</v>
      </c>
    </row>
    <row r="4317" spans="15:16" x14ac:dyDescent="0.35">
      <c r="O4317" s="191">
        <v>41260</v>
      </c>
      <c r="P4317" s="72">
        <v>140.26</v>
      </c>
    </row>
    <row r="4318" spans="15:16" x14ac:dyDescent="0.35">
      <c r="O4318" s="191">
        <v>41261</v>
      </c>
      <c r="P4318" s="72">
        <v>139.87</v>
      </c>
    </row>
    <row r="4319" spans="15:16" x14ac:dyDescent="0.35">
      <c r="O4319" s="191">
        <v>41262</v>
      </c>
      <c r="P4319" s="72">
        <v>139.83000000000001</v>
      </c>
    </row>
    <row r="4320" spans="15:16" x14ac:dyDescent="0.35">
      <c r="O4320" s="191">
        <v>41263</v>
      </c>
      <c r="P4320" s="72">
        <v>137.97</v>
      </c>
    </row>
    <row r="4321" spans="15:16" x14ac:dyDescent="0.35">
      <c r="O4321" s="191">
        <v>41264</v>
      </c>
      <c r="P4321" s="72">
        <v>136.19</v>
      </c>
    </row>
    <row r="4322" spans="15:16" x14ac:dyDescent="0.35">
      <c r="O4322" s="191">
        <v>41267</v>
      </c>
      <c r="P4322" s="72">
        <v>136.02000000000001</v>
      </c>
    </row>
    <row r="4323" spans="15:16" x14ac:dyDescent="0.35">
      <c r="O4323" s="191">
        <v>41269</v>
      </c>
      <c r="P4323" s="72">
        <v>135.6</v>
      </c>
    </row>
    <row r="4324" spans="15:16" x14ac:dyDescent="0.35">
      <c r="O4324" s="191">
        <v>41270</v>
      </c>
      <c r="P4324" s="72">
        <v>135.18</v>
      </c>
    </row>
    <row r="4325" spans="15:16" x14ac:dyDescent="0.35">
      <c r="O4325" s="191">
        <v>41271</v>
      </c>
      <c r="P4325" s="72">
        <v>135.85</v>
      </c>
    </row>
    <row r="4326" spans="15:16" x14ac:dyDescent="0.35">
      <c r="O4326" s="191">
        <v>41274</v>
      </c>
      <c r="P4326" s="72">
        <v>135.43</v>
      </c>
    </row>
    <row r="4327" spans="15:16" x14ac:dyDescent="0.35">
      <c r="O4327" s="191">
        <v>41275</v>
      </c>
      <c r="P4327" s="72">
        <v>136.15</v>
      </c>
    </row>
    <row r="4328" spans="15:16" x14ac:dyDescent="0.35">
      <c r="O4328" s="191">
        <v>41276</v>
      </c>
      <c r="P4328" s="72">
        <v>141.1</v>
      </c>
    </row>
    <row r="4329" spans="15:16" x14ac:dyDescent="0.35">
      <c r="O4329" s="191">
        <v>41277</v>
      </c>
      <c r="P4329" s="72">
        <v>140.41999999999999</v>
      </c>
    </row>
    <row r="4330" spans="15:16" x14ac:dyDescent="0.35">
      <c r="O4330" s="191">
        <v>41278</v>
      </c>
      <c r="P4330" s="72">
        <v>138.99</v>
      </c>
    </row>
    <row r="4331" spans="15:16" x14ac:dyDescent="0.35">
      <c r="O4331" s="191">
        <v>41281</v>
      </c>
      <c r="P4331" s="72">
        <v>137.80000000000001</v>
      </c>
    </row>
    <row r="4332" spans="15:16" x14ac:dyDescent="0.35">
      <c r="O4332" s="191">
        <v>41282</v>
      </c>
      <c r="P4332" s="72">
        <v>138.65</v>
      </c>
    </row>
    <row r="4333" spans="15:16" x14ac:dyDescent="0.35">
      <c r="O4333" s="191">
        <v>41283</v>
      </c>
      <c r="P4333" s="72">
        <v>137.55000000000001</v>
      </c>
    </row>
    <row r="4334" spans="15:16" x14ac:dyDescent="0.35">
      <c r="O4334" s="191">
        <v>41284</v>
      </c>
      <c r="P4334" s="72">
        <v>136.32</v>
      </c>
    </row>
    <row r="4335" spans="15:16" x14ac:dyDescent="0.35">
      <c r="O4335" s="191">
        <v>41285</v>
      </c>
      <c r="P4335" s="72">
        <v>134.33000000000001</v>
      </c>
    </row>
    <row r="4336" spans="15:16" x14ac:dyDescent="0.35">
      <c r="O4336" s="191">
        <v>41288</v>
      </c>
      <c r="P4336" s="72">
        <v>135.01</v>
      </c>
    </row>
    <row r="4337" spans="15:16" x14ac:dyDescent="0.35">
      <c r="O4337" s="191">
        <v>41289</v>
      </c>
      <c r="P4337" s="72">
        <v>134.24</v>
      </c>
    </row>
    <row r="4338" spans="15:16" x14ac:dyDescent="0.35">
      <c r="O4338" s="191">
        <v>41290</v>
      </c>
      <c r="P4338" s="72">
        <v>132.51</v>
      </c>
    </row>
    <row r="4339" spans="15:16" x14ac:dyDescent="0.35">
      <c r="O4339" s="191">
        <v>41291</v>
      </c>
      <c r="P4339" s="72">
        <v>131.19999999999999</v>
      </c>
    </row>
    <row r="4340" spans="15:16" x14ac:dyDescent="0.35">
      <c r="O4340" s="191">
        <v>41292</v>
      </c>
      <c r="P4340" s="72">
        <v>129.54</v>
      </c>
    </row>
    <row r="4341" spans="15:16" x14ac:dyDescent="0.35">
      <c r="O4341" s="191">
        <v>41295</v>
      </c>
      <c r="P4341" s="72">
        <v>130.38999999999999</v>
      </c>
    </row>
    <row r="4342" spans="15:16" x14ac:dyDescent="0.35">
      <c r="O4342" s="191">
        <v>41296</v>
      </c>
      <c r="P4342" s="72">
        <v>128.57</v>
      </c>
    </row>
    <row r="4343" spans="15:16" x14ac:dyDescent="0.35">
      <c r="O4343" s="191">
        <v>41297</v>
      </c>
      <c r="P4343" s="72">
        <v>126.16</v>
      </c>
    </row>
    <row r="4344" spans="15:16" x14ac:dyDescent="0.35">
      <c r="O4344" s="191">
        <v>41298</v>
      </c>
      <c r="P4344" s="72">
        <v>123.19</v>
      </c>
    </row>
    <row r="4345" spans="15:16" x14ac:dyDescent="0.35">
      <c r="O4345" s="191">
        <v>41299</v>
      </c>
      <c r="P4345" s="72">
        <v>125.31</v>
      </c>
    </row>
    <row r="4346" spans="15:16" x14ac:dyDescent="0.35">
      <c r="O4346" s="191">
        <v>41302</v>
      </c>
      <c r="P4346" s="72">
        <v>125.01</v>
      </c>
    </row>
    <row r="4347" spans="15:16" x14ac:dyDescent="0.35">
      <c r="O4347" s="191">
        <v>41303</v>
      </c>
      <c r="P4347" s="72">
        <v>125.1</v>
      </c>
    </row>
    <row r="4348" spans="15:16" x14ac:dyDescent="0.35">
      <c r="O4348" s="191">
        <v>41304</v>
      </c>
      <c r="P4348" s="72">
        <v>121.84</v>
      </c>
    </row>
    <row r="4349" spans="15:16" x14ac:dyDescent="0.35">
      <c r="O4349" s="191">
        <v>41305</v>
      </c>
      <c r="P4349" s="72">
        <v>126.45</v>
      </c>
    </row>
    <row r="4350" spans="15:16" x14ac:dyDescent="0.35">
      <c r="O4350" s="191">
        <v>41306</v>
      </c>
      <c r="P4350" s="72">
        <v>124.3</v>
      </c>
    </row>
    <row r="4351" spans="15:16" x14ac:dyDescent="0.35">
      <c r="O4351" s="191">
        <v>41309</v>
      </c>
      <c r="P4351" s="72">
        <v>122.9</v>
      </c>
    </row>
    <row r="4352" spans="15:16" x14ac:dyDescent="0.35">
      <c r="O4352" s="191">
        <v>41310</v>
      </c>
      <c r="P4352" s="72">
        <v>119.81</v>
      </c>
    </row>
    <row r="4353" spans="15:16" x14ac:dyDescent="0.35">
      <c r="O4353" s="191">
        <v>41311</v>
      </c>
      <c r="P4353" s="72">
        <v>120.44</v>
      </c>
    </row>
    <row r="4354" spans="15:16" x14ac:dyDescent="0.35">
      <c r="O4354" s="191">
        <v>41312</v>
      </c>
      <c r="P4354" s="72">
        <v>122.64</v>
      </c>
    </row>
    <row r="4355" spans="15:16" x14ac:dyDescent="0.35">
      <c r="O4355" s="191">
        <v>41313</v>
      </c>
      <c r="P4355" s="72">
        <v>120.65</v>
      </c>
    </row>
    <row r="4356" spans="15:16" x14ac:dyDescent="0.35">
      <c r="O4356" s="191">
        <v>41316</v>
      </c>
      <c r="P4356" s="72">
        <v>119.21</v>
      </c>
    </row>
    <row r="4357" spans="15:16" x14ac:dyDescent="0.35">
      <c r="O4357" s="191">
        <v>41317</v>
      </c>
      <c r="P4357" s="72">
        <v>120.27</v>
      </c>
    </row>
    <row r="4358" spans="15:16" x14ac:dyDescent="0.35">
      <c r="O4358" s="191">
        <v>41318</v>
      </c>
      <c r="P4358" s="72">
        <v>119.85</v>
      </c>
    </row>
    <row r="4359" spans="15:16" x14ac:dyDescent="0.35">
      <c r="O4359" s="191">
        <v>41319</v>
      </c>
      <c r="P4359" s="72">
        <v>117.73</v>
      </c>
    </row>
    <row r="4360" spans="15:16" x14ac:dyDescent="0.35">
      <c r="O4360" s="191">
        <v>41320</v>
      </c>
      <c r="P4360" s="72">
        <v>119.43</v>
      </c>
    </row>
    <row r="4361" spans="15:16" x14ac:dyDescent="0.35">
      <c r="O4361" s="191">
        <v>41323</v>
      </c>
      <c r="P4361" s="72">
        <v>120.15</v>
      </c>
    </row>
    <row r="4362" spans="15:16" x14ac:dyDescent="0.35">
      <c r="O4362" s="191">
        <v>41324</v>
      </c>
      <c r="P4362" s="72">
        <v>123.91</v>
      </c>
    </row>
    <row r="4363" spans="15:16" x14ac:dyDescent="0.35">
      <c r="O4363" s="191">
        <v>41325</v>
      </c>
      <c r="P4363" s="72">
        <v>122.81</v>
      </c>
    </row>
    <row r="4364" spans="15:16" x14ac:dyDescent="0.35">
      <c r="O4364" s="191">
        <v>41326</v>
      </c>
      <c r="P4364" s="72">
        <v>116.84</v>
      </c>
    </row>
    <row r="4365" spans="15:16" x14ac:dyDescent="0.35">
      <c r="O4365" s="191">
        <v>41327</v>
      </c>
      <c r="P4365" s="72">
        <v>116.97</v>
      </c>
    </row>
    <row r="4366" spans="15:16" x14ac:dyDescent="0.35">
      <c r="O4366" s="191">
        <v>41330</v>
      </c>
      <c r="P4366" s="72">
        <v>112.95</v>
      </c>
    </row>
    <row r="4367" spans="15:16" x14ac:dyDescent="0.35">
      <c r="O4367" s="191">
        <v>41331</v>
      </c>
      <c r="P4367" s="72">
        <v>111.64</v>
      </c>
    </row>
    <row r="4368" spans="15:16" x14ac:dyDescent="0.35">
      <c r="O4368" s="191">
        <v>41332</v>
      </c>
      <c r="P4368" s="72">
        <v>111.93</v>
      </c>
    </row>
    <row r="4369" spans="15:16" x14ac:dyDescent="0.35">
      <c r="O4369" s="191">
        <v>41333</v>
      </c>
      <c r="P4369" s="72">
        <v>106.01</v>
      </c>
    </row>
    <row r="4370" spans="15:16" x14ac:dyDescent="0.35">
      <c r="O4370" s="191">
        <v>41334</v>
      </c>
      <c r="P4370" s="72">
        <v>108.33</v>
      </c>
    </row>
    <row r="4371" spans="15:16" x14ac:dyDescent="0.35">
      <c r="O4371" s="191">
        <v>41337</v>
      </c>
      <c r="P4371" s="72">
        <v>107.19</v>
      </c>
    </row>
    <row r="4372" spans="15:16" x14ac:dyDescent="0.35">
      <c r="O4372" s="191">
        <v>41338</v>
      </c>
      <c r="P4372" s="72">
        <v>111.81</v>
      </c>
    </row>
    <row r="4373" spans="15:16" x14ac:dyDescent="0.35">
      <c r="O4373" s="191">
        <v>41339</v>
      </c>
      <c r="P4373" s="72">
        <v>110.11</v>
      </c>
    </row>
    <row r="4374" spans="15:16" x14ac:dyDescent="0.35">
      <c r="O4374" s="191">
        <v>41340</v>
      </c>
      <c r="P4374" s="72">
        <v>111.47</v>
      </c>
    </row>
    <row r="4375" spans="15:16" x14ac:dyDescent="0.35">
      <c r="O4375" s="191">
        <v>41341</v>
      </c>
      <c r="P4375" s="72">
        <v>113.54</v>
      </c>
    </row>
    <row r="4376" spans="15:16" x14ac:dyDescent="0.35">
      <c r="O4376" s="191">
        <v>41344</v>
      </c>
      <c r="P4376" s="72">
        <v>112.4</v>
      </c>
    </row>
    <row r="4377" spans="15:16" x14ac:dyDescent="0.35">
      <c r="O4377" s="191">
        <v>41345</v>
      </c>
      <c r="P4377" s="72">
        <v>112.78</v>
      </c>
    </row>
    <row r="4378" spans="15:16" x14ac:dyDescent="0.35">
      <c r="O4378" s="191">
        <v>41346</v>
      </c>
      <c r="P4378" s="72">
        <v>113.03</v>
      </c>
    </row>
    <row r="4379" spans="15:16" x14ac:dyDescent="0.35">
      <c r="O4379" s="191">
        <v>41347</v>
      </c>
      <c r="P4379" s="72">
        <v>113.75</v>
      </c>
    </row>
    <row r="4380" spans="15:16" x14ac:dyDescent="0.35">
      <c r="O4380" s="191">
        <v>41348</v>
      </c>
      <c r="P4380" s="72">
        <v>112.95</v>
      </c>
    </row>
    <row r="4381" spans="15:16" x14ac:dyDescent="0.35">
      <c r="O4381" s="191">
        <v>41351</v>
      </c>
      <c r="P4381" s="72">
        <v>111</v>
      </c>
    </row>
    <row r="4382" spans="15:16" x14ac:dyDescent="0.35">
      <c r="O4382" s="191">
        <v>41352</v>
      </c>
      <c r="P4382" s="72">
        <v>110.2</v>
      </c>
    </row>
    <row r="4383" spans="15:16" x14ac:dyDescent="0.35">
      <c r="O4383" s="191">
        <v>41353</v>
      </c>
      <c r="P4383" s="72">
        <v>108.67</v>
      </c>
    </row>
    <row r="4384" spans="15:16" x14ac:dyDescent="0.35">
      <c r="O4384" s="191">
        <v>41354</v>
      </c>
      <c r="P4384" s="72">
        <v>105.5</v>
      </c>
    </row>
    <row r="4385" spans="15:16" x14ac:dyDescent="0.35">
      <c r="O4385" s="191">
        <v>41355</v>
      </c>
      <c r="P4385" s="72">
        <v>106.6</v>
      </c>
    </row>
    <row r="4386" spans="15:16" x14ac:dyDescent="0.35">
      <c r="O4386" s="191">
        <v>41358</v>
      </c>
      <c r="P4386" s="72">
        <v>104.61</v>
      </c>
    </row>
    <row r="4387" spans="15:16" x14ac:dyDescent="0.35">
      <c r="O4387" s="191">
        <v>41359</v>
      </c>
      <c r="P4387" s="72">
        <v>104.57</v>
      </c>
    </row>
    <row r="4388" spans="15:16" x14ac:dyDescent="0.35">
      <c r="O4388" s="191">
        <v>41361</v>
      </c>
      <c r="P4388" s="72">
        <v>108.25</v>
      </c>
    </row>
    <row r="4389" spans="15:16" x14ac:dyDescent="0.35">
      <c r="O4389" s="191">
        <v>41365</v>
      </c>
      <c r="P4389" s="72">
        <v>111.3</v>
      </c>
    </row>
    <row r="4390" spans="15:16" x14ac:dyDescent="0.35">
      <c r="O4390" s="191">
        <v>41366</v>
      </c>
      <c r="P4390" s="72">
        <v>113.63</v>
      </c>
    </row>
    <row r="4391" spans="15:16" x14ac:dyDescent="0.35">
      <c r="O4391" s="191">
        <v>41367</v>
      </c>
      <c r="P4391" s="72">
        <v>110.62</v>
      </c>
    </row>
    <row r="4392" spans="15:16" x14ac:dyDescent="0.35">
      <c r="O4392" s="191">
        <v>41368</v>
      </c>
      <c r="P4392" s="72">
        <v>107.87</v>
      </c>
    </row>
    <row r="4393" spans="15:16" x14ac:dyDescent="0.35">
      <c r="O4393" s="191">
        <v>41369</v>
      </c>
      <c r="P4393" s="72">
        <v>108.55</v>
      </c>
    </row>
    <row r="4394" spans="15:16" x14ac:dyDescent="0.35">
      <c r="O4394" s="191">
        <v>41372</v>
      </c>
      <c r="P4394" s="72">
        <v>112.44</v>
      </c>
    </row>
    <row r="4395" spans="15:16" x14ac:dyDescent="0.35">
      <c r="O4395" s="191">
        <v>41373</v>
      </c>
      <c r="P4395" s="72">
        <v>110.2</v>
      </c>
    </row>
    <row r="4396" spans="15:16" x14ac:dyDescent="0.35">
      <c r="O4396" s="191">
        <v>41374</v>
      </c>
      <c r="P4396" s="72">
        <v>110.92</v>
      </c>
    </row>
    <row r="4397" spans="15:16" x14ac:dyDescent="0.35">
      <c r="O4397" s="191">
        <v>41375</v>
      </c>
      <c r="P4397" s="72">
        <v>111.26</v>
      </c>
    </row>
    <row r="4398" spans="15:16" x14ac:dyDescent="0.35">
      <c r="O4398" s="191">
        <v>41376</v>
      </c>
      <c r="P4398" s="72">
        <v>111.55</v>
      </c>
    </row>
    <row r="4399" spans="15:16" x14ac:dyDescent="0.35">
      <c r="O4399" s="191">
        <v>41379</v>
      </c>
      <c r="P4399" s="72">
        <v>112.02</v>
      </c>
    </row>
    <row r="4400" spans="15:16" x14ac:dyDescent="0.35">
      <c r="O4400" s="191">
        <v>41380</v>
      </c>
      <c r="P4400" s="72">
        <v>113.16</v>
      </c>
    </row>
    <row r="4401" spans="15:16" x14ac:dyDescent="0.35">
      <c r="O4401" s="191">
        <v>41381</v>
      </c>
      <c r="P4401" s="72">
        <v>116.08</v>
      </c>
    </row>
    <row r="4402" spans="15:16" x14ac:dyDescent="0.35">
      <c r="O4402" s="191">
        <v>41382</v>
      </c>
      <c r="P4402" s="72">
        <v>117.48</v>
      </c>
    </row>
    <row r="4403" spans="15:16" x14ac:dyDescent="0.35">
      <c r="O4403" s="191">
        <v>41386</v>
      </c>
      <c r="P4403" s="72">
        <v>119</v>
      </c>
    </row>
    <row r="4404" spans="15:16" x14ac:dyDescent="0.35">
      <c r="O4404" s="191">
        <v>41387</v>
      </c>
      <c r="P4404" s="72">
        <v>117.14</v>
      </c>
    </row>
    <row r="4405" spans="15:16" x14ac:dyDescent="0.35">
      <c r="O4405" s="191">
        <v>41389</v>
      </c>
      <c r="P4405" s="72">
        <v>115.19</v>
      </c>
    </row>
    <row r="4406" spans="15:16" x14ac:dyDescent="0.35">
      <c r="O4406" s="191">
        <v>41390</v>
      </c>
      <c r="P4406" s="72">
        <v>118.88</v>
      </c>
    </row>
    <row r="4407" spans="15:16" x14ac:dyDescent="0.35">
      <c r="O4407" s="191">
        <v>41393</v>
      </c>
      <c r="P4407" s="72">
        <v>122.14</v>
      </c>
    </row>
    <row r="4408" spans="15:16" x14ac:dyDescent="0.35">
      <c r="O4408" s="191">
        <v>41394</v>
      </c>
      <c r="P4408" s="72">
        <v>124.68</v>
      </c>
    </row>
    <row r="4409" spans="15:16" x14ac:dyDescent="0.35">
      <c r="O4409" s="191">
        <v>41396</v>
      </c>
      <c r="P4409" s="72">
        <v>126.16</v>
      </c>
    </row>
    <row r="4410" spans="15:16" x14ac:dyDescent="0.35">
      <c r="O4410" s="191">
        <v>41397</v>
      </c>
      <c r="P4410" s="72">
        <v>124.76</v>
      </c>
    </row>
    <row r="4411" spans="15:16" x14ac:dyDescent="0.35">
      <c r="O4411" s="191">
        <v>41400</v>
      </c>
      <c r="P4411" s="72">
        <v>124.93</v>
      </c>
    </row>
    <row r="4412" spans="15:16" x14ac:dyDescent="0.35">
      <c r="O4412" s="191">
        <v>41401</v>
      </c>
      <c r="P4412" s="72">
        <v>126.2</v>
      </c>
    </row>
    <row r="4413" spans="15:16" x14ac:dyDescent="0.35">
      <c r="O4413" s="191">
        <v>41402</v>
      </c>
      <c r="P4413" s="72">
        <v>127.85</v>
      </c>
    </row>
    <row r="4414" spans="15:16" x14ac:dyDescent="0.35">
      <c r="O4414" s="191">
        <v>41403</v>
      </c>
      <c r="P4414" s="72">
        <v>125.35</v>
      </c>
    </row>
    <row r="4415" spans="15:16" x14ac:dyDescent="0.35">
      <c r="O4415" s="191">
        <v>41404</v>
      </c>
      <c r="P4415" s="72">
        <v>123.74</v>
      </c>
    </row>
    <row r="4416" spans="15:16" x14ac:dyDescent="0.35">
      <c r="O4416" s="191">
        <v>41407</v>
      </c>
      <c r="P4416" s="72">
        <v>124</v>
      </c>
    </row>
    <row r="4417" spans="15:16" x14ac:dyDescent="0.35">
      <c r="O4417" s="191">
        <v>41408</v>
      </c>
      <c r="P4417" s="72">
        <v>119.38</v>
      </c>
    </row>
    <row r="4418" spans="15:16" x14ac:dyDescent="0.35">
      <c r="O4418" s="191">
        <v>41409</v>
      </c>
      <c r="P4418" s="72">
        <v>124.72</v>
      </c>
    </row>
    <row r="4419" spans="15:16" x14ac:dyDescent="0.35">
      <c r="O4419" s="191">
        <v>41410</v>
      </c>
      <c r="P4419" s="72">
        <v>121.29</v>
      </c>
    </row>
    <row r="4420" spans="15:16" x14ac:dyDescent="0.35">
      <c r="O4420" s="191">
        <v>41411</v>
      </c>
      <c r="P4420" s="72">
        <v>124.13</v>
      </c>
    </row>
    <row r="4421" spans="15:16" x14ac:dyDescent="0.35">
      <c r="O4421" s="191">
        <v>41414</v>
      </c>
      <c r="P4421" s="72">
        <v>121.97</v>
      </c>
    </row>
    <row r="4422" spans="15:16" x14ac:dyDescent="0.35">
      <c r="O4422" s="191">
        <v>41415</v>
      </c>
      <c r="P4422" s="72">
        <v>122.26</v>
      </c>
    </row>
    <row r="4423" spans="15:16" x14ac:dyDescent="0.35">
      <c r="O4423" s="191">
        <v>41416</v>
      </c>
      <c r="P4423" s="72">
        <v>120.78</v>
      </c>
    </row>
    <row r="4424" spans="15:16" x14ac:dyDescent="0.35">
      <c r="O4424" s="191">
        <v>41417</v>
      </c>
      <c r="P4424" s="72">
        <v>117.48</v>
      </c>
    </row>
    <row r="4425" spans="15:16" x14ac:dyDescent="0.35">
      <c r="O4425" s="191">
        <v>41418</v>
      </c>
      <c r="P4425" s="72">
        <v>119.64</v>
      </c>
    </row>
    <row r="4426" spans="15:16" x14ac:dyDescent="0.35">
      <c r="O4426" s="191">
        <v>41421</v>
      </c>
      <c r="P4426" s="72">
        <v>121.67</v>
      </c>
    </row>
    <row r="4427" spans="15:16" x14ac:dyDescent="0.35">
      <c r="O4427" s="191">
        <v>41422</v>
      </c>
      <c r="P4427" s="72">
        <v>122.52</v>
      </c>
    </row>
    <row r="4428" spans="15:16" x14ac:dyDescent="0.35">
      <c r="O4428" s="191">
        <v>41423</v>
      </c>
      <c r="P4428" s="72">
        <v>121.08</v>
      </c>
    </row>
    <row r="4429" spans="15:16" x14ac:dyDescent="0.35">
      <c r="O4429" s="191">
        <v>41424</v>
      </c>
      <c r="P4429" s="72">
        <v>125.31</v>
      </c>
    </row>
    <row r="4430" spans="15:16" x14ac:dyDescent="0.35">
      <c r="O4430" s="191">
        <v>41425</v>
      </c>
      <c r="P4430" s="72">
        <v>123.53</v>
      </c>
    </row>
    <row r="4431" spans="15:16" x14ac:dyDescent="0.35">
      <c r="O4431" s="191">
        <v>41428</v>
      </c>
      <c r="P4431" s="72">
        <v>124.51</v>
      </c>
    </row>
    <row r="4432" spans="15:16" x14ac:dyDescent="0.35">
      <c r="O4432" s="191">
        <v>41429</v>
      </c>
      <c r="P4432" s="72">
        <v>126.92</v>
      </c>
    </row>
    <row r="4433" spans="15:16" x14ac:dyDescent="0.35">
      <c r="O4433" s="191">
        <v>41430</v>
      </c>
      <c r="P4433" s="72">
        <v>127.17</v>
      </c>
    </row>
    <row r="4434" spans="15:16" x14ac:dyDescent="0.35">
      <c r="O4434" s="191">
        <v>41431</v>
      </c>
      <c r="P4434" s="72">
        <v>126.67</v>
      </c>
    </row>
    <row r="4435" spans="15:16" x14ac:dyDescent="0.35">
      <c r="O4435" s="191">
        <v>41432</v>
      </c>
      <c r="P4435" s="72">
        <v>126.24</v>
      </c>
    </row>
    <row r="4436" spans="15:16" x14ac:dyDescent="0.35">
      <c r="O4436" s="191">
        <v>41435</v>
      </c>
      <c r="P4436" s="72">
        <v>123.62</v>
      </c>
    </row>
    <row r="4437" spans="15:16" x14ac:dyDescent="0.35">
      <c r="O4437" s="191">
        <v>41436</v>
      </c>
      <c r="P4437" s="72">
        <v>120.74</v>
      </c>
    </row>
    <row r="4438" spans="15:16" x14ac:dyDescent="0.35">
      <c r="O4438" s="191">
        <v>41437</v>
      </c>
      <c r="P4438" s="72">
        <v>119.89</v>
      </c>
    </row>
    <row r="4439" spans="15:16" x14ac:dyDescent="0.35">
      <c r="O4439" s="191">
        <v>41438</v>
      </c>
      <c r="P4439" s="72">
        <v>117.78</v>
      </c>
    </row>
    <row r="4440" spans="15:16" ht="14.5" customHeight="1" x14ac:dyDescent="0.35">
      <c r="O4440" s="191">
        <v>41439</v>
      </c>
      <c r="P4440" s="72">
        <v>118.5</v>
      </c>
    </row>
    <row r="4441" spans="15:16" ht="29" customHeight="1" x14ac:dyDescent="0.35">
      <c r="O4441" s="191">
        <v>41442</v>
      </c>
      <c r="P4441" s="72">
        <v>118.88</v>
      </c>
    </row>
    <row r="4442" spans="15:16" x14ac:dyDescent="0.35">
      <c r="O4442" s="191">
        <v>41443</v>
      </c>
      <c r="P4442" s="72">
        <v>120.99</v>
      </c>
    </row>
    <row r="4443" spans="15:16" x14ac:dyDescent="0.35">
      <c r="O4443" s="191">
        <v>41444</v>
      </c>
      <c r="P4443" s="72">
        <v>121.5</v>
      </c>
    </row>
    <row r="4444" spans="15:16" x14ac:dyDescent="0.35">
      <c r="O4444" s="191">
        <v>41445</v>
      </c>
      <c r="P4444" s="72">
        <v>119.21</v>
      </c>
    </row>
    <row r="4445" spans="15:16" x14ac:dyDescent="0.35">
      <c r="O4445" s="191">
        <v>41446</v>
      </c>
      <c r="P4445" s="72">
        <v>115.49</v>
      </c>
    </row>
    <row r="4446" spans="15:16" x14ac:dyDescent="0.35">
      <c r="O4446" s="191">
        <v>41449</v>
      </c>
      <c r="P4446" s="72">
        <v>112.91</v>
      </c>
    </row>
    <row r="4447" spans="15:16" x14ac:dyDescent="0.35">
      <c r="O4447" s="191">
        <v>41450</v>
      </c>
      <c r="P4447" s="72">
        <v>113.37</v>
      </c>
    </row>
    <row r="4448" spans="15:16" x14ac:dyDescent="0.35">
      <c r="O4448" s="191">
        <v>41451</v>
      </c>
      <c r="P4448" s="72">
        <v>112.99</v>
      </c>
    </row>
    <row r="4449" spans="15:16" x14ac:dyDescent="0.35">
      <c r="O4449" s="191">
        <v>41452</v>
      </c>
      <c r="P4449" s="72">
        <v>111.25</v>
      </c>
    </row>
    <row r="4450" spans="15:16" x14ac:dyDescent="0.35">
      <c r="O4450" s="191">
        <v>41453</v>
      </c>
      <c r="P4450" s="72">
        <v>115.64</v>
      </c>
    </row>
    <row r="4451" spans="15:16" x14ac:dyDescent="0.35">
      <c r="O4451" s="191">
        <v>41456</v>
      </c>
      <c r="P4451" s="72">
        <v>121.75</v>
      </c>
    </row>
    <row r="4452" spans="15:16" x14ac:dyDescent="0.35">
      <c r="O4452" s="191">
        <v>41457</v>
      </c>
      <c r="P4452" s="72">
        <v>120.54</v>
      </c>
    </row>
    <row r="4453" spans="15:16" x14ac:dyDescent="0.35">
      <c r="O4453" s="191">
        <v>41458</v>
      </c>
      <c r="P4453" s="72">
        <v>121.83</v>
      </c>
    </row>
    <row r="4454" spans="15:16" x14ac:dyDescent="0.35">
      <c r="O4454" s="191">
        <v>41459</v>
      </c>
      <c r="P4454" s="72">
        <v>123.47</v>
      </c>
    </row>
    <row r="4455" spans="15:16" x14ac:dyDescent="0.35">
      <c r="O4455" s="191">
        <v>41460</v>
      </c>
      <c r="P4455" s="72">
        <v>124.89</v>
      </c>
    </row>
    <row r="4456" spans="15:16" x14ac:dyDescent="0.35">
      <c r="O4456" s="191">
        <v>41463</v>
      </c>
      <c r="P4456" s="72">
        <v>126.86</v>
      </c>
    </row>
    <row r="4457" spans="15:16" x14ac:dyDescent="0.35">
      <c r="O4457" s="191">
        <v>41464</v>
      </c>
      <c r="P4457" s="72">
        <v>124.84</v>
      </c>
    </row>
    <row r="4458" spans="15:16" x14ac:dyDescent="0.35">
      <c r="O4458" s="191">
        <v>41465</v>
      </c>
      <c r="P4458" s="72">
        <v>128.28</v>
      </c>
    </row>
    <row r="4459" spans="15:16" x14ac:dyDescent="0.35">
      <c r="O4459" s="191">
        <v>41466</v>
      </c>
      <c r="P4459" s="72">
        <v>127.04</v>
      </c>
    </row>
    <row r="4460" spans="15:16" x14ac:dyDescent="0.35">
      <c r="O4460" s="191">
        <v>41467</v>
      </c>
      <c r="P4460" s="72">
        <v>126.99</v>
      </c>
    </row>
    <row r="4461" spans="15:16" x14ac:dyDescent="0.35">
      <c r="O4461" s="191">
        <v>41470</v>
      </c>
      <c r="P4461" s="72">
        <v>132.54</v>
      </c>
    </row>
    <row r="4462" spans="15:16" x14ac:dyDescent="0.35">
      <c r="O4462" s="191">
        <v>41471</v>
      </c>
      <c r="P4462" s="72">
        <v>132.28</v>
      </c>
    </row>
    <row r="4463" spans="15:16" x14ac:dyDescent="0.35">
      <c r="O4463" s="191">
        <v>41472</v>
      </c>
      <c r="P4463" s="72">
        <v>135.12</v>
      </c>
    </row>
    <row r="4464" spans="15:16" x14ac:dyDescent="0.35">
      <c r="O4464" s="191">
        <v>41473</v>
      </c>
      <c r="P4464" s="72">
        <v>133.32</v>
      </c>
    </row>
    <row r="4465" spans="15:16" x14ac:dyDescent="0.35">
      <c r="O4465" s="191">
        <v>41474</v>
      </c>
      <c r="P4465" s="72">
        <v>133.96</v>
      </c>
    </row>
    <row r="4466" spans="15:16" x14ac:dyDescent="0.35">
      <c r="O4466" s="191">
        <v>41477</v>
      </c>
      <c r="P4466" s="72">
        <v>133.02000000000001</v>
      </c>
    </row>
    <row r="4467" spans="15:16" x14ac:dyDescent="0.35">
      <c r="O4467" s="191">
        <v>41478</v>
      </c>
      <c r="P4467" s="72">
        <v>133.15</v>
      </c>
    </row>
    <row r="4468" spans="15:16" x14ac:dyDescent="0.35">
      <c r="O4468" s="191">
        <v>41479</v>
      </c>
      <c r="P4468" s="72">
        <v>132.11000000000001</v>
      </c>
    </row>
    <row r="4469" spans="15:16" x14ac:dyDescent="0.35">
      <c r="O4469" s="191">
        <v>41480</v>
      </c>
      <c r="P4469" s="72">
        <v>130.56</v>
      </c>
    </row>
    <row r="4470" spans="15:16" x14ac:dyDescent="0.35">
      <c r="O4470" s="191">
        <v>41481</v>
      </c>
      <c r="P4470" s="72">
        <v>134.82</v>
      </c>
    </row>
    <row r="4471" spans="15:16" x14ac:dyDescent="0.35">
      <c r="O4471" s="191">
        <v>41484</v>
      </c>
      <c r="P4471" s="72">
        <v>137.15</v>
      </c>
    </row>
    <row r="4472" spans="15:16" x14ac:dyDescent="0.35">
      <c r="O4472" s="191">
        <v>41485</v>
      </c>
      <c r="P4472" s="72">
        <v>136.66999999999999</v>
      </c>
    </row>
    <row r="4473" spans="15:16" x14ac:dyDescent="0.35">
      <c r="O4473" s="191">
        <v>41486</v>
      </c>
      <c r="P4473" s="72">
        <v>137.4</v>
      </c>
    </row>
    <row r="4474" spans="15:16" x14ac:dyDescent="0.35">
      <c r="O4474" s="191">
        <v>41487</v>
      </c>
      <c r="P4474" s="72">
        <v>126.52</v>
      </c>
    </row>
    <row r="4475" spans="15:16" x14ac:dyDescent="0.35">
      <c r="O4475" s="191">
        <v>41488</v>
      </c>
      <c r="P4475" s="72">
        <v>125.96</v>
      </c>
    </row>
    <row r="4476" spans="15:16" x14ac:dyDescent="0.35">
      <c r="O4476" s="191">
        <v>41491</v>
      </c>
      <c r="P4476" s="72">
        <v>122.86</v>
      </c>
    </row>
    <row r="4477" spans="15:16" x14ac:dyDescent="0.35">
      <c r="O4477" s="191">
        <v>41492</v>
      </c>
      <c r="P4477" s="72">
        <v>118.69</v>
      </c>
    </row>
    <row r="4478" spans="15:16" x14ac:dyDescent="0.35">
      <c r="O4478" s="191">
        <v>41493</v>
      </c>
      <c r="P4478" s="72">
        <v>122.09</v>
      </c>
    </row>
    <row r="4479" spans="15:16" x14ac:dyDescent="0.35">
      <c r="O4479" s="191">
        <v>41494</v>
      </c>
      <c r="P4479" s="72">
        <v>126.05</v>
      </c>
    </row>
    <row r="4480" spans="15:16" x14ac:dyDescent="0.35">
      <c r="O4480" s="191">
        <v>41498</v>
      </c>
      <c r="P4480" s="72">
        <v>125.19</v>
      </c>
    </row>
    <row r="4481" spans="15:16" x14ac:dyDescent="0.35">
      <c r="O4481" s="191">
        <v>41499</v>
      </c>
      <c r="P4481" s="72">
        <v>126.09</v>
      </c>
    </row>
    <row r="4482" spans="15:16" x14ac:dyDescent="0.35">
      <c r="O4482" s="191">
        <v>41500</v>
      </c>
      <c r="P4482" s="72">
        <v>127.04</v>
      </c>
    </row>
    <row r="4483" spans="15:16" x14ac:dyDescent="0.35">
      <c r="O4483" s="191">
        <v>41502</v>
      </c>
      <c r="P4483" s="72">
        <v>120.84</v>
      </c>
    </row>
    <row r="4484" spans="15:16" x14ac:dyDescent="0.35">
      <c r="O4484" s="191">
        <v>41505</v>
      </c>
      <c r="P4484" s="72">
        <v>121.87</v>
      </c>
    </row>
    <row r="4485" spans="15:16" x14ac:dyDescent="0.35">
      <c r="O4485" s="191">
        <v>41506</v>
      </c>
      <c r="P4485" s="72">
        <v>121.23</v>
      </c>
    </row>
    <row r="4486" spans="15:16" x14ac:dyDescent="0.35">
      <c r="O4486" s="191">
        <v>41507</v>
      </c>
      <c r="P4486" s="72">
        <v>122.09</v>
      </c>
    </row>
    <row r="4487" spans="15:16" x14ac:dyDescent="0.35">
      <c r="O4487" s="191">
        <v>41508</v>
      </c>
      <c r="P4487" s="72">
        <v>125.83</v>
      </c>
    </row>
    <row r="4488" spans="15:16" x14ac:dyDescent="0.35">
      <c r="O4488" s="191">
        <v>41509</v>
      </c>
      <c r="P4488" s="72">
        <v>126.26</v>
      </c>
    </row>
    <row r="4489" spans="15:16" x14ac:dyDescent="0.35">
      <c r="O4489" s="191">
        <v>41512</v>
      </c>
      <c r="P4489" s="72">
        <v>123.94</v>
      </c>
    </row>
    <row r="4490" spans="15:16" x14ac:dyDescent="0.35">
      <c r="O4490" s="191">
        <v>41513</v>
      </c>
      <c r="P4490" s="72">
        <v>121.57</v>
      </c>
    </row>
    <row r="4491" spans="15:16" x14ac:dyDescent="0.35">
      <c r="O4491" s="191">
        <v>41514</v>
      </c>
      <c r="P4491" s="72">
        <v>117.06</v>
      </c>
    </row>
    <row r="4492" spans="15:16" x14ac:dyDescent="0.35">
      <c r="O4492" s="191">
        <v>41515</v>
      </c>
      <c r="P4492" s="72">
        <v>118.69</v>
      </c>
    </row>
    <row r="4493" spans="15:16" x14ac:dyDescent="0.35">
      <c r="O4493" s="191">
        <v>41516</v>
      </c>
      <c r="P4493" s="72">
        <v>119.59</v>
      </c>
    </row>
    <row r="4494" spans="15:16" x14ac:dyDescent="0.35">
      <c r="O4494" s="191">
        <v>41519</v>
      </c>
      <c r="P4494" s="72">
        <v>123.72</v>
      </c>
    </row>
    <row r="4495" spans="15:16" x14ac:dyDescent="0.35">
      <c r="O4495" s="191">
        <v>41520</v>
      </c>
      <c r="P4495" s="72">
        <v>121.79</v>
      </c>
    </row>
    <row r="4496" spans="15:16" x14ac:dyDescent="0.35">
      <c r="O4496" s="191">
        <v>41521</v>
      </c>
      <c r="P4496" s="72">
        <v>123.77</v>
      </c>
    </row>
    <row r="4497" spans="15:16" x14ac:dyDescent="0.35">
      <c r="O4497" s="191">
        <v>41522</v>
      </c>
      <c r="P4497" s="72">
        <v>126.65</v>
      </c>
    </row>
    <row r="4498" spans="15:16" x14ac:dyDescent="0.35">
      <c r="O4498" s="191">
        <v>41523</v>
      </c>
      <c r="P4498" s="72">
        <v>126.48</v>
      </c>
    </row>
    <row r="4499" spans="15:16" x14ac:dyDescent="0.35">
      <c r="O4499" s="191">
        <v>41527</v>
      </c>
      <c r="P4499" s="72">
        <v>126.18</v>
      </c>
    </row>
    <row r="4500" spans="15:16" x14ac:dyDescent="0.35">
      <c r="O4500" s="191">
        <v>41528</v>
      </c>
      <c r="P4500" s="72">
        <v>129.66</v>
      </c>
    </row>
    <row r="4501" spans="15:16" x14ac:dyDescent="0.35">
      <c r="O4501" s="191">
        <v>41529</v>
      </c>
      <c r="P4501" s="72">
        <v>129.69999999999999</v>
      </c>
    </row>
    <row r="4502" spans="15:16" x14ac:dyDescent="0.35">
      <c r="O4502" s="191">
        <v>41530</v>
      </c>
      <c r="P4502" s="72">
        <v>130.91</v>
      </c>
    </row>
    <row r="4503" spans="15:16" x14ac:dyDescent="0.35">
      <c r="O4503" s="191">
        <v>41533</v>
      </c>
      <c r="P4503" s="72">
        <v>129.1</v>
      </c>
    </row>
    <row r="4504" spans="15:16" x14ac:dyDescent="0.35">
      <c r="O4504" s="191">
        <v>41534</v>
      </c>
      <c r="P4504" s="72">
        <v>127.38</v>
      </c>
    </row>
    <row r="4505" spans="15:16" x14ac:dyDescent="0.35">
      <c r="O4505" s="191">
        <v>41535</v>
      </c>
      <c r="P4505" s="72">
        <v>127.04</v>
      </c>
    </row>
    <row r="4506" spans="15:16" x14ac:dyDescent="0.35">
      <c r="O4506" s="191">
        <v>41536</v>
      </c>
      <c r="P4506" s="72">
        <v>129.53</v>
      </c>
    </row>
    <row r="4507" spans="15:16" x14ac:dyDescent="0.35">
      <c r="O4507" s="191">
        <v>41537</v>
      </c>
      <c r="P4507" s="72">
        <v>128.19999999999999</v>
      </c>
    </row>
    <row r="4508" spans="15:16" x14ac:dyDescent="0.35">
      <c r="O4508" s="191">
        <v>41540</v>
      </c>
      <c r="P4508" s="72">
        <v>124.67</v>
      </c>
    </row>
    <row r="4509" spans="15:16" x14ac:dyDescent="0.35">
      <c r="O4509" s="191">
        <v>41541</v>
      </c>
      <c r="P4509" s="72">
        <v>123.16</v>
      </c>
    </row>
    <row r="4510" spans="15:16" x14ac:dyDescent="0.35">
      <c r="O4510" s="191">
        <v>41542</v>
      </c>
      <c r="P4510" s="72">
        <v>125.53</v>
      </c>
    </row>
    <row r="4511" spans="15:16" x14ac:dyDescent="0.35">
      <c r="O4511" s="191">
        <v>41543</v>
      </c>
      <c r="P4511" s="72">
        <v>125.57</v>
      </c>
    </row>
    <row r="4512" spans="15:16" x14ac:dyDescent="0.35">
      <c r="O4512" s="191">
        <v>41544</v>
      </c>
      <c r="P4512" s="72">
        <v>125.79</v>
      </c>
    </row>
    <row r="4513" spans="15:16" x14ac:dyDescent="0.35">
      <c r="O4513" s="191">
        <v>41547</v>
      </c>
      <c r="P4513" s="72">
        <v>123.77</v>
      </c>
    </row>
    <row r="4514" spans="15:16" x14ac:dyDescent="0.35">
      <c r="O4514" s="191">
        <v>41548</v>
      </c>
      <c r="P4514" s="72">
        <v>128.88999999999999</v>
      </c>
    </row>
    <row r="4515" spans="15:16" x14ac:dyDescent="0.35">
      <c r="O4515" s="191">
        <v>41550</v>
      </c>
      <c r="P4515" s="72">
        <v>133.53</v>
      </c>
    </row>
    <row r="4516" spans="15:16" x14ac:dyDescent="0.35">
      <c r="O4516" s="191">
        <v>41551</v>
      </c>
      <c r="P4516" s="72">
        <v>131.63999999999999</v>
      </c>
    </row>
    <row r="4517" spans="15:16" x14ac:dyDescent="0.35">
      <c r="O4517" s="191">
        <v>41554</v>
      </c>
      <c r="P4517" s="72">
        <v>134.38999999999999</v>
      </c>
    </row>
    <row r="4518" spans="15:16" x14ac:dyDescent="0.35">
      <c r="O4518" s="191">
        <v>41555</v>
      </c>
      <c r="P4518" s="72">
        <v>134.05000000000001</v>
      </c>
    </row>
    <row r="4519" spans="15:16" x14ac:dyDescent="0.35">
      <c r="O4519" s="191">
        <v>41556</v>
      </c>
      <c r="P4519" s="72">
        <v>133.83000000000001</v>
      </c>
    </row>
    <row r="4520" spans="15:16" x14ac:dyDescent="0.35">
      <c r="O4520" s="191">
        <v>41557</v>
      </c>
      <c r="P4520" s="72">
        <v>137.79</v>
      </c>
    </row>
    <row r="4521" spans="15:16" x14ac:dyDescent="0.35">
      <c r="O4521" s="191">
        <v>41558</v>
      </c>
      <c r="P4521" s="72">
        <v>137.71</v>
      </c>
    </row>
    <row r="4522" spans="15:16" x14ac:dyDescent="0.35">
      <c r="O4522" s="191">
        <v>41561</v>
      </c>
      <c r="P4522" s="72">
        <v>137.19</v>
      </c>
    </row>
    <row r="4523" spans="15:16" x14ac:dyDescent="0.35">
      <c r="O4523" s="191">
        <v>41562</v>
      </c>
      <c r="P4523" s="72">
        <v>135.97999999999999</v>
      </c>
    </row>
    <row r="4524" spans="15:16" x14ac:dyDescent="0.35">
      <c r="O4524" s="191">
        <v>41564</v>
      </c>
      <c r="P4524" s="72">
        <v>139.38</v>
      </c>
    </row>
    <row r="4525" spans="15:16" x14ac:dyDescent="0.35">
      <c r="O4525" s="191">
        <v>41565</v>
      </c>
      <c r="P4525" s="72">
        <v>141.28</v>
      </c>
    </row>
    <row r="4526" spans="15:16" x14ac:dyDescent="0.35">
      <c r="O4526" s="191">
        <v>41568</v>
      </c>
      <c r="P4526" s="72">
        <v>137.32</v>
      </c>
    </row>
    <row r="4527" spans="15:16" x14ac:dyDescent="0.35">
      <c r="O4527" s="191">
        <v>41569</v>
      </c>
      <c r="P4527" s="72">
        <v>139.25</v>
      </c>
    </row>
    <row r="4528" spans="15:16" x14ac:dyDescent="0.35">
      <c r="O4528" s="191">
        <v>41570</v>
      </c>
      <c r="P4528" s="72">
        <v>136.59</v>
      </c>
    </row>
    <row r="4529" spans="15:16" x14ac:dyDescent="0.35">
      <c r="O4529" s="191">
        <v>41571</v>
      </c>
      <c r="P4529" s="72">
        <v>142.35</v>
      </c>
    </row>
    <row r="4530" spans="15:16" x14ac:dyDescent="0.35">
      <c r="O4530" s="191">
        <v>41572</v>
      </c>
      <c r="P4530" s="72">
        <v>140.97</v>
      </c>
    </row>
    <row r="4531" spans="15:16" x14ac:dyDescent="0.35">
      <c r="O4531" s="191">
        <v>41575</v>
      </c>
      <c r="P4531" s="72">
        <v>140.46</v>
      </c>
    </row>
    <row r="4532" spans="15:16" x14ac:dyDescent="0.35">
      <c r="O4532" s="191">
        <v>41576</v>
      </c>
      <c r="P4532" s="72">
        <v>139.72999999999999</v>
      </c>
    </row>
    <row r="4533" spans="15:16" x14ac:dyDescent="0.35">
      <c r="O4533" s="191">
        <v>41577</v>
      </c>
      <c r="P4533" s="72">
        <v>141.96</v>
      </c>
    </row>
    <row r="4534" spans="15:16" x14ac:dyDescent="0.35">
      <c r="O4534" s="191">
        <v>41578</v>
      </c>
      <c r="P4534" s="72">
        <v>141.1</v>
      </c>
    </row>
    <row r="4535" spans="15:16" x14ac:dyDescent="0.35">
      <c r="O4535" s="191">
        <v>41579</v>
      </c>
      <c r="P4535" s="72">
        <v>144.29</v>
      </c>
    </row>
    <row r="4536" spans="15:16" x14ac:dyDescent="0.35">
      <c r="O4536" s="191">
        <v>41583</v>
      </c>
      <c r="P4536" s="72">
        <v>144.19999999999999</v>
      </c>
    </row>
    <row r="4537" spans="15:16" x14ac:dyDescent="0.35">
      <c r="O4537" s="191">
        <v>41584</v>
      </c>
      <c r="P4537" s="72">
        <v>140.72</v>
      </c>
    </row>
    <row r="4538" spans="15:16" x14ac:dyDescent="0.35">
      <c r="O4538" s="191">
        <v>41585</v>
      </c>
      <c r="P4538" s="72">
        <v>137.96</v>
      </c>
    </row>
    <row r="4539" spans="15:16" x14ac:dyDescent="0.35">
      <c r="O4539" s="191">
        <v>41586</v>
      </c>
      <c r="P4539" s="72">
        <v>137.75</v>
      </c>
    </row>
    <row r="4540" spans="15:16" x14ac:dyDescent="0.35">
      <c r="O4540" s="191">
        <v>41589</v>
      </c>
      <c r="P4540" s="72">
        <v>134.69</v>
      </c>
    </row>
    <row r="4541" spans="15:16" x14ac:dyDescent="0.35">
      <c r="O4541" s="191">
        <v>41590</v>
      </c>
      <c r="P4541" s="72">
        <v>132.97</v>
      </c>
    </row>
    <row r="4542" spans="15:16" x14ac:dyDescent="0.35">
      <c r="O4542" s="191">
        <v>41591</v>
      </c>
      <c r="P4542" s="72">
        <v>124.15</v>
      </c>
    </row>
    <row r="4543" spans="15:16" x14ac:dyDescent="0.35">
      <c r="O4543" s="191">
        <v>41592</v>
      </c>
      <c r="P4543" s="72">
        <v>123.85</v>
      </c>
    </row>
    <row r="4544" spans="15:16" x14ac:dyDescent="0.35">
      <c r="O4544" s="191">
        <v>41596</v>
      </c>
      <c r="P4544" s="72">
        <v>127.08</v>
      </c>
    </row>
    <row r="4545" spans="15:16" x14ac:dyDescent="0.35">
      <c r="O4545" s="191">
        <v>41597</v>
      </c>
      <c r="P4545" s="72">
        <v>124.37</v>
      </c>
    </row>
    <row r="4546" spans="15:16" x14ac:dyDescent="0.35">
      <c r="O4546" s="191">
        <v>41598</v>
      </c>
      <c r="P4546" s="72">
        <v>125.06</v>
      </c>
    </row>
    <row r="4547" spans="15:16" x14ac:dyDescent="0.35">
      <c r="O4547" s="191">
        <v>41599</v>
      </c>
      <c r="P4547" s="72">
        <v>123.59</v>
      </c>
    </row>
    <row r="4548" spans="15:16" x14ac:dyDescent="0.35">
      <c r="O4548" s="191">
        <v>41600</v>
      </c>
      <c r="P4548" s="72">
        <v>122</v>
      </c>
    </row>
    <row r="4549" spans="15:16" x14ac:dyDescent="0.35">
      <c r="O4549" s="191">
        <v>41603</v>
      </c>
      <c r="P4549" s="72">
        <v>122.52</v>
      </c>
    </row>
    <row r="4550" spans="15:16" x14ac:dyDescent="0.35">
      <c r="O4550" s="191">
        <v>41604</v>
      </c>
      <c r="P4550" s="72">
        <v>125.19</v>
      </c>
    </row>
    <row r="4551" spans="15:16" x14ac:dyDescent="0.35">
      <c r="O4551" s="191">
        <v>41605</v>
      </c>
      <c r="P4551" s="72">
        <v>124.8</v>
      </c>
    </row>
    <row r="4552" spans="15:16" x14ac:dyDescent="0.35">
      <c r="O4552" s="191">
        <v>41606</v>
      </c>
      <c r="P4552" s="72">
        <v>127.04</v>
      </c>
    </row>
    <row r="4553" spans="15:16" x14ac:dyDescent="0.35">
      <c r="O4553" s="191">
        <v>41607</v>
      </c>
      <c r="P4553" s="72">
        <v>128.11000000000001</v>
      </c>
    </row>
    <row r="4554" spans="15:16" x14ac:dyDescent="0.35">
      <c r="O4554" s="191">
        <v>41610</v>
      </c>
      <c r="P4554" s="72">
        <v>128.46</v>
      </c>
    </row>
    <row r="4555" spans="15:16" x14ac:dyDescent="0.35">
      <c r="O4555" s="191">
        <v>41611</v>
      </c>
      <c r="P4555" s="72">
        <v>126.31</v>
      </c>
    </row>
    <row r="4556" spans="15:16" x14ac:dyDescent="0.35">
      <c r="O4556" s="191">
        <v>41612</v>
      </c>
      <c r="P4556" s="72">
        <v>125.23</v>
      </c>
    </row>
    <row r="4557" spans="15:16" x14ac:dyDescent="0.35">
      <c r="O4557" s="191">
        <v>41613</v>
      </c>
      <c r="P4557" s="72">
        <v>126.18</v>
      </c>
    </row>
    <row r="4558" spans="15:16" x14ac:dyDescent="0.35">
      <c r="O4558" s="191">
        <v>41614</v>
      </c>
      <c r="P4558" s="72">
        <v>125.79</v>
      </c>
    </row>
    <row r="4559" spans="15:16" x14ac:dyDescent="0.35">
      <c r="O4559" s="191">
        <v>41617</v>
      </c>
      <c r="P4559" s="72">
        <v>126.22</v>
      </c>
    </row>
    <row r="4560" spans="15:16" x14ac:dyDescent="0.35">
      <c r="O4560" s="191">
        <v>41618</v>
      </c>
      <c r="P4560" s="72">
        <v>126.86</v>
      </c>
    </row>
    <row r="4561" spans="15:16" x14ac:dyDescent="0.35">
      <c r="O4561" s="191">
        <v>41619</v>
      </c>
      <c r="P4561" s="72">
        <v>126.48</v>
      </c>
    </row>
    <row r="4562" spans="15:16" x14ac:dyDescent="0.35">
      <c r="O4562" s="191">
        <v>41620</v>
      </c>
      <c r="P4562" s="72">
        <v>126.26</v>
      </c>
    </row>
    <row r="4563" spans="15:16" x14ac:dyDescent="0.35">
      <c r="O4563" s="191">
        <v>41621</v>
      </c>
      <c r="P4563" s="72">
        <v>124.89</v>
      </c>
    </row>
    <row r="4564" spans="15:16" x14ac:dyDescent="0.35">
      <c r="O4564" s="191">
        <v>41624</v>
      </c>
      <c r="P4564" s="72">
        <v>123.42</v>
      </c>
    </row>
    <row r="4565" spans="15:16" x14ac:dyDescent="0.35">
      <c r="O4565" s="191">
        <v>41625</v>
      </c>
      <c r="P4565" s="72">
        <v>124.54</v>
      </c>
    </row>
    <row r="4566" spans="15:16" x14ac:dyDescent="0.35">
      <c r="O4566" s="191">
        <v>41626</v>
      </c>
      <c r="P4566" s="72">
        <v>127.51</v>
      </c>
    </row>
    <row r="4567" spans="15:16" x14ac:dyDescent="0.35">
      <c r="O4567" s="191">
        <v>41627</v>
      </c>
      <c r="P4567" s="72">
        <v>126.91</v>
      </c>
    </row>
    <row r="4568" spans="15:16" x14ac:dyDescent="0.35">
      <c r="O4568" s="191">
        <v>41628</v>
      </c>
      <c r="P4568" s="72">
        <v>131.72999999999999</v>
      </c>
    </row>
    <row r="4569" spans="15:16" x14ac:dyDescent="0.35">
      <c r="O4569" s="191">
        <v>41631</v>
      </c>
      <c r="P4569" s="72">
        <v>133.1</v>
      </c>
    </row>
    <row r="4570" spans="15:16" x14ac:dyDescent="0.35">
      <c r="O4570" s="191">
        <v>41632</v>
      </c>
      <c r="P4570" s="72">
        <v>135.30000000000001</v>
      </c>
    </row>
    <row r="4571" spans="15:16" x14ac:dyDescent="0.35">
      <c r="O4571" s="191">
        <v>41634</v>
      </c>
      <c r="P4571" s="72">
        <v>138.57</v>
      </c>
    </row>
    <row r="4572" spans="15:16" x14ac:dyDescent="0.35">
      <c r="O4572" s="191">
        <v>41635</v>
      </c>
      <c r="P4572" s="72">
        <v>135.97999999999999</v>
      </c>
    </row>
    <row r="4573" spans="15:16" x14ac:dyDescent="0.35">
      <c r="O4573" s="191">
        <v>41638</v>
      </c>
      <c r="P4573" s="72">
        <v>137.49</v>
      </c>
    </row>
    <row r="4574" spans="15:16" x14ac:dyDescent="0.35">
      <c r="O4574" s="191">
        <v>41639</v>
      </c>
      <c r="P4574" s="72">
        <v>138.05000000000001</v>
      </c>
    </row>
    <row r="4575" spans="15:16" x14ac:dyDescent="0.35">
      <c r="O4575" s="191">
        <v>41640</v>
      </c>
      <c r="P4575" s="72">
        <v>138.09</v>
      </c>
    </row>
    <row r="4576" spans="15:16" x14ac:dyDescent="0.35">
      <c r="O4576" s="191">
        <v>41641</v>
      </c>
      <c r="P4576" s="72">
        <v>133.32</v>
      </c>
    </row>
    <row r="4577" spans="15:16" x14ac:dyDescent="0.35">
      <c r="O4577" s="191">
        <v>41642</v>
      </c>
      <c r="P4577" s="72">
        <v>134.52000000000001</v>
      </c>
    </row>
    <row r="4578" spans="15:16" x14ac:dyDescent="0.35">
      <c r="O4578" s="191">
        <v>41645</v>
      </c>
      <c r="P4578" s="72">
        <v>134.91</v>
      </c>
    </row>
    <row r="4579" spans="15:16" x14ac:dyDescent="0.35">
      <c r="O4579" s="191">
        <v>41646</v>
      </c>
      <c r="P4579" s="72">
        <v>134.65</v>
      </c>
    </row>
    <row r="4580" spans="15:16" x14ac:dyDescent="0.35">
      <c r="O4580" s="191">
        <v>41647</v>
      </c>
      <c r="P4580" s="72">
        <v>135.16999999999999</v>
      </c>
    </row>
    <row r="4581" spans="15:16" x14ac:dyDescent="0.35">
      <c r="O4581" s="191">
        <v>41648</v>
      </c>
      <c r="P4581" s="72">
        <v>135.30000000000001</v>
      </c>
    </row>
    <row r="4582" spans="15:16" x14ac:dyDescent="0.35">
      <c r="O4582" s="191">
        <v>41649</v>
      </c>
      <c r="P4582" s="72">
        <v>134.18</v>
      </c>
    </row>
    <row r="4583" spans="15:16" x14ac:dyDescent="0.35">
      <c r="O4583" s="191">
        <v>41652</v>
      </c>
      <c r="P4583" s="72">
        <v>131.55000000000001</v>
      </c>
    </row>
    <row r="4584" spans="15:16" x14ac:dyDescent="0.35">
      <c r="O4584" s="191">
        <v>41653</v>
      </c>
      <c r="P4584" s="72">
        <v>130.82</v>
      </c>
    </row>
    <row r="4585" spans="15:16" x14ac:dyDescent="0.35">
      <c r="O4585" s="191">
        <v>41654</v>
      </c>
      <c r="P4585" s="72">
        <v>130.82</v>
      </c>
    </row>
    <row r="4586" spans="15:16" x14ac:dyDescent="0.35">
      <c r="O4586" s="191">
        <v>41655</v>
      </c>
      <c r="P4586" s="72">
        <v>128.24</v>
      </c>
    </row>
    <row r="4587" spans="15:16" x14ac:dyDescent="0.35">
      <c r="O4587" s="191">
        <v>41656</v>
      </c>
      <c r="P4587" s="72">
        <v>125.79</v>
      </c>
    </row>
    <row r="4588" spans="15:16" x14ac:dyDescent="0.35">
      <c r="O4588" s="191">
        <v>41659</v>
      </c>
      <c r="P4588" s="72">
        <v>127.6</v>
      </c>
    </row>
    <row r="4589" spans="15:16" x14ac:dyDescent="0.35">
      <c r="O4589" s="191">
        <v>41660</v>
      </c>
      <c r="P4589" s="72">
        <v>127.21</v>
      </c>
    </row>
    <row r="4590" spans="15:16" x14ac:dyDescent="0.35">
      <c r="O4590" s="191">
        <v>41661</v>
      </c>
      <c r="P4590" s="72">
        <v>128.93</v>
      </c>
    </row>
    <row r="4591" spans="15:16" x14ac:dyDescent="0.35">
      <c r="O4591" s="191">
        <v>41662</v>
      </c>
      <c r="P4591" s="72">
        <v>127.51</v>
      </c>
    </row>
    <row r="4592" spans="15:16" x14ac:dyDescent="0.35">
      <c r="O4592" s="191">
        <v>41663</v>
      </c>
      <c r="P4592" s="72">
        <v>124.11</v>
      </c>
    </row>
    <row r="4593" spans="15:16" x14ac:dyDescent="0.35">
      <c r="O4593" s="191">
        <v>41666</v>
      </c>
      <c r="P4593" s="72">
        <v>121.62</v>
      </c>
    </row>
    <row r="4594" spans="15:16" x14ac:dyDescent="0.35">
      <c r="O4594" s="191">
        <v>41667</v>
      </c>
      <c r="P4594" s="72">
        <v>119.55</v>
      </c>
    </row>
    <row r="4595" spans="15:16" x14ac:dyDescent="0.35">
      <c r="O4595" s="191">
        <v>41668</v>
      </c>
      <c r="P4595" s="72">
        <v>122.3</v>
      </c>
    </row>
    <row r="4596" spans="15:16" x14ac:dyDescent="0.35">
      <c r="O4596" s="191">
        <v>41669</v>
      </c>
      <c r="P4596" s="72">
        <v>120.84</v>
      </c>
    </row>
    <row r="4597" spans="15:16" x14ac:dyDescent="0.35">
      <c r="O4597" s="191">
        <v>41670</v>
      </c>
      <c r="P4597" s="72">
        <v>121.31</v>
      </c>
    </row>
    <row r="4598" spans="15:16" x14ac:dyDescent="0.35">
      <c r="O4598" s="191">
        <v>41673</v>
      </c>
      <c r="P4598" s="72">
        <v>121.06</v>
      </c>
    </row>
    <row r="4599" spans="15:16" x14ac:dyDescent="0.35">
      <c r="O4599" s="191">
        <v>41674</v>
      </c>
      <c r="P4599" s="72">
        <v>123.16</v>
      </c>
    </row>
    <row r="4600" spans="15:16" x14ac:dyDescent="0.35">
      <c r="O4600" s="191">
        <v>41675</v>
      </c>
      <c r="P4600" s="72">
        <v>123.08</v>
      </c>
    </row>
    <row r="4601" spans="15:16" x14ac:dyDescent="0.35">
      <c r="O4601" s="191">
        <v>41676</v>
      </c>
      <c r="P4601" s="72">
        <v>121.44</v>
      </c>
    </row>
    <row r="4602" spans="15:16" x14ac:dyDescent="0.35">
      <c r="O4602" s="191">
        <v>41677</v>
      </c>
      <c r="P4602" s="72">
        <v>123.34</v>
      </c>
    </row>
    <row r="4603" spans="15:16" x14ac:dyDescent="0.35">
      <c r="O4603" s="191">
        <v>41680</v>
      </c>
      <c r="P4603" s="72">
        <v>123.55</v>
      </c>
    </row>
    <row r="4604" spans="15:16" x14ac:dyDescent="0.35">
      <c r="O4604" s="191">
        <v>41681</v>
      </c>
      <c r="P4604" s="72">
        <v>124.63</v>
      </c>
    </row>
    <row r="4605" spans="15:16" x14ac:dyDescent="0.35">
      <c r="O4605" s="191">
        <v>41682</v>
      </c>
      <c r="P4605" s="72">
        <v>123.94</v>
      </c>
    </row>
    <row r="4606" spans="15:16" x14ac:dyDescent="0.35">
      <c r="O4606" s="191">
        <v>41683</v>
      </c>
      <c r="P4606" s="72">
        <v>121.96</v>
      </c>
    </row>
    <row r="4607" spans="15:16" x14ac:dyDescent="0.35">
      <c r="O4607" s="191">
        <v>41684</v>
      </c>
      <c r="P4607" s="72">
        <v>120.93</v>
      </c>
    </row>
    <row r="4608" spans="15:16" x14ac:dyDescent="0.35">
      <c r="O4608" s="191">
        <v>41687</v>
      </c>
      <c r="P4608" s="72">
        <v>119.51</v>
      </c>
    </row>
    <row r="4609" spans="15:16" x14ac:dyDescent="0.35">
      <c r="O4609" s="191">
        <v>41688</v>
      </c>
      <c r="P4609" s="72">
        <v>120.63</v>
      </c>
    </row>
    <row r="4610" spans="15:16" x14ac:dyDescent="0.35">
      <c r="O4610" s="191">
        <v>41689</v>
      </c>
      <c r="P4610" s="72">
        <v>120.76</v>
      </c>
    </row>
    <row r="4611" spans="15:16" x14ac:dyDescent="0.35">
      <c r="O4611" s="191">
        <v>41690</v>
      </c>
      <c r="P4611" s="72">
        <v>121.4</v>
      </c>
    </row>
    <row r="4612" spans="15:16" x14ac:dyDescent="0.35">
      <c r="O4612" s="191">
        <v>41691</v>
      </c>
      <c r="P4612" s="72">
        <v>122.18</v>
      </c>
    </row>
    <row r="4613" spans="15:16" x14ac:dyDescent="0.35">
      <c r="O4613" s="191">
        <v>41694</v>
      </c>
      <c r="P4613" s="72">
        <v>122.78</v>
      </c>
    </row>
    <row r="4614" spans="15:16" x14ac:dyDescent="0.35">
      <c r="O4614" s="191">
        <v>41695</v>
      </c>
      <c r="P4614" s="72">
        <v>121.49</v>
      </c>
    </row>
    <row r="4615" spans="15:16" x14ac:dyDescent="0.35">
      <c r="O4615" s="191">
        <v>41696</v>
      </c>
      <c r="P4615" s="72">
        <v>120.28</v>
      </c>
    </row>
    <row r="4616" spans="15:16" x14ac:dyDescent="0.35">
      <c r="O4616" s="191">
        <v>41698</v>
      </c>
      <c r="P4616" s="72">
        <v>120.2</v>
      </c>
    </row>
    <row r="4617" spans="15:16" x14ac:dyDescent="0.35">
      <c r="O4617" s="191">
        <v>41701</v>
      </c>
      <c r="P4617" s="72">
        <v>116.97</v>
      </c>
    </row>
    <row r="4618" spans="15:16" x14ac:dyDescent="0.35">
      <c r="O4618" s="191">
        <v>41702</v>
      </c>
      <c r="P4618" s="72">
        <v>120.8</v>
      </c>
    </row>
    <row r="4619" spans="15:16" x14ac:dyDescent="0.35">
      <c r="O4619" s="191">
        <v>41703</v>
      </c>
      <c r="P4619" s="72">
        <v>121.23</v>
      </c>
    </row>
    <row r="4620" spans="15:16" x14ac:dyDescent="0.35">
      <c r="O4620" s="191">
        <v>41704</v>
      </c>
      <c r="P4620" s="72">
        <v>122.65</v>
      </c>
    </row>
    <row r="4621" spans="15:16" x14ac:dyDescent="0.35">
      <c r="O4621" s="191">
        <v>41705</v>
      </c>
      <c r="P4621" s="72">
        <v>123.29</v>
      </c>
    </row>
    <row r="4622" spans="15:16" x14ac:dyDescent="0.35">
      <c r="O4622" s="191">
        <v>41708</v>
      </c>
      <c r="P4622" s="72">
        <v>123.72</v>
      </c>
    </row>
    <row r="4623" spans="15:16" x14ac:dyDescent="0.35">
      <c r="O4623" s="191">
        <v>41709</v>
      </c>
      <c r="P4623" s="72">
        <v>124.89</v>
      </c>
    </row>
    <row r="4624" spans="15:16" x14ac:dyDescent="0.35">
      <c r="O4624" s="191">
        <v>41710</v>
      </c>
      <c r="P4624" s="72">
        <v>125.32</v>
      </c>
    </row>
    <row r="4625" spans="15:16" x14ac:dyDescent="0.35">
      <c r="O4625" s="191">
        <v>41711</v>
      </c>
      <c r="P4625" s="72">
        <v>122.65</v>
      </c>
    </row>
    <row r="4626" spans="15:16" x14ac:dyDescent="0.35">
      <c r="O4626" s="191">
        <v>41712</v>
      </c>
      <c r="P4626" s="72">
        <v>122.78</v>
      </c>
    </row>
    <row r="4627" spans="15:16" x14ac:dyDescent="0.35">
      <c r="O4627" s="191">
        <v>41716</v>
      </c>
      <c r="P4627" s="72">
        <v>123.16</v>
      </c>
    </row>
    <row r="4628" spans="15:16" x14ac:dyDescent="0.35">
      <c r="O4628" s="191">
        <v>41717</v>
      </c>
      <c r="P4628" s="72">
        <v>121.57</v>
      </c>
    </row>
    <row r="4629" spans="15:16" x14ac:dyDescent="0.35">
      <c r="O4629" s="191">
        <v>41718</v>
      </c>
      <c r="P4629" s="72">
        <v>121.66</v>
      </c>
    </row>
    <row r="4630" spans="15:16" x14ac:dyDescent="0.35">
      <c r="O4630" s="191">
        <v>41719</v>
      </c>
      <c r="P4630" s="72">
        <v>123.38</v>
      </c>
    </row>
    <row r="4631" spans="15:16" x14ac:dyDescent="0.35">
      <c r="O4631" s="191">
        <v>41722</v>
      </c>
      <c r="P4631" s="72">
        <v>122.91</v>
      </c>
    </row>
    <row r="4632" spans="15:16" x14ac:dyDescent="0.35">
      <c r="O4632" s="191">
        <v>41723</v>
      </c>
      <c r="P4632" s="72">
        <v>122.95</v>
      </c>
    </row>
    <row r="4633" spans="15:16" x14ac:dyDescent="0.35">
      <c r="O4633" s="191">
        <v>41724</v>
      </c>
      <c r="P4633" s="72">
        <v>122.82</v>
      </c>
    </row>
    <row r="4634" spans="15:16" x14ac:dyDescent="0.35">
      <c r="O4634" s="191">
        <v>41725</v>
      </c>
      <c r="P4634" s="72">
        <v>122</v>
      </c>
    </row>
    <row r="4635" spans="15:16" x14ac:dyDescent="0.35">
      <c r="O4635" s="191">
        <v>41726</v>
      </c>
      <c r="P4635" s="72">
        <v>127.34</v>
      </c>
    </row>
    <row r="4636" spans="15:16" x14ac:dyDescent="0.35">
      <c r="O4636" s="191">
        <v>41729</v>
      </c>
      <c r="P4636" s="72">
        <v>129.1</v>
      </c>
    </row>
    <row r="4637" spans="15:16" x14ac:dyDescent="0.35">
      <c r="O4637" s="191">
        <v>41730</v>
      </c>
      <c r="P4637" s="72">
        <v>132.71</v>
      </c>
    </row>
    <row r="4638" spans="15:16" x14ac:dyDescent="0.35">
      <c r="O4638" s="191">
        <v>41731</v>
      </c>
      <c r="P4638" s="72">
        <v>132.07</v>
      </c>
    </row>
    <row r="4639" spans="15:16" x14ac:dyDescent="0.35">
      <c r="O4639" s="191">
        <v>41732</v>
      </c>
      <c r="P4639" s="72">
        <v>130.38999999999999</v>
      </c>
    </row>
    <row r="4640" spans="15:16" x14ac:dyDescent="0.35">
      <c r="O4640" s="191">
        <v>41733</v>
      </c>
      <c r="P4640" s="72">
        <v>130.94999999999999</v>
      </c>
    </row>
    <row r="4641" spans="15:16" x14ac:dyDescent="0.35">
      <c r="O4641" s="191">
        <v>41736</v>
      </c>
      <c r="P4641" s="72">
        <v>130.31</v>
      </c>
    </row>
    <row r="4642" spans="15:16" x14ac:dyDescent="0.35">
      <c r="O4642" s="191">
        <v>41738</v>
      </c>
      <c r="P4642" s="72">
        <v>132.84</v>
      </c>
    </row>
    <row r="4643" spans="15:16" x14ac:dyDescent="0.35">
      <c r="O4643" s="191">
        <v>41739</v>
      </c>
      <c r="P4643" s="72">
        <v>131.72999999999999</v>
      </c>
    </row>
    <row r="4644" spans="15:16" x14ac:dyDescent="0.35">
      <c r="O4644" s="191">
        <v>41740</v>
      </c>
      <c r="P4644" s="72">
        <v>131.41999999999999</v>
      </c>
    </row>
    <row r="4645" spans="15:16" x14ac:dyDescent="0.35">
      <c r="O4645" s="191">
        <v>41744</v>
      </c>
      <c r="P4645" s="72">
        <v>131.68</v>
      </c>
    </row>
    <row r="4646" spans="15:16" x14ac:dyDescent="0.35">
      <c r="O4646" s="191">
        <v>41745</v>
      </c>
      <c r="P4646" s="72">
        <v>129.49</v>
      </c>
    </row>
    <row r="4647" spans="15:16" x14ac:dyDescent="0.35">
      <c r="O4647" s="191">
        <v>41746</v>
      </c>
      <c r="P4647" s="72">
        <v>135.47</v>
      </c>
    </row>
    <row r="4648" spans="15:16" x14ac:dyDescent="0.35">
      <c r="O4648" s="191">
        <v>41750</v>
      </c>
      <c r="P4648" s="72">
        <v>134.35</v>
      </c>
    </row>
    <row r="4649" spans="15:16" x14ac:dyDescent="0.35">
      <c r="O4649" s="191">
        <v>41751</v>
      </c>
      <c r="P4649" s="72">
        <v>135.81</v>
      </c>
    </row>
    <row r="4650" spans="15:16" x14ac:dyDescent="0.35">
      <c r="O4650" s="191">
        <v>41752</v>
      </c>
      <c r="P4650" s="72">
        <v>134.31</v>
      </c>
    </row>
    <row r="4651" spans="15:16" x14ac:dyDescent="0.35">
      <c r="O4651" s="191">
        <v>41753</v>
      </c>
      <c r="P4651" s="72">
        <v>134.31</v>
      </c>
    </row>
    <row r="4652" spans="15:16" x14ac:dyDescent="0.35">
      <c r="O4652" s="191">
        <v>41754</v>
      </c>
      <c r="P4652" s="72">
        <v>131.6</v>
      </c>
    </row>
    <row r="4653" spans="15:16" x14ac:dyDescent="0.35">
      <c r="O4653" s="191">
        <v>41757</v>
      </c>
      <c r="P4653" s="72">
        <v>131.51</v>
      </c>
    </row>
    <row r="4654" spans="15:16" x14ac:dyDescent="0.35">
      <c r="O4654" s="191">
        <v>41758</v>
      </c>
      <c r="P4654" s="72">
        <v>130.18</v>
      </c>
    </row>
    <row r="4655" spans="15:16" x14ac:dyDescent="0.35">
      <c r="O4655" s="191">
        <v>41759</v>
      </c>
      <c r="P4655" s="72">
        <v>128.59</v>
      </c>
    </row>
    <row r="4656" spans="15:16" x14ac:dyDescent="0.35">
      <c r="O4656" s="191">
        <v>41761</v>
      </c>
      <c r="P4656" s="72">
        <v>127.64</v>
      </c>
    </row>
    <row r="4657" spans="15:16" x14ac:dyDescent="0.35">
      <c r="O4657" s="191">
        <v>41764</v>
      </c>
      <c r="P4657" s="72">
        <v>126.22</v>
      </c>
    </row>
    <row r="4658" spans="15:16" x14ac:dyDescent="0.35">
      <c r="O4658" s="191">
        <v>41765</v>
      </c>
      <c r="P4658" s="72">
        <v>124.84</v>
      </c>
    </row>
    <row r="4659" spans="15:16" x14ac:dyDescent="0.35">
      <c r="O4659" s="191">
        <v>41766</v>
      </c>
      <c r="P4659" s="72">
        <v>124.41</v>
      </c>
    </row>
    <row r="4660" spans="15:16" x14ac:dyDescent="0.35">
      <c r="O4660" s="191">
        <v>41767</v>
      </c>
      <c r="P4660" s="72">
        <v>122.56</v>
      </c>
    </row>
    <row r="4661" spans="15:16" x14ac:dyDescent="0.35">
      <c r="O4661" s="191">
        <v>41768</v>
      </c>
      <c r="P4661" s="72">
        <v>124.76</v>
      </c>
    </row>
    <row r="4662" spans="15:16" x14ac:dyDescent="0.35">
      <c r="O4662" s="191">
        <v>41771</v>
      </c>
      <c r="P4662" s="72">
        <v>124.37</v>
      </c>
    </row>
    <row r="4663" spans="15:16" x14ac:dyDescent="0.35">
      <c r="O4663" s="191">
        <v>41772</v>
      </c>
      <c r="P4663" s="72">
        <v>125.96</v>
      </c>
    </row>
    <row r="4664" spans="15:16" x14ac:dyDescent="0.35">
      <c r="O4664" s="191">
        <v>41773</v>
      </c>
      <c r="P4664" s="72">
        <v>126.74</v>
      </c>
    </row>
    <row r="4665" spans="15:16" x14ac:dyDescent="0.35">
      <c r="O4665" s="191">
        <v>41774</v>
      </c>
      <c r="P4665" s="72">
        <v>124.07</v>
      </c>
    </row>
    <row r="4666" spans="15:16" x14ac:dyDescent="0.35">
      <c r="O4666" s="191">
        <v>41775</v>
      </c>
      <c r="P4666" s="72">
        <v>124.54</v>
      </c>
    </row>
    <row r="4667" spans="15:16" x14ac:dyDescent="0.35">
      <c r="O4667" s="191">
        <v>41778</v>
      </c>
      <c r="P4667" s="72">
        <v>129.66</v>
      </c>
    </row>
    <row r="4668" spans="15:16" x14ac:dyDescent="0.35">
      <c r="O4668" s="191">
        <v>41779</v>
      </c>
      <c r="P4668" s="72">
        <v>132.03</v>
      </c>
    </row>
    <row r="4669" spans="15:16" x14ac:dyDescent="0.35">
      <c r="O4669" s="191">
        <v>41780</v>
      </c>
      <c r="P4669" s="72">
        <v>131.72999999999999</v>
      </c>
    </row>
    <row r="4670" spans="15:16" x14ac:dyDescent="0.35">
      <c r="O4670" s="191">
        <v>41781</v>
      </c>
      <c r="P4670" s="72">
        <v>133.83000000000001</v>
      </c>
    </row>
    <row r="4671" spans="15:16" x14ac:dyDescent="0.35">
      <c r="O4671" s="191">
        <v>41782</v>
      </c>
      <c r="P4671" s="72">
        <v>135.55000000000001</v>
      </c>
    </row>
    <row r="4672" spans="15:16" x14ac:dyDescent="0.35">
      <c r="O4672" s="191">
        <v>41785</v>
      </c>
      <c r="P4672" s="72">
        <v>134.61000000000001</v>
      </c>
    </row>
    <row r="4673" spans="15:16" x14ac:dyDescent="0.35">
      <c r="O4673" s="191">
        <v>41786</v>
      </c>
      <c r="P4673" s="72">
        <v>134.56</v>
      </c>
    </row>
    <row r="4674" spans="15:16" x14ac:dyDescent="0.35">
      <c r="O4674" s="191">
        <v>41787</v>
      </c>
      <c r="P4674" s="72">
        <v>134.44</v>
      </c>
    </row>
    <row r="4675" spans="15:16" x14ac:dyDescent="0.35">
      <c r="O4675" s="191">
        <v>41788</v>
      </c>
      <c r="P4675" s="72">
        <v>128.11000000000001</v>
      </c>
    </row>
    <row r="4676" spans="15:16" x14ac:dyDescent="0.35">
      <c r="O4676" s="191">
        <v>41789</v>
      </c>
      <c r="P4676" s="72">
        <v>128.28</v>
      </c>
    </row>
    <row r="4677" spans="15:16" x14ac:dyDescent="0.35">
      <c r="O4677" s="191">
        <v>41792</v>
      </c>
      <c r="P4677" s="72">
        <v>126.91</v>
      </c>
    </row>
    <row r="4678" spans="15:16" x14ac:dyDescent="0.35">
      <c r="O4678" s="191">
        <v>41793</v>
      </c>
      <c r="P4678" s="72">
        <v>129.32</v>
      </c>
    </row>
    <row r="4679" spans="15:16" x14ac:dyDescent="0.35">
      <c r="O4679" s="191">
        <v>41794</v>
      </c>
      <c r="P4679" s="72">
        <v>131.63999999999999</v>
      </c>
    </row>
    <row r="4680" spans="15:16" x14ac:dyDescent="0.35">
      <c r="O4680" s="191">
        <v>41795</v>
      </c>
      <c r="P4680" s="72">
        <v>132.54</v>
      </c>
    </row>
    <row r="4681" spans="15:16" x14ac:dyDescent="0.35">
      <c r="O4681" s="191">
        <v>41796</v>
      </c>
      <c r="P4681" s="72">
        <v>147.21</v>
      </c>
    </row>
    <row r="4682" spans="15:16" x14ac:dyDescent="0.35">
      <c r="O4682" s="191">
        <v>41799</v>
      </c>
      <c r="P4682" s="72">
        <v>147.30000000000001</v>
      </c>
    </row>
    <row r="4683" spans="15:16" x14ac:dyDescent="0.35">
      <c r="O4683" s="191">
        <v>41800</v>
      </c>
      <c r="P4683" s="72">
        <v>150.44</v>
      </c>
    </row>
    <row r="4684" spans="15:16" x14ac:dyDescent="0.35">
      <c r="O4684" s="191">
        <v>41801</v>
      </c>
      <c r="P4684" s="72">
        <v>145.71</v>
      </c>
    </row>
    <row r="4685" spans="15:16" x14ac:dyDescent="0.35">
      <c r="O4685" s="191">
        <v>41802</v>
      </c>
      <c r="P4685" s="72">
        <v>145.1</v>
      </c>
    </row>
    <row r="4686" spans="15:16" x14ac:dyDescent="0.35">
      <c r="O4686" s="191">
        <v>41803</v>
      </c>
      <c r="P4686" s="72">
        <v>140.85</v>
      </c>
    </row>
    <row r="4687" spans="15:16" x14ac:dyDescent="0.35">
      <c r="O4687" s="191">
        <v>41806</v>
      </c>
      <c r="P4687" s="72">
        <v>142.82</v>
      </c>
    </row>
    <row r="4688" spans="15:16" x14ac:dyDescent="0.35">
      <c r="O4688" s="191">
        <v>41807</v>
      </c>
      <c r="P4688" s="72">
        <v>143.72999999999999</v>
      </c>
    </row>
    <row r="4689" spans="15:16" x14ac:dyDescent="0.35">
      <c r="O4689" s="191">
        <v>41808</v>
      </c>
      <c r="P4689" s="72">
        <v>140.72</v>
      </c>
    </row>
    <row r="4690" spans="15:16" x14ac:dyDescent="0.35">
      <c r="O4690" s="191">
        <v>41809</v>
      </c>
      <c r="P4690" s="72">
        <v>140.16</v>
      </c>
    </row>
    <row r="4691" spans="15:16" x14ac:dyDescent="0.35">
      <c r="O4691" s="191">
        <v>41810</v>
      </c>
      <c r="P4691" s="72">
        <v>139.68</v>
      </c>
    </row>
    <row r="4692" spans="15:16" x14ac:dyDescent="0.35">
      <c r="O4692" s="191">
        <v>41813</v>
      </c>
      <c r="P4692" s="72">
        <v>144.5</v>
      </c>
    </row>
    <row r="4693" spans="15:16" x14ac:dyDescent="0.35">
      <c r="O4693" s="191">
        <v>41814</v>
      </c>
      <c r="P4693" s="72">
        <v>143.94</v>
      </c>
    </row>
    <row r="4694" spans="15:16" x14ac:dyDescent="0.35">
      <c r="O4694" s="191">
        <v>41815</v>
      </c>
      <c r="P4694" s="72">
        <v>145.84</v>
      </c>
    </row>
    <row r="4695" spans="15:16" x14ac:dyDescent="0.35">
      <c r="O4695" s="191">
        <v>41816</v>
      </c>
      <c r="P4695" s="72">
        <v>144.37</v>
      </c>
    </row>
    <row r="4696" spans="15:16" x14ac:dyDescent="0.35">
      <c r="O4696" s="191">
        <v>41817</v>
      </c>
      <c r="P4696" s="72">
        <v>147.21</v>
      </c>
    </row>
    <row r="4697" spans="15:16" x14ac:dyDescent="0.35">
      <c r="O4697" s="191">
        <v>41820</v>
      </c>
      <c r="P4697" s="72">
        <v>148.63</v>
      </c>
    </row>
    <row r="4698" spans="15:16" x14ac:dyDescent="0.35">
      <c r="O4698" s="191">
        <v>41821</v>
      </c>
      <c r="P4698" s="72">
        <v>150.4</v>
      </c>
    </row>
    <row r="4699" spans="15:16" ht="14.5" customHeight="1" x14ac:dyDescent="0.35">
      <c r="O4699" s="191">
        <v>41822</v>
      </c>
      <c r="P4699" s="72">
        <v>150.01</v>
      </c>
    </row>
    <row r="4700" spans="15:16" ht="29" customHeight="1" x14ac:dyDescent="0.35">
      <c r="O4700" s="191">
        <v>41823</v>
      </c>
      <c r="P4700" s="72">
        <v>145.58000000000001</v>
      </c>
    </row>
    <row r="4701" spans="15:16" x14ac:dyDescent="0.35">
      <c r="O4701" s="191">
        <v>41824</v>
      </c>
      <c r="P4701" s="72">
        <v>144.41999999999999</v>
      </c>
    </row>
    <row r="4702" spans="15:16" x14ac:dyDescent="0.35">
      <c r="O4702" s="191">
        <v>41827</v>
      </c>
      <c r="P4702" s="72">
        <v>143.72999999999999</v>
      </c>
    </row>
    <row r="4703" spans="15:16" x14ac:dyDescent="0.35">
      <c r="O4703" s="191">
        <v>41828</v>
      </c>
      <c r="P4703" s="72">
        <v>136.54</v>
      </c>
    </row>
    <row r="4704" spans="15:16" x14ac:dyDescent="0.35">
      <c r="O4704" s="191">
        <v>41829</v>
      </c>
      <c r="P4704" s="72">
        <v>133.32</v>
      </c>
    </row>
    <row r="4705" spans="15:16" x14ac:dyDescent="0.35">
      <c r="O4705" s="191">
        <v>41830</v>
      </c>
      <c r="P4705" s="72">
        <v>133.75</v>
      </c>
    </row>
    <row r="4706" spans="15:16" x14ac:dyDescent="0.35">
      <c r="O4706" s="191">
        <v>41831</v>
      </c>
      <c r="P4706" s="72">
        <v>128.88999999999999</v>
      </c>
    </row>
    <row r="4707" spans="15:16" x14ac:dyDescent="0.35">
      <c r="O4707" s="191">
        <v>41834</v>
      </c>
      <c r="P4707" s="72">
        <v>130.61000000000001</v>
      </c>
    </row>
    <row r="4708" spans="15:16" x14ac:dyDescent="0.35">
      <c r="O4708" s="191">
        <v>41835</v>
      </c>
      <c r="P4708" s="72">
        <v>132.28</v>
      </c>
    </row>
    <row r="4709" spans="15:16" x14ac:dyDescent="0.35">
      <c r="O4709" s="191">
        <v>41836</v>
      </c>
      <c r="P4709" s="72">
        <v>135.25</v>
      </c>
    </row>
    <row r="4710" spans="15:16" x14ac:dyDescent="0.35">
      <c r="O4710" s="191">
        <v>41837</v>
      </c>
      <c r="P4710" s="72">
        <v>137.96</v>
      </c>
    </row>
    <row r="4711" spans="15:16" x14ac:dyDescent="0.35">
      <c r="O4711" s="191">
        <v>41838</v>
      </c>
      <c r="P4711" s="72">
        <v>138.22</v>
      </c>
    </row>
    <row r="4712" spans="15:16" x14ac:dyDescent="0.35">
      <c r="O4712" s="191">
        <v>41841</v>
      </c>
      <c r="P4712" s="72">
        <v>136.97</v>
      </c>
    </row>
    <row r="4713" spans="15:16" x14ac:dyDescent="0.35">
      <c r="O4713" s="191">
        <v>41842</v>
      </c>
      <c r="P4713" s="72">
        <v>136.54</v>
      </c>
    </row>
    <row r="4714" spans="15:16" x14ac:dyDescent="0.35">
      <c r="O4714" s="191">
        <v>41843</v>
      </c>
      <c r="P4714" s="72">
        <v>134.91</v>
      </c>
    </row>
    <row r="4715" spans="15:16" x14ac:dyDescent="0.35">
      <c r="O4715" s="191">
        <v>41844</v>
      </c>
      <c r="P4715" s="72">
        <v>134.69</v>
      </c>
    </row>
    <row r="4716" spans="15:16" x14ac:dyDescent="0.35">
      <c r="O4716" s="191">
        <v>41845</v>
      </c>
      <c r="P4716" s="72">
        <v>132.07</v>
      </c>
    </row>
    <row r="4717" spans="15:16" x14ac:dyDescent="0.35">
      <c r="O4717" s="191">
        <v>41848</v>
      </c>
      <c r="P4717" s="72">
        <v>133.53</v>
      </c>
    </row>
    <row r="4718" spans="15:16" x14ac:dyDescent="0.35">
      <c r="O4718" s="191">
        <v>41850</v>
      </c>
      <c r="P4718" s="72">
        <v>131.55000000000001</v>
      </c>
    </row>
    <row r="4719" spans="15:16" x14ac:dyDescent="0.35">
      <c r="O4719" s="191">
        <v>41851</v>
      </c>
      <c r="P4719" s="72">
        <v>132.07</v>
      </c>
    </row>
    <row r="4720" spans="15:16" x14ac:dyDescent="0.35">
      <c r="O4720" s="191">
        <v>41852</v>
      </c>
      <c r="P4720" s="72">
        <v>132.76</v>
      </c>
    </row>
    <row r="4721" spans="15:16" x14ac:dyDescent="0.35">
      <c r="O4721" s="191">
        <v>41855</v>
      </c>
      <c r="P4721" s="72">
        <v>133.79</v>
      </c>
    </row>
    <row r="4722" spans="15:16" x14ac:dyDescent="0.35">
      <c r="O4722" s="191">
        <v>41856</v>
      </c>
      <c r="P4722" s="72">
        <v>135.21</v>
      </c>
    </row>
    <row r="4723" spans="15:16" x14ac:dyDescent="0.35">
      <c r="O4723" s="191">
        <v>41857</v>
      </c>
      <c r="P4723" s="72">
        <v>134.25</v>
      </c>
    </row>
    <row r="4724" spans="15:16" x14ac:dyDescent="0.35">
      <c r="O4724" s="191">
        <v>41858</v>
      </c>
      <c r="P4724" s="72">
        <v>134.55000000000001</v>
      </c>
    </row>
    <row r="4725" spans="15:16" x14ac:dyDescent="0.35">
      <c r="O4725" s="191">
        <v>41859</v>
      </c>
      <c r="P4725" s="72">
        <v>131.5</v>
      </c>
    </row>
    <row r="4726" spans="15:16" x14ac:dyDescent="0.35">
      <c r="O4726" s="191">
        <v>41862</v>
      </c>
      <c r="P4726" s="72">
        <v>132.59</v>
      </c>
    </row>
    <row r="4727" spans="15:16" x14ac:dyDescent="0.35">
      <c r="O4727" s="191">
        <v>41863</v>
      </c>
      <c r="P4727" s="72">
        <v>134.81</v>
      </c>
    </row>
    <row r="4728" spans="15:16" x14ac:dyDescent="0.35">
      <c r="O4728" s="191">
        <v>41864</v>
      </c>
      <c r="P4728" s="72">
        <v>131.93</v>
      </c>
    </row>
    <row r="4729" spans="15:16" x14ac:dyDescent="0.35">
      <c r="O4729" s="191">
        <v>41865</v>
      </c>
      <c r="P4729" s="72">
        <v>132.76</v>
      </c>
    </row>
    <row r="4730" spans="15:16" x14ac:dyDescent="0.35">
      <c r="O4730" s="191">
        <v>41869</v>
      </c>
      <c r="P4730" s="72">
        <v>134.77000000000001</v>
      </c>
    </row>
    <row r="4731" spans="15:16" x14ac:dyDescent="0.35">
      <c r="O4731" s="191">
        <v>41870</v>
      </c>
      <c r="P4731" s="72">
        <v>136.6</v>
      </c>
    </row>
    <row r="4732" spans="15:16" x14ac:dyDescent="0.35">
      <c r="O4732" s="191">
        <v>41871</v>
      </c>
      <c r="P4732" s="72">
        <v>138.35</v>
      </c>
    </row>
    <row r="4733" spans="15:16" x14ac:dyDescent="0.35">
      <c r="O4733" s="191">
        <v>41872</v>
      </c>
      <c r="P4733" s="72">
        <v>137.13</v>
      </c>
    </row>
    <row r="4734" spans="15:16" x14ac:dyDescent="0.35">
      <c r="O4734" s="191">
        <v>41873</v>
      </c>
      <c r="P4734" s="72">
        <v>135.69</v>
      </c>
    </row>
    <row r="4735" spans="15:16" x14ac:dyDescent="0.35">
      <c r="O4735" s="191">
        <v>41876</v>
      </c>
      <c r="P4735" s="72">
        <v>135.69</v>
      </c>
    </row>
    <row r="4736" spans="15:16" x14ac:dyDescent="0.35">
      <c r="O4736" s="191">
        <v>41877</v>
      </c>
      <c r="P4736" s="72">
        <v>133.5</v>
      </c>
    </row>
    <row r="4737" spans="15:16" x14ac:dyDescent="0.35">
      <c r="O4737" s="191">
        <v>41878</v>
      </c>
      <c r="P4737" s="72">
        <v>133.63999999999999</v>
      </c>
    </row>
    <row r="4738" spans="15:16" x14ac:dyDescent="0.35">
      <c r="O4738" s="191">
        <v>41879</v>
      </c>
      <c r="P4738" s="72">
        <v>131.37</v>
      </c>
    </row>
    <row r="4739" spans="15:16" x14ac:dyDescent="0.35">
      <c r="O4739" s="191">
        <v>41883</v>
      </c>
      <c r="P4739" s="72">
        <v>134.33000000000001</v>
      </c>
    </row>
    <row r="4740" spans="15:16" x14ac:dyDescent="0.35">
      <c r="O4740" s="191">
        <v>41884</v>
      </c>
      <c r="P4740" s="72">
        <v>135.63999999999999</v>
      </c>
    </row>
    <row r="4741" spans="15:16" x14ac:dyDescent="0.35">
      <c r="O4741" s="191">
        <v>41885</v>
      </c>
      <c r="P4741" s="72">
        <v>134.63999999999999</v>
      </c>
    </row>
    <row r="4742" spans="15:16" x14ac:dyDescent="0.35">
      <c r="O4742" s="191">
        <v>41886</v>
      </c>
      <c r="P4742" s="72">
        <v>141.58000000000001</v>
      </c>
    </row>
    <row r="4743" spans="15:16" x14ac:dyDescent="0.35">
      <c r="O4743" s="191">
        <v>41887</v>
      </c>
      <c r="P4743" s="72">
        <v>141.62</v>
      </c>
    </row>
    <row r="4744" spans="15:16" x14ac:dyDescent="0.35">
      <c r="O4744" s="191">
        <v>41890</v>
      </c>
      <c r="P4744" s="72">
        <v>143.66999999999999</v>
      </c>
    </row>
    <row r="4745" spans="15:16" x14ac:dyDescent="0.35">
      <c r="O4745" s="191">
        <v>41891</v>
      </c>
      <c r="P4745" s="72">
        <v>144.19999999999999</v>
      </c>
    </row>
    <row r="4746" spans="15:16" x14ac:dyDescent="0.35">
      <c r="O4746" s="191">
        <v>41892</v>
      </c>
      <c r="P4746" s="72">
        <v>141.88</v>
      </c>
    </row>
    <row r="4747" spans="15:16" x14ac:dyDescent="0.35">
      <c r="O4747" s="191">
        <v>41893</v>
      </c>
      <c r="P4747" s="72">
        <v>146.12</v>
      </c>
    </row>
    <row r="4748" spans="15:16" x14ac:dyDescent="0.35">
      <c r="O4748" s="191">
        <v>41894</v>
      </c>
      <c r="P4748" s="72">
        <v>147.99</v>
      </c>
    </row>
    <row r="4749" spans="15:16" x14ac:dyDescent="0.35">
      <c r="O4749" s="191">
        <v>41897</v>
      </c>
      <c r="P4749" s="72">
        <v>145.94</v>
      </c>
    </row>
    <row r="4750" spans="15:16" x14ac:dyDescent="0.35">
      <c r="O4750" s="191">
        <v>41898</v>
      </c>
      <c r="P4750" s="72">
        <v>139.18</v>
      </c>
    </row>
    <row r="4751" spans="15:16" x14ac:dyDescent="0.35">
      <c r="O4751" s="191">
        <v>41899</v>
      </c>
      <c r="P4751" s="72">
        <v>141.05000000000001</v>
      </c>
    </row>
    <row r="4752" spans="15:16" x14ac:dyDescent="0.35">
      <c r="O4752" s="191">
        <v>41900</v>
      </c>
      <c r="P4752" s="72">
        <v>143.88999999999999</v>
      </c>
    </row>
    <row r="4753" spans="15:16" x14ac:dyDescent="0.35">
      <c r="O4753" s="191">
        <v>41901</v>
      </c>
      <c r="P4753" s="72">
        <v>147.16</v>
      </c>
    </row>
    <row r="4754" spans="15:16" x14ac:dyDescent="0.35">
      <c r="O4754" s="191">
        <v>41904</v>
      </c>
      <c r="P4754" s="72">
        <v>148.91</v>
      </c>
    </row>
    <row r="4755" spans="15:16" x14ac:dyDescent="0.35">
      <c r="O4755" s="191">
        <v>41905</v>
      </c>
      <c r="P4755" s="72">
        <v>143.54</v>
      </c>
    </row>
    <row r="4756" spans="15:16" x14ac:dyDescent="0.35">
      <c r="O4756" s="191">
        <v>41906</v>
      </c>
      <c r="P4756" s="72">
        <v>143.80000000000001</v>
      </c>
    </row>
    <row r="4757" spans="15:16" x14ac:dyDescent="0.35">
      <c r="O4757" s="191">
        <v>41907</v>
      </c>
      <c r="P4757" s="72">
        <v>139.91999999999999</v>
      </c>
    </row>
    <row r="4758" spans="15:16" x14ac:dyDescent="0.35">
      <c r="O4758" s="191">
        <v>41908</v>
      </c>
      <c r="P4758" s="72">
        <v>139.35</v>
      </c>
    </row>
    <row r="4759" spans="15:16" x14ac:dyDescent="0.35">
      <c r="O4759" s="191">
        <v>41911</v>
      </c>
      <c r="P4759" s="72">
        <v>138.79</v>
      </c>
    </row>
    <row r="4760" spans="15:16" x14ac:dyDescent="0.35">
      <c r="O4760" s="191">
        <v>41912</v>
      </c>
      <c r="P4760" s="72">
        <v>139.09</v>
      </c>
    </row>
    <row r="4761" spans="15:16" x14ac:dyDescent="0.35">
      <c r="O4761" s="191">
        <v>41913</v>
      </c>
      <c r="P4761" s="72">
        <v>138.65</v>
      </c>
    </row>
    <row r="4762" spans="15:16" x14ac:dyDescent="0.35">
      <c r="O4762" s="191">
        <v>41919</v>
      </c>
      <c r="P4762" s="72">
        <v>138.61000000000001</v>
      </c>
    </row>
    <row r="4763" spans="15:16" x14ac:dyDescent="0.35">
      <c r="O4763" s="191">
        <v>41920</v>
      </c>
      <c r="P4763" s="72">
        <v>139.88</v>
      </c>
    </row>
    <row r="4764" spans="15:16" x14ac:dyDescent="0.35">
      <c r="O4764" s="191">
        <v>41921</v>
      </c>
      <c r="P4764" s="72">
        <v>140.75</v>
      </c>
    </row>
    <row r="4765" spans="15:16" x14ac:dyDescent="0.35">
      <c r="O4765" s="191">
        <v>41922</v>
      </c>
      <c r="P4765" s="72">
        <v>139.88</v>
      </c>
    </row>
    <row r="4766" spans="15:16" x14ac:dyDescent="0.35">
      <c r="O4766" s="191">
        <v>41925</v>
      </c>
      <c r="P4766" s="72">
        <v>137.47999999999999</v>
      </c>
    </row>
    <row r="4767" spans="15:16" x14ac:dyDescent="0.35">
      <c r="O4767" s="191">
        <v>41926</v>
      </c>
      <c r="P4767" s="72">
        <v>136.52000000000001</v>
      </c>
    </row>
    <row r="4768" spans="15:16" x14ac:dyDescent="0.35">
      <c r="O4768" s="191">
        <v>41927</v>
      </c>
      <c r="P4768" s="72">
        <v>136.52000000000001</v>
      </c>
    </row>
    <row r="4769" spans="15:16" x14ac:dyDescent="0.35">
      <c r="O4769" s="191">
        <v>41928</v>
      </c>
      <c r="P4769" s="72">
        <v>132.97999999999999</v>
      </c>
    </row>
    <row r="4770" spans="15:16" x14ac:dyDescent="0.35">
      <c r="O4770" s="191">
        <v>41929</v>
      </c>
      <c r="P4770" s="72">
        <v>133.85</v>
      </c>
    </row>
    <row r="4771" spans="15:16" x14ac:dyDescent="0.35">
      <c r="O4771" s="191">
        <v>41932</v>
      </c>
      <c r="P4771" s="72">
        <v>135.03</v>
      </c>
    </row>
    <row r="4772" spans="15:16" x14ac:dyDescent="0.35">
      <c r="O4772" s="191">
        <v>41933</v>
      </c>
      <c r="P4772" s="72">
        <v>135.77000000000001</v>
      </c>
    </row>
    <row r="4773" spans="15:16" x14ac:dyDescent="0.35">
      <c r="O4773" s="191">
        <v>41934</v>
      </c>
      <c r="P4773" s="72">
        <v>136.6</v>
      </c>
    </row>
    <row r="4774" spans="15:16" x14ac:dyDescent="0.35">
      <c r="O4774" s="191">
        <v>41939</v>
      </c>
      <c r="P4774" s="72">
        <v>136.43</v>
      </c>
    </row>
    <row r="4775" spans="15:16" x14ac:dyDescent="0.35">
      <c r="O4775" s="191">
        <v>41940</v>
      </c>
      <c r="P4775" s="72">
        <v>136.47</v>
      </c>
    </row>
    <row r="4776" spans="15:16" x14ac:dyDescent="0.35">
      <c r="O4776" s="191">
        <v>41941</v>
      </c>
      <c r="P4776" s="72">
        <v>137.30000000000001</v>
      </c>
    </row>
    <row r="4777" spans="15:16" x14ac:dyDescent="0.35">
      <c r="O4777" s="191">
        <v>41942</v>
      </c>
      <c r="P4777" s="72">
        <v>137.43</v>
      </c>
    </row>
    <row r="4778" spans="15:16" x14ac:dyDescent="0.35">
      <c r="O4778" s="191">
        <v>41943</v>
      </c>
      <c r="P4778" s="72">
        <v>139.75</v>
      </c>
    </row>
    <row r="4779" spans="15:16" x14ac:dyDescent="0.35">
      <c r="O4779" s="191">
        <v>41946</v>
      </c>
      <c r="P4779" s="72">
        <v>142.93</v>
      </c>
    </row>
    <row r="4780" spans="15:16" x14ac:dyDescent="0.35">
      <c r="O4780" s="191">
        <v>41948</v>
      </c>
      <c r="P4780" s="72">
        <v>141.1</v>
      </c>
    </row>
    <row r="4781" spans="15:16" x14ac:dyDescent="0.35">
      <c r="O4781" s="191">
        <v>41950</v>
      </c>
      <c r="P4781" s="72">
        <v>140.44</v>
      </c>
    </row>
    <row r="4782" spans="15:16" x14ac:dyDescent="0.35">
      <c r="O4782" s="191">
        <v>41953</v>
      </c>
      <c r="P4782" s="72">
        <v>137.69</v>
      </c>
    </row>
    <row r="4783" spans="15:16" x14ac:dyDescent="0.35">
      <c r="O4783" s="191">
        <v>41954</v>
      </c>
      <c r="P4783" s="72">
        <v>138.13</v>
      </c>
    </row>
    <row r="4784" spans="15:16" x14ac:dyDescent="0.35">
      <c r="O4784" s="191">
        <v>41955</v>
      </c>
      <c r="P4784" s="72">
        <v>136.04</v>
      </c>
    </row>
    <row r="4785" spans="15:16" x14ac:dyDescent="0.35">
      <c r="O4785" s="191">
        <v>41956</v>
      </c>
      <c r="P4785" s="72">
        <v>134.6</v>
      </c>
    </row>
    <row r="4786" spans="15:16" x14ac:dyDescent="0.35">
      <c r="O4786" s="191">
        <v>41957</v>
      </c>
      <c r="P4786" s="72">
        <v>135.51</v>
      </c>
    </row>
    <row r="4787" spans="15:16" x14ac:dyDescent="0.35">
      <c r="O4787" s="191">
        <v>41960</v>
      </c>
      <c r="P4787" s="72">
        <v>139.57</v>
      </c>
    </row>
    <row r="4788" spans="15:16" x14ac:dyDescent="0.35">
      <c r="O4788" s="191">
        <v>41961</v>
      </c>
      <c r="P4788" s="72">
        <v>139.13</v>
      </c>
    </row>
    <row r="4789" spans="15:16" x14ac:dyDescent="0.35">
      <c r="O4789" s="191">
        <v>41962</v>
      </c>
      <c r="P4789" s="72">
        <v>137.78</v>
      </c>
    </row>
    <row r="4790" spans="15:16" x14ac:dyDescent="0.35">
      <c r="O4790" s="191">
        <v>41963</v>
      </c>
      <c r="P4790" s="72">
        <v>137</v>
      </c>
    </row>
    <row r="4791" spans="15:16" x14ac:dyDescent="0.35">
      <c r="O4791" s="191">
        <v>41964</v>
      </c>
      <c r="P4791" s="72">
        <v>136.82</v>
      </c>
    </row>
    <row r="4792" spans="15:16" x14ac:dyDescent="0.35">
      <c r="O4792" s="191">
        <v>41967</v>
      </c>
      <c r="P4792" s="72">
        <v>137</v>
      </c>
    </row>
    <row r="4793" spans="15:16" x14ac:dyDescent="0.35">
      <c r="O4793" s="191">
        <v>41968</v>
      </c>
      <c r="P4793" s="72">
        <v>134.6</v>
      </c>
    </row>
    <row r="4794" spans="15:16" x14ac:dyDescent="0.35">
      <c r="O4794" s="191">
        <v>41969</v>
      </c>
      <c r="P4794" s="72">
        <v>135.56</v>
      </c>
    </row>
    <row r="4795" spans="15:16" x14ac:dyDescent="0.35">
      <c r="O4795" s="191">
        <v>41970</v>
      </c>
      <c r="P4795" s="72">
        <v>140.53</v>
      </c>
    </row>
    <row r="4796" spans="15:16" x14ac:dyDescent="0.35">
      <c r="O4796" s="191">
        <v>41971</v>
      </c>
      <c r="P4796" s="72">
        <v>140.79</v>
      </c>
    </row>
    <row r="4797" spans="15:16" x14ac:dyDescent="0.35">
      <c r="O4797" s="191">
        <v>41974</v>
      </c>
      <c r="P4797" s="72">
        <v>139.27000000000001</v>
      </c>
    </row>
    <row r="4798" spans="15:16" x14ac:dyDescent="0.35">
      <c r="O4798" s="191">
        <v>41975</v>
      </c>
      <c r="P4798" s="72">
        <v>142.58000000000001</v>
      </c>
    </row>
    <row r="4799" spans="15:16" x14ac:dyDescent="0.35">
      <c r="O4799" s="191">
        <v>41976</v>
      </c>
      <c r="P4799" s="72">
        <v>142.49</v>
      </c>
    </row>
    <row r="4800" spans="15:16" x14ac:dyDescent="0.35">
      <c r="O4800" s="191">
        <v>41977</v>
      </c>
      <c r="P4800" s="72">
        <v>142.63</v>
      </c>
    </row>
    <row r="4801" spans="15:16" x14ac:dyDescent="0.35">
      <c r="O4801" s="191">
        <v>41978</v>
      </c>
      <c r="P4801" s="72">
        <v>140.62</v>
      </c>
    </row>
    <row r="4802" spans="15:16" x14ac:dyDescent="0.35">
      <c r="O4802" s="191">
        <v>41981</v>
      </c>
      <c r="P4802" s="72">
        <v>138.16999999999999</v>
      </c>
    </row>
    <row r="4803" spans="15:16" x14ac:dyDescent="0.35">
      <c r="O4803" s="191">
        <v>41982</v>
      </c>
      <c r="P4803" s="72">
        <v>135.16</v>
      </c>
    </row>
    <row r="4804" spans="15:16" x14ac:dyDescent="0.35">
      <c r="O4804" s="191">
        <v>41983</v>
      </c>
      <c r="P4804" s="72">
        <v>136.16999999999999</v>
      </c>
    </row>
    <row r="4805" spans="15:16" x14ac:dyDescent="0.35">
      <c r="O4805" s="191">
        <v>41984</v>
      </c>
      <c r="P4805" s="72">
        <v>135.86000000000001</v>
      </c>
    </row>
    <row r="4806" spans="15:16" x14ac:dyDescent="0.35">
      <c r="O4806" s="191">
        <v>41985</v>
      </c>
      <c r="P4806" s="72">
        <v>133.5</v>
      </c>
    </row>
    <row r="4807" spans="15:16" x14ac:dyDescent="0.35">
      <c r="O4807" s="191">
        <v>41988</v>
      </c>
      <c r="P4807" s="72">
        <v>132.33000000000001</v>
      </c>
    </row>
    <row r="4808" spans="15:16" x14ac:dyDescent="0.35">
      <c r="O4808" s="191">
        <v>41989</v>
      </c>
      <c r="P4808" s="72">
        <v>125.91</v>
      </c>
    </row>
    <row r="4809" spans="15:16" x14ac:dyDescent="0.35">
      <c r="O4809" s="191">
        <v>41990</v>
      </c>
      <c r="P4809" s="72">
        <v>126.57</v>
      </c>
    </row>
    <row r="4810" spans="15:16" x14ac:dyDescent="0.35">
      <c r="O4810" s="191">
        <v>41991</v>
      </c>
      <c r="P4810" s="72">
        <v>128.75</v>
      </c>
    </row>
    <row r="4811" spans="15:16" x14ac:dyDescent="0.35">
      <c r="O4811" s="191">
        <v>41992</v>
      </c>
      <c r="P4811" s="72">
        <v>128.66</v>
      </c>
    </row>
    <row r="4812" spans="15:16" x14ac:dyDescent="0.35">
      <c r="O4812" s="191">
        <v>41995</v>
      </c>
      <c r="P4812" s="72">
        <v>128.75</v>
      </c>
    </row>
    <row r="4813" spans="15:16" x14ac:dyDescent="0.35">
      <c r="O4813" s="191">
        <v>41996</v>
      </c>
      <c r="P4813" s="72">
        <v>129.44999999999999</v>
      </c>
    </row>
    <row r="4814" spans="15:16" x14ac:dyDescent="0.35">
      <c r="O4814" s="191">
        <v>41997</v>
      </c>
      <c r="P4814" s="72">
        <v>128.22</v>
      </c>
    </row>
    <row r="4815" spans="15:16" x14ac:dyDescent="0.35">
      <c r="O4815" s="191">
        <v>41999</v>
      </c>
      <c r="P4815" s="72">
        <v>128.18</v>
      </c>
    </row>
    <row r="4816" spans="15:16" x14ac:dyDescent="0.35">
      <c r="O4816" s="191">
        <v>42002</v>
      </c>
      <c r="P4816" s="72">
        <v>129.75</v>
      </c>
    </row>
    <row r="4817" spans="15:16" x14ac:dyDescent="0.35">
      <c r="O4817" s="191">
        <v>42003</v>
      </c>
      <c r="P4817" s="72">
        <v>130.1</v>
      </c>
    </row>
    <row r="4818" spans="15:16" x14ac:dyDescent="0.35">
      <c r="O4818" s="191">
        <v>42004</v>
      </c>
      <c r="P4818" s="72">
        <v>131.76</v>
      </c>
    </row>
    <row r="4819" spans="15:16" x14ac:dyDescent="0.35">
      <c r="O4819" s="191">
        <v>42005</v>
      </c>
      <c r="P4819" s="72">
        <v>131.54</v>
      </c>
    </row>
    <row r="4820" spans="15:16" x14ac:dyDescent="0.35">
      <c r="O4820" s="191">
        <v>42006</v>
      </c>
      <c r="P4820" s="72">
        <v>133.11000000000001</v>
      </c>
    </row>
    <row r="4821" spans="15:16" x14ac:dyDescent="0.35">
      <c r="O4821" s="191">
        <v>42009</v>
      </c>
      <c r="P4821" s="72">
        <v>133.5</v>
      </c>
    </row>
    <row r="4822" spans="15:16" x14ac:dyDescent="0.35">
      <c r="O4822" s="191">
        <v>42010</v>
      </c>
      <c r="P4822" s="72">
        <v>129.31</v>
      </c>
    </row>
    <row r="4823" spans="15:16" x14ac:dyDescent="0.35">
      <c r="O4823" s="191">
        <v>42011</v>
      </c>
      <c r="P4823" s="72">
        <v>129.58000000000001</v>
      </c>
    </row>
    <row r="4824" spans="15:16" x14ac:dyDescent="0.35">
      <c r="O4824" s="191">
        <v>42012</v>
      </c>
      <c r="P4824" s="72">
        <v>134.16</v>
      </c>
    </row>
    <row r="4825" spans="15:16" x14ac:dyDescent="0.35">
      <c r="O4825" s="191">
        <v>42013</v>
      </c>
      <c r="P4825" s="72">
        <v>135.82</v>
      </c>
    </row>
    <row r="4826" spans="15:16" x14ac:dyDescent="0.35">
      <c r="O4826" s="191">
        <v>42016</v>
      </c>
      <c r="P4826" s="72">
        <v>137.35</v>
      </c>
    </row>
    <row r="4827" spans="15:16" x14ac:dyDescent="0.35">
      <c r="O4827" s="191">
        <v>42017</v>
      </c>
      <c r="P4827" s="72">
        <v>135.51</v>
      </c>
    </row>
    <row r="4828" spans="15:16" x14ac:dyDescent="0.35">
      <c r="O4828" s="191">
        <v>42018</v>
      </c>
      <c r="P4828" s="72">
        <v>135.16</v>
      </c>
    </row>
    <row r="4829" spans="15:16" x14ac:dyDescent="0.35">
      <c r="O4829" s="191">
        <v>42019</v>
      </c>
      <c r="P4829" s="72">
        <v>135.86000000000001</v>
      </c>
    </row>
    <row r="4830" spans="15:16" x14ac:dyDescent="0.35">
      <c r="O4830" s="191">
        <v>42020</v>
      </c>
      <c r="P4830" s="72">
        <v>134.68</v>
      </c>
    </row>
    <row r="4831" spans="15:16" x14ac:dyDescent="0.35">
      <c r="O4831" s="191">
        <v>42023</v>
      </c>
      <c r="P4831" s="72">
        <v>136.65</v>
      </c>
    </row>
    <row r="4832" spans="15:16" x14ac:dyDescent="0.35">
      <c r="O4832" s="191">
        <v>42024</v>
      </c>
      <c r="P4832" s="72">
        <v>136.47</v>
      </c>
    </row>
    <row r="4833" spans="15:16" x14ac:dyDescent="0.35">
      <c r="O4833" s="191">
        <v>42025</v>
      </c>
      <c r="P4833" s="72">
        <v>137.91</v>
      </c>
    </row>
    <row r="4834" spans="15:16" x14ac:dyDescent="0.35">
      <c r="O4834" s="191">
        <v>42026</v>
      </c>
      <c r="P4834" s="72">
        <v>138.65</v>
      </c>
    </row>
    <row r="4835" spans="15:16" x14ac:dyDescent="0.35">
      <c r="O4835" s="191">
        <v>42027</v>
      </c>
      <c r="P4835" s="72">
        <v>140.66</v>
      </c>
    </row>
    <row r="4836" spans="15:16" x14ac:dyDescent="0.35">
      <c r="O4836" s="191">
        <v>42031</v>
      </c>
      <c r="P4836" s="72">
        <v>139.13</v>
      </c>
    </row>
    <row r="4837" spans="15:16" x14ac:dyDescent="0.35">
      <c r="O4837" s="191">
        <v>42032</v>
      </c>
      <c r="P4837" s="72">
        <v>138.57</v>
      </c>
    </row>
    <row r="4838" spans="15:16" x14ac:dyDescent="0.35">
      <c r="O4838" s="191">
        <v>42033</v>
      </c>
      <c r="P4838" s="72">
        <v>138.13</v>
      </c>
    </row>
    <row r="4839" spans="15:16" x14ac:dyDescent="0.35">
      <c r="O4839" s="191">
        <v>42034</v>
      </c>
      <c r="P4839" s="72">
        <v>138.52000000000001</v>
      </c>
    </row>
    <row r="4840" spans="15:16" x14ac:dyDescent="0.35">
      <c r="O4840" s="191">
        <v>42037</v>
      </c>
      <c r="P4840" s="72">
        <v>142.80000000000001</v>
      </c>
    </row>
    <row r="4841" spans="15:16" x14ac:dyDescent="0.35">
      <c r="O4841" s="191">
        <v>42038</v>
      </c>
      <c r="P4841" s="72">
        <v>140.05000000000001</v>
      </c>
    </row>
    <row r="4842" spans="15:16" x14ac:dyDescent="0.35">
      <c r="O4842" s="191">
        <v>42039</v>
      </c>
      <c r="P4842" s="72">
        <v>138.38999999999999</v>
      </c>
    </row>
    <row r="4843" spans="15:16" x14ac:dyDescent="0.35">
      <c r="O4843" s="191">
        <v>42040</v>
      </c>
      <c r="P4843" s="72">
        <v>135.08000000000001</v>
      </c>
    </row>
    <row r="4844" spans="15:16" x14ac:dyDescent="0.35">
      <c r="O4844" s="191">
        <v>42041</v>
      </c>
      <c r="P4844" s="72">
        <v>133.02000000000001</v>
      </c>
    </row>
    <row r="4845" spans="15:16" x14ac:dyDescent="0.35">
      <c r="O4845" s="191">
        <v>42044</v>
      </c>
      <c r="P4845" s="72">
        <v>130.54</v>
      </c>
    </row>
    <row r="4846" spans="15:16" x14ac:dyDescent="0.35">
      <c r="O4846" s="191">
        <v>42045</v>
      </c>
      <c r="P4846" s="72">
        <v>132.28</v>
      </c>
    </row>
    <row r="4847" spans="15:16" x14ac:dyDescent="0.35">
      <c r="O4847" s="191">
        <v>42046</v>
      </c>
      <c r="P4847" s="72">
        <v>134.72999999999999</v>
      </c>
    </row>
    <row r="4848" spans="15:16" x14ac:dyDescent="0.35">
      <c r="O4848" s="191">
        <v>42047</v>
      </c>
      <c r="P4848" s="72">
        <v>135.47</v>
      </c>
    </row>
    <row r="4849" spans="15:16" x14ac:dyDescent="0.35">
      <c r="O4849" s="191">
        <v>42048</v>
      </c>
      <c r="P4849" s="72">
        <v>137.38999999999999</v>
      </c>
    </row>
    <row r="4850" spans="15:16" x14ac:dyDescent="0.35">
      <c r="O4850" s="191">
        <v>42051</v>
      </c>
      <c r="P4850" s="72">
        <v>135.41999999999999</v>
      </c>
    </row>
    <row r="4851" spans="15:16" x14ac:dyDescent="0.35">
      <c r="O4851" s="191">
        <v>42053</v>
      </c>
      <c r="P4851" s="72">
        <v>136.91</v>
      </c>
    </row>
    <row r="4852" spans="15:16" x14ac:dyDescent="0.35">
      <c r="O4852" s="191">
        <v>42054</v>
      </c>
      <c r="P4852" s="72">
        <v>137.04</v>
      </c>
    </row>
    <row r="4853" spans="15:16" x14ac:dyDescent="0.35">
      <c r="O4853" s="191">
        <v>42055</v>
      </c>
      <c r="P4853" s="72">
        <v>139.4</v>
      </c>
    </row>
    <row r="4854" spans="15:16" x14ac:dyDescent="0.35">
      <c r="O4854" s="191">
        <v>42058</v>
      </c>
      <c r="P4854" s="72">
        <v>136.12</v>
      </c>
    </row>
    <row r="4855" spans="15:16" x14ac:dyDescent="0.35">
      <c r="O4855" s="191">
        <v>42059</v>
      </c>
      <c r="P4855" s="72">
        <v>135.77000000000001</v>
      </c>
    </row>
    <row r="4856" spans="15:16" x14ac:dyDescent="0.35">
      <c r="O4856" s="191">
        <v>42060</v>
      </c>
      <c r="P4856" s="72">
        <v>133.97999999999999</v>
      </c>
    </row>
    <row r="4857" spans="15:16" x14ac:dyDescent="0.35">
      <c r="O4857" s="191">
        <v>42061</v>
      </c>
      <c r="P4857" s="72">
        <v>133.16</v>
      </c>
    </row>
    <row r="4858" spans="15:16" x14ac:dyDescent="0.35">
      <c r="O4858" s="191">
        <v>42062</v>
      </c>
      <c r="P4858" s="72">
        <v>136.21</v>
      </c>
    </row>
    <row r="4859" spans="15:16" x14ac:dyDescent="0.35">
      <c r="O4859" s="191">
        <v>42065</v>
      </c>
      <c r="P4859" s="72">
        <v>138.22</v>
      </c>
    </row>
    <row r="4860" spans="15:16" x14ac:dyDescent="0.35">
      <c r="O4860" s="191">
        <v>42066</v>
      </c>
      <c r="P4860" s="72">
        <v>142.76</v>
      </c>
    </row>
    <row r="4861" spans="15:16" x14ac:dyDescent="0.35">
      <c r="O4861" s="191">
        <v>42067</v>
      </c>
      <c r="P4861" s="72">
        <v>138.22</v>
      </c>
    </row>
    <row r="4862" spans="15:16" x14ac:dyDescent="0.35">
      <c r="O4862" s="191">
        <v>42068</v>
      </c>
      <c r="P4862" s="72">
        <v>139.05000000000001</v>
      </c>
    </row>
    <row r="4863" spans="15:16" x14ac:dyDescent="0.35">
      <c r="O4863" s="191">
        <v>42072</v>
      </c>
      <c r="P4863" s="72">
        <v>138.83000000000001</v>
      </c>
    </row>
    <row r="4864" spans="15:16" x14ac:dyDescent="0.35">
      <c r="O4864" s="191">
        <v>42073</v>
      </c>
      <c r="P4864" s="72">
        <v>137.26</v>
      </c>
    </row>
    <row r="4865" spans="15:16" x14ac:dyDescent="0.35">
      <c r="O4865" s="191">
        <v>42074</v>
      </c>
      <c r="P4865" s="72">
        <v>137.78</v>
      </c>
    </row>
    <row r="4866" spans="15:16" x14ac:dyDescent="0.35">
      <c r="O4866" s="191">
        <v>42075</v>
      </c>
      <c r="P4866" s="72">
        <v>139.66</v>
      </c>
    </row>
    <row r="4867" spans="15:16" x14ac:dyDescent="0.35">
      <c r="O4867" s="191">
        <v>42076</v>
      </c>
      <c r="P4867" s="72">
        <v>135.16</v>
      </c>
    </row>
    <row r="4868" spans="15:16" x14ac:dyDescent="0.35">
      <c r="O4868" s="191">
        <v>42079</v>
      </c>
      <c r="P4868" s="72">
        <v>135.08000000000001</v>
      </c>
    </row>
    <row r="4869" spans="15:16" x14ac:dyDescent="0.35">
      <c r="O4869" s="191">
        <v>42080</v>
      </c>
      <c r="P4869" s="72">
        <v>136.78</v>
      </c>
    </row>
    <row r="4870" spans="15:16" x14ac:dyDescent="0.35">
      <c r="O4870" s="191">
        <v>42081</v>
      </c>
      <c r="P4870" s="72">
        <v>136.04</v>
      </c>
    </row>
    <row r="4871" spans="15:16" x14ac:dyDescent="0.35">
      <c r="O4871" s="191">
        <v>42082</v>
      </c>
      <c r="P4871" s="72">
        <v>134.29</v>
      </c>
    </row>
    <row r="4872" spans="15:16" x14ac:dyDescent="0.35">
      <c r="O4872" s="191">
        <v>42083</v>
      </c>
      <c r="P4872" s="72">
        <v>130.88999999999999</v>
      </c>
    </row>
    <row r="4873" spans="15:16" x14ac:dyDescent="0.35">
      <c r="O4873" s="191">
        <v>42086</v>
      </c>
      <c r="P4873" s="72">
        <v>128.49</v>
      </c>
    </row>
    <row r="4874" spans="15:16" x14ac:dyDescent="0.35">
      <c r="O4874" s="191">
        <v>42087</v>
      </c>
      <c r="P4874" s="72">
        <v>129.13999999999999</v>
      </c>
    </row>
    <row r="4875" spans="15:16" x14ac:dyDescent="0.35">
      <c r="O4875" s="191">
        <v>42088</v>
      </c>
      <c r="P4875" s="72">
        <v>130.06</v>
      </c>
    </row>
    <row r="4876" spans="15:16" x14ac:dyDescent="0.35">
      <c r="O4876" s="191">
        <v>42089</v>
      </c>
      <c r="P4876" s="72">
        <v>128.57</v>
      </c>
    </row>
    <row r="4877" spans="15:16" x14ac:dyDescent="0.35">
      <c r="O4877" s="191">
        <v>42090</v>
      </c>
      <c r="P4877" s="72">
        <v>127.22</v>
      </c>
    </row>
    <row r="4878" spans="15:16" x14ac:dyDescent="0.35">
      <c r="O4878" s="191">
        <v>42093</v>
      </c>
      <c r="P4878" s="72">
        <v>130.71</v>
      </c>
    </row>
    <row r="4879" spans="15:16" x14ac:dyDescent="0.35">
      <c r="O4879" s="191">
        <v>42094</v>
      </c>
      <c r="P4879" s="72">
        <v>129.88</v>
      </c>
    </row>
    <row r="4880" spans="15:16" x14ac:dyDescent="0.35">
      <c r="O4880" s="191">
        <v>42095</v>
      </c>
      <c r="P4880" s="72">
        <v>131.88999999999999</v>
      </c>
    </row>
    <row r="4881" spans="15:16" x14ac:dyDescent="0.35">
      <c r="O4881" s="191">
        <v>42100</v>
      </c>
      <c r="P4881" s="72">
        <v>132.19999999999999</v>
      </c>
    </row>
    <row r="4882" spans="15:16" x14ac:dyDescent="0.35">
      <c r="O4882" s="191">
        <v>42101</v>
      </c>
      <c r="P4882" s="72">
        <v>131.88999999999999</v>
      </c>
    </row>
    <row r="4883" spans="15:16" x14ac:dyDescent="0.35">
      <c r="O4883" s="191">
        <v>42102</v>
      </c>
      <c r="P4883" s="72">
        <v>132.33000000000001</v>
      </c>
    </row>
    <row r="4884" spans="15:16" x14ac:dyDescent="0.35">
      <c r="O4884" s="191">
        <v>42103</v>
      </c>
      <c r="P4884" s="72">
        <v>132.72</v>
      </c>
    </row>
    <row r="4885" spans="15:16" x14ac:dyDescent="0.35">
      <c r="O4885" s="191">
        <v>42104</v>
      </c>
      <c r="P4885" s="72">
        <v>140.71</v>
      </c>
    </row>
    <row r="4886" spans="15:16" x14ac:dyDescent="0.35">
      <c r="O4886" s="191">
        <v>42107</v>
      </c>
      <c r="P4886" s="72">
        <v>140.97</v>
      </c>
    </row>
    <row r="4887" spans="15:16" x14ac:dyDescent="0.35">
      <c r="O4887" s="191">
        <v>42109</v>
      </c>
      <c r="P4887" s="72">
        <v>138.74</v>
      </c>
    </row>
    <row r="4888" spans="15:16" x14ac:dyDescent="0.35">
      <c r="O4888" s="191">
        <v>42110</v>
      </c>
      <c r="P4888" s="72">
        <v>139.05000000000001</v>
      </c>
    </row>
    <row r="4889" spans="15:16" x14ac:dyDescent="0.35">
      <c r="O4889" s="191">
        <v>42111</v>
      </c>
      <c r="P4889" s="72">
        <v>137.52000000000001</v>
      </c>
    </row>
    <row r="4890" spans="15:16" x14ac:dyDescent="0.35">
      <c r="O4890" s="191">
        <v>42114</v>
      </c>
      <c r="P4890" s="72">
        <v>133.77000000000001</v>
      </c>
    </row>
    <row r="4891" spans="15:16" x14ac:dyDescent="0.35">
      <c r="O4891" s="191">
        <v>42115</v>
      </c>
      <c r="P4891" s="72">
        <v>131.1</v>
      </c>
    </row>
    <row r="4892" spans="15:16" x14ac:dyDescent="0.35">
      <c r="O4892" s="191">
        <v>42116</v>
      </c>
      <c r="P4892" s="72">
        <v>130.62</v>
      </c>
    </row>
    <row r="4893" spans="15:16" x14ac:dyDescent="0.35">
      <c r="O4893" s="191">
        <v>42117</v>
      </c>
      <c r="P4893" s="72">
        <v>131.1</v>
      </c>
    </row>
    <row r="4894" spans="15:16" x14ac:dyDescent="0.35">
      <c r="O4894" s="191">
        <v>42118</v>
      </c>
      <c r="P4894" s="72">
        <v>128.53</v>
      </c>
    </row>
    <row r="4895" spans="15:16" x14ac:dyDescent="0.35">
      <c r="O4895" s="191">
        <v>42121</v>
      </c>
      <c r="P4895" s="72">
        <v>124.08</v>
      </c>
    </row>
    <row r="4896" spans="15:16" x14ac:dyDescent="0.35">
      <c r="O4896" s="191">
        <v>42122</v>
      </c>
      <c r="P4896" s="72">
        <v>123.9</v>
      </c>
    </row>
    <row r="4897" spans="15:16" x14ac:dyDescent="0.35">
      <c r="O4897" s="191">
        <v>42123</v>
      </c>
      <c r="P4897" s="72">
        <v>124.43</v>
      </c>
    </row>
    <row r="4898" spans="15:16" x14ac:dyDescent="0.35">
      <c r="O4898" s="191">
        <v>42124</v>
      </c>
      <c r="P4898" s="72">
        <v>124.03</v>
      </c>
    </row>
    <row r="4899" spans="15:16" x14ac:dyDescent="0.35">
      <c r="O4899" s="191">
        <v>42128</v>
      </c>
      <c r="P4899" s="72">
        <v>125.3</v>
      </c>
    </row>
    <row r="4900" spans="15:16" x14ac:dyDescent="0.35">
      <c r="O4900" s="191">
        <v>42129</v>
      </c>
      <c r="P4900" s="72">
        <v>126.17</v>
      </c>
    </row>
    <row r="4901" spans="15:16" x14ac:dyDescent="0.35">
      <c r="O4901" s="191">
        <v>42130</v>
      </c>
      <c r="P4901" s="72">
        <v>122.03</v>
      </c>
    </row>
    <row r="4902" spans="15:16" x14ac:dyDescent="0.35">
      <c r="O4902" s="191">
        <v>42131</v>
      </c>
      <c r="P4902" s="72">
        <v>120.24</v>
      </c>
    </row>
    <row r="4903" spans="15:16" x14ac:dyDescent="0.35">
      <c r="O4903" s="191">
        <v>42132</v>
      </c>
      <c r="P4903" s="72">
        <v>123.12</v>
      </c>
    </row>
    <row r="4904" spans="15:16" x14ac:dyDescent="0.35">
      <c r="O4904" s="191">
        <v>42135</v>
      </c>
      <c r="P4904" s="72">
        <v>125.12</v>
      </c>
    </row>
    <row r="4905" spans="15:16" x14ac:dyDescent="0.35">
      <c r="O4905" s="191">
        <v>42136</v>
      </c>
      <c r="P4905" s="72">
        <v>124.69</v>
      </c>
    </row>
    <row r="4906" spans="15:16" x14ac:dyDescent="0.35">
      <c r="O4906" s="191">
        <v>42137</v>
      </c>
      <c r="P4906" s="72">
        <v>126.17</v>
      </c>
    </row>
    <row r="4907" spans="15:16" x14ac:dyDescent="0.35">
      <c r="O4907" s="191">
        <v>42138</v>
      </c>
      <c r="P4907" s="72">
        <v>127.7</v>
      </c>
    </row>
    <row r="4908" spans="15:16" x14ac:dyDescent="0.35">
      <c r="O4908" s="191">
        <v>42139</v>
      </c>
      <c r="P4908" s="72">
        <v>128.66</v>
      </c>
    </row>
    <row r="4909" spans="15:16" x14ac:dyDescent="0.35">
      <c r="O4909" s="191">
        <v>42142</v>
      </c>
      <c r="P4909" s="72">
        <v>129.13999999999999</v>
      </c>
    </row>
    <row r="4910" spans="15:16" x14ac:dyDescent="0.35">
      <c r="O4910" s="191">
        <v>42143</v>
      </c>
      <c r="P4910" s="72">
        <v>128.79</v>
      </c>
    </row>
    <row r="4911" spans="15:16" x14ac:dyDescent="0.35">
      <c r="O4911" s="191">
        <v>42144</v>
      </c>
      <c r="P4911" s="72">
        <v>127.39</v>
      </c>
    </row>
    <row r="4912" spans="15:16" x14ac:dyDescent="0.35">
      <c r="O4912" s="191">
        <v>42145</v>
      </c>
      <c r="P4912" s="72">
        <v>128.01</v>
      </c>
    </row>
    <row r="4913" spans="15:16" x14ac:dyDescent="0.35">
      <c r="O4913" s="191">
        <v>42146</v>
      </c>
      <c r="P4913" s="72">
        <v>129.13999999999999</v>
      </c>
    </row>
    <row r="4914" spans="15:16" x14ac:dyDescent="0.35">
      <c r="O4914" s="191">
        <v>42149</v>
      </c>
      <c r="P4914" s="72">
        <v>128.69999999999999</v>
      </c>
    </row>
    <row r="4915" spans="15:16" x14ac:dyDescent="0.35">
      <c r="O4915" s="191">
        <v>42150</v>
      </c>
      <c r="P4915" s="72">
        <v>129.88</v>
      </c>
    </row>
    <row r="4916" spans="15:16" x14ac:dyDescent="0.35">
      <c r="O4916" s="191">
        <v>42151</v>
      </c>
      <c r="P4916" s="72">
        <v>129.79</v>
      </c>
    </row>
    <row r="4917" spans="15:16" x14ac:dyDescent="0.35">
      <c r="O4917" s="191">
        <v>42152</v>
      </c>
      <c r="P4917" s="72">
        <v>126.48</v>
      </c>
    </row>
    <row r="4918" spans="15:16" x14ac:dyDescent="0.35">
      <c r="O4918" s="191">
        <v>42153</v>
      </c>
      <c r="P4918" s="72">
        <v>127.66</v>
      </c>
    </row>
    <row r="4919" spans="15:16" x14ac:dyDescent="0.35">
      <c r="O4919" s="191">
        <v>42156</v>
      </c>
      <c r="P4919" s="72">
        <v>126.7</v>
      </c>
    </row>
    <row r="4920" spans="15:16" x14ac:dyDescent="0.35">
      <c r="O4920" s="191">
        <v>42157</v>
      </c>
      <c r="P4920" s="72">
        <v>122.9</v>
      </c>
    </row>
    <row r="4921" spans="15:16" x14ac:dyDescent="0.35">
      <c r="O4921" s="191">
        <v>42158</v>
      </c>
      <c r="P4921" s="72">
        <v>119.89</v>
      </c>
    </row>
    <row r="4922" spans="15:16" x14ac:dyDescent="0.35">
      <c r="O4922" s="191">
        <v>42159</v>
      </c>
      <c r="P4922" s="72">
        <v>120.24</v>
      </c>
    </row>
    <row r="4923" spans="15:16" x14ac:dyDescent="0.35">
      <c r="O4923" s="191">
        <v>42160</v>
      </c>
      <c r="P4923" s="72">
        <v>120.89</v>
      </c>
    </row>
    <row r="4924" spans="15:16" x14ac:dyDescent="0.35">
      <c r="O4924" s="191">
        <v>42163</v>
      </c>
      <c r="P4924" s="72">
        <v>117.71</v>
      </c>
    </row>
    <row r="4925" spans="15:16" x14ac:dyDescent="0.35">
      <c r="O4925" s="191">
        <v>42164</v>
      </c>
      <c r="P4925" s="72">
        <v>120.06</v>
      </c>
    </row>
    <row r="4926" spans="15:16" x14ac:dyDescent="0.35">
      <c r="O4926" s="191">
        <v>42165</v>
      </c>
      <c r="P4926" s="72">
        <v>119.23</v>
      </c>
    </row>
    <row r="4927" spans="15:16" x14ac:dyDescent="0.35">
      <c r="O4927" s="191">
        <v>42166</v>
      </c>
      <c r="P4927" s="72">
        <v>117.31</v>
      </c>
    </row>
    <row r="4928" spans="15:16" x14ac:dyDescent="0.35">
      <c r="O4928" s="191">
        <v>42167</v>
      </c>
      <c r="P4928" s="72">
        <v>111.86</v>
      </c>
    </row>
    <row r="4929" spans="15:16" x14ac:dyDescent="0.35">
      <c r="O4929" s="191">
        <v>42170</v>
      </c>
      <c r="P4929" s="72">
        <v>112.69</v>
      </c>
    </row>
    <row r="4930" spans="15:16" x14ac:dyDescent="0.35">
      <c r="O4930" s="191">
        <v>42171</v>
      </c>
      <c r="P4930" s="72">
        <v>112.34</v>
      </c>
    </row>
    <row r="4931" spans="15:16" x14ac:dyDescent="0.35">
      <c r="O4931" s="191">
        <v>42172</v>
      </c>
      <c r="P4931" s="72">
        <v>115.52</v>
      </c>
    </row>
    <row r="4932" spans="15:16" x14ac:dyDescent="0.35">
      <c r="O4932" s="191">
        <v>42173</v>
      </c>
      <c r="P4932" s="72">
        <v>115.74</v>
      </c>
    </row>
    <row r="4933" spans="15:16" x14ac:dyDescent="0.35">
      <c r="O4933" s="191">
        <v>42174</v>
      </c>
      <c r="P4933" s="72">
        <v>116.75</v>
      </c>
    </row>
    <row r="4934" spans="15:16" x14ac:dyDescent="0.35">
      <c r="O4934" s="191">
        <v>42177</v>
      </c>
      <c r="P4934" s="72">
        <v>117.84</v>
      </c>
    </row>
    <row r="4935" spans="15:16" x14ac:dyDescent="0.35">
      <c r="O4935" s="191">
        <v>42178</v>
      </c>
      <c r="P4935" s="72">
        <v>116.83</v>
      </c>
    </row>
    <row r="4936" spans="15:16" x14ac:dyDescent="0.35">
      <c r="O4936" s="191">
        <v>42179</v>
      </c>
      <c r="P4936" s="72">
        <v>116.27</v>
      </c>
    </row>
    <row r="4937" spans="15:16" x14ac:dyDescent="0.35">
      <c r="O4937" s="191">
        <v>42180</v>
      </c>
      <c r="P4937" s="72">
        <v>118.45</v>
      </c>
    </row>
    <row r="4938" spans="15:16" x14ac:dyDescent="0.35">
      <c r="O4938" s="191">
        <v>42181</v>
      </c>
      <c r="P4938" s="72">
        <v>116.83</v>
      </c>
    </row>
    <row r="4939" spans="15:16" x14ac:dyDescent="0.35">
      <c r="O4939" s="191">
        <v>42184</v>
      </c>
      <c r="P4939" s="72">
        <v>113.08</v>
      </c>
    </row>
    <row r="4940" spans="15:16" x14ac:dyDescent="0.35">
      <c r="O4940" s="191">
        <v>42185</v>
      </c>
      <c r="P4940" s="72">
        <v>115.39</v>
      </c>
    </row>
    <row r="4941" spans="15:16" x14ac:dyDescent="0.35">
      <c r="O4941" s="191">
        <v>42186</v>
      </c>
      <c r="P4941" s="72">
        <v>118.32</v>
      </c>
    </row>
    <row r="4942" spans="15:16" x14ac:dyDescent="0.35">
      <c r="O4942" s="191">
        <v>42187</v>
      </c>
      <c r="P4942" s="72">
        <v>119.67</v>
      </c>
    </row>
    <row r="4943" spans="15:16" x14ac:dyDescent="0.35">
      <c r="O4943" s="191">
        <v>42188</v>
      </c>
      <c r="P4943" s="72">
        <v>118.8</v>
      </c>
    </row>
    <row r="4944" spans="15:16" x14ac:dyDescent="0.35">
      <c r="O4944" s="191">
        <v>42191</v>
      </c>
      <c r="P4944" s="72">
        <v>117.84</v>
      </c>
    </row>
    <row r="4945" spans="15:16" x14ac:dyDescent="0.35">
      <c r="O4945" s="191">
        <v>42192</v>
      </c>
      <c r="P4945" s="72">
        <v>120.63</v>
      </c>
    </row>
    <row r="4946" spans="15:16" x14ac:dyDescent="0.35">
      <c r="O4946" s="191">
        <v>42193</v>
      </c>
      <c r="P4946" s="72">
        <v>117.75</v>
      </c>
    </row>
    <row r="4947" spans="15:16" x14ac:dyDescent="0.35">
      <c r="O4947" s="191">
        <v>42194</v>
      </c>
      <c r="P4947" s="72">
        <v>116.92</v>
      </c>
    </row>
    <row r="4948" spans="15:16" x14ac:dyDescent="0.35">
      <c r="O4948" s="191">
        <v>42195</v>
      </c>
      <c r="P4948" s="72">
        <v>117.44</v>
      </c>
    </row>
    <row r="4949" spans="15:16" ht="14.5" customHeight="1" x14ac:dyDescent="0.35">
      <c r="O4949" s="191">
        <v>42198</v>
      </c>
      <c r="P4949" s="72">
        <v>119.41</v>
      </c>
    </row>
    <row r="4950" spans="15:16" ht="29" customHeight="1" x14ac:dyDescent="0.35">
      <c r="O4950" s="191">
        <v>42199</v>
      </c>
      <c r="P4950" s="72">
        <v>119.63</v>
      </c>
    </row>
    <row r="4951" spans="15:16" x14ac:dyDescent="0.35">
      <c r="O4951" s="191">
        <v>42200</v>
      </c>
      <c r="P4951" s="72">
        <v>120.59</v>
      </c>
    </row>
    <row r="4952" spans="15:16" x14ac:dyDescent="0.35">
      <c r="O4952" s="191">
        <v>42201</v>
      </c>
      <c r="P4952" s="72">
        <v>120.46</v>
      </c>
    </row>
    <row r="4953" spans="15:16" x14ac:dyDescent="0.35">
      <c r="O4953" s="191">
        <v>42202</v>
      </c>
      <c r="P4953" s="72">
        <v>121.33</v>
      </c>
    </row>
    <row r="4954" spans="15:16" x14ac:dyDescent="0.35">
      <c r="O4954" s="191">
        <v>42205</v>
      </c>
      <c r="P4954" s="72">
        <v>123.73</v>
      </c>
    </row>
    <row r="4955" spans="15:16" x14ac:dyDescent="0.35">
      <c r="O4955" s="191">
        <v>42206</v>
      </c>
      <c r="P4955" s="72">
        <v>120.02</v>
      </c>
    </row>
    <row r="4956" spans="15:16" x14ac:dyDescent="0.35">
      <c r="O4956" s="191">
        <v>42207</v>
      </c>
      <c r="P4956" s="72">
        <v>121.76</v>
      </c>
    </row>
    <row r="4957" spans="15:16" x14ac:dyDescent="0.35">
      <c r="O4957" s="191">
        <v>42208</v>
      </c>
      <c r="P4957" s="72">
        <v>122.94</v>
      </c>
    </row>
    <row r="4958" spans="15:16" x14ac:dyDescent="0.35">
      <c r="O4958" s="191">
        <v>42209</v>
      </c>
      <c r="P4958" s="72">
        <v>122.9</v>
      </c>
    </row>
    <row r="4959" spans="15:16" x14ac:dyDescent="0.35">
      <c r="O4959" s="191">
        <v>42212</v>
      </c>
      <c r="P4959" s="72">
        <v>120.06</v>
      </c>
    </row>
    <row r="4960" spans="15:16" x14ac:dyDescent="0.35">
      <c r="O4960" s="191">
        <v>42213</v>
      </c>
      <c r="P4960" s="72">
        <v>119.98</v>
      </c>
    </row>
    <row r="4961" spans="15:16" x14ac:dyDescent="0.35">
      <c r="O4961" s="191">
        <v>42214</v>
      </c>
      <c r="P4961" s="72">
        <v>121.02</v>
      </c>
    </row>
    <row r="4962" spans="15:16" x14ac:dyDescent="0.35">
      <c r="O4962" s="191">
        <v>42215</v>
      </c>
      <c r="P4962" s="72">
        <v>121.66</v>
      </c>
    </row>
    <row r="4963" spans="15:16" x14ac:dyDescent="0.35">
      <c r="O4963" s="191">
        <v>42216</v>
      </c>
      <c r="P4963" s="72">
        <v>124.37</v>
      </c>
    </row>
    <row r="4964" spans="15:16" x14ac:dyDescent="0.35">
      <c r="O4964" s="191">
        <v>42219</v>
      </c>
      <c r="P4964" s="72">
        <v>124.95</v>
      </c>
    </row>
    <row r="4965" spans="15:16" x14ac:dyDescent="0.35">
      <c r="O4965" s="191">
        <v>42220</v>
      </c>
      <c r="P4965" s="72">
        <v>127.12</v>
      </c>
    </row>
    <row r="4966" spans="15:16" x14ac:dyDescent="0.35">
      <c r="O4966" s="191">
        <v>42221</v>
      </c>
      <c r="P4966" s="72">
        <v>126.1</v>
      </c>
    </row>
    <row r="4967" spans="15:16" x14ac:dyDescent="0.35">
      <c r="O4967" s="191">
        <v>42222</v>
      </c>
      <c r="P4967" s="72">
        <v>127.52</v>
      </c>
    </row>
    <row r="4968" spans="15:16" x14ac:dyDescent="0.35">
      <c r="O4968" s="191">
        <v>42223</v>
      </c>
      <c r="P4968" s="72">
        <v>125.92</v>
      </c>
    </row>
    <row r="4969" spans="15:16" x14ac:dyDescent="0.35">
      <c r="O4969" s="191">
        <v>42226</v>
      </c>
      <c r="P4969" s="72">
        <v>123.26</v>
      </c>
    </row>
    <row r="4970" spans="15:16" x14ac:dyDescent="0.35">
      <c r="O4970" s="191">
        <v>42227</v>
      </c>
      <c r="P4970" s="72">
        <v>122.15</v>
      </c>
    </row>
    <row r="4971" spans="15:16" x14ac:dyDescent="0.35">
      <c r="O4971" s="191">
        <v>42228</v>
      </c>
      <c r="P4971" s="72">
        <v>118.03</v>
      </c>
    </row>
    <row r="4972" spans="15:16" x14ac:dyDescent="0.35">
      <c r="O4972" s="191">
        <v>42229</v>
      </c>
      <c r="P4972" s="72">
        <v>115.32</v>
      </c>
    </row>
    <row r="4973" spans="15:16" x14ac:dyDescent="0.35">
      <c r="O4973" s="191">
        <v>42230</v>
      </c>
      <c r="P4973" s="72">
        <v>117.18</v>
      </c>
    </row>
    <row r="4974" spans="15:16" x14ac:dyDescent="0.35">
      <c r="O4974" s="191">
        <v>42233</v>
      </c>
      <c r="P4974" s="72">
        <v>116.21</v>
      </c>
    </row>
    <row r="4975" spans="15:16" x14ac:dyDescent="0.35">
      <c r="O4975" s="191">
        <v>42234</v>
      </c>
      <c r="P4975" s="72">
        <v>119</v>
      </c>
    </row>
    <row r="4976" spans="15:16" x14ac:dyDescent="0.35">
      <c r="O4976" s="191">
        <v>42235</v>
      </c>
      <c r="P4976" s="72">
        <v>118.69</v>
      </c>
    </row>
    <row r="4977" spans="15:16" x14ac:dyDescent="0.35">
      <c r="O4977" s="191">
        <v>42236</v>
      </c>
      <c r="P4977" s="72">
        <v>117.89</v>
      </c>
    </row>
    <row r="4978" spans="15:16" x14ac:dyDescent="0.35">
      <c r="O4978" s="191">
        <v>42237</v>
      </c>
      <c r="P4978" s="72">
        <v>115.68</v>
      </c>
    </row>
    <row r="4979" spans="15:16" x14ac:dyDescent="0.35">
      <c r="O4979" s="191">
        <v>42240</v>
      </c>
      <c r="P4979" s="72">
        <v>101.88</v>
      </c>
    </row>
    <row r="4980" spans="15:16" x14ac:dyDescent="0.35">
      <c r="O4980" s="191">
        <v>42241</v>
      </c>
      <c r="P4980" s="72">
        <v>104.28</v>
      </c>
    </row>
    <row r="4981" spans="15:16" x14ac:dyDescent="0.35">
      <c r="O4981" s="191">
        <v>42242</v>
      </c>
      <c r="P4981" s="72">
        <v>104.05</v>
      </c>
    </row>
    <row r="4982" spans="15:16" x14ac:dyDescent="0.35">
      <c r="O4982" s="191">
        <v>42243</v>
      </c>
      <c r="P4982" s="72">
        <v>103.21</v>
      </c>
    </row>
    <row r="4983" spans="15:16" x14ac:dyDescent="0.35">
      <c r="O4983" s="191">
        <v>42244</v>
      </c>
      <c r="P4983" s="72">
        <v>104.81</v>
      </c>
    </row>
    <row r="4984" spans="15:16" x14ac:dyDescent="0.35">
      <c r="O4984" s="191">
        <v>42247</v>
      </c>
      <c r="P4984" s="72">
        <v>106.1</v>
      </c>
    </row>
    <row r="4985" spans="15:16" x14ac:dyDescent="0.35">
      <c r="O4985" s="191">
        <v>42248</v>
      </c>
      <c r="P4985" s="72">
        <v>102.19</v>
      </c>
    </row>
    <row r="4986" spans="15:16" x14ac:dyDescent="0.35">
      <c r="O4986" s="191">
        <v>42249</v>
      </c>
      <c r="P4986" s="72">
        <v>105.43</v>
      </c>
    </row>
    <row r="4987" spans="15:16" x14ac:dyDescent="0.35">
      <c r="O4987" s="191">
        <v>42250</v>
      </c>
      <c r="P4987" s="72">
        <v>110.13</v>
      </c>
    </row>
    <row r="4988" spans="15:16" x14ac:dyDescent="0.35">
      <c r="O4988" s="191">
        <v>42251</v>
      </c>
      <c r="P4988" s="72">
        <v>106.63</v>
      </c>
    </row>
    <row r="4989" spans="15:16" x14ac:dyDescent="0.35">
      <c r="O4989" s="191">
        <v>42254</v>
      </c>
      <c r="P4989" s="72">
        <v>106.85</v>
      </c>
    </row>
    <row r="4990" spans="15:16" x14ac:dyDescent="0.35">
      <c r="O4990" s="191">
        <v>42255</v>
      </c>
      <c r="P4990" s="72">
        <v>107.29</v>
      </c>
    </row>
    <row r="4991" spans="15:16" x14ac:dyDescent="0.35">
      <c r="O4991" s="191">
        <v>42256</v>
      </c>
      <c r="P4991" s="72">
        <v>109.69</v>
      </c>
    </row>
    <row r="4992" spans="15:16" x14ac:dyDescent="0.35">
      <c r="O4992" s="191">
        <v>42257</v>
      </c>
      <c r="P4992" s="72">
        <v>109.78</v>
      </c>
    </row>
    <row r="4993" spans="15:16" x14ac:dyDescent="0.35">
      <c r="O4993" s="191">
        <v>42258</v>
      </c>
      <c r="P4993" s="72">
        <v>109.33</v>
      </c>
    </row>
    <row r="4994" spans="15:16" x14ac:dyDescent="0.35">
      <c r="O4994" s="191">
        <v>42261</v>
      </c>
      <c r="P4994" s="72">
        <v>110.04</v>
      </c>
    </row>
    <row r="4995" spans="15:16" x14ac:dyDescent="0.35">
      <c r="O4995" s="191">
        <v>42262</v>
      </c>
      <c r="P4995" s="72">
        <v>111.24</v>
      </c>
    </row>
    <row r="4996" spans="15:16" x14ac:dyDescent="0.35">
      <c r="O4996" s="191">
        <v>42263</v>
      </c>
      <c r="P4996" s="72">
        <v>109.2</v>
      </c>
    </row>
    <row r="4997" spans="15:16" x14ac:dyDescent="0.35">
      <c r="O4997" s="191">
        <v>42265</v>
      </c>
      <c r="P4997" s="72">
        <v>111.28</v>
      </c>
    </row>
    <row r="4998" spans="15:16" x14ac:dyDescent="0.35">
      <c r="O4998" s="191">
        <v>42268</v>
      </c>
      <c r="P4998" s="72">
        <v>111.33</v>
      </c>
    </row>
    <row r="4999" spans="15:16" x14ac:dyDescent="0.35">
      <c r="O4999" s="191">
        <v>42269</v>
      </c>
      <c r="P4999" s="72">
        <v>109.91</v>
      </c>
    </row>
    <row r="5000" spans="15:16" x14ac:dyDescent="0.35">
      <c r="O5000" s="191">
        <v>42270</v>
      </c>
      <c r="P5000" s="72">
        <v>110.89</v>
      </c>
    </row>
    <row r="5001" spans="15:16" x14ac:dyDescent="0.35">
      <c r="O5001" s="191">
        <v>42271</v>
      </c>
      <c r="P5001" s="72">
        <v>110.18</v>
      </c>
    </row>
    <row r="5002" spans="15:16" x14ac:dyDescent="0.35">
      <c r="O5002" s="191">
        <v>42275</v>
      </c>
      <c r="P5002" s="72">
        <v>112.75</v>
      </c>
    </row>
    <row r="5003" spans="15:16" x14ac:dyDescent="0.35">
      <c r="O5003" s="191">
        <v>42276</v>
      </c>
      <c r="P5003" s="72">
        <v>112.3</v>
      </c>
    </row>
    <row r="5004" spans="15:16" x14ac:dyDescent="0.35">
      <c r="O5004" s="191">
        <v>42277</v>
      </c>
      <c r="P5004" s="72">
        <v>113.37</v>
      </c>
    </row>
    <row r="5005" spans="15:16" x14ac:dyDescent="0.35">
      <c r="O5005" s="191">
        <v>42278</v>
      </c>
      <c r="P5005" s="72">
        <v>115.37</v>
      </c>
    </row>
    <row r="5006" spans="15:16" x14ac:dyDescent="0.35">
      <c r="O5006" s="191">
        <v>42282</v>
      </c>
      <c r="P5006" s="72">
        <v>116.96</v>
      </c>
    </row>
    <row r="5007" spans="15:16" x14ac:dyDescent="0.35">
      <c r="O5007" s="191">
        <v>42283</v>
      </c>
      <c r="P5007" s="72">
        <v>115.81</v>
      </c>
    </row>
    <row r="5008" spans="15:16" x14ac:dyDescent="0.35">
      <c r="O5008" s="191">
        <v>42284</v>
      </c>
      <c r="P5008" s="72">
        <v>118.03</v>
      </c>
    </row>
    <row r="5009" spans="15:16" x14ac:dyDescent="0.35">
      <c r="O5009" s="191">
        <v>42285</v>
      </c>
      <c r="P5009" s="72">
        <v>118.29</v>
      </c>
    </row>
    <row r="5010" spans="15:16" x14ac:dyDescent="0.35">
      <c r="O5010" s="191">
        <v>42286</v>
      </c>
      <c r="P5010" s="72">
        <v>119.49</v>
      </c>
    </row>
    <row r="5011" spans="15:16" x14ac:dyDescent="0.35">
      <c r="O5011" s="191">
        <v>42289</v>
      </c>
      <c r="P5011" s="72">
        <v>119.36</v>
      </c>
    </row>
    <row r="5012" spans="15:16" x14ac:dyDescent="0.35">
      <c r="O5012" s="191">
        <v>42290</v>
      </c>
      <c r="P5012" s="72">
        <v>117.36</v>
      </c>
    </row>
    <row r="5013" spans="15:16" x14ac:dyDescent="0.35">
      <c r="O5013" s="191">
        <v>42291</v>
      </c>
      <c r="P5013" s="72">
        <v>118.87</v>
      </c>
    </row>
    <row r="5014" spans="15:16" x14ac:dyDescent="0.35">
      <c r="O5014" s="191">
        <v>42292</v>
      </c>
      <c r="P5014" s="72">
        <v>119.49</v>
      </c>
    </row>
    <row r="5015" spans="15:16" x14ac:dyDescent="0.35">
      <c r="O5015" s="191">
        <v>42293</v>
      </c>
      <c r="P5015" s="72">
        <v>118.87</v>
      </c>
    </row>
    <row r="5016" spans="15:16" x14ac:dyDescent="0.35">
      <c r="O5016" s="191">
        <v>42296</v>
      </c>
      <c r="P5016" s="72">
        <v>119.49</v>
      </c>
    </row>
    <row r="5017" spans="15:16" x14ac:dyDescent="0.35">
      <c r="O5017" s="191">
        <v>42297</v>
      </c>
      <c r="P5017" s="72">
        <v>123.66</v>
      </c>
    </row>
    <row r="5018" spans="15:16" x14ac:dyDescent="0.35">
      <c r="O5018" s="191">
        <v>42298</v>
      </c>
      <c r="P5018" s="72">
        <v>122.02</v>
      </c>
    </row>
    <row r="5019" spans="15:16" x14ac:dyDescent="0.35">
      <c r="O5019" s="191">
        <v>42300</v>
      </c>
      <c r="P5019" s="72">
        <v>122.24</v>
      </c>
    </row>
    <row r="5020" spans="15:16" x14ac:dyDescent="0.35">
      <c r="O5020" s="191">
        <v>42303</v>
      </c>
      <c r="P5020" s="72">
        <v>123.22</v>
      </c>
    </row>
    <row r="5021" spans="15:16" x14ac:dyDescent="0.35">
      <c r="O5021" s="191">
        <v>42304</v>
      </c>
      <c r="P5021" s="72">
        <v>120.47</v>
      </c>
    </row>
    <row r="5022" spans="15:16" x14ac:dyDescent="0.35">
      <c r="O5022" s="191">
        <v>42305</v>
      </c>
      <c r="P5022" s="72">
        <v>120.29</v>
      </c>
    </row>
    <row r="5023" spans="15:16" x14ac:dyDescent="0.35">
      <c r="O5023" s="191">
        <v>42306</v>
      </c>
      <c r="P5023" s="72">
        <v>120.55</v>
      </c>
    </row>
    <row r="5024" spans="15:16" x14ac:dyDescent="0.35">
      <c r="O5024" s="191">
        <v>42307</v>
      </c>
      <c r="P5024" s="72">
        <v>118.38</v>
      </c>
    </row>
    <row r="5025" spans="15:16" x14ac:dyDescent="0.35">
      <c r="O5025" s="191">
        <v>42310</v>
      </c>
      <c r="P5025" s="72">
        <v>117.67</v>
      </c>
    </row>
    <row r="5026" spans="15:16" x14ac:dyDescent="0.35">
      <c r="O5026" s="191">
        <v>42311</v>
      </c>
      <c r="P5026" s="72">
        <v>116.87</v>
      </c>
    </row>
    <row r="5027" spans="15:16" x14ac:dyDescent="0.35">
      <c r="O5027" s="191">
        <v>42312</v>
      </c>
      <c r="P5027" s="72">
        <v>116.87</v>
      </c>
    </row>
    <row r="5028" spans="15:16" x14ac:dyDescent="0.35">
      <c r="O5028" s="191">
        <v>42313</v>
      </c>
      <c r="P5028" s="72">
        <v>113.55</v>
      </c>
    </row>
    <row r="5029" spans="15:16" x14ac:dyDescent="0.35">
      <c r="O5029" s="191">
        <v>42314</v>
      </c>
      <c r="P5029" s="72">
        <v>111.64</v>
      </c>
    </row>
    <row r="5030" spans="15:16" x14ac:dyDescent="0.35">
      <c r="O5030" s="191">
        <v>42317</v>
      </c>
      <c r="P5030" s="72">
        <v>114.26</v>
      </c>
    </row>
    <row r="5031" spans="15:16" x14ac:dyDescent="0.35">
      <c r="O5031" s="191">
        <v>42318</v>
      </c>
      <c r="P5031" s="72">
        <v>111.51</v>
      </c>
    </row>
    <row r="5032" spans="15:16" x14ac:dyDescent="0.35">
      <c r="O5032" s="191">
        <v>42321</v>
      </c>
      <c r="P5032" s="72">
        <v>113.55</v>
      </c>
    </row>
    <row r="5033" spans="15:16" x14ac:dyDescent="0.35">
      <c r="O5033" s="191">
        <v>42324</v>
      </c>
      <c r="P5033" s="72">
        <v>113.68</v>
      </c>
    </row>
    <row r="5034" spans="15:16" x14ac:dyDescent="0.35">
      <c r="O5034" s="191">
        <v>42325</v>
      </c>
      <c r="P5034" s="72">
        <v>117.54</v>
      </c>
    </row>
    <row r="5035" spans="15:16" x14ac:dyDescent="0.35">
      <c r="O5035" s="191">
        <v>42326</v>
      </c>
      <c r="P5035" s="72">
        <v>114.21</v>
      </c>
    </row>
    <row r="5036" spans="15:16" x14ac:dyDescent="0.35">
      <c r="O5036" s="191">
        <v>42327</v>
      </c>
      <c r="P5036" s="72">
        <v>116.12</v>
      </c>
    </row>
    <row r="5037" spans="15:16" x14ac:dyDescent="0.35">
      <c r="O5037" s="191">
        <v>42328</v>
      </c>
      <c r="P5037" s="72">
        <v>118.69</v>
      </c>
    </row>
    <row r="5038" spans="15:16" x14ac:dyDescent="0.35">
      <c r="O5038" s="191">
        <v>42331</v>
      </c>
      <c r="P5038" s="72">
        <v>117.94</v>
      </c>
    </row>
    <row r="5039" spans="15:16" x14ac:dyDescent="0.35">
      <c r="O5039" s="191">
        <v>42332</v>
      </c>
      <c r="P5039" s="72">
        <v>119.18</v>
      </c>
    </row>
    <row r="5040" spans="15:16" x14ac:dyDescent="0.35">
      <c r="O5040" s="191">
        <v>42334</v>
      </c>
      <c r="P5040" s="72">
        <v>119.71</v>
      </c>
    </row>
    <row r="5041" spans="15:16" x14ac:dyDescent="0.35">
      <c r="O5041" s="191">
        <v>42335</v>
      </c>
      <c r="P5041" s="72">
        <v>121.49</v>
      </c>
    </row>
    <row r="5042" spans="15:16" x14ac:dyDescent="0.35">
      <c r="O5042" s="191">
        <v>42338</v>
      </c>
      <c r="P5042" s="72">
        <v>122.02</v>
      </c>
    </row>
    <row r="5043" spans="15:16" x14ac:dyDescent="0.35">
      <c r="O5043" s="191">
        <v>42339</v>
      </c>
      <c r="P5043" s="72">
        <v>120.86</v>
      </c>
    </row>
    <row r="5044" spans="15:16" x14ac:dyDescent="0.35">
      <c r="O5044" s="191">
        <v>42340</v>
      </c>
      <c r="P5044" s="72">
        <v>120.82</v>
      </c>
    </row>
    <row r="5045" spans="15:16" x14ac:dyDescent="0.35">
      <c r="O5045" s="191">
        <v>42341</v>
      </c>
      <c r="P5045" s="72">
        <v>119.67</v>
      </c>
    </row>
    <row r="5046" spans="15:16" x14ac:dyDescent="0.35">
      <c r="O5046" s="191">
        <v>42342</v>
      </c>
      <c r="P5046" s="72">
        <v>118.56</v>
      </c>
    </row>
    <row r="5047" spans="15:16" x14ac:dyDescent="0.35">
      <c r="O5047" s="191">
        <v>42345</v>
      </c>
      <c r="P5047" s="72">
        <v>120.07</v>
      </c>
    </row>
    <row r="5048" spans="15:16" x14ac:dyDescent="0.35">
      <c r="O5048" s="191">
        <v>42346</v>
      </c>
      <c r="P5048" s="72">
        <v>119.76</v>
      </c>
    </row>
    <row r="5049" spans="15:16" x14ac:dyDescent="0.35">
      <c r="O5049" s="191">
        <v>42347</v>
      </c>
      <c r="P5049" s="72">
        <v>117.23</v>
      </c>
    </row>
    <row r="5050" spans="15:16" x14ac:dyDescent="0.35">
      <c r="O5050" s="191">
        <v>42348</v>
      </c>
      <c r="P5050" s="72">
        <v>120.02</v>
      </c>
    </row>
    <row r="5051" spans="15:16" x14ac:dyDescent="0.35">
      <c r="O5051" s="191">
        <v>42349</v>
      </c>
      <c r="P5051" s="72">
        <v>118.16</v>
      </c>
    </row>
    <row r="5052" spans="15:16" x14ac:dyDescent="0.35">
      <c r="O5052" s="191">
        <v>42352</v>
      </c>
      <c r="P5052" s="72">
        <v>119.18</v>
      </c>
    </row>
    <row r="5053" spans="15:16" x14ac:dyDescent="0.35">
      <c r="O5053" s="191">
        <v>42353</v>
      </c>
      <c r="P5053" s="72">
        <v>118.74</v>
      </c>
    </row>
    <row r="5054" spans="15:16" x14ac:dyDescent="0.35">
      <c r="O5054" s="191">
        <v>42354</v>
      </c>
      <c r="P5054" s="72">
        <v>121.13</v>
      </c>
    </row>
    <row r="5055" spans="15:16" x14ac:dyDescent="0.35">
      <c r="O5055" s="191">
        <v>42355</v>
      </c>
      <c r="P5055" s="72">
        <v>126.14</v>
      </c>
    </row>
    <row r="5056" spans="15:16" x14ac:dyDescent="0.35">
      <c r="O5056" s="191">
        <v>42356</v>
      </c>
      <c r="P5056" s="72">
        <v>125.88</v>
      </c>
    </row>
    <row r="5057" spans="15:16" x14ac:dyDescent="0.35">
      <c r="O5057" s="191">
        <v>42359</v>
      </c>
      <c r="P5057" s="72">
        <v>126.76</v>
      </c>
    </row>
    <row r="5058" spans="15:16" x14ac:dyDescent="0.35">
      <c r="O5058" s="191">
        <v>42360</v>
      </c>
      <c r="P5058" s="72">
        <v>125.26</v>
      </c>
    </row>
    <row r="5059" spans="15:16" x14ac:dyDescent="0.35">
      <c r="O5059" s="191">
        <v>42361</v>
      </c>
      <c r="P5059" s="72">
        <v>125.97</v>
      </c>
    </row>
    <row r="5060" spans="15:16" x14ac:dyDescent="0.35">
      <c r="O5060" s="191">
        <v>42362</v>
      </c>
      <c r="P5060" s="72">
        <v>128.44999999999999</v>
      </c>
    </row>
    <row r="5061" spans="15:16" x14ac:dyDescent="0.35">
      <c r="O5061" s="191">
        <v>42366</v>
      </c>
      <c r="P5061" s="72">
        <v>127.78</v>
      </c>
    </row>
    <row r="5062" spans="15:16" x14ac:dyDescent="0.35">
      <c r="O5062" s="191">
        <v>42367</v>
      </c>
      <c r="P5062" s="72">
        <v>125.88</v>
      </c>
    </row>
    <row r="5063" spans="15:16" x14ac:dyDescent="0.35">
      <c r="O5063" s="191">
        <v>42368</v>
      </c>
      <c r="P5063" s="72">
        <v>129.82</v>
      </c>
    </row>
    <row r="5064" spans="15:16" x14ac:dyDescent="0.35">
      <c r="O5064" s="191">
        <v>42369</v>
      </c>
      <c r="P5064" s="72">
        <v>129.69</v>
      </c>
    </row>
    <row r="5065" spans="15:16" x14ac:dyDescent="0.35">
      <c r="O5065" s="191">
        <v>42370</v>
      </c>
      <c r="P5065" s="72">
        <v>129.87</v>
      </c>
    </row>
    <row r="5066" spans="15:16" x14ac:dyDescent="0.35">
      <c r="O5066" s="191">
        <v>42373</v>
      </c>
      <c r="P5066" s="72">
        <v>127.47</v>
      </c>
    </row>
    <row r="5067" spans="15:16" x14ac:dyDescent="0.35">
      <c r="O5067" s="191">
        <v>42374</v>
      </c>
      <c r="P5067" s="72">
        <v>131.6</v>
      </c>
    </row>
    <row r="5068" spans="15:16" x14ac:dyDescent="0.35">
      <c r="O5068" s="191">
        <v>42375</v>
      </c>
      <c r="P5068" s="72">
        <v>128.85</v>
      </c>
    </row>
    <row r="5069" spans="15:16" x14ac:dyDescent="0.35">
      <c r="O5069" s="191">
        <v>42376</v>
      </c>
      <c r="P5069" s="72">
        <v>124.24</v>
      </c>
    </row>
    <row r="5070" spans="15:16" x14ac:dyDescent="0.35">
      <c r="O5070" s="191">
        <v>42377</v>
      </c>
      <c r="P5070" s="72">
        <v>128.13999999999999</v>
      </c>
    </row>
    <row r="5071" spans="15:16" x14ac:dyDescent="0.35">
      <c r="O5071" s="191">
        <v>42380</v>
      </c>
      <c r="P5071" s="72">
        <v>125.88</v>
      </c>
    </row>
    <row r="5072" spans="15:16" x14ac:dyDescent="0.35">
      <c r="O5072" s="191">
        <v>42381</v>
      </c>
      <c r="P5072" s="72">
        <v>123.75</v>
      </c>
    </row>
    <row r="5073" spans="15:16" x14ac:dyDescent="0.35">
      <c r="O5073" s="191">
        <v>42382</v>
      </c>
      <c r="P5073" s="72">
        <v>120.29</v>
      </c>
    </row>
    <row r="5074" spans="15:16" x14ac:dyDescent="0.35">
      <c r="O5074" s="191">
        <v>42383</v>
      </c>
      <c r="P5074" s="72">
        <v>118.91</v>
      </c>
    </row>
    <row r="5075" spans="15:16" x14ac:dyDescent="0.35">
      <c r="O5075" s="191">
        <v>42384</v>
      </c>
      <c r="P5075" s="72">
        <v>113.99</v>
      </c>
    </row>
    <row r="5076" spans="15:16" x14ac:dyDescent="0.35">
      <c r="O5076" s="191">
        <v>42387</v>
      </c>
      <c r="P5076" s="72">
        <v>108.09</v>
      </c>
    </row>
    <row r="5077" spans="15:16" x14ac:dyDescent="0.35">
      <c r="O5077" s="191">
        <v>42388</v>
      </c>
      <c r="P5077" s="72">
        <v>112.13</v>
      </c>
    </row>
    <row r="5078" spans="15:16" x14ac:dyDescent="0.35">
      <c r="O5078" s="191">
        <v>42389</v>
      </c>
      <c r="P5078" s="72">
        <v>108.71</v>
      </c>
    </row>
    <row r="5079" spans="15:16" x14ac:dyDescent="0.35">
      <c r="O5079" s="191">
        <v>42390</v>
      </c>
      <c r="P5079" s="72">
        <v>108</v>
      </c>
    </row>
    <row r="5080" spans="15:16" x14ac:dyDescent="0.35">
      <c r="O5080" s="191">
        <v>42391</v>
      </c>
      <c r="P5080" s="72">
        <v>111.37</v>
      </c>
    </row>
    <row r="5081" spans="15:16" x14ac:dyDescent="0.35">
      <c r="O5081" s="191">
        <v>42394</v>
      </c>
      <c r="P5081" s="72">
        <v>110.26</v>
      </c>
    </row>
    <row r="5082" spans="15:16" x14ac:dyDescent="0.35">
      <c r="O5082" s="191">
        <v>42396</v>
      </c>
      <c r="P5082" s="72">
        <v>110.4</v>
      </c>
    </row>
    <row r="5083" spans="15:16" x14ac:dyDescent="0.35">
      <c r="O5083" s="191">
        <v>42397</v>
      </c>
      <c r="P5083" s="72">
        <v>109.24</v>
      </c>
    </row>
    <row r="5084" spans="15:16" x14ac:dyDescent="0.35">
      <c r="O5084" s="191">
        <v>42398</v>
      </c>
      <c r="P5084" s="72">
        <v>112.22</v>
      </c>
    </row>
    <row r="5085" spans="15:16" x14ac:dyDescent="0.35">
      <c r="O5085" s="191">
        <v>42401</v>
      </c>
      <c r="P5085" s="72">
        <v>112.3</v>
      </c>
    </row>
    <row r="5086" spans="15:16" x14ac:dyDescent="0.35">
      <c r="O5086" s="191">
        <v>42402</v>
      </c>
      <c r="P5086" s="72">
        <v>110.22</v>
      </c>
    </row>
    <row r="5087" spans="15:16" x14ac:dyDescent="0.35">
      <c r="O5087" s="191">
        <v>42403</v>
      </c>
      <c r="P5087" s="72">
        <v>108</v>
      </c>
    </row>
    <row r="5088" spans="15:16" x14ac:dyDescent="0.35">
      <c r="O5088" s="191">
        <v>42404</v>
      </c>
      <c r="P5088" s="72">
        <v>107.87</v>
      </c>
    </row>
    <row r="5089" spans="15:16" x14ac:dyDescent="0.35">
      <c r="O5089" s="191">
        <v>42405</v>
      </c>
      <c r="P5089" s="72">
        <v>108.67</v>
      </c>
    </row>
    <row r="5090" spans="15:16" x14ac:dyDescent="0.35">
      <c r="O5090" s="191">
        <v>42408</v>
      </c>
      <c r="P5090" s="72">
        <v>109.91</v>
      </c>
    </row>
    <row r="5091" spans="15:16" x14ac:dyDescent="0.35">
      <c r="O5091" s="191">
        <v>42409</v>
      </c>
      <c r="P5091" s="72">
        <v>107.12</v>
      </c>
    </row>
    <row r="5092" spans="15:16" x14ac:dyDescent="0.35">
      <c r="O5092" s="191">
        <v>42410</v>
      </c>
      <c r="P5092" s="72">
        <v>104.99</v>
      </c>
    </row>
    <row r="5093" spans="15:16" x14ac:dyDescent="0.35">
      <c r="O5093" s="191">
        <v>42411</v>
      </c>
      <c r="P5093" s="72">
        <v>93.37</v>
      </c>
    </row>
    <row r="5094" spans="15:16" x14ac:dyDescent="0.35">
      <c r="O5094" s="191">
        <v>42412</v>
      </c>
      <c r="P5094" s="72">
        <v>92.52</v>
      </c>
    </row>
    <row r="5095" spans="15:16" x14ac:dyDescent="0.35">
      <c r="O5095" s="191">
        <v>42415</v>
      </c>
      <c r="P5095" s="72">
        <v>94.03</v>
      </c>
    </row>
    <row r="5096" spans="15:16" x14ac:dyDescent="0.35">
      <c r="O5096" s="191">
        <v>42416</v>
      </c>
      <c r="P5096" s="72">
        <v>91.06</v>
      </c>
    </row>
    <row r="5097" spans="15:16" x14ac:dyDescent="0.35">
      <c r="O5097" s="191">
        <v>42417</v>
      </c>
      <c r="P5097" s="72">
        <v>92.26</v>
      </c>
    </row>
    <row r="5098" spans="15:16" x14ac:dyDescent="0.35">
      <c r="O5098" s="191">
        <v>42418</v>
      </c>
      <c r="P5098" s="72">
        <v>92.74</v>
      </c>
    </row>
    <row r="5099" spans="15:16" x14ac:dyDescent="0.35">
      <c r="O5099" s="191">
        <v>42419</v>
      </c>
      <c r="P5099" s="72">
        <v>95.18</v>
      </c>
    </row>
    <row r="5100" spans="15:16" x14ac:dyDescent="0.35">
      <c r="O5100" s="191">
        <v>42422</v>
      </c>
      <c r="P5100" s="72">
        <v>96.78</v>
      </c>
    </row>
    <row r="5101" spans="15:16" x14ac:dyDescent="0.35">
      <c r="O5101" s="191">
        <v>42423</v>
      </c>
      <c r="P5101" s="72">
        <v>94.61</v>
      </c>
    </row>
    <row r="5102" spans="15:16" x14ac:dyDescent="0.35">
      <c r="O5102" s="191">
        <v>42424</v>
      </c>
      <c r="P5102" s="72">
        <v>94.65</v>
      </c>
    </row>
    <row r="5103" spans="15:16" x14ac:dyDescent="0.35">
      <c r="O5103" s="191">
        <v>42425</v>
      </c>
      <c r="P5103" s="72">
        <v>94.21</v>
      </c>
    </row>
    <row r="5104" spans="15:16" x14ac:dyDescent="0.35">
      <c r="O5104" s="191">
        <v>42426</v>
      </c>
      <c r="P5104" s="72">
        <v>92.92</v>
      </c>
    </row>
    <row r="5105" spans="15:16" x14ac:dyDescent="0.35">
      <c r="O5105" s="191">
        <v>42429</v>
      </c>
      <c r="P5105" s="72">
        <v>91.86</v>
      </c>
    </row>
    <row r="5106" spans="15:16" x14ac:dyDescent="0.35">
      <c r="O5106" s="191">
        <v>42430</v>
      </c>
      <c r="P5106" s="72">
        <v>96.6</v>
      </c>
    </row>
    <row r="5107" spans="15:16" x14ac:dyDescent="0.35">
      <c r="O5107" s="191">
        <v>42431</v>
      </c>
      <c r="P5107" s="72">
        <v>97.49</v>
      </c>
    </row>
    <row r="5108" spans="15:16" x14ac:dyDescent="0.35">
      <c r="O5108" s="191">
        <v>42432</v>
      </c>
      <c r="P5108" s="72">
        <v>97.14</v>
      </c>
    </row>
    <row r="5109" spans="15:16" x14ac:dyDescent="0.35">
      <c r="O5109" s="191">
        <v>42433</v>
      </c>
      <c r="P5109" s="72">
        <v>100.46</v>
      </c>
    </row>
    <row r="5110" spans="15:16" x14ac:dyDescent="0.35">
      <c r="O5110" s="191">
        <v>42437</v>
      </c>
      <c r="P5110" s="72">
        <v>102.59</v>
      </c>
    </row>
    <row r="5111" spans="15:16" x14ac:dyDescent="0.35">
      <c r="O5111" s="191">
        <v>42438</v>
      </c>
      <c r="P5111" s="72">
        <v>103.66</v>
      </c>
    </row>
    <row r="5112" spans="15:16" x14ac:dyDescent="0.35">
      <c r="O5112" s="191">
        <v>42439</v>
      </c>
      <c r="P5112" s="72">
        <v>103.3</v>
      </c>
    </row>
    <row r="5113" spans="15:16" x14ac:dyDescent="0.35">
      <c r="O5113" s="191">
        <v>42440</v>
      </c>
      <c r="P5113" s="72">
        <v>102.77</v>
      </c>
    </row>
    <row r="5114" spans="15:16" x14ac:dyDescent="0.35">
      <c r="O5114" s="191">
        <v>42443</v>
      </c>
      <c r="P5114" s="72">
        <v>102.59</v>
      </c>
    </row>
    <row r="5115" spans="15:16" x14ac:dyDescent="0.35">
      <c r="O5115" s="191">
        <v>42444</v>
      </c>
      <c r="P5115" s="72">
        <v>102.41</v>
      </c>
    </row>
    <row r="5116" spans="15:16" x14ac:dyDescent="0.35">
      <c r="O5116" s="191">
        <v>42445</v>
      </c>
      <c r="P5116" s="72">
        <v>102.1</v>
      </c>
    </row>
    <row r="5117" spans="15:16" x14ac:dyDescent="0.35">
      <c r="O5117" s="191">
        <v>42446</v>
      </c>
      <c r="P5117" s="72">
        <v>102.72</v>
      </c>
    </row>
    <row r="5118" spans="15:16" x14ac:dyDescent="0.35">
      <c r="O5118" s="191">
        <v>42447</v>
      </c>
      <c r="P5118" s="72">
        <v>105.47</v>
      </c>
    </row>
    <row r="5119" spans="15:16" x14ac:dyDescent="0.35">
      <c r="O5119" s="191">
        <v>42450</v>
      </c>
      <c r="P5119" s="72">
        <v>106.36</v>
      </c>
    </row>
    <row r="5120" spans="15:16" x14ac:dyDescent="0.35">
      <c r="O5120" s="191">
        <v>42451</v>
      </c>
      <c r="P5120" s="72">
        <v>107.69</v>
      </c>
    </row>
    <row r="5121" spans="15:16" x14ac:dyDescent="0.35">
      <c r="O5121" s="191">
        <v>42452</v>
      </c>
      <c r="P5121" s="72">
        <v>105.96</v>
      </c>
    </row>
    <row r="5122" spans="15:16" x14ac:dyDescent="0.35">
      <c r="O5122" s="191">
        <v>42457</v>
      </c>
      <c r="P5122" s="72">
        <v>105.92</v>
      </c>
    </row>
    <row r="5123" spans="15:16" x14ac:dyDescent="0.35">
      <c r="O5123" s="191">
        <v>42458</v>
      </c>
      <c r="P5123" s="72">
        <v>105.83</v>
      </c>
    </row>
    <row r="5124" spans="15:16" x14ac:dyDescent="0.35">
      <c r="O5124" s="191">
        <v>42459</v>
      </c>
      <c r="P5124" s="72">
        <v>107.69</v>
      </c>
    </row>
    <row r="5125" spans="15:16" x14ac:dyDescent="0.35">
      <c r="O5125" s="191">
        <v>42460</v>
      </c>
      <c r="P5125" s="72">
        <v>107.56</v>
      </c>
    </row>
    <row r="5126" spans="15:16" x14ac:dyDescent="0.35">
      <c r="O5126" s="191">
        <v>42461</v>
      </c>
      <c r="P5126" s="72">
        <v>108.71</v>
      </c>
    </row>
    <row r="5127" spans="15:16" x14ac:dyDescent="0.35">
      <c r="O5127" s="191">
        <v>42464</v>
      </c>
      <c r="P5127" s="72">
        <v>107.51</v>
      </c>
    </row>
    <row r="5128" spans="15:16" x14ac:dyDescent="0.35">
      <c r="O5128" s="191">
        <v>42465</v>
      </c>
      <c r="P5128" s="72">
        <v>104.9</v>
      </c>
    </row>
    <row r="5129" spans="15:16" x14ac:dyDescent="0.35">
      <c r="O5129" s="191">
        <v>42466</v>
      </c>
      <c r="P5129" s="72">
        <v>105.43</v>
      </c>
    </row>
    <row r="5130" spans="15:16" x14ac:dyDescent="0.35">
      <c r="O5130" s="191">
        <v>42467</v>
      </c>
      <c r="P5130" s="72">
        <v>105.3</v>
      </c>
    </row>
    <row r="5131" spans="15:16" x14ac:dyDescent="0.35">
      <c r="O5131" s="191">
        <v>42468</v>
      </c>
      <c r="P5131" s="72">
        <v>104.41</v>
      </c>
    </row>
    <row r="5132" spans="15:16" x14ac:dyDescent="0.35">
      <c r="O5132" s="191">
        <v>42471</v>
      </c>
      <c r="P5132" s="72">
        <v>106.01</v>
      </c>
    </row>
    <row r="5133" spans="15:16" x14ac:dyDescent="0.35">
      <c r="O5133" s="191">
        <v>42472</v>
      </c>
      <c r="P5133" s="72">
        <v>104.99</v>
      </c>
    </row>
    <row r="5134" spans="15:16" x14ac:dyDescent="0.35">
      <c r="O5134" s="191">
        <v>42473</v>
      </c>
      <c r="P5134" s="72">
        <v>107.03</v>
      </c>
    </row>
    <row r="5135" spans="15:16" x14ac:dyDescent="0.35">
      <c r="O5135" s="191">
        <v>42478</v>
      </c>
      <c r="P5135" s="72">
        <v>106.45</v>
      </c>
    </row>
    <row r="5136" spans="15:16" x14ac:dyDescent="0.35">
      <c r="O5136" s="191">
        <v>42480</v>
      </c>
      <c r="P5136" s="72">
        <v>108.09</v>
      </c>
    </row>
    <row r="5137" spans="15:16" x14ac:dyDescent="0.35">
      <c r="O5137" s="191">
        <v>42481</v>
      </c>
      <c r="P5137" s="72">
        <v>106.54</v>
      </c>
    </row>
    <row r="5138" spans="15:16" x14ac:dyDescent="0.35">
      <c r="O5138" s="191">
        <v>42482</v>
      </c>
      <c r="P5138" s="72">
        <v>106.67</v>
      </c>
    </row>
    <row r="5139" spans="15:16" x14ac:dyDescent="0.35">
      <c r="O5139" s="191">
        <v>42485</v>
      </c>
      <c r="P5139" s="72">
        <v>107.51</v>
      </c>
    </row>
    <row r="5140" spans="15:16" x14ac:dyDescent="0.35">
      <c r="O5140" s="191">
        <v>42486</v>
      </c>
      <c r="P5140" s="72">
        <v>108.05</v>
      </c>
    </row>
    <row r="5141" spans="15:16" x14ac:dyDescent="0.35">
      <c r="O5141" s="191">
        <v>42487</v>
      </c>
      <c r="P5141" s="72">
        <v>108.58</v>
      </c>
    </row>
    <row r="5142" spans="15:16" x14ac:dyDescent="0.35">
      <c r="O5142" s="191">
        <v>42488</v>
      </c>
      <c r="P5142" s="72">
        <v>106.72</v>
      </c>
    </row>
    <row r="5143" spans="15:16" x14ac:dyDescent="0.35">
      <c r="O5143" s="191">
        <v>42489</v>
      </c>
      <c r="P5143" s="72">
        <v>106.49</v>
      </c>
    </row>
    <row r="5144" spans="15:16" x14ac:dyDescent="0.35">
      <c r="O5144" s="191">
        <v>42492</v>
      </c>
      <c r="P5144" s="72">
        <v>107.43</v>
      </c>
    </row>
    <row r="5145" spans="15:16" x14ac:dyDescent="0.35">
      <c r="O5145" s="191">
        <v>42493</v>
      </c>
      <c r="P5145" s="72">
        <v>105.96</v>
      </c>
    </row>
    <row r="5146" spans="15:16" x14ac:dyDescent="0.35">
      <c r="O5146" s="191">
        <v>42494</v>
      </c>
      <c r="P5146" s="72">
        <v>103.74</v>
      </c>
    </row>
    <row r="5147" spans="15:16" x14ac:dyDescent="0.35">
      <c r="O5147" s="191">
        <v>42495</v>
      </c>
      <c r="P5147" s="72">
        <v>103.21</v>
      </c>
    </row>
    <row r="5148" spans="15:16" x14ac:dyDescent="0.35">
      <c r="O5148" s="191">
        <v>42496</v>
      </c>
      <c r="P5148" s="72">
        <v>104.76</v>
      </c>
    </row>
    <row r="5149" spans="15:16" x14ac:dyDescent="0.35">
      <c r="O5149" s="191">
        <v>42499</v>
      </c>
      <c r="P5149" s="72">
        <v>105.34</v>
      </c>
    </row>
    <row r="5150" spans="15:16" x14ac:dyDescent="0.35">
      <c r="O5150" s="191">
        <v>42500</v>
      </c>
      <c r="P5150" s="72">
        <v>104.85</v>
      </c>
    </row>
    <row r="5151" spans="15:16" x14ac:dyDescent="0.35">
      <c r="O5151" s="191">
        <v>42501</v>
      </c>
      <c r="P5151" s="72">
        <v>104.05</v>
      </c>
    </row>
    <row r="5152" spans="15:16" x14ac:dyDescent="0.35">
      <c r="O5152" s="191">
        <v>42502</v>
      </c>
      <c r="P5152" s="72">
        <v>105.52</v>
      </c>
    </row>
    <row r="5153" spans="15:16" x14ac:dyDescent="0.35">
      <c r="O5153" s="191">
        <v>42503</v>
      </c>
      <c r="P5153" s="72">
        <v>106.05</v>
      </c>
    </row>
    <row r="5154" spans="15:16" x14ac:dyDescent="0.35">
      <c r="O5154" s="191">
        <v>42506</v>
      </c>
      <c r="P5154" s="72">
        <v>107.03</v>
      </c>
    </row>
    <row r="5155" spans="15:16" x14ac:dyDescent="0.35">
      <c r="O5155" s="191">
        <v>42507</v>
      </c>
      <c r="P5155" s="72">
        <v>106.76</v>
      </c>
    </row>
    <row r="5156" spans="15:16" x14ac:dyDescent="0.35">
      <c r="O5156" s="191">
        <v>42508</v>
      </c>
      <c r="P5156" s="72">
        <v>107.29</v>
      </c>
    </row>
    <row r="5157" spans="15:16" x14ac:dyDescent="0.35">
      <c r="O5157" s="191">
        <v>42509</v>
      </c>
      <c r="P5157" s="72">
        <v>106.41</v>
      </c>
    </row>
    <row r="5158" spans="15:16" x14ac:dyDescent="0.35">
      <c r="O5158" s="191">
        <v>42510</v>
      </c>
      <c r="P5158" s="72">
        <v>106.49</v>
      </c>
    </row>
    <row r="5159" spans="15:16" x14ac:dyDescent="0.35">
      <c r="O5159" s="191">
        <v>42513</v>
      </c>
      <c r="P5159" s="72">
        <v>106.8</v>
      </c>
    </row>
    <row r="5160" spans="15:16" x14ac:dyDescent="0.35">
      <c r="O5160" s="191">
        <v>42514</v>
      </c>
      <c r="P5160" s="72">
        <v>108</v>
      </c>
    </row>
    <row r="5161" spans="15:16" x14ac:dyDescent="0.35">
      <c r="O5161" s="191">
        <v>42515</v>
      </c>
      <c r="P5161" s="72">
        <v>106.01</v>
      </c>
    </row>
    <row r="5162" spans="15:16" x14ac:dyDescent="0.35">
      <c r="O5162" s="191">
        <v>42516</v>
      </c>
      <c r="P5162" s="72">
        <v>105.21</v>
      </c>
    </row>
    <row r="5163" spans="15:16" x14ac:dyDescent="0.35">
      <c r="O5163" s="191">
        <v>42517</v>
      </c>
      <c r="P5163" s="72">
        <v>104.05</v>
      </c>
    </row>
    <row r="5164" spans="15:16" x14ac:dyDescent="0.35">
      <c r="O5164" s="191">
        <v>42520</v>
      </c>
      <c r="P5164" s="72">
        <v>104.63</v>
      </c>
    </row>
    <row r="5165" spans="15:16" x14ac:dyDescent="0.35">
      <c r="O5165" s="191">
        <v>42521</v>
      </c>
      <c r="P5165" s="72">
        <v>104.45</v>
      </c>
    </row>
    <row r="5166" spans="15:16" x14ac:dyDescent="0.35">
      <c r="O5166" s="191">
        <v>42522</v>
      </c>
      <c r="P5166" s="72">
        <v>104.72</v>
      </c>
    </row>
    <row r="5167" spans="15:16" x14ac:dyDescent="0.35">
      <c r="O5167" s="191">
        <v>42523</v>
      </c>
      <c r="P5167" s="72">
        <v>105.78</v>
      </c>
    </row>
    <row r="5168" spans="15:16" x14ac:dyDescent="0.35">
      <c r="O5168" s="191">
        <v>42524</v>
      </c>
      <c r="P5168" s="72">
        <v>106.63</v>
      </c>
    </row>
    <row r="5169" spans="15:16" x14ac:dyDescent="0.35">
      <c r="O5169" s="191">
        <v>42527</v>
      </c>
      <c r="P5169" s="72">
        <v>105.83</v>
      </c>
    </row>
    <row r="5170" spans="15:16" x14ac:dyDescent="0.35">
      <c r="O5170" s="191">
        <v>42528</v>
      </c>
      <c r="P5170" s="72">
        <v>105.87</v>
      </c>
    </row>
    <row r="5171" spans="15:16" x14ac:dyDescent="0.35">
      <c r="O5171" s="191">
        <v>42529</v>
      </c>
      <c r="P5171" s="72">
        <v>110.35</v>
      </c>
    </row>
    <row r="5172" spans="15:16" x14ac:dyDescent="0.35">
      <c r="O5172" s="191">
        <v>42530</v>
      </c>
      <c r="P5172" s="72">
        <v>110.84</v>
      </c>
    </row>
    <row r="5173" spans="15:16" x14ac:dyDescent="0.35">
      <c r="O5173" s="191">
        <v>42531</v>
      </c>
      <c r="P5173" s="72">
        <v>109.69</v>
      </c>
    </row>
    <row r="5174" spans="15:16" x14ac:dyDescent="0.35">
      <c r="O5174" s="191">
        <v>42534</v>
      </c>
      <c r="P5174" s="72">
        <v>113.68</v>
      </c>
    </row>
    <row r="5175" spans="15:16" x14ac:dyDescent="0.35">
      <c r="O5175" s="191">
        <v>42535</v>
      </c>
      <c r="P5175" s="72">
        <v>112.22</v>
      </c>
    </row>
    <row r="5176" spans="15:16" x14ac:dyDescent="0.35">
      <c r="O5176" s="191">
        <v>42536</v>
      </c>
      <c r="P5176" s="72">
        <v>112.66</v>
      </c>
    </row>
    <row r="5177" spans="15:16" x14ac:dyDescent="0.35">
      <c r="O5177" s="191">
        <v>42537</v>
      </c>
      <c r="P5177" s="72">
        <v>111.86</v>
      </c>
    </row>
    <row r="5178" spans="15:16" x14ac:dyDescent="0.35">
      <c r="O5178" s="191">
        <v>42538</v>
      </c>
      <c r="P5178" s="72">
        <v>111.51</v>
      </c>
    </row>
    <row r="5179" spans="15:16" x14ac:dyDescent="0.35">
      <c r="O5179" s="191">
        <v>42541</v>
      </c>
      <c r="P5179" s="72">
        <v>111.91</v>
      </c>
    </row>
    <row r="5180" spans="15:16" x14ac:dyDescent="0.35">
      <c r="O5180" s="191">
        <v>42542</v>
      </c>
      <c r="P5180" s="72">
        <v>111.28</v>
      </c>
    </row>
    <row r="5181" spans="15:16" x14ac:dyDescent="0.35">
      <c r="O5181" s="191">
        <v>42543</v>
      </c>
      <c r="P5181" s="72">
        <v>112.88</v>
      </c>
    </row>
    <row r="5182" spans="15:16" x14ac:dyDescent="0.35">
      <c r="O5182" s="191">
        <v>42544</v>
      </c>
      <c r="P5182" s="72">
        <v>112.44</v>
      </c>
    </row>
    <row r="5183" spans="15:16" x14ac:dyDescent="0.35">
      <c r="O5183" s="191">
        <v>42545</v>
      </c>
      <c r="P5183" s="72">
        <v>110.22</v>
      </c>
    </row>
    <row r="5184" spans="15:16" x14ac:dyDescent="0.35">
      <c r="O5184" s="191">
        <v>42548</v>
      </c>
      <c r="P5184" s="72">
        <v>111.73</v>
      </c>
    </row>
    <row r="5185" spans="15:16" x14ac:dyDescent="0.35">
      <c r="O5185" s="191">
        <v>42549</v>
      </c>
      <c r="P5185" s="72">
        <v>113.41</v>
      </c>
    </row>
    <row r="5186" spans="15:16" x14ac:dyDescent="0.35">
      <c r="O5186" s="191">
        <v>42550</v>
      </c>
      <c r="P5186" s="72">
        <v>115.05</v>
      </c>
    </row>
    <row r="5187" spans="15:16" x14ac:dyDescent="0.35">
      <c r="O5187" s="191">
        <v>42551</v>
      </c>
      <c r="P5187" s="72">
        <v>116.39</v>
      </c>
    </row>
    <row r="5188" spans="15:16" x14ac:dyDescent="0.35">
      <c r="O5188" s="191">
        <v>42552</v>
      </c>
      <c r="P5188" s="72">
        <v>119.67</v>
      </c>
    </row>
    <row r="5189" spans="15:16" x14ac:dyDescent="0.35">
      <c r="O5189" s="191">
        <v>42555</v>
      </c>
      <c r="P5189" s="72">
        <v>118.96</v>
      </c>
    </row>
    <row r="5190" spans="15:16" x14ac:dyDescent="0.35">
      <c r="O5190" s="191">
        <v>42556</v>
      </c>
      <c r="P5190" s="72">
        <v>118.78</v>
      </c>
    </row>
    <row r="5191" spans="15:16" x14ac:dyDescent="0.35">
      <c r="O5191" s="191">
        <v>42558</v>
      </c>
      <c r="P5191" s="72">
        <v>119.27</v>
      </c>
    </row>
    <row r="5192" spans="15:16" x14ac:dyDescent="0.35">
      <c r="O5192" s="191">
        <v>42559</v>
      </c>
      <c r="P5192" s="72">
        <v>117.63</v>
      </c>
    </row>
    <row r="5193" spans="15:16" x14ac:dyDescent="0.35">
      <c r="O5193" s="191">
        <v>42562</v>
      </c>
      <c r="P5193" s="72">
        <v>118.07</v>
      </c>
    </row>
    <row r="5194" spans="15:16" x14ac:dyDescent="0.35">
      <c r="O5194" s="191">
        <v>42563</v>
      </c>
      <c r="P5194" s="72">
        <v>117.89</v>
      </c>
    </row>
    <row r="5195" spans="15:16" x14ac:dyDescent="0.35">
      <c r="O5195" s="191">
        <v>42564</v>
      </c>
      <c r="P5195" s="72">
        <v>117.23</v>
      </c>
    </row>
    <row r="5196" spans="15:16" x14ac:dyDescent="0.35">
      <c r="O5196" s="191">
        <v>42565</v>
      </c>
      <c r="P5196" s="72">
        <v>117.63</v>
      </c>
    </row>
    <row r="5197" spans="15:16" x14ac:dyDescent="0.35">
      <c r="O5197" s="191">
        <v>42566</v>
      </c>
      <c r="P5197" s="72">
        <v>117.63</v>
      </c>
    </row>
    <row r="5198" spans="15:16" ht="14.5" customHeight="1" x14ac:dyDescent="0.35">
      <c r="O5198" s="191">
        <v>42569</v>
      </c>
      <c r="P5198" s="72">
        <v>115.28</v>
      </c>
    </row>
    <row r="5199" spans="15:16" ht="29" customHeight="1" x14ac:dyDescent="0.35">
      <c r="O5199" s="191">
        <v>42570</v>
      </c>
      <c r="P5199" s="72">
        <v>115.37</v>
      </c>
    </row>
    <row r="5200" spans="15:16" x14ac:dyDescent="0.35">
      <c r="O5200" s="191">
        <v>42571</v>
      </c>
      <c r="P5200" s="72">
        <v>118.74</v>
      </c>
    </row>
    <row r="5201" spans="15:16" x14ac:dyDescent="0.35">
      <c r="O5201" s="191">
        <v>42572</v>
      </c>
      <c r="P5201" s="72">
        <v>116.92</v>
      </c>
    </row>
    <row r="5202" spans="15:16" x14ac:dyDescent="0.35">
      <c r="O5202" s="191">
        <v>42573</v>
      </c>
      <c r="P5202" s="72">
        <v>116.65</v>
      </c>
    </row>
    <row r="5203" spans="15:16" x14ac:dyDescent="0.35">
      <c r="O5203" s="191">
        <v>42576</v>
      </c>
      <c r="P5203" s="72">
        <v>118.38</v>
      </c>
    </row>
    <row r="5204" spans="15:16" x14ac:dyDescent="0.35">
      <c r="O5204" s="191">
        <v>42577</v>
      </c>
      <c r="P5204" s="72">
        <v>116.34</v>
      </c>
    </row>
    <row r="5205" spans="15:16" x14ac:dyDescent="0.35">
      <c r="O5205" s="191">
        <v>42578</v>
      </c>
      <c r="P5205" s="72">
        <v>121.93</v>
      </c>
    </row>
    <row r="5206" spans="15:16" x14ac:dyDescent="0.35">
      <c r="O5206" s="191">
        <v>42579</v>
      </c>
      <c r="P5206" s="72">
        <v>124.32</v>
      </c>
    </row>
    <row r="5207" spans="15:16" x14ac:dyDescent="0.35">
      <c r="O5207" s="191">
        <v>42580</v>
      </c>
      <c r="P5207" s="72">
        <v>126.1</v>
      </c>
    </row>
    <row r="5208" spans="15:16" x14ac:dyDescent="0.35">
      <c r="O5208" s="191">
        <v>42583</v>
      </c>
      <c r="P5208" s="72">
        <v>125.08</v>
      </c>
    </row>
    <row r="5209" spans="15:16" x14ac:dyDescent="0.35">
      <c r="O5209" s="191">
        <v>42584</v>
      </c>
      <c r="P5209" s="72">
        <v>122.77</v>
      </c>
    </row>
    <row r="5210" spans="15:16" x14ac:dyDescent="0.35">
      <c r="O5210" s="191">
        <v>42585</v>
      </c>
      <c r="P5210" s="72">
        <v>120.42</v>
      </c>
    </row>
    <row r="5211" spans="15:16" x14ac:dyDescent="0.35">
      <c r="O5211" s="191">
        <v>42586</v>
      </c>
      <c r="P5211" s="72">
        <v>122.68</v>
      </c>
    </row>
    <row r="5212" spans="15:16" x14ac:dyDescent="0.35">
      <c r="O5212" s="191">
        <v>42587</v>
      </c>
      <c r="P5212" s="72">
        <v>123.39</v>
      </c>
    </row>
    <row r="5213" spans="15:16" x14ac:dyDescent="0.35">
      <c r="O5213" s="191">
        <v>42590</v>
      </c>
      <c r="P5213" s="72">
        <v>128.82</v>
      </c>
    </row>
    <row r="5214" spans="15:16" x14ac:dyDescent="0.35">
      <c r="O5214" s="191">
        <v>42591</v>
      </c>
      <c r="P5214" s="72">
        <v>129.13999999999999</v>
      </c>
    </row>
    <row r="5215" spans="15:16" x14ac:dyDescent="0.35">
      <c r="O5215" s="191">
        <v>42592</v>
      </c>
      <c r="P5215" s="72">
        <v>124.18</v>
      </c>
    </row>
    <row r="5216" spans="15:16" x14ac:dyDescent="0.35">
      <c r="O5216" s="191">
        <v>42593</v>
      </c>
      <c r="P5216" s="72">
        <v>123.77</v>
      </c>
    </row>
    <row r="5217" spans="15:16" x14ac:dyDescent="0.35">
      <c r="O5217" s="191">
        <v>42594</v>
      </c>
      <c r="P5217" s="72">
        <v>123.46</v>
      </c>
    </row>
    <row r="5218" spans="15:16" x14ac:dyDescent="0.35">
      <c r="O5218" s="191">
        <v>42598</v>
      </c>
      <c r="P5218" s="72">
        <v>124.45</v>
      </c>
    </row>
    <row r="5219" spans="15:16" x14ac:dyDescent="0.35">
      <c r="O5219" s="191">
        <v>42599</v>
      </c>
      <c r="P5219" s="72">
        <v>124.09</v>
      </c>
    </row>
    <row r="5220" spans="15:16" x14ac:dyDescent="0.35">
      <c r="O5220" s="191">
        <v>42600</v>
      </c>
      <c r="P5220" s="72">
        <v>125.17</v>
      </c>
    </row>
    <row r="5221" spans="15:16" x14ac:dyDescent="0.35">
      <c r="O5221" s="191">
        <v>42601</v>
      </c>
      <c r="P5221" s="72">
        <v>127.33</v>
      </c>
    </row>
    <row r="5222" spans="15:16" x14ac:dyDescent="0.35">
      <c r="O5222" s="191">
        <v>42604</v>
      </c>
      <c r="P5222" s="72">
        <v>124.77</v>
      </c>
    </row>
    <row r="5223" spans="15:16" x14ac:dyDescent="0.35">
      <c r="O5223" s="191">
        <v>42605</v>
      </c>
      <c r="P5223" s="72">
        <v>125.85</v>
      </c>
    </row>
    <row r="5224" spans="15:16" x14ac:dyDescent="0.35">
      <c r="O5224" s="191">
        <v>42606</v>
      </c>
      <c r="P5224" s="72">
        <v>126.43</v>
      </c>
    </row>
    <row r="5225" spans="15:16" x14ac:dyDescent="0.35">
      <c r="O5225" s="191">
        <v>42607</v>
      </c>
      <c r="P5225" s="72">
        <v>126.61</v>
      </c>
    </row>
    <row r="5226" spans="15:16" x14ac:dyDescent="0.35">
      <c r="O5226" s="191">
        <v>42608</v>
      </c>
      <c r="P5226" s="72">
        <v>126.12</v>
      </c>
    </row>
    <row r="5227" spans="15:16" x14ac:dyDescent="0.35">
      <c r="O5227" s="191">
        <v>42611</v>
      </c>
      <c r="P5227" s="72">
        <v>125.31</v>
      </c>
    </row>
    <row r="5228" spans="15:16" x14ac:dyDescent="0.35">
      <c r="O5228" s="191">
        <v>42612</v>
      </c>
      <c r="P5228" s="72">
        <v>126.39</v>
      </c>
    </row>
    <row r="5229" spans="15:16" x14ac:dyDescent="0.35">
      <c r="O5229" s="191">
        <v>42613</v>
      </c>
      <c r="P5229" s="72">
        <v>126.43</v>
      </c>
    </row>
    <row r="5230" spans="15:16" x14ac:dyDescent="0.35">
      <c r="O5230" s="191">
        <v>42614</v>
      </c>
      <c r="P5230" s="72">
        <v>127.2</v>
      </c>
    </row>
    <row r="5231" spans="15:16" x14ac:dyDescent="0.35">
      <c r="O5231" s="191">
        <v>42615</v>
      </c>
      <c r="P5231" s="72">
        <v>127.65</v>
      </c>
    </row>
    <row r="5232" spans="15:16" x14ac:dyDescent="0.35">
      <c r="O5232" s="191">
        <v>42619</v>
      </c>
      <c r="P5232" s="72">
        <v>127.79</v>
      </c>
    </row>
    <row r="5233" spans="15:16" x14ac:dyDescent="0.35">
      <c r="O5233" s="191">
        <v>42620</v>
      </c>
      <c r="P5233" s="72">
        <v>128.19</v>
      </c>
    </row>
    <row r="5234" spans="15:16" x14ac:dyDescent="0.35">
      <c r="O5234" s="191">
        <v>42621</v>
      </c>
      <c r="P5234" s="72">
        <v>128.19</v>
      </c>
    </row>
    <row r="5235" spans="15:16" x14ac:dyDescent="0.35">
      <c r="O5235" s="191">
        <v>42622</v>
      </c>
      <c r="P5235" s="72">
        <v>125.94</v>
      </c>
    </row>
    <row r="5236" spans="15:16" x14ac:dyDescent="0.35">
      <c r="O5236" s="191">
        <v>42625</v>
      </c>
      <c r="P5236" s="72">
        <v>121.97</v>
      </c>
    </row>
    <row r="5237" spans="15:16" x14ac:dyDescent="0.35">
      <c r="O5237" s="191">
        <v>42627</v>
      </c>
      <c r="P5237" s="72">
        <v>123.91</v>
      </c>
    </row>
    <row r="5238" spans="15:16" x14ac:dyDescent="0.35">
      <c r="O5238" s="191">
        <v>42628</v>
      </c>
      <c r="P5238" s="72">
        <v>123.5</v>
      </c>
    </row>
    <row r="5239" spans="15:16" x14ac:dyDescent="0.35">
      <c r="O5239" s="191">
        <v>42629</v>
      </c>
      <c r="P5239" s="72">
        <v>126.07</v>
      </c>
    </row>
    <row r="5240" spans="15:16" x14ac:dyDescent="0.35">
      <c r="O5240" s="191">
        <v>42632</v>
      </c>
      <c r="P5240" s="72">
        <v>126.12</v>
      </c>
    </row>
    <row r="5241" spans="15:16" x14ac:dyDescent="0.35">
      <c r="O5241" s="191">
        <v>42633</v>
      </c>
      <c r="P5241" s="72">
        <v>124.41</v>
      </c>
    </row>
    <row r="5242" spans="15:16" x14ac:dyDescent="0.35">
      <c r="O5242" s="191">
        <v>42634</v>
      </c>
      <c r="P5242" s="72">
        <v>124.45</v>
      </c>
    </row>
    <row r="5243" spans="15:16" x14ac:dyDescent="0.35">
      <c r="O5243" s="191">
        <v>42635</v>
      </c>
      <c r="P5243" s="72">
        <v>125.22</v>
      </c>
    </row>
    <row r="5244" spans="15:16" x14ac:dyDescent="0.35">
      <c r="O5244" s="191">
        <v>42636</v>
      </c>
      <c r="P5244" s="72">
        <v>128.37</v>
      </c>
    </row>
    <row r="5245" spans="15:16" x14ac:dyDescent="0.35">
      <c r="O5245" s="191">
        <v>42639</v>
      </c>
      <c r="P5245" s="72">
        <v>126.79</v>
      </c>
    </row>
    <row r="5246" spans="15:16" x14ac:dyDescent="0.35">
      <c r="O5246" s="191">
        <v>42640</v>
      </c>
      <c r="P5246" s="72">
        <v>130.31</v>
      </c>
    </row>
    <row r="5247" spans="15:16" x14ac:dyDescent="0.35">
      <c r="O5247" s="191">
        <v>42641</v>
      </c>
      <c r="P5247" s="72">
        <v>132.29</v>
      </c>
    </row>
    <row r="5248" spans="15:16" x14ac:dyDescent="0.35">
      <c r="O5248" s="191">
        <v>42642</v>
      </c>
      <c r="P5248" s="72">
        <v>123.5</v>
      </c>
    </row>
    <row r="5249" spans="15:16" x14ac:dyDescent="0.35">
      <c r="O5249" s="191">
        <v>42643</v>
      </c>
      <c r="P5249" s="72">
        <v>125.85</v>
      </c>
    </row>
    <row r="5250" spans="15:16" x14ac:dyDescent="0.35">
      <c r="O5250" s="191">
        <v>42646</v>
      </c>
      <c r="P5250" s="72">
        <v>128.33000000000001</v>
      </c>
    </row>
    <row r="5251" spans="15:16" x14ac:dyDescent="0.35">
      <c r="O5251" s="191">
        <v>42647</v>
      </c>
      <c r="P5251" s="72">
        <v>127.83</v>
      </c>
    </row>
    <row r="5252" spans="15:16" x14ac:dyDescent="0.35">
      <c r="O5252" s="191">
        <v>42648</v>
      </c>
      <c r="P5252" s="72">
        <v>138.19999999999999</v>
      </c>
    </row>
    <row r="5253" spans="15:16" x14ac:dyDescent="0.35">
      <c r="O5253" s="191">
        <v>42649</v>
      </c>
      <c r="P5253" s="72">
        <v>136.03</v>
      </c>
    </row>
    <row r="5254" spans="15:16" x14ac:dyDescent="0.35">
      <c r="O5254" s="191">
        <v>42650</v>
      </c>
      <c r="P5254" s="72">
        <v>136.35</v>
      </c>
    </row>
    <row r="5255" spans="15:16" x14ac:dyDescent="0.35">
      <c r="O5255" s="191">
        <v>42653</v>
      </c>
      <c r="P5255" s="72">
        <v>136.71</v>
      </c>
    </row>
    <row r="5256" spans="15:16" x14ac:dyDescent="0.35">
      <c r="O5256" s="191">
        <v>42656</v>
      </c>
      <c r="P5256" s="72">
        <v>133.28</v>
      </c>
    </row>
    <row r="5257" spans="15:16" x14ac:dyDescent="0.35">
      <c r="O5257" s="191">
        <v>42657</v>
      </c>
      <c r="P5257" s="72">
        <v>138.11000000000001</v>
      </c>
    </row>
    <row r="5258" spans="15:16" x14ac:dyDescent="0.35">
      <c r="O5258" s="191">
        <v>42660</v>
      </c>
      <c r="P5258" s="72">
        <v>135.44999999999999</v>
      </c>
    </row>
    <row r="5259" spans="15:16" x14ac:dyDescent="0.35">
      <c r="O5259" s="191">
        <v>42661</v>
      </c>
      <c r="P5259" s="72">
        <v>136.94</v>
      </c>
    </row>
    <row r="5260" spans="15:16" x14ac:dyDescent="0.35">
      <c r="O5260" s="191">
        <v>42662</v>
      </c>
      <c r="P5260" s="72">
        <v>139.37</v>
      </c>
    </row>
    <row r="5261" spans="15:16" x14ac:dyDescent="0.35">
      <c r="O5261" s="191">
        <v>42663</v>
      </c>
      <c r="P5261" s="72">
        <v>137.34</v>
      </c>
    </row>
    <row r="5262" spans="15:16" x14ac:dyDescent="0.35">
      <c r="O5262" s="191">
        <v>42664</v>
      </c>
      <c r="P5262" s="72">
        <v>137.47999999999999</v>
      </c>
    </row>
    <row r="5263" spans="15:16" x14ac:dyDescent="0.35">
      <c r="O5263" s="191">
        <v>42667</v>
      </c>
      <c r="P5263" s="72">
        <v>138.87</v>
      </c>
    </row>
    <row r="5264" spans="15:16" x14ac:dyDescent="0.35">
      <c r="O5264" s="191">
        <v>42668</v>
      </c>
      <c r="P5264" s="72">
        <v>135.22</v>
      </c>
    </row>
    <row r="5265" spans="15:16" x14ac:dyDescent="0.35">
      <c r="O5265" s="191">
        <v>42669</v>
      </c>
      <c r="P5265" s="72">
        <v>131.08000000000001</v>
      </c>
    </row>
    <row r="5266" spans="15:16" x14ac:dyDescent="0.35">
      <c r="O5266" s="191">
        <v>42670</v>
      </c>
      <c r="P5266" s="72">
        <v>124.18</v>
      </c>
    </row>
    <row r="5267" spans="15:16" x14ac:dyDescent="0.35">
      <c r="O5267" s="191">
        <v>42671</v>
      </c>
      <c r="P5267" s="72">
        <v>126.16</v>
      </c>
    </row>
    <row r="5268" spans="15:16" x14ac:dyDescent="0.35">
      <c r="O5268" s="191">
        <v>42675</v>
      </c>
      <c r="P5268" s="72">
        <v>124.95</v>
      </c>
    </row>
    <row r="5269" spans="15:16" x14ac:dyDescent="0.35">
      <c r="O5269" s="191">
        <v>42676</v>
      </c>
      <c r="P5269" s="72">
        <v>121.66</v>
      </c>
    </row>
    <row r="5270" spans="15:16" x14ac:dyDescent="0.35">
      <c r="O5270" s="191">
        <v>42677</v>
      </c>
      <c r="P5270" s="72">
        <v>118.41</v>
      </c>
    </row>
    <row r="5271" spans="15:16" x14ac:dyDescent="0.35">
      <c r="O5271" s="191">
        <v>42678</v>
      </c>
      <c r="P5271" s="72">
        <v>114.35</v>
      </c>
    </row>
    <row r="5272" spans="15:16" x14ac:dyDescent="0.35">
      <c r="O5272" s="191">
        <v>42681</v>
      </c>
      <c r="P5272" s="72">
        <v>115.39</v>
      </c>
    </row>
    <row r="5273" spans="15:16" x14ac:dyDescent="0.35">
      <c r="O5273" s="191">
        <v>42682</v>
      </c>
      <c r="P5273" s="72">
        <v>114.89</v>
      </c>
    </row>
    <row r="5274" spans="15:16" x14ac:dyDescent="0.35">
      <c r="O5274" s="191">
        <v>42683</v>
      </c>
      <c r="P5274" s="72">
        <v>109.89</v>
      </c>
    </row>
    <row r="5275" spans="15:16" x14ac:dyDescent="0.35">
      <c r="O5275" s="191">
        <v>42684</v>
      </c>
      <c r="P5275" s="72">
        <v>113.05</v>
      </c>
    </row>
    <row r="5276" spans="15:16" x14ac:dyDescent="0.35">
      <c r="O5276" s="191">
        <v>42685</v>
      </c>
      <c r="P5276" s="72">
        <v>106.96</v>
      </c>
    </row>
    <row r="5277" spans="15:16" x14ac:dyDescent="0.35">
      <c r="O5277" s="191">
        <v>42689</v>
      </c>
      <c r="P5277" s="72">
        <v>105.47</v>
      </c>
    </row>
    <row r="5278" spans="15:16" x14ac:dyDescent="0.35">
      <c r="O5278" s="191">
        <v>42690</v>
      </c>
      <c r="P5278" s="72">
        <v>109.35</v>
      </c>
    </row>
    <row r="5279" spans="15:16" x14ac:dyDescent="0.35">
      <c r="O5279" s="191">
        <v>42691</v>
      </c>
      <c r="P5279" s="72">
        <v>106.92</v>
      </c>
    </row>
    <row r="5280" spans="15:16" x14ac:dyDescent="0.35">
      <c r="O5280" s="191">
        <v>42692</v>
      </c>
      <c r="P5280" s="72">
        <v>108.27</v>
      </c>
    </row>
    <row r="5281" spans="15:16" x14ac:dyDescent="0.35">
      <c r="O5281" s="191">
        <v>42695</v>
      </c>
      <c r="P5281" s="72">
        <v>104.26</v>
      </c>
    </row>
    <row r="5282" spans="15:16" x14ac:dyDescent="0.35">
      <c r="O5282" s="191">
        <v>42696</v>
      </c>
      <c r="P5282" s="72">
        <v>105.74</v>
      </c>
    </row>
    <row r="5283" spans="15:16" x14ac:dyDescent="0.35">
      <c r="O5283" s="191">
        <v>42697</v>
      </c>
      <c r="P5283" s="72">
        <v>106.06</v>
      </c>
    </row>
    <row r="5284" spans="15:16" x14ac:dyDescent="0.35">
      <c r="O5284" s="191">
        <v>42698</v>
      </c>
      <c r="P5284" s="72">
        <v>103.76</v>
      </c>
    </row>
    <row r="5285" spans="15:16" x14ac:dyDescent="0.35">
      <c r="O5285" s="191">
        <v>42699</v>
      </c>
      <c r="P5285" s="72">
        <v>106.83</v>
      </c>
    </row>
    <row r="5286" spans="15:16" x14ac:dyDescent="0.35">
      <c r="O5286" s="191">
        <v>42702</v>
      </c>
      <c r="P5286" s="72">
        <v>109.03</v>
      </c>
    </row>
    <row r="5287" spans="15:16" x14ac:dyDescent="0.35">
      <c r="O5287" s="191">
        <v>42703</v>
      </c>
      <c r="P5287" s="72">
        <v>109.94</v>
      </c>
    </row>
    <row r="5288" spans="15:16" x14ac:dyDescent="0.35">
      <c r="O5288" s="191">
        <v>42704</v>
      </c>
      <c r="P5288" s="72">
        <v>111.65</v>
      </c>
    </row>
    <row r="5289" spans="15:16" x14ac:dyDescent="0.35">
      <c r="O5289" s="191">
        <v>42705</v>
      </c>
      <c r="P5289" s="72">
        <v>109.89</v>
      </c>
    </row>
    <row r="5290" spans="15:16" x14ac:dyDescent="0.35">
      <c r="O5290" s="191">
        <v>42706</v>
      </c>
      <c r="P5290" s="72">
        <v>109.58</v>
      </c>
    </row>
    <row r="5291" spans="15:16" x14ac:dyDescent="0.35">
      <c r="O5291" s="191">
        <v>42709</v>
      </c>
      <c r="P5291" s="72">
        <v>111.47</v>
      </c>
    </row>
    <row r="5292" spans="15:16" x14ac:dyDescent="0.35">
      <c r="O5292" s="191">
        <v>42710</v>
      </c>
      <c r="P5292" s="72">
        <v>111.24</v>
      </c>
    </row>
    <row r="5293" spans="15:16" x14ac:dyDescent="0.35">
      <c r="O5293" s="191">
        <v>42711</v>
      </c>
      <c r="P5293" s="72">
        <v>110.25</v>
      </c>
    </row>
    <row r="5294" spans="15:16" x14ac:dyDescent="0.35">
      <c r="O5294" s="191">
        <v>42712</v>
      </c>
      <c r="P5294" s="72">
        <v>111.65</v>
      </c>
    </row>
    <row r="5295" spans="15:16" x14ac:dyDescent="0.35">
      <c r="O5295" s="191">
        <v>42713</v>
      </c>
      <c r="P5295" s="72">
        <v>111.69</v>
      </c>
    </row>
    <row r="5296" spans="15:16" x14ac:dyDescent="0.35">
      <c r="O5296" s="191">
        <v>42716</v>
      </c>
      <c r="P5296" s="72">
        <v>111.2</v>
      </c>
    </row>
    <row r="5297" spans="15:16" x14ac:dyDescent="0.35">
      <c r="O5297" s="191">
        <v>42717</v>
      </c>
      <c r="P5297" s="72">
        <v>111.2</v>
      </c>
    </row>
    <row r="5298" spans="15:16" x14ac:dyDescent="0.35">
      <c r="O5298" s="191">
        <v>42718</v>
      </c>
      <c r="P5298" s="72">
        <v>110.66</v>
      </c>
    </row>
    <row r="5299" spans="15:16" x14ac:dyDescent="0.35">
      <c r="O5299" s="191">
        <v>42719</v>
      </c>
      <c r="P5299" s="72">
        <v>112.19</v>
      </c>
    </row>
    <row r="5300" spans="15:16" x14ac:dyDescent="0.35">
      <c r="O5300" s="191">
        <v>42720</v>
      </c>
      <c r="P5300" s="72">
        <v>112.05</v>
      </c>
    </row>
    <row r="5301" spans="15:16" x14ac:dyDescent="0.35">
      <c r="O5301" s="191">
        <v>42723</v>
      </c>
      <c r="P5301" s="72">
        <v>112.05</v>
      </c>
    </row>
    <row r="5302" spans="15:16" x14ac:dyDescent="0.35">
      <c r="O5302" s="191">
        <v>42724</v>
      </c>
      <c r="P5302" s="72">
        <v>109.31</v>
      </c>
    </row>
    <row r="5303" spans="15:16" x14ac:dyDescent="0.35">
      <c r="O5303" s="191">
        <v>42725</v>
      </c>
      <c r="P5303" s="72">
        <v>109.62</v>
      </c>
    </row>
    <row r="5304" spans="15:16" x14ac:dyDescent="0.35">
      <c r="O5304" s="191">
        <v>42726</v>
      </c>
      <c r="P5304" s="72">
        <v>107.64</v>
      </c>
    </row>
    <row r="5305" spans="15:16" x14ac:dyDescent="0.35">
      <c r="O5305" s="191">
        <v>42727</v>
      </c>
      <c r="P5305" s="72">
        <v>107.14</v>
      </c>
    </row>
    <row r="5306" spans="15:16" x14ac:dyDescent="0.35">
      <c r="O5306" s="191">
        <v>42730</v>
      </c>
      <c r="P5306" s="72">
        <v>105.47</v>
      </c>
    </row>
    <row r="5307" spans="15:16" x14ac:dyDescent="0.35">
      <c r="O5307" s="191">
        <v>42731</v>
      </c>
      <c r="P5307" s="72">
        <v>108.67</v>
      </c>
    </row>
    <row r="5308" spans="15:16" x14ac:dyDescent="0.35">
      <c r="O5308" s="191">
        <v>42732</v>
      </c>
      <c r="P5308" s="72">
        <v>107.82</v>
      </c>
    </row>
    <row r="5309" spans="15:16" x14ac:dyDescent="0.35">
      <c r="O5309" s="191">
        <v>42733</v>
      </c>
      <c r="P5309" s="72">
        <v>109.17</v>
      </c>
    </row>
    <row r="5310" spans="15:16" x14ac:dyDescent="0.35">
      <c r="O5310" s="191">
        <v>42734</v>
      </c>
      <c r="P5310" s="72">
        <v>109.98</v>
      </c>
    </row>
    <row r="5311" spans="15:16" x14ac:dyDescent="0.35">
      <c r="O5311" s="191">
        <v>42737</v>
      </c>
      <c r="P5311" s="72">
        <v>111.38</v>
      </c>
    </row>
    <row r="5312" spans="15:16" x14ac:dyDescent="0.35">
      <c r="O5312" s="191">
        <v>42738</v>
      </c>
      <c r="P5312" s="72">
        <v>112.19</v>
      </c>
    </row>
    <row r="5313" spans="15:16" x14ac:dyDescent="0.35">
      <c r="O5313" s="191">
        <v>42739</v>
      </c>
      <c r="P5313" s="72">
        <v>112.19</v>
      </c>
    </row>
    <row r="5314" spans="15:16" x14ac:dyDescent="0.35">
      <c r="O5314" s="191">
        <v>42740</v>
      </c>
      <c r="P5314" s="72">
        <v>112.87</v>
      </c>
    </row>
    <row r="5315" spans="15:16" x14ac:dyDescent="0.35">
      <c r="O5315" s="191">
        <v>42741</v>
      </c>
      <c r="P5315" s="72">
        <v>112.37</v>
      </c>
    </row>
    <row r="5316" spans="15:16" x14ac:dyDescent="0.35">
      <c r="O5316" s="191">
        <v>42744</v>
      </c>
      <c r="P5316" s="72">
        <v>112.46</v>
      </c>
    </row>
    <row r="5317" spans="15:16" x14ac:dyDescent="0.35">
      <c r="O5317" s="191">
        <v>42745</v>
      </c>
      <c r="P5317" s="72">
        <v>112.19</v>
      </c>
    </row>
    <row r="5318" spans="15:16" x14ac:dyDescent="0.35">
      <c r="O5318" s="191">
        <v>42746</v>
      </c>
      <c r="P5318" s="72">
        <v>114.98</v>
      </c>
    </row>
    <row r="5319" spans="15:16" x14ac:dyDescent="0.35">
      <c r="O5319" s="191">
        <v>42747</v>
      </c>
      <c r="P5319" s="72">
        <v>112.82</v>
      </c>
    </row>
    <row r="5320" spans="15:16" x14ac:dyDescent="0.35">
      <c r="O5320" s="191">
        <v>42748</v>
      </c>
      <c r="P5320" s="72">
        <v>115.71</v>
      </c>
    </row>
    <row r="5321" spans="15:16" x14ac:dyDescent="0.35">
      <c r="O5321" s="191">
        <v>42751</v>
      </c>
      <c r="P5321" s="72">
        <v>115.07</v>
      </c>
    </row>
    <row r="5322" spans="15:16" x14ac:dyDescent="0.35">
      <c r="O5322" s="191">
        <v>42752</v>
      </c>
      <c r="P5322" s="72">
        <v>115.03</v>
      </c>
    </row>
    <row r="5323" spans="15:16" x14ac:dyDescent="0.35">
      <c r="O5323" s="191">
        <v>42753</v>
      </c>
      <c r="P5323" s="72">
        <v>115.98</v>
      </c>
    </row>
    <row r="5324" spans="15:16" x14ac:dyDescent="0.35">
      <c r="O5324" s="191">
        <v>42754</v>
      </c>
      <c r="P5324" s="72">
        <v>117.64</v>
      </c>
    </row>
    <row r="5325" spans="15:16" x14ac:dyDescent="0.35">
      <c r="O5325" s="191">
        <v>42755</v>
      </c>
      <c r="P5325" s="72">
        <v>113.95</v>
      </c>
    </row>
    <row r="5326" spans="15:16" x14ac:dyDescent="0.35">
      <c r="O5326" s="191">
        <v>42758</v>
      </c>
      <c r="P5326" s="72">
        <v>115.3</v>
      </c>
    </row>
    <row r="5327" spans="15:16" x14ac:dyDescent="0.35">
      <c r="O5327" s="191">
        <v>42759</v>
      </c>
      <c r="P5327" s="72">
        <v>115.8</v>
      </c>
    </row>
    <row r="5328" spans="15:16" x14ac:dyDescent="0.35">
      <c r="O5328" s="191">
        <v>42760</v>
      </c>
      <c r="P5328" s="72">
        <v>115.71</v>
      </c>
    </row>
    <row r="5329" spans="15:16" x14ac:dyDescent="0.35">
      <c r="O5329" s="191">
        <v>42762</v>
      </c>
      <c r="P5329" s="72">
        <v>116.47</v>
      </c>
    </row>
    <row r="5330" spans="15:16" x14ac:dyDescent="0.35">
      <c r="O5330" s="191">
        <v>42765</v>
      </c>
      <c r="P5330" s="72">
        <v>117.6</v>
      </c>
    </row>
    <row r="5331" spans="15:16" x14ac:dyDescent="0.35">
      <c r="O5331" s="191">
        <v>42766</v>
      </c>
      <c r="P5331" s="72">
        <v>116.16</v>
      </c>
    </row>
    <row r="5332" spans="15:16" x14ac:dyDescent="0.35">
      <c r="O5332" s="191">
        <v>42767</v>
      </c>
      <c r="P5332" s="72">
        <v>117.28</v>
      </c>
    </row>
    <row r="5333" spans="15:16" x14ac:dyDescent="0.35">
      <c r="O5333" s="191">
        <v>42768</v>
      </c>
      <c r="P5333" s="72">
        <v>124.09</v>
      </c>
    </row>
    <row r="5334" spans="15:16" x14ac:dyDescent="0.35">
      <c r="O5334" s="191">
        <v>42769</v>
      </c>
      <c r="P5334" s="72">
        <v>127.88</v>
      </c>
    </row>
    <row r="5335" spans="15:16" x14ac:dyDescent="0.35">
      <c r="O5335" s="191">
        <v>42772</v>
      </c>
      <c r="P5335" s="72">
        <v>128.69</v>
      </c>
    </row>
    <row r="5336" spans="15:16" x14ac:dyDescent="0.35">
      <c r="O5336" s="191">
        <v>42773</v>
      </c>
      <c r="P5336" s="72">
        <v>127.7</v>
      </c>
    </row>
    <row r="5337" spans="15:16" x14ac:dyDescent="0.35">
      <c r="O5337" s="191">
        <v>42774</v>
      </c>
      <c r="P5337" s="72">
        <v>131.75</v>
      </c>
    </row>
    <row r="5338" spans="15:16" x14ac:dyDescent="0.35">
      <c r="O5338" s="191">
        <v>42775</v>
      </c>
      <c r="P5338" s="72">
        <v>129.72</v>
      </c>
    </row>
    <row r="5339" spans="15:16" x14ac:dyDescent="0.35">
      <c r="O5339" s="191">
        <v>42776</v>
      </c>
      <c r="P5339" s="72">
        <v>129.77000000000001</v>
      </c>
    </row>
    <row r="5340" spans="15:16" x14ac:dyDescent="0.35">
      <c r="O5340" s="191">
        <v>42779</v>
      </c>
      <c r="P5340" s="72">
        <v>127.97</v>
      </c>
    </row>
    <row r="5341" spans="15:16" x14ac:dyDescent="0.35">
      <c r="O5341" s="191">
        <v>42780</v>
      </c>
      <c r="P5341" s="72">
        <v>127.29</v>
      </c>
    </row>
    <row r="5342" spans="15:16" x14ac:dyDescent="0.35">
      <c r="O5342" s="191">
        <v>42781</v>
      </c>
      <c r="P5342" s="72">
        <v>125.08</v>
      </c>
    </row>
    <row r="5343" spans="15:16" x14ac:dyDescent="0.35">
      <c r="O5343" s="191">
        <v>42782</v>
      </c>
      <c r="P5343" s="72">
        <v>126.3</v>
      </c>
    </row>
    <row r="5344" spans="15:16" x14ac:dyDescent="0.35">
      <c r="O5344" s="191">
        <v>42783</v>
      </c>
      <c r="P5344" s="72">
        <v>126.34</v>
      </c>
    </row>
    <row r="5345" spans="15:16" x14ac:dyDescent="0.35">
      <c r="O5345" s="191">
        <v>42786</v>
      </c>
      <c r="P5345" s="72">
        <v>127.65</v>
      </c>
    </row>
    <row r="5346" spans="15:16" x14ac:dyDescent="0.35">
      <c r="O5346" s="191">
        <v>42787</v>
      </c>
      <c r="P5346" s="72">
        <v>127.65</v>
      </c>
    </row>
    <row r="5347" spans="15:16" x14ac:dyDescent="0.35">
      <c r="O5347" s="191">
        <v>42788</v>
      </c>
      <c r="P5347" s="72">
        <v>126.21</v>
      </c>
    </row>
    <row r="5348" spans="15:16" x14ac:dyDescent="0.35">
      <c r="O5348" s="191">
        <v>42789</v>
      </c>
      <c r="P5348" s="72">
        <v>125.53</v>
      </c>
    </row>
    <row r="5349" spans="15:16" x14ac:dyDescent="0.35">
      <c r="O5349" s="191">
        <v>42793</v>
      </c>
      <c r="P5349" s="72">
        <v>125.22</v>
      </c>
    </row>
    <row r="5350" spans="15:16" x14ac:dyDescent="0.35">
      <c r="O5350" s="191">
        <v>42794</v>
      </c>
      <c r="P5350" s="72">
        <v>124.45</v>
      </c>
    </row>
    <row r="5351" spans="15:16" x14ac:dyDescent="0.35">
      <c r="O5351" s="191">
        <v>42795</v>
      </c>
      <c r="P5351" s="72">
        <v>129.44999999999999</v>
      </c>
    </row>
    <row r="5352" spans="15:16" x14ac:dyDescent="0.35">
      <c r="O5352" s="191">
        <v>42796</v>
      </c>
      <c r="P5352" s="72">
        <v>127.2</v>
      </c>
    </row>
    <row r="5353" spans="15:16" x14ac:dyDescent="0.35">
      <c r="O5353" s="191">
        <v>42797</v>
      </c>
      <c r="P5353" s="72">
        <v>129.22999999999999</v>
      </c>
    </row>
    <row r="5354" spans="15:16" x14ac:dyDescent="0.35">
      <c r="O5354" s="191">
        <v>42800</v>
      </c>
      <c r="P5354" s="72">
        <v>129.13999999999999</v>
      </c>
    </row>
    <row r="5355" spans="15:16" x14ac:dyDescent="0.35">
      <c r="O5355" s="191">
        <v>42801</v>
      </c>
      <c r="P5355" s="72">
        <v>128.69</v>
      </c>
    </row>
    <row r="5356" spans="15:16" x14ac:dyDescent="0.35">
      <c r="O5356" s="191">
        <v>42802</v>
      </c>
      <c r="P5356" s="72">
        <v>127.47</v>
      </c>
    </row>
    <row r="5357" spans="15:16" x14ac:dyDescent="0.35">
      <c r="O5357" s="191">
        <v>42803</v>
      </c>
      <c r="P5357" s="72">
        <v>126.93</v>
      </c>
    </row>
    <row r="5358" spans="15:16" x14ac:dyDescent="0.35">
      <c r="O5358" s="191">
        <v>42804</v>
      </c>
      <c r="P5358" s="72">
        <v>123.59</v>
      </c>
    </row>
    <row r="5359" spans="15:16" x14ac:dyDescent="0.35">
      <c r="O5359" s="191">
        <v>42808</v>
      </c>
      <c r="P5359" s="72">
        <v>125.76</v>
      </c>
    </row>
    <row r="5360" spans="15:16" x14ac:dyDescent="0.35">
      <c r="O5360" s="191">
        <v>42809</v>
      </c>
      <c r="P5360" s="72">
        <v>127.02</v>
      </c>
    </row>
    <row r="5361" spans="15:16" x14ac:dyDescent="0.35">
      <c r="O5361" s="191">
        <v>42810</v>
      </c>
      <c r="P5361" s="72">
        <v>130.44</v>
      </c>
    </row>
    <row r="5362" spans="15:16" x14ac:dyDescent="0.35">
      <c r="O5362" s="191">
        <v>42811</v>
      </c>
      <c r="P5362" s="72">
        <v>130.54</v>
      </c>
    </row>
    <row r="5363" spans="15:16" x14ac:dyDescent="0.35">
      <c r="O5363" s="191">
        <v>42814</v>
      </c>
      <c r="P5363" s="72">
        <v>132.02000000000001</v>
      </c>
    </row>
    <row r="5364" spans="15:16" x14ac:dyDescent="0.35">
      <c r="O5364" s="191">
        <v>42815</v>
      </c>
      <c r="P5364" s="72">
        <v>131.53</v>
      </c>
    </row>
    <row r="5365" spans="15:16" x14ac:dyDescent="0.35">
      <c r="O5365" s="191">
        <v>42816</v>
      </c>
      <c r="P5365" s="72">
        <v>129</v>
      </c>
    </row>
    <row r="5366" spans="15:16" x14ac:dyDescent="0.35">
      <c r="O5366" s="191">
        <v>42817</v>
      </c>
      <c r="P5366" s="72">
        <v>136.66999999999999</v>
      </c>
    </row>
    <row r="5367" spans="15:16" x14ac:dyDescent="0.35">
      <c r="O5367" s="191">
        <v>42818</v>
      </c>
      <c r="P5367" s="72">
        <v>136.26</v>
      </c>
    </row>
    <row r="5368" spans="15:16" x14ac:dyDescent="0.35">
      <c r="O5368" s="191">
        <v>42821</v>
      </c>
      <c r="P5368" s="72">
        <v>133.96</v>
      </c>
    </row>
    <row r="5369" spans="15:16" x14ac:dyDescent="0.35">
      <c r="O5369" s="191">
        <v>42822</v>
      </c>
      <c r="P5369" s="72">
        <v>135.72</v>
      </c>
    </row>
    <row r="5370" spans="15:16" x14ac:dyDescent="0.35">
      <c r="O5370" s="191">
        <v>42823</v>
      </c>
      <c r="P5370" s="72">
        <v>135.76</v>
      </c>
    </row>
    <row r="5371" spans="15:16" x14ac:dyDescent="0.35">
      <c r="O5371" s="191">
        <v>42824</v>
      </c>
      <c r="P5371" s="72">
        <v>135.36000000000001</v>
      </c>
    </row>
    <row r="5372" spans="15:16" x14ac:dyDescent="0.35">
      <c r="O5372" s="191">
        <v>42825</v>
      </c>
      <c r="P5372" s="72">
        <v>135.72</v>
      </c>
    </row>
    <row r="5373" spans="15:16" x14ac:dyDescent="0.35">
      <c r="O5373" s="191">
        <v>42828</v>
      </c>
      <c r="P5373" s="72">
        <v>136.94</v>
      </c>
    </row>
    <row r="5374" spans="15:16" x14ac:dyDescent="0.35">
      <c r="O5374" s="191">
        <v>42830</v>
      </c>
      <c r="P5374" s="72">
        <v>137.61000000000001</v>
      </c>
    </row>
    <row r="5375" spans="15:16" x14ac:dyDescent="0.35">
      <c r="O5375" s="191">
        <v>42831</v>
      </c>
      <c r="P5375" s="72">
        <v>137.97</v>
      </c>
    </row>
    <row r="5376" spans="15:16" x14ac:dyDescent="0.35">
      <c r="O5376" s="191">
        <v>42832</v>
      </c>
      <c r="P5376" s="72">
        <v>135.76</v>
      </c>
    </row>
    <row r="5377" spans="15:16" x14ac:dyDescent="0.35">
      <c r="O5377" s="191">
        <v>42835</v>
      </c>
      <c r="P5377" s="72">
        <v>136.08000000000001</v>
      </c>
    </row>
    <row r="5378" spans="15:16" x14ac:dyDescent="0.35">
      <c r="O5378" s="191">
        <v>42836</v>
      </c>
      <c r="P5378" s="72">
        <v>138.29</v>
      </c>
    </row>
    <row r="5379" spans="15:16" x14ac:dyDescent="0.35">
      <c r="O5379" s="191">
        <v>42837</v>
      </c>
      <c r="P5379" s="72">
        <v>136.80000000000001</v>
      </c>
    </row>
    <row r="5380" spans="15:16" x14ac:dyDescent="0.35">
      <c r="O5380" s="191">
        <v>42838</v>
      </c>
      <c r="P5380" s="72">
        <v>135.66999999999999</v>
      </c>
    </row>
    <row r="5381" spans="15:16" x14ac:dyDescent="0.35">
      <c r="O5381" s="191">
        <v>42842</v>
      </c>
      <c r="P5381" s="72">
        <v>134.72999999999999</v>
      </c>
    </row>
    <row r="5382" spans="15:16" x14ac:dyDescent="0.35">
      <c r="O5382" s="191">
        <v>42843</v>
      </c>
      <c r="P5382" s="72">
        <v>133.56</v>
      </c>
    </row>
    <row r="5383" spans="15:16" x14ac:dyDescent="0.35">
      <c r="O5383" s="191">
        <v>42844</v>
      </c>
      <c r="P5383" s="72">
        <v>135.4</v>
      </c>
    </row>
    <row r="5384" spans="15:16" x14ac:dyDescent="0.35">
      <c r="O5384" s="191">
        <v>42845</v>
      </c>
      <c r="P5384" s="72">
        <v>137.16</v>
      </c>
    </row>
    <row r="5385" spans="15:16" x14ac:dyDescent="0.35">
      <c r="O5385" s="191">
        <v>42846</v>
      </c>
      <c r="P5385" s="72">
        <v>136.38999999999999</v>
      </c>
    </row>
    <row r="5386" spans="15:16" x14ac:dyDescent="0.35">
      <c r="O5386" s="191">
        <v>42849</v>
      </c>
      <c r="P5386" s="72">
        <v>136.97999999999999</v>
      </c>
    </row>
    <row r="5387" spans="15:16" x14ac:dyDescent="0.35">
      <c r="O5387" s="191">
        <v>42850</v>
      </c>
      <c r="P5387" s="72">
        <v>136.76</v>
      </c>
    </row>
    <row r="5388" spans="15:16" x14ac:dyDescent="0.35">
      <c r="O5388" s="191">
        <v>42851</v>
      </c>
      <c r="P5388" s="72">
        <v>138.6</v>
      </c>
    </row>
    <row r="5389" spans="15:16" x14ac:dyDescent="0.35">
      <c r="O5389" s="191">
        <v>42852</v>
      </c>
      <c r="P5389" s="72">
        <v>137.12</v>
      </c>
    </row>
    <row r="5390" spans="15:16" x14ac:dyDescent="0.35">
      <c r="O5390" s="191">
        <v>42853</v>
      </c>
      <c r="P5390" s="72">
        <v>138.02000000000001</v>
      </c>
    </row>
    <row r="5391" spans="15:16" x14ac:dyDescent="0.35">
      <c r="O5391" s="191">
        <v>42857</v>
      </c>
      <c r="P5391" s="72">
        <v>142.16</v>
      </c>
    </row>
    <row r="5392" spans="15:16" x14ac:dyDescent="0.35">
      <c r="O5392" s="191">
        <v>42858</v>
      </c>
      <c r="P5392" s="72">
        <v>140.81</v>
      </c>
    </row>
    <row r="5393" spans="15:16" x14ac:dyDescent="0.35">
      <c r="O5393" s="191">
        <v>42859</v>
      </c>
      <c r="P5393" s="72">
        <v>140.05000000000001</v>
      </c>
    </row>
    <row r="5394" spans="15:16" x14ac:dyDescent="0.35">
      <c r="O5394" s="191">
        <v>42860</v>
      </c>
      <c r="P5394" s="72">
        <v>137.30000000000001</v>
      </c>
    </row>
    <row r="5395" spans="15:16" x14ac:dyDescent="0.35">
      <c r="O5395" s="191">
        <v>42863</v>
      </c>
      <c r="P5395" s="72">
        <v>137.57</v>
      </c>
    </row>
    <row r="5396" spans="15:16" x14ac:dyDescent="0.35">
      <c r="O5396" s="191">
        <v>42864</v>
      </c>
      <c r="P5396" s="72">
        <v>138.87</v>
      </c>
    </row>
    <row r="5397" spans="15:16" x14ac:dyDescent="0.35">
      <c r="O5397" s="191">
        <v>42865</v>
      </c>
      <c r="P5397" s="72">
        <v>139.6</v>
      </c>
    </row>
    <row r="5398" spans="15:16" x14ac:dyDescent="0.35">
      <c r="O5398" s="191">
        <v>42866</v>
      </c>
      <c r="P5398" s="72">
        <v>138.83000000000001</v>
      </c>
    </row>
    <row r="5399" spans="15:16" x14ac:dyDescent="0.35">
      <c r="O5399" s="191">
        <v>42867</v>
      </c>
      <c r="P5399" s="72">
        <v>137.61000000000001</v>
      </c>
    </row>
    <row r="5400" spans="15:16" x14ac:dyDescent="0.35">
      <c r="O5400" s="191">
        <v>42870</v>
      </c>
      <c r="P5400" s="72">
        <v>139.37</v>
      </c>
    </row>
    <row r="5401" spans="15:16" x14ac:dyDescent="0.35">
      <c r="O5401" s="191">
        <v>42871</v>
      </c>
      <c r="P5401" s="72">
        <v>139.22999999999999</v>
      </c>
    </row>
    <row r="5402" spans="15:16" x14ac:dyDescent="0.35">
      <c r="O5402" s="191">
        <v>42872</v>
      </c>
      <c r="P5402" s="72">
        <v>137.79</v>
      </c>
    </row>
    <row r="5403" spans="15:16" x14ac:dyDescent="0.35">
      <c r="O5403" s="191">
        <v>42873</v>
      </c>
      <c r="P5403" s="72">
        <v>132.97</v>
      </c>
    </row>
    <row r="5404" spans="15:16" x14ac:dyDescent="0.35">
      <c r="O5404" s="191">
        <v>42874</v>
      </c>
      <c r="P5404" s="72">
        <v>134.77000000000001</v>
      </c>
    </row>
    <row r="5405" spans="15:16" x14ac:dyDescent="0.35">
      <c r="O5405" s="191">
        <v>42877</v>
      </c>
      <c r="P5405" s="72">
        <v>133.24</v>
      </c>
    </row>
    <row r="5406" spans="15:16" x14ac:dyDescent="0.35">
      <c r="O5406" s="191">
        <v>42878</v>
      </c>
      <c r="P5406" s="72">
        <v>130.49</v>
      </c>
    </row>
    <row r="5407" spans="15:16" x14ac:dyDescent="0.35">
      <c r="O5407" s="191">
        <v>42879</v>
      </c>
      <c r="P5407" s="72">
        <v>127.74</v>
      </c>
    </row>
    <row r="5408" spans="15:16" x14ac:dyDescent="0.35">
      <c r="O5408" s="191">
        <v>42880</v>
      </c>
      <c r="P5408" s="72">
        <v>128.96</v>
      </c>
    </row>
    <row r="5409" spans="15:16" x14ac:dyDescent="0.35">
      <c r="O5409" s="191">
        <v>42881</v>
      </c>
      <c r="P5409" s="72">
        <v>132.43</v>
      </c>
    </row>
    <row r="5410" spans="15:16" x14ac:dyDescent="0.35">
      <c r="O5410" s="191">
        <v>42884</v>
      </c>
      <c r="P5410" s="72">
        <v>131.08000000000001</v>
      </c>
    </row>
    <row r="5411" spans="15:16" x14ac:dyDescent="0.35">
      <c r="O5411" s="191">
        <v>42885</v>
      </c>
      <c r="P5411" s="72">
        <v>131.21</v>
      </c>
    </row>
    <row r="5412" spans="15:16" x14ac:dyDescent="0.35">
      <c r="O5412" s="191">
        <v>42886</v>
      </c>
      <c r="P5412" s="72">
        <v>134.68</v>
      </c>
    </row>
    <row r="5413" spans="15:16" x14ac:dyDescent="0.35">
      <c r="O5413" s="191">
        <v>42887</v>
      </c>
      <c r="P5413" s="72">
        <v>137.38999999999999</v>
      </c>
    </row>
    <row r="5414" spans="15:16" x14ac:dyDescent="0.35">
      <c r="O5414" s="191">
        <v>42888</v>
      </c>
      <c r="P5414" s="72">
        <v>139.6</v>
      </c>
    </row>
    <row r="5415" spans="15:16" x14ac:dyDescent="0.35">
      <c r="O5415" s="191">
        <v>42891</v>
      </c>
      <c r="P5415" s="72">
        <v>139.69</v>
      </c>
    </row>
    <row r="5416" spans="15:16" x14ac:dyDescent="0.35">
      <c r="O5416" s="191">
        <v>42892</v>
      </c>
      <c r="P5416" s="72">
        <v>137.93</v>
      </c>
    </row>
    <row r="5417" spans="15:16" x14ac:dyDescent="0.35">
      <c r="O5417" s="191">
        <v>42893</v>
      </c>
      <c r="P5417" s="72">
        <v>140.22999999999999</v>
      </c>
    </row>
    <row r="5418" spans="15:16" x14ac:dyDescent="0.35">
      <c r="O5418" s="191">
        <v>42894</v>
      </c>
      <c r="P5418" s="72">
        <v>139.37</v>
      </c>
    </row>
    <row r="5419" spans="15:16" x14ac:dyDescent="0.35">
      <c r="O5419" s="191">
        <v>42895</v>
      </c>
      <c r="P5419" s="72">
        <v>139.19</v>
      </c>
    </row>
    <row r="5420" spans="15:16" x14ac:dyDescent="0.35">
      <c r="O5420" s="191">
        <v>42898</v>
      </c>
      <c r="P5420" s="72">
        <v>137.12</v>
      </c>
    </row>
    <row r="5421" spans="15:16" x14ac:dyDescent="0.35">
      <c r="O5421" s="191">
        <v>42899</v>
      </c>
      <c r="P5421" s="72">
        <v>141.04</v>
      </c>
    </row>
    <row r="5422" spans="15:16" x14ac:dyDescent="0.35">
      <c r="O5422" s="191">
        <v>42900</v>
      </c>
      <c r="P5422" s="72">
        <v>142.84</v>
      </c>
    </row>
    <row r="5423" spans="15:16" x14ac:dyDescent="0.35">
      <c r="O5423" s="191">
        <v>42901</v>
      </c>
      <c r="P5423" s="72">
        <v>143.43</v>
      </c>
    </row>
    <row r="5424" spans="15:16" x14ac:dyDescent="0.35">
      <c r="O5424" s="191">
        <v>42902</v>
      </c>
      <c r="P5424" s="72">
        <v>142.61000000000001</v>
      </c>
    </row>
    <row r="5425" spans="15:16" x14ac:dyDescent="0.35">
      <c r="O5425" s="191">
        <v>42905</v>
      </c>
      <c r="P5425" s="72">
        <v>140.99</v>
      </c>
    </row>
    <row r="5426" spans="15:16" x14ac:dyDescent="0.35">
      <c r="O5426" s="191">
        <v>42906</v>
      </c>
      <c r="P5426" s="72">
        <v>141.4</v>
      </c>
    </row>
    <row r="5427" spans="15:16" x14ac:dyDescent="0.35">
      <c r="O5427" s="191">
        <v>42907</v>
      </c>
      <c r="P5427" s="72">
        <v>141.35</v>
      </c>
    </row>
    <row r="5428" spans="15:16" x14ac:dyDescent="0.35">
      <c r="O5428" s="191">
        <v>42908</v>
      </c>
      <c r="P5428" s="72">
        <v>139.5</v>
      </c>
    </row>
    <row r="5429" spans="15:16" x14ac:dyDescent="0.35">
      <c r="O5429" s="191">
        <v>42909</v>
      </c>
      <c r="P5429" s="72">
        <v>136.26</v>
      </c>
    </row>
    <row r="5430" spans="15:16" x14ac:dyDescent="0.35">
      <c r="O5430" s="191">
        <v>42913</v>
      </c>
      <c r="P5430" s="72">
        <v>132.83000000000001</v>
      </c>
    </row>
    <row r="5431" spans="15:16" x14ac:dyDescent="0.35">
      <c r="O5431" s="191">
        <v>42914</v>
      </c>
      <c r="P5431" s="72">
        <v>134.46</v>
      </c>
    </row>
    <row r="5432" spans="15:16" x14ac:dyDescent="0.35">
      <c r="O5432" s="191">
        <v>42915</v>
      </c>
      <c r="P5432" s="72">
        <v>133.87</v>
      </c>
    </row>
    <row r="5433" spans="15:16" x14ac:dyDescent="0.35">
      <c r="O5433" s="191">
        <v>42916</v>
      </c>
      <c r="P5433" s="72">
        <v>135.81</v>
      </c>
    </row>
    <row r="5434" spans="15:16" x14ac:dyDescent="0.35">
      <c r="O5434" s="191">
        <v>42919</v>
      </c>
      <c r="P5434" s="72">
        <v>136.66999999999999</v>
      </c>
    </row>
    <row r="5435" spans="15:16" x14ac:dyDescent="0.35">
      <c r="O5435" s="191">
        <v>42920</v>
      </c>
      <c r="P5435" s="72">
        <v>135.27000000000001</v>
      </c>
    </row>
    <row r="5436" spans="15:16" x14ac:dyDescent="0.35">
      <c r="O5436" s="191">
        <v>42921</v>
      </c>
      <c r="P5436" s="72">
        <v>140.77000000000001</v>
      </c>
    </row>
    <row r="5437" spans="15:16" ht="14.5" customHeight="1" x14ac:dyDescent="0.35">
      <c r="O5437" s="191">
        <v>42922</v>
      </c>
      <c r="P5437" s="72">
        <v>138.24</v>
      </c>
    </row>
    <row r="5438" spans="15:16" ht="29" customHeight="1" x14ac:dyDescent="0.35">
      <c r="O5438" s="191">
        <v>42923</v>
      </c>
      <c r="P5438" s="72">
        <v>144.38999999999999</v>
      </c>
    </row>
    <row r="5439" spans="15:16" x14ac:dyDescent="0.35">
      <c r="O5439" s="191">
        <v>42926</v>
      </c>
      <c r="P5439" s="72">
        <v>152.44999999999999</v>
      </c>
    </row>
    <row r="5440" spans="15:16" x14ac:dyDescent="0.35">
      <c r="O5440" s="191">
        <v>42927</v>
      </c>
      <c r="P5440" s="72">
        <v>155.15</v>
      </c>
    </row>
    <row r="5441" spans="15:16" x14ac:dyDescent="0.35">
      <c r="O5441" s="191">
        <v>42928</v>
      </c>
      <c r="P5441" s="72">
        <v>159.04</v>
      </c>
    </row>
    <row r="5442" spans="15:16" x14ac:dyDescent="0.35">
      <c r="O5442" s="191">
        <v>42929</v>
      </c>
      <c r="P5442" s="72">
        <v>160.55000000000001</v>
      </c>
    </row>
    <row r="5443" spans="15:16" x14ac:dyDescent="0.35">
      <c r="O5443" s="191">
        <v>42930</v>
      </c>
      <c r="P5443" s="72">
        <v>159.44999999999999</v>
      </c>
    </row>
    <row r="5444" spans="15:16" x14ac:dyDescent="0.35">
      <c r="O5444" s="191">
        <v>42933</v>
      </c>
      <c r="P5444" s="72">
        <v>162.02000000000001</v>
      </c>
    </row>
    <row r="5445" spans="15:16" x14ac:dyDescent="0.35">
      <c r="O5445" s="191">
        <v>42934</v>
      </c>
      <c r="P5445" s="72">
        <v>159.04</v>
      </c>
    </row>
    <row r="5446" spans="15:16" x14ac:dyDescent="0.35">
      <c r="O5446" s="191">
        <v>42935</v>
      </c>
      <c r="P5446" s="72">
        <v>160.32</v>
      </c>
    </row>
    <row r="5447" spans="15:16" x14ac:dyDescent="0.35">
      <c r="O5447" s="191">
        <v>42936</v>
      </c>
      <c r="P5447" s="72">
        <v>156.80000000000001</v>
      </c>
    </row>
    <row r="5448" spans="15:16" x14ac:dyDescent="0.35">
      <c r="O5448" s="191">
        <v>42937</v>
      </c>
      <c r="P5448" s="72">
        <v>157.62</v>
      </c>
    </row>
    <row r="5449" spans="15:16" x14ac:dyDescent="0.35">
      <c r="O5449" s="191">
        <v>42940</v>
      </c>
      <c r="P5449" s="72">
        <v>155.61000000000001</v>
      </c>
    </row>
    <row r="5450" spans="15:16" x14ac:dyDescent="0.35">
      <c r="O5450" s="191">
        <v>42941</v>
      </c>
      <c r="P5450" s="72">
        <v>156.66</v>
      </c>
    </row>
    <row r="5451" spans="15:16" x14ac:dyDescent="0.35">
      <c r="O5451" s="191">
        <v>42942</v>
      </c>
      <c r="P5451" s="72">
        <v>157.62</v>
      </c>
    </row>
    <row r="5452" spans="15:16" x14ac:dyDescent="0.35">
      <c r="O5452" s="191">
        <v>42943</v>
      </c>
      <c r="P5452" s="72">
        <v>154.13999999999999</v>
      </c>
    </row>
    <row r="5453" spans="15:16" x14ac:dyDescent="0.35">
      <c r="O5453" s="191">
        <v>42944</v>
      </c>
      <c r="P5453" s="72">
        <v>154.83000000000001</v>
      </c>
    </row>
    <row r="5454" spans="15:16" x14ac:dyDescent="0.35">
      <c r="O5454" s="191">
        <v>42947</v>
      </c>
      <c r="P5454" s="72">
        <v>155.19999999999999</v>
      </c>
    </row>
    <row r="5455" spans="15:16" x14ac:dyDescent="0.35">
      <c r="O5455" s="191">
        <v>42948</v>
      </c>
      <c r="P5455" s="72">
        <v>153.32</v>
      </c>
    </row>
    <row r="5456" spans="15:16" x14ac:dyDescent="0.35">
      <c r="O5456" s="191">
        <v>42949</v>
      </c>
      <c r="P5456" s="72">
        <v>151.12</v>
      </c>
    </row>
    <row r="5457" spans="15:16" x14ac:dyDescent="0.35">
      <c r="O5457" s="191">
        <v>42950</v>
      </c>
      <c r="P5457" s="72">
        <v>152.54</v>
      </c>
    </row>
    <row r="5458" spans="15:16" x14ac:dyDescent="0.35">
      <c r="O5458" s="191">
        <v>42951</v>
      </c>
      <c r="P5458" s="72">
        <v>154.51</v>
      </c>
    </row>
    <row r="5459" spans="15:16" x14ac:dyDescent="0.35">
      <c r="O5459" s="191">
        <v>42954</v>
      </c>
      <c r="P5459" s="72">
        <v>158.22</v>
      </c>
    </row>
    <row r="5460" spans="15:16" x14ac:dyDescent="0.35">
      <c r="O5460" s="191">
        <v>42955</v>
      </c>
      <c r="P5460" s="72">
        <v>154.09</v>
      </c>
    </row>
    <row r="5461" spans="15:16" x14ac:dyDescent="0.35">
      <c r="O5461" s="191">
        <v>42956</v>
      </c>
      <c r="P5461" s="72">
        <v>150.47</v>
      </c>
    </row>
    <row r="5462" spans="15:16" x14ac:dyDescent="0.35">
      <c r="O5462" s="191">
        <v>42957</v>
      </c>
      <c r="P5462" s="72">
        <v>144.81</v>
      </c>
    </row>
    <row r="5463" spans="15:16" x14ac:dyDescent="0.35">
      <c r="O5463" s="191">
        <v>42958</v>
      </c>
      <c r="P5463" s="72">
        <v>152.41999999999999</v>
      </c>
    </row>
    <row r="5464" spans="15:16" x14ac:dyDescent="0.35">
      <c r="O5464" s="191">
        <v>42961</v>
      </c>
      <c r="P5464" s="72">
        <v>165.93</v>
      </c>
    </row>
    <row r="5465" spans="15:16" x14ac:dyDescent="0.35">
      <c r="O5465" s="191">
        <v>42963</v>
      </c>
      <c r="P5465" s="72">
        <v>179.95</v>
      </c>
    </row>
    <row r="5466" spans="15:16" x14ac:dyDescent="0.35">
      <c r="O5466" s="191">
        <v>42964</v>
      </c>
      <c r="P5466" s="72">
        <v>176.93</v>
      </c>
    </row>
    <row r="5467" spans="15:16" x14ac:dyDescent="0.35">
      <c r="O5467" s="191">
        <v>42965</v>
      </c>
      <c r="P5467" s="72">
        <v>180.46</v>
      </c>
    </row>
    <row r="5468" spans="15:16" x14ac:dyDescent="0.35">
      <c r="O5468" s="191">
        <v>42968</v>
      </c>
      <c r="P5468" s="72">
        <v>182.08</v>
      </c>
    </row>
    <row r="5469" spans="15:16" x14ac:dyDescent="0.35">
      <c r="O5469" s="191">
        <v>42969</v>
      </c>
      <c r="P5469" s="72">
        <v>176.23</v>
      </c>
    </row>
    <row r="5470" spans="15:16" x14ac:dyDescent="0.35">
      <c r="O5470" s="191">
        <v>42970</v>
      </c>
      <c r="P5470" s="72">
        <v>182.45</v>
      </c>
    </row>
    <row r="5471" spans="15:16" x14ac:dyDescent="0.35">
      <c r="O5471" s="191">
        <v>42971</v>
      </c>
      <c r="P5471" s="72">
        <v>180.32</v>
      </c>
    </row>
    <row r="5472" spans="15:16" x14ac:dyDescent="0.35">
      <c r="O5472" s="191">
        <v>42975</v>
      </c>
      <c r="P5472" s="72">
        <v>179.43</v>
      </c>
    </row>
    <row r="5473" spans="15:16" x14ac:dyDescent="0.35">
      <c r="O5473" s="191">
        <v>42976</v>
      </c>
      <c r="P5473" s="72">
        <v>176.7</v>
      </c>
    </row>
    <row r="5474" spans="15:16" x14ac:dyDescent="0.35">
      <c r="O5474" s="191">
        <v>42977</v>
      </c>
      <c r="P5474" s="72">
        <v>182.92</v>
      </c>
    </row>
    <row r="5475" spans="15:16" x14ac:dyDescent="0.35">
      <c r="O5475" s="191">
        <v>42978</v>
      </c>
      <c r="P5475" s="72">
        <v>183.8</v>
      </c>
    </row>
    <row r="5476" spans="15:16" x14ac:dyDescent="0.35">
      <c r="O5476" s="191">
        <v>42979</v>
      </c>
      <c r="P5476" s="72">
        <v>183.43</v>
      </c>
    </row>
    <row r="5477" spans="15:16" x14ac:dyDescent="0.35">
      <c r="O5477" s="191">
        <v>42982</v>
      </c>
      <c r="P5477" s="72">
        <v>179.43</v>
      </c>
    </row>
    <row r="5478" spans="15:16" x14ac:dyDescent="0.35">
      <c r="O5478" s="191">
        <v>42983</v>
      </c>
      <c r="P5478" s="72">
        <v>182.59</v>
      </c>
    </row>
    <row r="5479" spans="15:16" x14ac:dyDescent="0.35">
      <c r="O5479" s="191">
        <v>42984</v>
      </c>
      <c r="P5479" s="72">
        <v>191.18</v>
      </c>
    </row>
    <row r="5480" spans="15:16" x14ac:dyDescent="0.35">
      <c r="O5480" s="191">
        <v>42985</v>
      </c>
      <c r="P5480" s="72">
        <v>190.99</v>
      </c>
    </row>
    <row r="5481" spans="15:16" x14ac:dyDescent="0.35">
      <c r="O5481" s="191">
        <v>42986</v>
      </c>
      <c r="P5481" s="72">
        <v>192.06</v>
      </c>
    </row>
    <row r="5482" spans="15:16" x14ac:dyDescent="0.35">
      <c r="O5482" s="191">
        <v>42989</v>
      </c>
      <c r="P5482" s="72">
        <v>194.24</v>
      </c>
    </row>
    <row r="5483" spans="15:16" x14ac:dyDescent="0.35">
      <c r="O5483" s="191">
        <v>42990</v>
      </c>
      <c r="P5483" s="72">
        <v>196.84</v>
      </c>
    </row>
    <row r="5484" spans="15:16" x14ac:dyDescent="0.35">
      <c r="O5484" s="191">
        <v>42991</v>
      </c>
      <c r="P5484" s="72">
        <v>192.43</v>
      </c>
    </row>
    <row r="5485" spans="15:16" x14ac:dyDescent="0.35">
      <c r="O5485" s="191">
        <v>42992</v>
      </c>
      <c r="P5485" s="72">
        <v>196.84</v>
      </c>
    </row>
    <row r="5486" spans="15:16" x14ac:dyDescent="0.35">
      <c r="O5486" s="191">
        <v>42993</v>
      </c>
      <c r="P5486" s="72">
        <v>195.45</v>
      </c>
    </row>
    <row r="5487" spans="15:16" x14ac:dyDescent="0.35">
      <c r="O5487" s="191">
        <v>42996</v>
      </c>
      <c r="P5487" s="72">
        <v>198</v>
      </c>
    </row>
    <row r="5488" spans="15:16" x14ac:dyDescent="0.35">
      <c r="O5488" s="191">
        <v>42997</v>
      </c>
      <c r="P5488" s="72">
        <v>200.69</v>
      </c>
    </row>
    <row r="5489" spans="15:16" x14ac:dyDescent="0.35">
      <c r="O5489" s="191">
        <v>42998</v>
      </c>
      <c r="P5489" s="72">
        <v>198.37</v>
      </c>
    </row>
    <row r="5490" spans="15:16" x14ac:dyDescent="0.35">
      <c r="O5490" s="191">
        <v>42999</v>
      </c>
      <c r="P5490" s="72">
        <v>196.98</v>
      </c>
    </row>
    <row r="5491" spans="15:16" x14ac:dyDescent="0.35">
      <c r="O5491" s="191">
        <v>43000</v>
      </c>
      <c r="P5491" s="72">
        <v>186.72</v>
      </c>
    </row>
    <row r="5492" spans="15:16" x14ac:dyDescent="0.35">
      <c r="O5492" s="191">
        <v>43003</v>
      </c>
      <c r="P5492" s="72">
        <v>182.54</v>
      </c>
    </row>
    <row r="5493" spans="15:16" x14ac:dyDescent="0.35">
      <c r="O5493" s="191">
        <v>43004</v>
      </c>
      <c r="P5493" s="72">
        <v>189.97</v>
      </c>
    </row>
    <row r="5494" spans="15:16" x14ac:dyDescent="0.35">
      <c r="O5494" s="191">
        <v>43005</v>
      </c>
      <c r="P5494" s="72">
        <v>184.35</v>
      </c>
    </row>
    <row r="5495" spans="15:16" x14ac:dyDescent="0.35">
      <c r="O5495" s="191">
        <v>43006</v>
      </c>
      <c r="P5495" s="72">
        <v>188.58</v>
      </c>
    </row>
    <row r="5496" spans="15:16" x14ac:dyDescent="0.35">
      <c r="O5496" s="191">
        <v>43007</v>
      </c>
      <c r="P5496" s="72">
        <v>191.04</v>
      </c>
    </row>
    <row r="5497" spans="15:16" x14ac:dyDescent="0.35">
      <c r="O5497" s="191">
        <v>43011</v>
      </c>
      <c r="P5497" s="72">
        <v>191.64</v>
      </c>
    </row>
    <row r="5498" spans="15:16" x14ac:dyDescent="0.35">
      <c r="O5498" s="191">
        <v>43012</v>
      </c>
      <c r="P5498" s="72">
        <v>190.25</v>
      </c>
    </row>
    <row r="5499" spans="15:16" x14ac:dyDescent="0.35">
      <c r="O5499" s="191">
        <v>43013</v>
      </c>
      <c r="P5499" s="72">
        <v>194.43</v>
      </c>
    </row>
    <row r="5500" spans="15:16" x14ac:dyDescent="0.35">
      <c r="O5500" s="191">
        <v>43014</v>
      </c>
      <c r="P5500" s="72">
        <v>194.57</v>
      </c>
    </row>
    <row r="5501" spans="15:16" x14ac:dyDescent="0.35">
      <c r="O5501" s="191">
        <v>43017</v>
      </c>
      <c r="P5501" s="72">
        <v>193.36</v>
      </c>
    </row>
    <row r="5502" spans="15:16" x14ac:dyDescent="0.35">
      <c r="O5502" s="191">
        <v>43018</v>
      </c>
      <c r="P5502" s="72">
        <v>193.5</v>
      </c>
    </row>
    <row r="5503" spans="15:16" x14ac:dyDescent="0.35">
      <c r="O5503" s="191">
        <v>43019</v>
      </c>
      <c r="P5503" s="72">
        <v>194.38</v>
      </c>
    </row>
    <row r="5504" spans="15:16" x14ac:dyDescent="0.35">
      <c r="O5504" s="191">
        <v>43020</v>
      </c>
      <c r="P5504" s="72">
        <v>196.79</v>
      </c>
    </row>
    <row r="5505" spans="15:16" x14ac:dyDescent="0.35">
      <c r="O5505" s="191">
        <v>43021</v>
      </c>
      <c r="P5505" s="72">
        <v>195.17</v>
      </c>
    </row>
    <row r="5506" spans="15:16" x14ac:dyDescent="0.35">
      <c r="O5506" s="191">
        <v>43024</v>
      </c>
      <c r="P5506" s="72">
        <v>194.57</v>
      </c>
    </row>
    <row r="5507" spans="15:16" x14ac:dyDescent="0.35">
      <c r="O5507" s="191">
        <v>43025</v>
      </c>
      <c r="P5507" s="72">
        <v>195.22</v>
      </c>
    </row>
    <row r="5508" spans="15:16" x14ac:dyDescent="0.35">
      <c r="O5508" s="191">
        <v>43026</v>
      </c>
      <c r="P5508" s="72">
        <v>191.97</v>
      </c>
    </row>
    <row r="5509" spans="15:16" x14ac:dyDescent="0.35">
      <c r="O5509" s="191">
        <v>43027</v>
      </c>
      <c r="P5509" s="72">
        <v>189.92</v>
      </c>
    </row>
    <row r="5510" spans="15:16" x14ac:dyDescent="0.35">
      <c r="O5510" s="191">
        <v>43031</v>
      </c>
      <c r="P5510" s="72">
        <v>188.53</v>
      </c>
    </row>
    <row r="5511" spans="15:16" x14ac:dyDescent="0.35">
      <c r="O5511" s="191">
        <v>43032</v>
      </c>
      <c r="P5511" s="72">
        <v>194.61</v>
      </c>
    </row>
    <row r="5512" spans="15:16" x14ac:dyDescent="0.35">
      <c r="O5512" s="191">
        <v>43033</v>
      </c>
      <c r="P5512" s="72">
        <v>190.57</v>
      </c>
    </row>
    <row r="5513" spans="15:16" x14ac:dyDescent="0.35">
      <c r="O5513" s="191">
        <v>43034</v>
      </c>
      <c r="P5513" s="72">
        <v>194.75</v>
      </c>
    </row>
    <row r="5514" spans="15:16" x14ac:dyDescent="0.35">
      <c r="O5514" s="191">
        <v>43035</v>
      </c>
      <c r="P5514" s="72">
        <v>204.68</v>
      </c>
    </row>
    <row r="5515" spans="15:16" x14ac:dyDescent="0.35">
      <c r="O5515" s="191">
        <v>43038</v>
      </c>
      <c r="P5515" s="72">
        <v>210.53</v>
      </c>
    </row>
    <row r="5516" spans="15:16" x14ac:dyDescent="0.35">
      <c r="O5516" s="191">
        <v>43039</v>
      </c>
      <c r="P5516" s="72">
        <v>210.67</v>
      </c>
    </row>
    <row r="5517" spans="15:16" x14ac:dyDescent="0.35">
      <c r="O5517" s="191">
        <v>43040</v>
      </c>
      <c r="P5517" s="72">
        <v>211.46</v>
      </c>
    </row>
    <row r="5518" spans="15:16" x14ac:dyDescent="0.35">
      <c r="O5518" s="191">
        <v>43041</v>
      </c>
      <c r="P5518" s="72">
        <v>210.11</v>
      </c>
    </row>
    <row r="5519" spans="15:16" x14ac:dyDescent="0.35">
      <c r="O5519" s="191">
        <v>43042</v>
      </c>
      <c r="P5519" s="72">
        <v>209.14</v>
      </c>
    </row>
    <row r="5520" spans="15:16" x14ac:dyDescent="0.35">
      <c r="O5520" s="191">
        <v>43045</v>
      </c>
      <c r="P5520" s="72">
        <v>217.86</v>
      </c>
    </row>
    <row r="5521" spans="15:16" x14ac:dyDescent="0.35">
      <c r="O5521" s="191">
        <v>43046</v>
      </c>
      <c r="P5521" s="72">
        <v>208.86</v>
      </c>
    </row>
    <row r="5522" spans="15:16" x14ac:dyDescent="0.35">
      <c r="O5522" s="191">
        <v>43047</v>
      </c>
      <c r="P5522" s="72">
        <v>208.4</v>
      </c>
    </row>
    <row r="5523" spans="15:16" x14ac:dyDescent="0.35">
      <c r="O5523" s="191">
        <v>43048</v>
      </c>
      <c r="P5523" s="72">
        <v>223.2</v>
      </c>
    </row>
    <row r="5524" spans="15:16" x14ac:dyDescent="0.35">
      <c r="O5524" s="191">
        <v>43049</v>
      </c>
      <c r="P5524" s="72">
        <v>219.21</v>
      </c>
    </row>
    <row r="5525" spans="15:16" x14ac:dyDescent="0.35">
      <c r="O5525" s="191">
        <v>43052</v>
      </c>
      <c r="P5525" s="72">
        <v>217.59</v>
      </c>
    </row>
    <row r="5526" spans="15:16" x14ac:dyDescent="0.35">
      <c r="O5526" s="191">
        <v>43053</v>
      </c>
      <c r="P5526" s="72">
        <v>229</v>
      </c>
    </row>
    <row r="5527" spans="15:16" x14ac:dyDescent="0.35">
      <c r="O5527" s="191">
        <v>43054</v>
      </c>
      <c r="P5527" s="72">
        <v>232.9</v>
      </c>
    </row>
    <row r="5528" spans="15:16" x14ac:dyDescent="0.35">
      <c r="O5528" s="191">
        <v>43055</v>
      </c>
      <c r="P5528" s="72">
        <v>233.88</v>
      </c>
    </row>
    <row r="5529" spans="15:16" x14ac:dyDescent="0.35">
      <c r="O5529" s="191">
        <v>43056</v>
      </c>
      <c r="P5529" s="72">
        <v>241.26</v>
      </c>
    </row>
    <row r="5530" spans="15:16" x14ac:dyDescent="0.35">
      <c r="O5530" s="191">
        <v>43059</v>
      </c>
      <c r="P5530" s="72">
        <v>255.18</v>
      </c>
    </row>
    <row r="5531" spans="15:16" x14ac:dyDescent="0.35">
      <c r="O5531" s="191">
        <v>43060</v>
      </c>
      <c r="P5531" s="72">
        <v>253.56</v>
      </c>
    </row>
    <row r="5532" spans="15:16" x14ac:dyDescent="0.35">
      <c r="O5532" s="191">
        <v>43061</v>
      </c>
      <c r="P5532" s="72">
        <v>254.39</v>
      </c>
    </row>
    <row r="5533" spans="15:16" x14ac:dyDescent="0.35">
      <c r="O5533" s="191">
        <v>43062</v>
      </c>
      <c r="P5533" s="72">
        <v>255.09</v>
      </c>
    </row>
    <row r="5534" spans="15:16" x14ac:dyDescent="0.35">
      <c r="O5534" s="191">
        <v>43063</v>
      </c>
      <c r="P5534" s="72">
        <v>258.70999999999998</v>
      </c>
    </row>
    <row r="5535" spans="15:16" x14ac:dyDescent="0.35">
      <c r="O5535" s="191">
        <v>43066</v>
      </c>
      <c r="P5535" s="72">
        <v>257.55</v>
      </c>
    </row>
    <row r="5536" spans="15:16" x14ac:dyDescent="0.35">
      <c r="O5536" s="191">
        <v>43067</v>
      </c>
      <c r="P5536" s="72">
        <v>267.11</v>
      </c>
    </row>
    <row r="5537" spans="15:16" x14ac:dyDescent="0.35">
      <c r="O5537" s="191">
        <v>43068</v>
      </c>
      <c r="P5537" s="72">
        <v>260.10000000000002</v>
      </c>
    </row>
    <row r="5538" spans="15:16" x14ac:dyDescent="0.35">
      <c r="O5538" s="191">
        <v>43069</v>
      </c>
      <c r="P5538" s="72">
        <v>266.51</v>
      </c>
    </row>
    <row r="5539" spans="15:16" x14ac:dyDescent="0.35">
      <c r="O5539" s="191">
        <v>43070</v>
      </c>
      <c r="P5539" s="72">
        <v>263.20999999999998</v>
      </c>
    </row>
    <row r="5540" spans="15:16" x14ac:dyDescent="0.35">
      <c r="O5540" s="191">
        <v>43073</v>
      </c>
      <c r="P5540" s="72">
        <v>259.02999999999997</v>
      </c>
    </row>
    <row r="5541" spans="15:16" x14ac:dyDescent="0.35">
      <c r="O5541" s="191">
        <v>43074</v>
      </c>
      <c r="P5541" s="72">
        <v>259.87</v>
      </c>
    </row>
    <row r="5542" spans="15:16" x14ac:dyDescent="0.35">
      <c r="O5542" s="191">
        <v>43075</v>
      </c>
      <c r="P5542" s="72">
        <v>255.23</v>
      </c>
    </row>
    <row r="5543" spans="15:16" x14ac:dyDescent="0.35">
      <c r="O5543" s="191">
        <v>43076</v>
      </c>
      <c r="P5543" s="72">
        <v>263.63</v>
      </c>
    </row>
    <row r="5544" spans="15:16" x14ac:dyDescent="0.35">
      <c r="O5544" s="191">
        <v>43077</v>
      </c>
      <c r="P5544" s="72">
        <v>267.76</v>
      </c>
    </row>
    <row r="5545" spans="15:16" x14ac:dyDescent="0.35">
      <c r="O5545" s="191">
        <v>43080</v>
      </c>
      <c r="P5545" s="72">
        <v>276.95</v>
      </c>
    </row>
    <row r="5546" spans="15:16" x14ac:dyDescent="0.35">
      <c r="O5546" s="191">
        <v>43081</v>
      </c>
      <c r="P5546" s="72">
        <v>267.16000000000003</v>
      </c>
    </row>
    <row r="5547" spans="15:16" x14ac:dyDescent="0.35">
      <c r="O5547" s="191">
        <v>43082</v>
      </c>
      <c r="P5547" s="72">
        <v>264.05</v>
      </c>
    </row>
    <row r="5548" spans="15:16" x14ac:dyDescent="0.35">
      <c r="O5548" s="191">
        <v>43083</v>
      </c>
      <c r="P5548" s="72">
        <v>263.91000000000003</v>
      </c>
    </row>
    <row r="5549" spans="15:16" x14ac:dyDescent="0.35">
      <c r="O5549" s="191">
        <v>43084</v>
      </c>
      <c r="P5549" s="72">
        <v>266.27</v>
      </c>
    </row>
    <row r="5550" spans="15:16" x14ac:dyDescent="0.35">
      <c r="O5550" s="191">
        <v>43087</v>
      </c>
      <c r="P5550" s="72">
        <v>269.99</v>
      </c>
    </row>
    <row r="5551" spans="15:16" x14ac:dyDescent="0.35">
      <c r="O5551" s="191">
        <v>43088</v>
      </c>
      <c r="P5551" s="72">
        <v>279.08</v>
      </c>
    </row>
    <row r="5552" spans="15:16" x14ac:dyDescent="0.35">
      <c r="O5552" s="191">
        <v>43089</v>
      </c>
      <c r="P5552" s="72">
        <v>279.27</v>
      </c>
    </row>
    <row r="5553" spans="15:16" x14ac:dyDescent="0.35">
      <c r="O5553" s="191">
        <v>43090</v>
      </c>
      <c r="P5553" s="72">
        <v>278.62</v>
      </c>
    </row>
    <row r="5554" spans="15:16" x14ac:dyDescent="0.35">
      <c r="O5554" s="191">
        <v>43091</v>
      </c>
      <c r="P5554" s="72">
        <v>281.02999999999997</v>
      </c>
    </row>
    <row r="5555" spans="15:16" x14ac:dyDescent="0.35">
      <c r="O5555" s="191">
        <v>43095</v>
      </c>
      <c r="P5555" s="72">
        <v>284</v>
      </c>
    </row>
    <row r="5556" spans="15:16" x14ac:dyDescent="0.35">
      <c r="O5556" s="191">
        <v>43096</v>
      </c>
      <c r="P5556" s="72">
        <v>283.63</v>
      </c>
    </row>
    <row r="5557" spans="15:16" x14ac:dyDescent="0.35">
      <c r="O5557" s="191">
        <v>43097</v>
      </c>
      <c r="P5557" s="72">
        <v>284.61</v>
      </c>
    </row>
    <row r="5558" spans="15:16" x14ac:dyDescent="0.35">
      <c r="O5558" s="191">
        <v>43098</v>
      </c>
      <c r="P5558" s="72">
        <v>293.7</v>
      </c>
    </row>
    <row r="5559" spans="15:16" x14ac:dyDescent="0.35">
      <c r="O5559" s="191">
        <v>43101</v>
      </c>
      <c r="P5559" s="72">
        <v>290.45999999999998</v>
      </c>
    </row>
    <row r="5560" spans="15:16" x14ac:dyDescent="0.35">
      <c r="O5560" s="191">
        <v>43102</v>
      </c>
      <c r="P5560" s="72">
        <v>288.83</v>
      </c>
    </row>
    <row r="5561" spans="15:16" x14ac:dyDescent="0.35">
      <c r="O5561" s="191">
        <v>43103</v>
      </c>
      <c r="P5561" s="72">
        <v>288.88</v>
      </c>
    </row>
    <row r="5562" spans="15:16" x14ac:dyDescent="0.35">
      <c r="O5562" s="191">
        <v>43104</v>
      </c>
      <c r="P5562" s="72">
        <v>289.85000000000002</v>
      </c>
    </row>
    <row r="5563" spans="15:16" x14ac:dyDescent="0.35">
      <c r="O5563" s="191">
        <v>43105</v>
      </c>
      <c r="P5563" s="72">
        <v>290.5</v>
      </c>
    </row>
    <row r="5564" spans="15:16" x14ac:dyDescent="0.35">
      <c r="O5564" s="191">
        <v>43108</v>
      </c>
      <c r="P5564" s="72">
        <v>294.82</v>
      </c>
    </row>
    <row r="5565" spans="15:16" x14ac:dyDescent="0.35">
      <c r="O5565" s="191">
        <v>43109</v>
      </c>
      <c r="P5565" s="72">
        <v>292.68</v>
      </c>
    </row>
    <row r="5566" spans="15:16" x14ac:dyDescent="0.35">
      <c r="O5566" s="191">
        <v>43110</v>
      </c>
      <c r="P5566" s="72">
        <v>291.57</v>
      </c>
    </row>
    <row r="5567" spans="15:16" x14ac:dyDescent="0.35">
      <c r="O5567" s="191">
        <v>43111</v>
      </c>
      <c r="P5567" s="72">
        <v>290.83</v>
      </c>
    </row>
    <row r="5568" spans="15:16" x14ac:dyDescent="0.35">
      <c r="O5568" s="191">
        <v>43112</v>
      </c>
      <c r="P5568" s="72">
        <v>302.38</v>
      </c>
    </row>
    <row r="5569" spans="15:16" x14ac:dyDescent="0.35">
      <c r="O5569" s="191">
        <v>43115</v>
      </c>
      <c r="P5569" s="72">
        <v>299.83</v>
      </c>
    </row>
    <row r="5570" spans="15:16" x14ac:dyDescent="0.35">
      <c r="O5570" s="191">
        <v>43116</v>
      </c>
      <c r="P5570" s="72">
        <v>293.7</v>
      </c>
    </row>
    <row r="5571" spans="15:16" x14ac:dyDescent="0.35">
      <c r="O5571" s="191">
        <v>43117</v>
      </c>
      <c r="P5571" s="72">
        <v>291.06</v>
      </c>
    </row>
    <row r="5572" spans="15:16" x14ac:dyDescent="0.35">
      <c r="O5572" s="191">
        <v>43118</v>
      </c>
      <c r="P5572" s="72">
        <v>283.54000000000002</v>
      </c>
    </row>
    <row r="5573" spans="15:16" x14ac:dyDescent="0.35">
      <c r="O5573" s="191">
        <v>43119</v>
      </c>
      <c r="P5573" s="72">
        <v>286.23</v>
      </c>
    </row>
    <row r="5574" spans="15:16" x14ac:dyDescent="0.35">
      <c r="O5574" s="191">
        <v>43122</v>
      </c>
      <c r="P5574" s="72">
        <v>286.7</v>
      </c>
    </row>
    <row r="5575" spans="15:16" x14ac:dyDescent="0.35">
      <c r="O5575" s="191">
        <v>43123</v>
      </c>
      <c r="P5575" s="72">
        <v>285.16000000000003</v>
      </c>
    </row>
    <row r="5576" spans="15:16" x14ac:dyDescent="0.35">
      <c r="O5576" s="191">
        <v>43124</v>
      </c>
      <c r="P5576" s="72">
        <v>282.43</v>
      </c>
    </row>
    <row r="5577" spans="15:16" x14ac:dyDescent="0.35">
      <c r="O5577" s="191">
        <v>43125</v>
      </c>
      <c r="P5577" s="72">
        <v>282.43</v>
      </c>
    </row>
    <row r="5578" spans="15:16" x14ac:dyDescent="0.35">
      <c r="O5578" s="191">
        <v>43129</v>
      </c>
      <c r="P5578" s="72">
        <v>280.14999999999998</v>
      </c>
    </row>
    <row r="5579" spans="15:16" x14ac:dyDescent="0.35">
      <c r="O5579" s="191">
        <v>43130</v>
      </c>
      <c r="P5579" s="72">
        <v>282.19</v>
      </c>
    </row>
    <row r="5580" spans="15:16" x14ac:dyDescent="0.35">
      <c r="O5580" s="191">
        <v>43131</v>
      </c>
      <c r="P5580" s="72">
        <v>269.8</v>
      </c>
    </row>
    <row r="5581" spans="15:16" x14ac:dyDescent="0.35">
      <c r="O5581" s="191">
        <v>43132</v>
      </c>
      <c r="P5581" s="72">
        <v>267.67</v>
      </c>
    </row>
    <row r="5582" spans="15:16" x14ac:dyDescent="0.35">
      <c r="O5582" s="191">
        <v>43133</v>
      </c>
      <c r="P5582" s="72">
        <v>255.13</v>
      </c>
    </row>
    <row r="5583" spans="15:16" x14ac:dyDescent="0.35">
      <c r="O5583" s="191">
        <v>43136</v>
      </c>
      <c r="P5583" s="72">
        <v>253.51</v>
      </c>
    </row>
    <row r="5584" spans="15:16" x14ac:dyDescent="0.35">
      <c r="O5584" s="191">
        <v>43137</v>
      </c>
      <c r="P5584" s="72">
        <v>247.57</v>
      </c>
    </row>
    <row r="5585" spans="15:16" x14ac:dyDescent="0.35">
      <c r="O5585" s="191">
        <v>43138</v>
      </c>
      <c r="P5585" s="72">
        <v>260.05</v>
      </c>
    </row>
    <row r="5586" spans="15:16" x14ac:dyDescent="0.35">
      <c r="O5586" s="191">
        <v>43139</v>
      </c>
      <c r="P5586" s="72">
        <v>260.33</v>
      </c>
    </row>
    <row r="5587" spans="15:16" x14ac:dyDescent="0.35">
      <c r="O5587" s="191">
        <v>43140</v>
      </c>
      <c r="P5587" s="72">
        <v>258.29000000000002</v>
      </c>
    </row>
    <row r="5588" spans="15:16" x14ac:dyDescent="0.35">
      <c r="O5588" s="191">
        <v>43143</v>
      </c>
      <c r="P5588" s="72">
        <v>264.64999999999998</v>
      </c>
    </row>
    <row r="5589" spans="15:16" x14ac:dyDescent="0.35">
      <c r="O5589" s="191">
        <v>43145</v>
      </c>
      <c r="P5589" s="72">
        <v>261.73</v>
      </c>
    </row>
    <row r="5590" spans="15:16" x14ac:dyDescent="0.35">
      <c r="O5590" s="191">
        <v>43146</v>
      </c>
      <c r="P5590" s="72">
        <v>259.02999999999997</v>
      </c>
    </row>
    <row r="5591" spans="15:16" x14ac:dyDescent="0.35">
      <c r="O5591" s="191">
        <v>43147</v>
      </c>
      <c r="P5591" s="72">
        <v>255.83</v>
      </c>
    </row>
    <row r="5592" spans="15:16" x14ac:dyDescent="0.35">
      <c r="O5592" s="191">
        <v>43150</v>
      </c>
      <c r="P5592" s="72">
        <v>248.73</v>
      </c>
    </row>
    <row r="5593" spans="15:16" x14ac:dyDescent="0.35">
      <c r="O5593" s="191">
        <v>43151</v>
      </c>
      <c r="P5593" s="72">
        <v>244</v>
      </c>
    </row>
    <row r="5594" spans="15:16" x14ac:dyDescent="0.35">
      <c r="O5594" s="191">
        <v>43152</v>
      </c>
      <c r="P5594" s="72">
        <v>247.48</v>
      </c>
    </row>
    <row r="5595" spans="15:16" x14ac:dyDescent="0.35">
      <c r="O5595" s="191">
        <v>43153</v>
      </c>
      <c r="P5595" s="72">
        <v>243.35</v>
      </c>
    </row>
    <row r="5596" spans="15:16" x14ac:dyDescent="0.35">
      <c r="O5596" s="191">
        <v>43154</v>
      </c>
      <c r="P5596" s="72">
        <v>251.28</v>
      </c>
    </row>
    <row r="5597" spans="15:16" x14ac:dyDescent="0.35">
      <c r="O5597" s="191">
        <v>43157</v>
      </c>
      <c r="P5597" s="72">
        <v>253.88</v>
      </c>
    </row>
    <row r="5598" spans="15:16" x14ac:dyDescent="0.35">
      <c r="O5598" s="191">
        <v>43158</v>
      </c>
      <c r="P5598" s="72">
        <v>255.27</v>
      </c>
    </row>
    <row r="5599" spans="15:16" x14ac:dyDescent="0.35">
      <c r="O5599" s="191">
        <v>43159</v>
      </c>
      <c r="P5599" s="72">
        <v>255.74</v>
      </c>
    </row>
    <row r="5600" spans="15:16" x14ac:dyDescent="0.35">
      <c r="O5600" s="191">
        <v>43160</v>
      </c>
      <c r="P5600" s="72">
        <v>255.13</v>
      </c>
    </row>
    <row r="5601" spans="15:16" x14ac:dyDescent="0.35">
      <c r="O5601" s="191">
        <v>43164</v>
      </c>
      <c r="P5601" s="72">
        <v>255.88</v>
      </c>
    </row>
    <row r="5602" spans="15:16" x14ac:dyDescent="0.35">
      <c r="O5602" s="191">
        <v>43165</v>
      </c>
      <c r="P5602" s="72">
        <v>254.49</v>
      </c>
    </row>
    <row r="5603" spans="15:16" x14ac:dyDescent="0.35">
      <c r="O5603" s="191">
        <v>43166</v>
      </c>
      <c r="P5603" s="72">
        <v>249.61</v>
      </c>
    </row>
    <row r="5604" spans="15:16" x14ac:dyDescent="0.35">
      <c r="O5604" s="191">
        <v>43167</v>
      </c>
      <c r="P5604" s="72">
        <v>253.79</v>
      </c>
    </row>
    <row r="5605" spans="15:16" x14ac:dyDescent="0.35">
      <c r="O5605" s="191">
        <v>43168</v>
      </c>
      <c r="P5605" s="72">
        <v>249.1</v>
      </c>
    </row>
    <row r="5606" spans="15:16" x14ac:dyDescent="0.35">
      <c r="O5606" s="191">
        <v>43171</v>
      </c>
      <c r="P5606" s="72">
        <v>256.25</v>
      </c>
    </row>
    <row r="5607" spans="15:16" x14ac:dyDescent="0.35">
      <c r="O5607" s="191">
        <v>43172</v>
      </c>
      <c r="P5607" s="72">
        <v>258.24</v>
      </c>
    </row>
    <row r="5608" spans="15:16" x14ac:dyDescent="0.35">
      <c r="O5608" s="191">
        <v>43173</v>
      </c>
      <c r="P5608" s="72">
        <v>258.52</v>
      </c>
    </row>
    <row r="5609" spans="15:16" x14ac:dyDescent="0.35">
      <c r="O5609" s="191">
        <v>43174</v>
      </c>
      <c r="P5609" s="72">
        <v>259.54000000000002</v>
      </c>
    </row>
    <row r="5610" spans="15:16" x14ac:dyDescent="0.35">
      <c r="O5610" s="191">
        <v>43175</v>
      </c>
      <c r="P5610" s="72">
        <v>252.86</v>
      </c>
    </row>
    <row r="5611" spans="15:16" x14ac:dyDescent="0.35">
      <c r="O5611" s="191">
        <v>43178</v>
      </c>
      <c r="P5611" s="72">
        <v>241.91</v>
      </c>
    </row>
    <row r="5612" spans="15:16" x14ac:dyDescent="0.35">
      <c r="O5612" s="191">
        <v>43179</v>
      </c>
      <c r="P5612" s="72">
        <v>243.25</v>
      </c>
    </row>
    <row r="5613" spans="15:16" x14ac:dyDescent="0.35">
      <c r="O5613" s="191">
        <v>43180</v>
      </c>
      <c r="P5613" s="72">
        <v>244.32</v>
      </c>
    </row>
    <row r="5614" spans="15:16" x14ac:dyDescent="0.35">
      <c r="O5614" s="191">
        <v>43181</v>
      </c>
      <c r="P5614" s="72">
        <v>240.28</v>
      </c>
    </row>
    <row r="5615" spans="15:16" x14ac:dyDescent="0.35">
      <c r="O5615" s="191">
        <v>43182</v>
      </c>
      <c r="P5615" s="72">
        <v>239.4</v>
      </c>
    </row>
    <row r="5616" spans="15:16" x14ac:dyDescent="0.35">
      <c r="O5616" s="191">
        <v>43185</v>
      </c>
      <c r="P5616" s="72">
        <v>243.39</v>
      </c>
    </row>
    <row r="5617" spans="15:16" x14ac:dyDescent="0.35">
      <c r="O5617" s="191">
        <v>43186</v>
      </c>
      <c r="P5617" s="72">
        <v>244.88</v>
      </c>
    </row>
    <row r="5618" spans="15:16" x14ac:dyDescent="0.35">
      <c r="O5618" s="191">
        <v>43187</v>
      </c>
      <c r="P5618" s="72">
        <v>240.19</v>
      </c>
    </row>
    <row r="5619" spans="15:16" x14ac:dyDescent="0.35">
      <c r="O5619" s="191">
        <v>43192</v>
      </c>
      <c r="P5619" s="72">
        <v>257.08</v>
      </c>
    </row>
    <row r="5620" spans="15:16" x14ac:dyDescent="0.35">
      <c r="O5620" s="191">
        <v>43193</v>
      </c>
      <c r="P5620" s="72">
        <v>255.09</v>
      </c>
    </row>
    <row r="5621" spans="15:16" x14ac:dyDescent="0.35">
      <c r="O5621" s="191">
        <v>43194</v>
      </c>
      <c r="P5621" s="72">
        <v>250.86</v>
      </c>
    </row>
    <row r="5622" spans="15:16" x14ac:dyDescent="0.35">
      <c r="O5622" s="191">
        <v>43195</v>
      </c>
      <c r="P5622" s="72">
        <v>253.42</v>
      </c>
    </row>
    <row r="5623" spans="15:16" x14ac:dyDescent="0.35">
      <c r="O5623" s="191">
        <v>43196</v>
      </c>
      <c r="P5623" s="72">
        <v>253.14</v>
      </c>
    </row>
    <row r="5624" spans="15:16" x14ac:dyDescent="0.35">
      <c r="O5624" s="191">
        <v>43199</v>
      </c>
      <c r="P5624" s="72">
        <v>257.87</v>
      </c>
    </row>
    <row r="5625" spans="15:16" x14ac:dyDescent="0.35">
      <c r="O5625" s="191">
        <v>43200</v>
      </c>
      <c r="P5625" s="72">
        <v>255.74</v>
      </c>
    </row>
    <row r="5626" spans="15:16" x14ac:dyDescent="0.35">
      <c r="O5626" s="191">
        <v>43201</v>
      </c>
      <c r="P5626" s="72">
        <v>254.21</v>
      </c>
    </row>
    <row r="5627" spans="15:16" x14ac:dyDescent="0.35">
      <c r="O5627" s="191">
        <v>43202</v>
      </c>
      <c r="P5627" s="72">
        <v>254.21</v>
      </c>
    </row>
    <row r="5628" spans="15:16" x14ac:dyDescent="0.35">
      <c r="O5628" s="191">
        <v>43203</v>
      </c>
      <c r="P5628" s="72">
        <v>255.74</v>
      </c>
    </row>
    <row r="5629" spans="15:16" x14ac:dyDescent="0.35">
      <c r="O5629" s="191">
        <v>43206</v>
      </c>
      <c r="P5629" s="72">
        <v>259.58999999999997</v>
      </c>
    </row>
    <row r="5630" spans="15:16" x14ac:dyDescent="0.35">
      <c r="O5630" s="191">
        <v>43207</v>
      </c>
      <c r="P5630" s="72">
        <v>260.8</v>
      </c>
    </row>
    <row r="5631" spans="15:16" x14ac:dyDescent="0.35">
      <c r="O5631" s="191">
        <v>43208</v>
      </c>
      <c r="P5631" s="72">
        <v>263.72000000000003</v>
      </c>
    </row>
    <row r="5632" spans="15:16" x14ac:dyDescent="0.35">
      <c r="O5632" s="191">
        <v>43209</v>
      </c>
      <c r="P5632" s="72">
        <v>265.67</v>
      </c>
    </row>
    <row r="5633" spans="15:16" x14ac:dyDescent="0.35">
      <c r="O5633" s="191">
        <v>43210</v>
      </c>
      <c r="P5633" s="72">
        <v>265.76</v>
      </c>
    </row>
    <row r="5634" spans="15:16" x14ac:dyDescent="0.35">
      <c r="O5634" s="191">
        <v>43213</v>
      </c>
      <c r="P5634" s="72">
        <v>263.26</v>
      </c>
    </row>
    <row r="5635" spans="15:16" x14ac:dyDescent="0.35">
      <c r="O5635" s="191">
        <v>43214</v>
      </c>
      <c r="P5635" s="72">
        <v>262.83999999999997</v>
      </c>
    </row>
    <row r="5636" spans="15:16" x14ac:dyDescent="0.35">
      <c r="O5636" s="191">
        <v>43215</v>
      </c>
      <c r="P5636" s="72">
        <v>268.36</v>
      </c>
    </row>
    <row r="5637" spans="15:16" x14ac:dyDescent="0.35">
      <c r="O5637" s="191">
        <v>43216</v>
      </c>
      <c r="P5637" s="72">
        <v>270.31</v>
      </c>
    </row>
    <row r="5638" spans="15:16" x14ac:dyDescent="0.35">
      <c r="O5638" s="191">
        <v>43217</v>
      </c>
      <c r="P5638" s="72">
        <v>271.14999999999998</v>
      </c>
    </row>
    <row r="5639" spans="15:16" x14ac:dyDescent="0.35">
      <c r="O5639" s="191">
        <v>43220</v>
      </c>
      <c r="P5639" s="72">
        <v>276.20999999999998</v>
      </c>
    </row>
    <row r="5640" spans="15:16" x14ac:dyDescent="0.35">
      <c r="O5640" s="191">
        <v>43222</v>
      </c>
      <c r="P5640" s="72">
        <v>271.75</v>
      </c>
    </row>
    <row r="5641" spans="15:16" x14ac:dyDescent="0.35">
      <c r="O5641" s="191">
        <v>43223</v>
      </c>
      <c r="P5641" s="72">
        <v>266.08999999999997</v>
      </c>
    </row>
    <row r="5642" spans="15:16" x14ac:dyDescent="0.35">
      <c r="O5642" s="191">
        <v>43224</v>
      </c>
      <c r="P5642" s="72">
        <v>267.16000000000003</v>
      </c>
    </row>
    <row r="5643" spans="15:16" x14ac:dyDescent="0.35">
      <c r="O5643" s="191">
        <v>43227</v>
      </c>
      <c r="P5643" s="72">
        <v>273.10000000000002</v>
      </c>
    </row>
    <row r="5644" spans="15:16" x14ac:dyDescent="0.35">
      <c r="O5644" s="191">
        <v>43228</v>
      </c>
      <c r="P5644" s="72">
        <v>268.92</v>
      </c>
    </row>
    <row r="5645" spans="15:16" x14ac:dyDescent="0.35">
      <c r="O5645" s="191">
        <v>43229</v>
      </c>
      <c r="P5645" s="72">
        <v>271.05</v>
      </c>
    </row>
    <row r="5646" spans="15:16" x14ac:dyDescent="0.35">
      <c r="O5646" s="191">
        <v>43230</v>
      </c>
      <c r="P5646" s="72">
        <v>264.79000000000002</v>
      </c>
    </row>
    <row r="5647" spans="15:16" x14ac:dyDescent="0.35">
      <c r="O5647" s="191">
        <v>43231</v>
      </c>
      <c r="P5647" s="72">
        <v>266.88</v>
      </c>
    </row>
    <row r="5648" spans="15:16" x14ac:dyDescent="0.35">
      <c r="O5648" s="191">
        <v>43234</v>
      </c>
      <c r="P5648" s="72">
        <v>237.54</v>
      </c>
    </row>
    <row r="5649" spans="15:16" x14ac:dyDescent="0.35">
      <c r="O5649" s="191">
        <v>43235</v>
      </c>
      <c r="P5649" s="72">
        <v>225.24</v>
      </c>
    </row>
    <row r="5650" spans="15:16" x14ac:dyDescent="0.35">
      <c r="O5650" s="191">
        <v>43236</v>
      </c>
      <c r="P5650" s="72">
        <v>223.81</v>
      </c>
    </row>
    <row r="5651" spans="15:16" x14ac:dyDescent="0.35">
      <c r="O5651" s="191">
        <v>43237</v>
      </c>
      <c r="P5651" s="72">
        <v>229.75</v>
      </c>
    </row>
    <row r="5652" spans="15:16" x14ac:dyDescent="0.35">
      <c r="O5652" s="191">
        <v>43238</v>
      </c>
      <c r="P5652" s="72">
        <v>227.15</v>
      </c>
    </row>
    <row r="5653" spans="15:16" x14ac:dyDescent="0.35">
      <c r="O5653" s="191">
        <v>43241</v>
      </c>
      <c r="P5653" s="72">
        <v>226.08</v>
      </c>
    </row>
    <row r="5654" spans="15:16" x14ac:dyDescent="0.35">
      <c r="O5654" s="191">
        <v>43242</v>
      </c>
      <c r="P5654" s="72">
        <v>229.42</v>
      </c>
    </row>
    <row r="5655" spans="15:16" x14ac:dyDescent="0.35">
      <c r="O5655" s="191">
        <v>43243</v>
      </c>
      <c r="P5655" s="72">
        <v>232.25</v>
      </c>
    </row>
    <row r="5656" spans="15:16" x14ac:dyDescent="0.35">
      <c r="O5656" s="191">
        <v>43244</v>
      </c>
      <c r="P5656" s="72">
        <v>236.24</v>
      </c>
    </row>
    <row r="5657" spans="15:16" x14ac:dyDescent="0.35">
      <c r="O5657" s="191">
        <v>43245</v>
      </c>
      <c r="P5657" s="72">
        <v>239.35</v>
      </c>
    </row>
    <row r="5658" spans="15:16" x14ac:dyDescent="0.35">
      <c r="O5658" s="191">
        <v>43248</v>
      </c>
      <c r="P5658" s="72">
        <v>241.95</v>
      </c>
    </row>
    <row r="5659" spans="15:16" x14ac:dyDescent="0.35">
      <c r="O5659" s="191">
        <v>43249</v>
      </c>
      <c r="P5659" s="72">
        <v>239.03</v>
      </c>
    </row>
    <row r="5660" spans="15:16" x14ac:dyDescent="0.35">
      <c r="O5660" s="191">
        <v>43250</v>
      </c>
      <c r="P5660" s="72">
        <v>245.53</v>
      </c>
    </row>
    <row r="5661" spans="15:16" x14ac:dyDescent="0.35">
      <c r="O5661" s="191">
        <v>43251</v>
      </c>
      <c r="P5661" s="72">
        <v>249.89</v>
      </c>
    </row>
    <row r="5662" spans="15:16" x14ac:dyDescent="0.35">
      <c r="O5662" s="191">
        <v>43252</v>
      </c>
      <c r="P5662" s="72">
        <v>244.37</v>
      </c>
    </row>
    <row r="5663" spans="15:16" x14ac:dyDescent="0.35">
      <c r="O5663" s="191">
        <v>43255</v>
      </c>
      <c r="P5663" s="72">
        <v>236.94</v>
      </c>
    </row>
    <row r="5664" spans="15:16" x14ac:dyDescent="0.35">
      <c r="O5664" s="191">
        <v>43256</v>
      </c>
      <c r="P5664" s="72">
        <v>244.83</v>
      </c>
    </row>
    <row r="5665" spans="15:16" x14ac:dyDescent="0.35">
      <c r="O5665" s="191">
        <v>43257</v>
      </c>
      <c r="P5665" s="72">
        <v>246.69</v>
      </c>
    </row>
    <row r="5666" spans="15:16" x14ac:dyDescent="0.35">
      <c r="O5666" s="191">
        <v>43258</v>
      </c>
      <c r="P5666" s="72">
        <v>247.94</v>
      </c>
    </row>
    <row r="5667" spans="15:16" x14ac:dyDescent="0.35">
      <c r="O5667" s="191">
        <v>43259</v>
      </c>
      <c r="P5667" s="72">
        <v>247.8</v>
      </c>
    </row>
    <row r="5668" spans="15:16" x14ac:dyDescent="0.35">
      <c r="O5668" s="191">
        <v>43262</v>
      </c>
      <c r="P5668" s="72">
        <v>244.78</v>
      </c>
    </row>
    <row r="5669" spans="15:16" x14ac:dyDescent="0.35">
      <c r="O5669" s="191">
        <v>43263</v>
      </c>
      <c r="P5669" s="72">
        <v>248.4</v>
      </c>
    </row>
    <row r="5670" spans="15:16" x14ac:dyDescent="0.35">
      <c r="O5670" s="191">
        <v>43264</v>
      </c>
      <c r="P5670" s="72">
        <v>250.26</v>
      </c>
    </row>
    <row r="5671" spans="15:16" x14ac:dyDescent="0.35">
      <c r="O5671" s="191">
        <v>43265</v>
      </c>
      <c r="P5671" s="72">
        <v>257.87</v>
      </c>
    </row>
    <row r="5672" spans="15:16" x14ac:dyDescent="0.35">
      <c r="O5672" s="191">
        <v>43266</v>
      </c>
      <c r="P5672" s="72">
        <v>252.63</v>
      </c>
    </row>
    <row r="5673" spans="15:16" x14ac:dyDescent="0.35">
      <c r="O5673" s="191">
        <v>43269</v>
      </c>
      <c r="P5673" s="72">
        <v>255.6</v>
      </c>
    </row>
    <row r="5674" spans="15:16" x14ac:dyDescent="0.35">
      <c r="O5674" s="191">
        <v>43270</v>
      </c>
      <c r="P5674" s="72">
        <v>247.89</v>
      </c>
    </row>
    <row r="5675" spans="15:16" x14ac:dyDescent="0.35">
      <c r="O5675" s="191">
        <v>43271</v>
      </c>
      <c r="P5675" s="72">
        <v>244.4</v>
      </c>
    </row>
    <row r="5676" spans="15:16" x14ac:dyDescent="0.35">
      <c r="O5676" s="191">
        <v>43272</v>
      </c>
      <c r="P5676" s="72">
        <v>241.92</v>
      </c>
    </row>
    <row r="5677" spans="15:16" x14ac:dyDescent="0.35">
      <c r="O5677" s="191">
        <v>43273</v>
      </c>
      <c r="P5677" s="72">
        <v>245.57</v>
      </c>
    </row>
    <row r="5678" spans="15:16" x14ac:dyDescent="0.35">
      <c r="O5678" s="191">
        <v>43276</v>
      </c>
      <c r="P5678" s="72">
        <v>247.82</v>
      </c>
    </row>
    <row r="5679" spans="15:16" x14ac:dyDescent="0.35">
      <c r="O5679" s="191">
        <v>43277</v>
      </c>
      <c r="P5679" s="72">
        <v>250.49</v>
      </c>
    </row>
    <row r="5680" spans="15:16" x14ac:dyDescent="0.35">
      <c r="O5680" s="191">
        <v>43278</v>
      </c>
      <c r="P5680" s="72">
        <v>248.85</v>
      </c>
    </row>
    <row r="5681" spans="15:16" x14ac:dyDescent="0.35">
      <c r="O5681" s="191">
        <v>43279</v>
      </c>
      <c r="P5681" s="72">
        <v>247.3</v>
      </c>
    </row>
    <row r="5682" spans="15:16" x14ac:dyDescent="0.35">
      <c r="O5682" s="191">
        <v>43280</v>
      </c>
      <c r="P5682" s="72">
        <v>252.36</v>
      </c>
    </row>
    <row r="5683" spans="15:16" x14ac:dyDescent="0.35">
      <c r="O5683" s="191">
        <v>43283</v>
      </c>
      <c r="P5683" s="72">
        <v>247.77</v>
      </c>
    </row>
    <row r="5684" spans="15:16" x14ac:dyDescent="0.35">
      <c r="O5684" s="191">
        <v>43284</v>
      </c>
      <c r="P5684" s="72">
        <v>263.27999999999997</v>
      </c>
    </row>
    <row r="5685" spans="15:16" x14ac:dyDescent="0.35">
      <c r="O5685" s="191">
        <v>43285</v>
      </c>
      <c r="P5685" s="72">
        <v>259.81</v>
      </c>
    </row>
    <row r="5686" spans="15:16" x14ac:dyDescent="0.35">
      <c r="O5686" s="191">
        <v>43286</v>
      </c>
      <c r="P5686" s="72">
        <v>254.14</v>
      </c>
    </row>
    <row r="5687" spans="15:16" x14ac:dyDescent="0.35">
      <c r="O5687" s="191">
        <v>43287</v>
      </c>
      <c r="P5687" s="72">
        <v>249.51</v>
      </c>
    </row>
    <row r="5688" spans="15:16" x14ac:dyDescent="0.35">
      <c r="O5688" s="191">
        <v>43290</v>
      </c>
      <c r="P5688" s="72">
        <v>257.89</v>
      </c>
    </row>
    <row r="5689" spans="15:16" x14ac:dyDescent="0.35">
      <c r="O5689" s="191">
        <v>43291</v>
      </c>
      <c r="P5689" s="72">
        <v>257.42</v>
      </c>
    </row>
    <row r="5690" spans="15:16" x14ac:dyDescent="0.35">
      <c r="O5690" s="191">
        <v>43292</v>
      </c>
      <c r="P5690" s="72">
        <v>252.78</v>
      </c>
    </row>
    <row r="5691" spans="15:16" x14ac:dyDescent="0.35">
      <c r="O5691" s="191">
        <v>43293</v>
      </c>
      <c r="P5691" s="72">
        <v>248.47</v>
      </c>
    </row>
    <row r="5692" spans="15:16" x14ac:dyDescent="0.35">
      <c r="O5692" s="191">
        <v>43294</v>
      </c>
      <c r="P5692" s="72">
        <v>242.57</v>
      </c>
    </row>
    <row r="5693" spans="15:16" x14ac:dyDescent="0.35">
      <c r="O5693" s="191">
        <v>43297</v>
      </c>
      <c r="P5693" s="72">
        <v>227.91</v>
      </c>
    </row>
    <row r="5694" spans="15:16" x14ac:dyDescent="0.35">
      <c r="O5694" s="191">
        <v>43298</v>
      </c>
      <c r="P5694" s="72">
        <v>232.27</v>
      </c>
    </row>
    <row r="5695" spans="15:16" x14ac:dyDescent="0.35">
      <c r="O5695" s="191">
        <v>43299</v>
      </c>
      <c r="P5695" s="72">
        <v>223.6</v>
      </c>
    </row>
    <row r="5696" spans="15:16" x14ac:dyDescent="0.35">
      <c r="O5696" s="191">
        <v>43300</v>
      </c>
      <c r="P5696" s="72">
        <v>218.4</v>
      </c>
    </row>
    <row r="5697" spans="15:16" x14ac:dyDescent="0.35">
      <c r="O5697" s="191">
        <v>43301</v>
      </c>
      <c r="P5697" s="72">
        <v>223.55</v>
      </c>
    </row>
    <row r="5698" spans="15:16" x14ac:dyDescent="0.35">
      <c r="O5698" s="191">
        <v>43304</v>
      </c>
      <c r="P5698" s="72">
        <v>227.96</v>
      </c>
    </row>
    <row r="5699" spans="15:16" x14ac:dyDescent="0.35">
      <c r="O5699" s="191">
        <v>43305</v>
      </c>
      <c r="P5699" s="72">
        <v>230.77</v>
      </c>
    </row>
    <row r="5700" spans="15:16" x14ac:dyDescent="0.35">
      <c r="O5700" s="191">
        <v>43306</v>
      </c>
      <c r="P5700" s="72">
        <v>221.96</v>
      </c>
    </row>
    <row r="5701" spans="15:16" ht="14.5" customHeight="1" x14ac:dyDescent="0.35">
      <c r="O5701" s="191">
        <v>43307</v>
      </c>
      <c r="P5701" s="72">
        <v>224.02</v>
      </c>
    </row>
    <row r="5702" spans="15:16" ht="29" customHeight="1" x14ac:dyDescent="0.35">
      <c r="O5702" s="191">
        <v>43308</v>
      </c>
      <c r="P5702" s="72">
        <v>226.97</v>
      </c>
    </row>
    <row r="5703" spans="15:16" x14ac:dyDescent="0.35">
      <c r="O5703" s="191">
        <v>43311</v>
      </c>
      <c r="P5703" s="72">
        <v>226.93</v>
      </c>
    </row>
    <row r="5704" spans="15:16" x14ac:dyDescent="0.35">
      <c r="O5704" s="191">
        <v>43312</v>
      </c>
      <c r="P5704" s="72">
        <v>231.33</v>
      </c>
    </row>
    <row r="5705" spans="15:16" x14ac:dyDescent="0.35">
      <c r="O5705" s="191">
        <v>43313</v>
      </c>
      <c r="P5705" s="72">
        <v>220.79</v>
      </c>
    </row>
    <row r="5706" spans="15:16" x14ac:dyDescent="0.35">
      <c r="O5706" s="191">
        <v>43314</v>
      </c>
      <c r="P5706" s="72">
        <v>220.6</v>
      </c>
    </row>
    <row r="5707" spans="15:16" x14ac:dyDescent="0.35">
      <c r="O5707" s="191">
        <v>43315</v>
      </c>
      <c r="P5707" s="72">
        <v>219.85</v>
      </c>
    </row>
    <row r="5708" spans="15:16" x14ac:dyDescent="0.35">
      <c r="O5708" s="191">
        <v>43318</v>
      </c>
      <c r="P5708" s="72">
        <v>224.4</v>
      </c>
    </row>
    <row r="5709" spans="15:16" x14ac:dyDescent="0.35">
      <c r="O5709" s="191">
        <v>43319</v>
      </c>
      <c r="P5709" s="72">
        <v>222.62</v>
      </c>
    </row>
    <row r="5710" spans="15:16" x14ac:dyDescent="0.35">
      <c r="O5710" s="191">
        <v>43320</v>
      </c>
      <c r="P5710" s="72">
        <v>221.44</v>
      </c>
    </row>
    <row r="5711" spans="15:16" x14ac:dyDescent="0.35">
      <c r="O5711" s="191">
        <v>43321</v>
      </c>
      <c r="P5711" s="72">
        <v>222.33</v>
      </c>
    </row>
    <row r="5712" spans="15:16" x14ac:dyDescent="0.35">
      <c r="O5712" s="191">
        <v>43322</v>
      </c>
      <c r="P5712" s="72">
        <v>218.82</v>
      </c>
    </row>
    <row r="5713" spans="15:16" x14ac:dyDescent="0.35">
      <c r="O5713" s="191">
        <v>43325</v>
      </c>
      <c r="P5713" s="72">
        <v>219.76</v>
      </c>
    </row>
    <row r="5714" spans="15:16" x14ac:dyDescent="0.35">
      <c r="O5714" s="191">
        <v>43326</v>
      </c>
      <c r="P5714" s="72">
        <v>222.57</v>
      </c>
    </row>
    <row r="5715" spans="15:16" x14ac:dyDescent="0.35">
      <c r="O5715" s="191">
        <v>43328</v>
      </c>
      <c r="P5715" s="72">
        <v>224.25</v>
      </c>
    </row>
    <row r="5716" spans="15:16" x14ac:dyDescent="0.35">
      <c r="O5716" s="191">
        <v>43329</v>
      </c>
      <c r="P5716" s="72">
        <v>227.67</v>
      </c>
    </row>
    <row r="5717" spans="15:16" x14ac:dyDescent="0.35">
      <c r="O5717" s="191">
        <v>43332</v>
      </c>
      <c r="P5717" s="72">
        <v>229.69</v>
      </c>
    </row>
    <row r="5718" spans="15:16" x14ac:dyDescent="0.35">
      <c r="O5718" s="191">
        <v>43333</v>
      </c>
      <c r="P5718" s="72">
        <v>225.38</v>
      </c>
    </row>
    <row r="5719" spans="15:16" x14ac:dyDescent="0.35">
      <c r="O5719" s="191">
        <v>43335</v>
      </c>
      <c r="P5719" s="72">
        <v>220.6</v>
      </c>
    </row>
    <row r="5720" spans="15:16" x14ac:dyDescent="0.35">
      <c r="O5720" s="191">
        <v>43336</v>
      </c>
      <c r="P5720" s="72">
        <v>216.43</v>
      </c>
    </row>
    <row r="5721" spans="15:16" x14ac:dyDescent="0.35">
      <c r="O5721" s="191">
        <v>43339</v>
      </c>
      <c r="P5721" s="72">
        <v>222.1</v>
      </c>
    </row>
    <row r="5722" spans="15:16" x14ac:dyDescent="0.35">
      <c r="O5722" s="191">
        <v>43340</v>
      </c>
      <c r="P5722" s="72">
        <v>218.63</v>
      </c>
    </row>
    <row r="5723" spans="15:16" x14ac:dyDescent="0.35">
      <c r="O5723" s="191">
        <v>43341</v>
      </c>
      <c r="P5723" s="72">
        <v>219.76</v>
      </c>
    </row>
    <row r="5724" spans="15:16" x14ac:dyDescent="0.35">
      <c r="O5724" s="191">
        <v>43342</v>
      </c>
      <c r="P5724" s="72">
        <v>221.12</v>
      </c>
    </row>
    <row r="5725" spans="15:16" x14ac:dyDescent="0.35">
      <c r="O5725" s="191">
        <v>43343</v>
      </c>
      <c r="P5725" s="72">
        <v>219.52</v>
      </c>
    </row>
    <row r="5726" spans="15:16" x14ac:dyDescent="0.35">
      <c r="O5726" s="191">
        <v>43346</v>
      </c>
      <c r="P5726" s="72">
        <v>221.77</v>
      </c>
    </row>
    <row r="5727" spans="15:16" x14ac:dyDescent="0.35">
      <c r="O5727" s="191">
        <v>43347</v>
      </c>
      <c r="P5727" s="72">
        <v>209.59</v>
      </c>
    </row>
    <row r="5728" spans="15:16" x14ac:dyDescent="0.35">
      <c r="O5728" s="191">
        <v>43348</v>
      </c>
      <c r="P5728" s="72">
        <v>208.37</v>
      </c>
    </row>
    <row r="5729" spans="15:16" x14ac:dyDescent="0.35">
      <c r="O5729" s="191">
        <v>43349</v>
      </c>
      <c r="P5729" s="72">
        <v>207.11</v>
      </c>
    </row>
    <row r="5730" spans="15:16" x14ac:dyDescent="0.35">
      <c r="O5730" s="191">
        <v>43350</v>
      </c>
      <c r="P5730" s="72">
        <v>208.89</v>
      </c>
    </row>
    <row r="5731" spans="15:16" x14ac:dyDescent="0.35">
      <c r="O5731" s="191">
        <v>43353</v>
      </c>
      <c r="P5731" s="72">
        <v>208</v>
      </c>
    </row>
    <row r="5732" spans="15:16" x14ac:dyDescent="0.35">
      <c r="O5732" s="191">
        <v>43354</v>
      </c>
      <c r="P5732" s="72">
        <v>202.38</v>
      </c>
    </row>
    <row r="5733" spans="15:16" x14ac:dyDescent="0.35">
      <c r="O5733" s="191">
        <v>43355</v>
      </c>
      <c r="P5733" s="72">
        <v>208.61</v>
      </c>
    </row>
    <row r="5734" spans="15:16" x14ac:dyDescent="0.35">
      <c r="O5734" s="191">
        <v>43357</v>
      </c>
      <c r="P5734" s="72">
        <v>219.2</v>
      </c>
    </row>
    <row r="5735" spans="15:16" x14ac:dyDescent="0.35">
      <c r="O5735" s="191">
        <v>43360</v>
      </c>
      <c r="P5735" s="72">
        <v>221.68</v>
      </c>
    </row>
    <row r="5736" spans="15:16" x14ac:dyDescent="0.35">
      <c r="O5736" s="191">
        <v>43361</v>
      </c>
      <c r="P5736" s="72">
        <v>220.23</v>
      </c>
    </row>
    <row r="5737" spans="15:16" x14ac:dyDescent="0.35">
      <c r="O5737" s="191">
        <v>43362</v>
      </c>
      <c r="P5737" s="72">
        <v>220.09</v>
      </c>
    </row>
    <row r="5738" spans="15:16" x14ac:dyDescent="0.35">
      <c r="O5738" s="191">
        <v>43364</v>
      </c>
      <c r="P5738" s="72">
        <v>219.8</v>
      </c>
    </row>
    <row r="5739" spans="15:16" x14ac:dyDescent="0.35">
      <c r="O5739" s="191">
        <v>43367</v>
      </c>
      <c r="P5739" s="72">
        <v>218.59</v>
      </c>
    </row>
    <row r="5740" spans="15:16" x14ac:dyDescent="0.35">
      <c r="O5740" s="191">
        <v>43368</v>
      </c>
      <c r="P5740" s="72">
        <v>221.21</v>
      </c>
    </row>
    <row r="5741" spans="15:16" x14ac:dyDescent="0.35">
      <c r="O5741" s="191">
        <v>43369</v>
      </c>
      <c r="P5741" s="72">
        <v>219.48</v>
      </c>
    </row>
    <row r="5742" spans="15:16" x14ac:dyDescent="0.35">
      <c r="O5742" s="191">
        <v>43370</v>
      </c>
      <c r="P5742" s="72">
        <v>218.54</v>
      </c>
    </row>
    <row r="5743" spans="15:16" x14ac:dyDescent="0.35">
      <c r="O5743" s="191">
        <v>43371</v>
      </c>
      <c r="P5743" s="72">
        <v>219.01</v>
      </c>
    </row>
    <row r="5744" spans="15:16" x14ac:dyDescent="0.35">
      <c r="O5744" s="191">
        <v>43374</v>
      </c>
      <c r="P5744" s="72">
        <v>216.34</v>
      </c>
    </row>
    <row r="5745" spans="15:16" x14ac:dyDescent="0.35">
      <c r="O5745" s="191">
        <v>43376</v>
      </c>
      <c r="P5745" s="72">
        <v>213.25</v>
      </c>
    </row>
    <row r="5746" spans="15:16" x14ac:dyDescent="0.35">
      <c r="O5746" s="191">
        <v>43377</v>
      </c>
      <c r="P5746" s="72">
        <v>204.44</v>
      </c>
    </row>
    <row r="5747" spans="15:16" x14ac:dyDescent="0.35">
      <c r="O5747" s="191">
        <v>43378</v>
      </c>
      <c r="P5747" s="72">
        <v>196.01</v>
      </c>
    </row>
    <row r="5748" spans="15:16" x14ac:dyDescent="0.35">
      <c r="O5748" s="191">
        <v>43381</v>
      </c>
      <c r="P5748" s="72">
        <v>201.58</v>
      </c>
    </row>
    <row r="5749" spans="15:16" x14ac:dyDescent="0.35">
      <c r="O5749" s="191">
        <v>43382</v>
      </c>
      <c r="P5749" s="72">
        <v>202.85</v>
      </c>
    </row>
    <row r="5750" spans="15:16" x14ac:dyDescent="0.35">
      <c r="O5750" s="191">
        <v>43383</v>
      </c>
      <c r="P5750" s="72">
        <v>214</v>
      </c>
    </row>
    <row r="5751" spans="15:16" x14ac:dyDescent="0.35">
      <c r="O5751" s="191">
        <v>43384</v>
      </c>
      <c r="P5751" s="72">
        <v>210.44</v>
      </c>
    </row>
    <row r="5752" spans="15:16" x14ac:dyDescent="0.35">
      <c r="O5752" s="191">
        <v>43385</v>
      </c>
      <c r="P5752" s="72">
        <v>214.65</v>
      </c>
    </row>
    <row r="5753" spans="15:16" x14ac:dyDescent="0.35">
      <c r="O5753" s="191">
        <v>43388</v>
      </c>
      <c r="P5753" s="72">
        <v>220.09</v>
      </c>
    </row>
    <row r="5754" spans="15:16" x14ac:dyDescent="0.35">
      <c r="O5754" s="191">
        <v>43389</v>
      </c>
      <c r="P5754" s="72">
        <v>220.6</v>
      </c>
    </row>
    <row r="5755" spans="15:16" x14ac:dyDescent="0.35">
      <c r="O5755" s="191">
        <v>43390</v>
      </c>
      <c r="P5755" s="72">
        <v>216.53</v>
      </c>
    </row>
    <row r="5756" spans="15:16" x14ac:dyDescent="0.35">
      <c r="O5756" s="191">
        <v>43392</v>
      </c>
      <c r="P5756" s="72">
        <v>212.87</v>
      </c>
    </row>
    <row r="5757" spans="15:16" x14ac:dyDescent="0.35">
      <c r="O5757" s="191">
        <v>43395</v>
      </c>
      <c r="P5757" s="72">
        <v>209.17</v>
      </c>
    </row>
    <row r="5758" spans="15:16" x14ac:dyDescent="0.35">
      <c r="O5758" s="191">
        <v>43396</v>
      </c>
      <c r="P5758" s="72">
        <v>204.53</v>
      </c>
    </row>
    <row r="5759" spans="15:16" x14ac:dyDescent="0.35">
      <c r="O5759" s="191">
        <v>43397</v>
      </c>
      <c r="P5759" s="72">
        <v>205.94</v>
      </c>
    </row>
    <row r="5760" spans="15:16" x14ac:dyDescent="0.35">
      <c r="O5760" s="191">
        <v>43398</v>
      </c>
      <c r="P5760" s="72">
        <v>208.09</v>
      </c>
    </row>
    <row r="5761" spans="15:16" x14ac:dyDescent="0.35">
      <c r="O5761" s="191">
        <v>43399</v>
      </c>
      <c r="P5761" s="72">
        <v>203.88</v>
      </c>
    </row>
    <row r="5762" spans="15:16" x14ac:dyDescent="0.35">
      <c r="O5762" s="191">
        <v>43402</v>
      </c>
      <c r="P5762" s="72">
        <v>206.13</v>
      </c>
    </row>
    <row r="5763" spans="15:16" x14ac:dyDescent="0.35">
      <c r="O5763" s="191">
        <v>43403</v>
      </c>
      <c r="P5763" s="72">
        <v>212.96</v>
      </c>
    </row>
    <row r="5764" spans="15:16" x14ac:dyDescent="0.35">
      <c r="O5764" s="191">
        <v>43404</v>
      </c>
      <c r="P5764" s="72">
        <v>204.11</v>
      </c>
    </row>
    <row r="5765" spans="15:16" x14ac:dyDescent="0.35">
      <c r="O5765" s="191">
        <v>43405</v>
      </c>
      <c r="P5765" s="72">
        <v>204.02</v>
      </c>
    </row>
    <row r="5766" spans="15:16" x14ac:dyDescent="0.35">
      <c r="O5766" s="191">
        <v>43406</v>
      </c>
      <c r="P5766" s="72">
        <v>203.92</v>
      </c>
    </row>
    <row r="5767" spans="15:16" x14ac:dyDescent="0.35">
      <c r="O5767" s="191">
        <v>43409</v>
      </c>
      <c r="P5767" s="72">
        <v>205.98</v>
      </c>
    </row>
    <row r="5768" spans="15:16" x14ac:dyDescent="0.35">
      <c r="O5768" s="191">
        <v>43410</v>
      </c>
      <c r="P5768" s="72">
        <v>200.32</v>
      </c>
    </row>
    <row r="5769" spans="15:16" x14ac:dyDescent="0.35">
      <c r="O5769" s="191">
        <v>43411</v>
      </c>
      <c r="P5769" s="72">
        <v>201.63</v>
      </c>
    </row>
    <row r="5770" spans="15:16" x14ac:dyDescent="0.35">
      <c r="O5770" s="191">
        <v>43413</v>
      </c>
      <c r="P5770" s="72">
        <v>196.29</v>
      </c>
    </row>
    <row r="5771" spans="15:16" x14ac:dyDescent="0.35">
      <c r="O5771" s="191">
        <v>43416</v>
      </c>
      <c r="P5771" s="72">
        <v>201.16</v>
      </c>
    </row>
    <row r="5772" spans="15:16" x14ac:dyDescent="0.35">
      <c r="O5772" s="191">
        <v>43417</v>
      </c>
      <c r="P5772" s="72">
        <v>206.08</v>
      </c>
    </row>
    <row r="5773" spans="15:16" x14ac:dyDescent="0.35">
      <c r="O5773" s="191">
        <v>43418</v>
      </c>
      <c r="P5773" s="72">
        <v>203.69</v>
      </c>
    </row>
    <row r="5774" spans="15:16" x14ac:dyDescent="0.35">
      <c r="O5774" s="191">
        <v>43419</v>
      </c>
      <c r="P5774" s="72">
        <v>207.48</v>
      </c>
    </row>
    <row r="5775" spans="15:16" x14ac:dyDescent="0.35">
      <c r="O5775" s="191">
        <v>43420</v>
      </c>
      <c r="P5775" s="72">
        <v>207.81</v>
      </c>
    </row>
    <row r="5776" spans="15:16" x14ac:dyDescent="0.35">
      <c r="O5776" s="191">
        <v>43423</v>
      </c>
      <c r="P5776" s="72">
        <v>210.01</v>
      </c>
    </row>
    <row r="5777" spans="15:16" x14ac:dyDescent="0.35">
      <c r="O5777" s="191">
        <v>43424</v>
      </c>
      <c r="P5777" s="72">
        <v>202.33</v>
      </c>
    </row>
    <row r="5778" spans="15:16" x14ac:dyDescent="0.35">
      <c r="O5778" s="191">
        <v>43425</v>
      </c>
      <c r="P5778" s="72">
        <v>205.19</v>
      </c>
    </row>
    <row r="5779" spans="15:16" x14ac:dyDescent="0.35">
      <c r="O5779" s="191">
        <v>43426</v>
      </c>
      <c r="P5779" s="72">
        <v>202.28</v>
      </c>
    </row>
    <row r="5780" spans="15:16" x14ac:dyDescent="0.35">
      <c r="O5780" s="191">
        <v>43430</v>
      </c>
      <c r="P5780" s="72">
        <v>203.92</v>
      </c>
    </row>
    <row r="5781" spans="15:16" x14ac:dyDescent="0.35">
      <c r="O5781" s="191">
        <v>43431</v>
      </c>
      <c r="P5781" s="72">
        <v>204.02</v>
      </c>
    </row>
    <row r="5782" spans="15:16" x14ac:dyDescent="0.35">
      <c r="O5782" s="191">
        <v>43432</v>
      </c>
      <c r="P5782" s="72">
        <v>202.38</v>
      </c>
    </row>
    <row r="5783" spans="15:16" x14ac:dyDescent="0.35">
      <c r="O5783" s="191">
        <v>43433</v>
      </c>
      <c r="P5783" s="72">
        <v>204.95</v>
      </c>
    </row>
    <row r="5784" spans="15:16" x14ac:dyDescent="0.35">
      <c r="O5784" s="191">
        <v>43434</v>
      </c>
      <c r="P5784" s="72">
        <v>204.86</v>
      </c>
    </row>
    <row r="5785" spans="15:16" x14ac:dyDescent="0.35">
      <c r="O5785" s="191">
        <v>43437</v>
      </c>
      <c r="P5785" s="72">
        <v>201.21</v>
      </c>
    </row>
    <row r="5786" spans="15:16" x14ac:dyDescent="0.35">
      <c r="O5786" s="191">
        <v>43438</v>
      </c>
      <c r="P5786" s="72">
        <v>196.29</v>
      </c>
    </row>
    <row r="5787" spans="15:16" x14ac:dyDescent="0.35">
      <c r="O5787" s="191">
        <v>43439</v>
      </c>
      <c r="P5787" s="72">
        <v>198.35</v>
      </c>
    </row>
    <row r="5788" spans="15:16" x14ac:dyDescent="0.35">
      <c r="O5788" s="191">
        <v>43440</v>
      </c>
      <c r="P5788" s="72">
        <v>195.02</v>
      </c>
    </row>
    <row r="5789" spans="15:16" x14ac:dyDescent="0.35">
      <c r="O5789" s="191">
        <v>43441</v>
      </c>
      <c r="P5789" s="72">
        <v>193.52</v>
      </c>
    </row>
    <row r="5790" spans="15:16" x14ac:dyDescent="0.35">
      <c r="O5790" s="191">
        <v>43444</v>
      </c>
      <c r="P5790" s="72">
        <v>185.7</v>
      </c>
    </row>
    <row r="5791" spans="15:16" x14ac:dyDescent="0.35">
      <c r="O5791" s="191">
        <v>43445</v>
      </c>
      <c r="P5791" s="72">
        <v>190.06</v>
      </c>
    </row>
    <row r="5792" spans="15:16" x14ac:dyDescent="0.35">
      <c r="O5792" s="191">
        <v>43446</v>
      </c>
      <c r="P5792" s="72">
        <v>199.52</v>
      </c>
    </row>
    <row r="5793" spans="15:16" x14ac:dyDescent="0.35">
      <c r="O5793" s="191">
        <v>43447</v>
      </c>
      <c r="P5793" s="72">
        <v>199</v>
      </c>
    </row>
    <row r="5794" spans="15:16" x14ac:dyDescent="0.35">
      <c r="O5794" s="191">
        <v>43448</v>
      </c>
      <c r="P5794" s="72">
        <v>198.96</v>
      </c>
    </row>
    <row r="5795" spans="15:16" x14ac:dyDescent="0.35">
      <c r="O5795" s="191">
        <v>43451</v>
      </c>
      <c r="P5795" s="72">
        <v>196.8</v>
      </c>
    </row>
    <row r="5796" spans="15:16" x14ac:dyDescent="0.35">
      <c r="O5796" s="191">
        <v>43452</v>
      </c>
      <c r="P5796" s="72">
        <v>196.85</v>
      </c>
    </row>
    <row r="5797" spans="15:16" x14ac:dyDescent="0.35">
      <c r="O5797" s="191">
        <v>43453</v>
      </c>
      <c r="P5797" s="72">
        <v>196.9</v>
      </c>
    </row>
    <row r="5798" spans="15:16" x14ac:dyDescent="0.35">
      <c r="O5798" s="191">
        <v>43454</v>
      </c>
      <c r="P5798" s="72">
        <v>196.94</v>
      </c>
    </row>
    <row r="5799" spans="15:16" x14ac:dyDescent="0.35">
      <c r="O5799" s="191">
        <v>43455</v>
      </c>
      <c r="P5799" s="72">
        <v>201.82</v>
      </c>
    </row>
    <row r="5800" spans="15:16" x14ac:dyDescent="0.35">
      <c r="O5800" s="191">
        <v>43458</v>
      </c>
      <c r="P5800" s="72">
        <v>205.24</v>
      </c>
    </row>
    <row r="5801" spans="15:16" x14ac:dyDescent="0.35">
      <c r="O5801" s="191">
        <v>43460</v>
      </c>
      <c r="P5801" s="72">
        <v>204.77</v>
      </c>
    </row>
    <row r="5802" spans="15:16" x14ac:dyDescent="0.35">
      <c r="O5802" s="191">
        <v>43461</v>
      </c>
      <c r="P5802" s="72">
        <v>206.17</v>
      </c>
    </row>
    <row r="5803" spans="15:16" x14ac:dyDescent="0.35">
      <c r="O5803" s="191">
        <v>43462</v>
      </c>
      <c r="P5803" s="72">
        <v>206.87</v>
      </c>
    </row>
    <row r="5804" spans="15:16" x14ac:dyDescent="0.35">
      <c r="O5804" s="191">
        <v>43465</v>
      </c>
      <c r="P5804" s="72">
        <v>205.56</v>
      </c>
    </row>
    <row r="5805" spans="15:16" x14ac:dyDescent="0.35">
      <c r="O5805" s="191">
        <v>43466</v>
      </c>
      <c r="P5805" s="72">
        <v>205.28</v>
      </c>
    </row>
    <row r="5806" spans="15:16" x14ac:dyDescent="0.35">
      <c r="O5806" s="191">
        <v>43467</v>
      </c>
      <c r="P5806" s="72">
        <v>201.07</v>
      </c>
    </row>
    <row r="5807" spans="15:16" x14ac:dyDescent="0.35">
      <c r="O5807" s="191">
        <v>43468</v>
      </c>
      <c r="P5807" s="72">
        <v>196.8</v>
      </c>
    </row>
    <row r="5808" spans="15:16" x14ac:dyDescent="0.35">
      <c r="O5808" s="191">
        <v>43469</v>
      </c>
      <c r="P5808" s="72">
        <v>200.32</v>
      </c>
    </row>
    <row r="5809" spans="15:16" x14ac:dyDescent="0.35">
      <c r="O5809" s="191">
        <v>43472</v>
      </c>
      <c r="P5809" s="72">
        <v>201.39</v>
      </c>
    </row>
    <row r="5810" spans="15:16" x14ac:dyDescent="0.35">
      <c r="O5810" s="191">
        <v>43473</v>
      </c>
      <c r="P5810" s="72">
        <v>201.58</v>
      </c>
    </row>
    <row r="5811" spans="15:16" x14ac:dyDescent="0.35">
      <c r="O5811" s="191">
        <v>43474</v>
      </c>
      <c r="P5811" s="72">
        <v>199.19</v>
      </c>
    </row>
    <row r="5812" spans="15:16" x14ac:dyDescent="0.35">
      <c r="O5812" s="191">
        <v>43475</v>
      </c>
      <c r="P5812" s="72">
        <v>200.64</v>
      </c>
    </row>
    <row r="5813" spans="15:16" x14ac:dyDescent="0.35">
      <c r="O5813" s="191">
        <v>43476</v>
      </c>
      <c r="P5813" s="72">
        <v>198.54</v>
      </c>
    </row>
    <row r="5814" spans="15:16" x14ac:dyDescent="0.35">
      <c r="O5814" s="191">
        <v>43479</v>
      </c>
      <c r="P5814" s="72">
        <v>200.04</v>
      </c>
    </row>
    <row r="5815" spans="15:16" x14ac:dyDescent="0.35">
      <c r="O5815" s="191">
        <v>43480</v>
      </c>
      <c r="P5815" s="72">
        <v>200.78</v>
      </c>
    </row>
    <row r="5816" spans="15:16" x14ac:dyDescent="0.35">
      <c r="O5816" s="191">
        <v>43481</v>
      </c>
      <c r="P5816" s="72">
        <v>202.8</v>
      </c>
    </row>
    <row r="5817" spans="15:16" x14ac:dyDescent="0.35">
      <c r="O5817" s="191">
        <v>43482</v>
      </c>
      <c r="P5817" s="72">
        <v>204.39</v>
      </c>
    </row>
    <row r="5818" spans="15:16" x14ac:dyDescent="0.35">
      <c r="O5818" s="191">
        <v>43483</v>
      </c>
      <c r="P5818" s="72">
        <v>202.61</v>
      </c>
    </row>
    <row r="5819" spans="15:16" x14ac:dyDescent="0.35">
      <c r="O5819" s="191">
        <v>43486</v>
      </c>
      <c r="P5819" s="72">
        <v>197.22</v>
      </c>
    </row>
    <row r="5820" spans="15:16" x14ac:dyDescent="0.35">
      <c r="O5820" s="191">
        <v>43487</v>
      </c>
      <c r="P5820" s="72">
        <v>198.72</v>
      </c>
    </row>
    <row r="5821" spans="15:16" x14ac:dyDescent="0.35">
      <c r="O5821" s="191">
        <v>43488</v>
      </c>
      <c r="P5821" s="72">
        <v>197.32</v>
      </c>
    </row>
    <row r="5822" spans="15:16" x14ac:dyDescent="0.35">
      <c r="O5822" s="191">
        <v>43489</v>
      </c>
      <c r="P5822" s="72">
        <v>197.51</v>
      </c>
    </row>
    <row r="5823" spans="15:16" x14ac:dyDescent="0.35">
      <c r="O5823" s="191">
        <v>43490</v>
      </c>
      <c r="P5823" s="72">
        <v>193.99</v>
      </c>
    </row>
    <row r="5824" spans="15:16" x14ac:dyDescent="0.35">
      <c r="O5824" s="191">
        <v>43493</v>
      </c>
      <c r="P5824" s="72">
        <v>196.05</v>
      </c>
    </row>
    <row r="5825" spans="15:16" x14ac:dyDescent="0.35">
      <c r="O5825" s="191">
        <v>43494</v>
      </c>
      <c r="P5825" s="72">
        <v>191.93</v>
      </c>
    </row>
    <row r="5826" spans="15:16" x14ac:dyDescent="0.35">
      <c r="O5826" s="191">
        <v>43495</v>
      </c>
      <c r="P5826" s="72">
        <v>191.6</v>
      </c>
    </row>
    <row r="5827" spans="15:16" x14ac:dyDescent="0.35">
      <c r="O5827" s="191">
        <v>43496</v>
      </c>
      <c r="P5827" s="72">
        <v>190.95</v>
      </c>
    </row>
    <row r="5828" spans="15:16" x14ac:dyDescent="0.35">
      <c r="O5828" s="191">
        <v>43497</v>
      </c>
      <c r="P5828" s="72">
        <v>191.23</v>
      </c>
    </row>
    <row r="5829" spans="15:16" x14ac:dyDescent="0.35">
      <c r="O5829" s="191">
        <v>43500</v>
      </c>
      <c r="P5829" s="72">
        <v>187.25</v>
      </c>
    </row>
    <row r="5830" spans="15:16" x14ac:dyDescent="0.35">
      <c r="O5830" s="191">
        <v>43501</v>
      </c>
      <c r="P5830" s="72">
        <v>174.22</v>
      </c>
    </row>
    <row r="5831" spans="15:16" x14ac:dyDescent="0.35">
      <c r="O5831" s="191">
        <v>43502</v>
      </c>
      <c r="P5831" s="72">
        <v>176.57</v>
      </c>
    </row>
    <row r="5832" spans="15:16" x14ac:dyDescent="0.35">
      <c r="O5832" s="191">
        <v>43503</v>
      </c>
      <c r="P5832" s="72">
        <v>179.05</v>
      </c>
    </row>
    <row r="5833" spans="15:16" x14ac:dyDescent="0.35">
      <c r="O5833" s="191">
        <v>43504</v>
      </c>
      <c r="P5833" s="72">
        <v>173.99</v>
      </c>
    </row>
    <row r="5834" spans="15:16" x14ac:dyDescent="0.35">
      <c r="O5834" s="191">
        <v>43507</v>
      </c>
      <c r="P5834" s="72">
        <v>168.41</v>
      </c>
    </row>
    <row r="5835" spans="15:16" x14ac:dyDescent="0.35">
      <c r="O5835" s="191">
        <v>43508</v>
      </c>
      <c r="P5835" s="72">
        <v>174.78</v>
      </c>
    </row>
    <row r="5836" spans="15:16" x14ac:dyDescent="0.35">
      <c r="O5836" s="191">
        <v>43510</v>
      </c>
      <c r="P5836" s="72">
        <v>176.99</v>
      </c>
    </row>
    <row r="5837" spans="15:16" x14ac:dyDescent="0.35">
      <c r="O5837" s="191">
        <v>43511</v>
      </c>
      <c r="P5837" s="72">
        <v>174.41</v>
      </c>
    </row>
    <row r="5838" spans="15:16" x14ac:dyDescent="0.35">
      <c r="O5838" s="191">
        <v>43514</v>
      </c>
      <c r="P5838" s="72">
        <v>171.22</v>
      </c>
    </row>
    <row r="5839" spans="15:16" x14ac:dyDescent="0.35">
      <c r="O5839" s="191">
        <v>43515</v>
      </c>
      <c r="P5839" s="72">
        <v>172.86</v>
      </c>
    </row>
    <row r="5840" spans="15:16" x14ac:dyDescent="0.35">
      <c r="O5840" s="191">
        <v>43516</v>
      </c>
      <c r="P5840" s="72">
        <v>176.8</v>
      </c>
    </row>
    <row r="5841" spans="15:16" x14ac:dyDescent="0.35">
      <c r="O5841" s="191">
        <v>43517</v>
      </c>
      <c r="P5841" s="72">
        <v>178.63</v>
      </c>
    </row>
    <row r="5842" spans="15:16" x14ac:dyDescent="0.35">
      <c r="O5842" s="191">
        <v>43518</v>
      </c>
      <c r="P5842" s="72">
        <v>177.31</v>
      </c>
    </row>
    <row r="5843" spans="15:16" x14ac:dyDescent="0.35">
      <c r="O5843" s="191">
        <v>43521</v>
      </c>
      <c r="P5843" s="72">
        <v>179.05</v>
      </c>
    </row>
    <row r="5844" spans="15:16" x14ac:dyDescent="0.35">
      <c r="O5844" s="191">
        <v>43522</v>
      </c>
      <c r="P5844" s="72">
        <v>179.56</v>
      </c>
    </row>
    <row r="5845" spans="15:16" x14ac:dyDescent="0.35">
      <c r="O5845" s="191">
        <v>43523</v>
      </c>
      <c r="P5845" s="72">
        <v>180.55</v>
      </c>
    </row>
    <row r="5846" spans="15:16" x14ac:dyDescent="0.35">
      <c r="O5846" s="191">
        <v>43524</v>
      </c>
      <c r="P5846" s="72">
        <v>181.48</v>
      </c>
    </row>
    <row r="5847" spans="15:16" x14ac:dyDescent="0.35">
      <c r="O5847" s="191">
        <v>43525</v>
      </c>
      <c r="P5847" s="72">
        <v>184.86</v>
      </c>
    </row>
    <row r="5848" spans="15:16" x14ac:dyDescent="0.35">
      <c r="O5848" s="191">
        <v>43529</v>
      </c>
      <c r="P5848" s="72">
        <v>185.09</v>
      </c>
    </row>
    <row r="5849" spans="15:16" x14ac:dyDescent="0.35">
      <c r="O5849" s="191">
        <v>43530</v>
      </c>
      <c r="P5849" s="72">
        <v>185.47</v>
      </c>
    </row>
    <row r="5850" spans="15:16" x14ac:dyDescent="0.35">
      <c r="O5850" s="191">
        <v>43531</v>
      </c>
      <c r="P5850" s="72">
        <v>184.2</v>
      </c>
    </row>
    <row r="5851" spans="15:16" x14ac:dyDescent="0.35">
      <c r="O5851" s="191">
        <v>43532</v>
      </c>
      <c r="P5851" s="72">
        <v>181.02</v>
      </c>
    </row>
    <row r="5852" spans="15:16" x14ac:dyDescent="0.35">
      <c r="O5852" s="191">
        <v>43535</v>
      </c>
      <c r="P5852" s="72">
        <v>189.73</v>
      </c>
    </row>
    <row r="5853" spans="15:16" x14ac:dyDescent="0.35">
      <c r="O5853" s="191">
        <v>43536</v>
      </c>
      <c r="P5853" s="72">
        <v>191.98</v>
      </c>
    </row>
    <row r="5854" spans="15:16" x14ac:dyDescent="0.35">
      <c r="O5854" s="191">
        <v>43537</v>
      </c>
      <c r="P5854" s="72">
        <v>190.06</v>
      </c>
    </row>
    <row r="5855" spans="15:16" x14ac:dyDescent="0.35">
      <c r="O5855" s="191">
        <v>43538</v>
      </c>
      <c r="P5855" s="72">
        <v>193.2</v>
      </c>
    </row>
    <row r="5856" spans="15:16" x14ac:dyDescent="0.35">
      <c r="O5856" s="191">
        <v>43539</v>
      </c>
      <c r="P5856" s="72">
        <v>190.38</v>
      </c>
    </row>
    <row r="5857" spans="15:16" x14ac:dyDescent="0.35">
      <c r="O5857" s="191">
        <v>43542</v>
      </c>
      <c r="P5857" s="72">
        <v>187.62</v>
      </c>
    </row>
    <row r="5858" spans="15:16" x14ac:dyDescent="0.35">
      <c r="O5858" s="191">
        <v>43543</v>
      </c>
      <c r="P5858" s="72">
        <v>190.48</v>
      </c>
    </row>
    <row r="5859" spans="15:16" x14ac:dyDescent="0.35">
      <c r="O5859" s="191">
        <v>43544</v>
      </c>
      <c r="P5859" s="72">
        <v>185.61</v>
      </c>
    </row>
    <row r="5860" spans="15:16" x14ac:dyDescent="0.35">
      <c r="O5860" s="191">
        <v>43546</v>
      </c>
      <c r="P5860" s="72">
        <v>183.4</v>
      </c>
    </row>
    <row r="5861" spans="15:16" x14ac:dyDescent="0.35">
      <c r="O5861" s="191">
        <v>43549</v>
      </c>
      <c r="P5861" s="72">
        <v>184.25</v>
      </c>
    </row>
    <row r="5862" spans="15:16" x14ac:dyDescent="0.35">
      <c r="O5862" s="191">
        <v>43550</v>
      </c>
      <c r="P5862" s="72">
        <v>183.69</v>
      </c>
    </row>
    <row r="5863" spans="15:16" x14ac:dyDescent="0.35">
      <c r="O5863" s="191">
        <v>43551</v>
      </c>
      <c r="P5863" s="72">
        <v>184.2</v>
      </c>
    </row>
    <row r="5864" spans="15:16" x14ac:dyDescent="0.35">
      <c r="O5864" s="191">
        <v>43552</v>
      </c>
      <c r="P5864" s="72">
        <v>186.4</v>
      </c>
    </row>
    <row r="5865" spans="15:16" x14ac:dyDescent="0.35">
      <c r="O5865" s="191">
        <v>43556</v>
      </c>
      <c r="P5865" s="72">
        <v>194.98</v>
      </c>
    </row>
    <row r="5866" spans="15:16" x14ac:dyDescent="0.35">
      <c r="O5866" s="191">
        <v>43557</v>
      </c>
      <c r="P5866" s="72">
        <v>198.54</v>
      </c>
    </row>
    <row r="5867" spans="15:16" x14ac:dyDescent="0.35">
      <c r="O5867" s="191">
        <v>43558</v>
      </c>
      <c r="P5867" s="72">
        <v>195.21</v>
      </c>
    </row>
    <row r="5868" spans="15:16" x14ac:dyDescent="0.35">
      <c r="O5868" s="191">
        <v>43559</v>
      </c>
      <c r="P5868" s="72">
        <v>198.02</v>
      </c>
    </row>
    <row r="5869" spans="15:16" x14ac:dyDescent="0.35">
      <c r="O5869" s="191">
        <v>43560</v>
      </c>
      <c r="P5869" s="72">
        <v>197.97</v>
      </c>
    </row>
    <row r="5870" spans="15:16" x14ac:dyDescent="0.35">
      <c r="O5870" s="191">
        <v>43563</v>
      </c>
      <c r="P5870" s="72">
        <v>198.35</v>
      </c>
    </row>
    <row r="5871" spans="15:16" x14ac:dyDescent="0.35">
      <c r="O5871" s="191">
        <v>43564</v>
      </c>
      <c r="P5871" s="72">
        <v>196.99</v>
      </c>
    </row>
    <row r="5872" spans="15:16" x14ac:dyDescent="0.35">
      <c r="O5872" s="191">
        <v>43565</v>
      </c>
      <c r="P5872" s="72">
        <v>195.63</v>
      </c>
    </row>
    <row r="5873" spans="15:16" x14ac:dyDescent="0.35">
      <c r="O5873" s="191">
        <v>43566</v>
      </c>
      <c r="P5873" s="72">
        <v>201.07</v>
      </c>
    </row>
    <row r="5874" spans="15:16" x14ac:dyDescent="0.35">
      <c r="O5874" s="191">
        <v>43567</v>
      </c>
      <c r="P5874" s="72">
        <v>201.58</v>
      </c>
    </row>
    <row r="5875" spans="15:16" x14ac:dyDescent="0.35">
      <c r="O5875" s="191">
        <v>43570</v>
      </c>
      <c r="P5875" s="72">
        <v>202.99</v>
      </c>
    </row>
    <row r="5876" spans="15:16" x14ac:dyDescent="0.35">
      <c r="O5876" s="191">
        <v>43571</v>
      </c>
      <c r="P5876" s="72">
        <v>202.1</v>
      </c>
    </row>
    <row r="5877" spans="15:16" x14ac:dyDescent="0.35">
      <c r="O5877" s="191">
        <v>43573</v>
      </c>
      <c r="P5877" s="72">
        <v>195.68</v>
      </c>
    </row>
    <row r="5878" spans="15:16" x14ac:dyDescent="0.35">
      <c r="O5878" s="191">
        <v>43577</v>
      </c>
      <c r="P5878" s="72">
        <v>196.15</v>
      </c>
    </row>
    <row r="5879" spans="15:16" x14ac:dyDescent="0.35">
      <c r="O5879" s="191">
        <v>43578</v>
      </c>
      <c r="P5879" s="72">
        <v>196.38</v>
      </c>
    </row>
    <row r="5880" spans="15:16" x14ac:dyDescent="0.35">
      <c r="O5880" s="191">
        <v>43579</v>
      </c>
      <c r="P5880" s="72">
        <v>195.73</v>
      </c>
    </row>
    <row r="5881" spans="15:16" x14ac:dyDescent="0.35">
      <c r="O5881" s="191">
        <v>43580</v>
      </c>
      <c r="P5881" s="72">
        <v>197.88</v>
      </c>
    </row>
    <row r="5882" spans="15:16" x14ac:dyDescent="0.35">
      <c r="O5882" s="191">
        <v>43581</v>
      </c>
      <c r="P5882" s="72">
        <v>199.75</v>
      </c>
    </row>
    <row r="5883" spans="15:16" x14ac:dyDescent="0.35">
      <c r="O5883" s="191">
        <v>43585</v>
      </c>
      <c r="P5883" s="72">
        <v>196.01</v>
      </c>
    </row>
    <row r="5884" spans="15:16" x14ac:dyDescent="0.35">
      <c r="O5884" s="191">
        <v>43587</v>
      </c>
      <c r="P5884" s="72">
        <v>193.29</v>
      </c>
    </row>
    <row r="5885" spans="15:16" x14ac:dyDescent="0.35">
      <c r="O5885" s="191">
        <v>43588</v>
      </c>
      <c r="P5885" s="72">
        <v>191.13</v>
      </c>
    </row>
    <row r="5886" spans="15:16" x14ac:dyDescent="0.35">
      <c r="O5886" s="191">
        <v>43591</v>
      </c>
      <c r="P5886" s="72">
        <v>189.87</v>
      </c>
    </row>
    <row r="5887" spans="15:16" x14ac:dyDescent="0.35">
      <c r="O5887" s="191">
        <v>43592</v>
      </c>
      <c r="P5887" s="72">
        <v>187.15</v>
      </c>
    </row>
    <row r="5888" spans="15:16" x14ac:dyDescent="0.35">
      <c r="O5888" s="191">
        <v>43593</v>
      </c>
      <c r="P5888" s="72">
        <v>186.87</v>
      </c>
    </row>
    <row r="5889" spans="15:16" x14ac:dyDescent="0.35">
      <c r="O5889" s="191">
        <v>43594</v>
      </c>
      <c r="P5889" s="72">
        <v>186.07</v>
      </c>
    </row>
    <row r="5890" spans="15:16" x14ac:dyDescent="0.35">
      <c r="O5890" s="191">
        <v>43595</v>
      </c>
      <c r="P5890" s="72">
        <v>185.98</v>
      </c>
    </row>
    <row r="5891" spans="15:16" x14ac:dyDescent="0.35">
      <c r="O5891" s="191">
        <v>43598</v>
      </c>
      <c r="P5891" s="72">
        <v>187.25</v>
      </c>
    </row>
    <row r="5892" spans="15:16" x14ac:dyDescent="0.35">
      <c r="O5892" s="191">
        <v>43599</v>
      </c>
      <c r="P5892" s="72">
        <v>187.62</v>
      </c>
    </row>
    <row r="5893" spans="15:16" x14ac:dyDescent="0.35">
      <c r="O5893" s="191">
        <v>43600</v>
      </c>
      <c r="P5893" s="72">
        <v>186.68</v>
      </c>
    </row>
    <row r="5894" spans="15:16" x14ac:dyDescent="0.35">
      <c r="O5894" s="191">
        <v>43601</v>
      </c>
      <c r="P5894" s="72">
        <v>206.87</v>
      </c>
    </row>
    <row r="5895" spans="15:16" x14ac:dyDescent="0.35">
      <c r="O5895" s="191">
        <v>43602</v>
      </c>
      <c r="P5895" s="72">
        <v>220.55</v>
      </c>
    </row>
    <row r="5896" spans="15:16" x14ac:dyDescent="0.35">
      <c r="O5896" s="191">
        <v>43605</v>
      </c>
      <c r="P5896" s="72">
        <v>220.98</v>
      </c>
    </row>
    <row r="5897" spans="15:16" x14ac:dyDescent="0.35">
      <c r="O5897" s="191">
        <v>43606</v>
      </c>
      <c r="P5897" s="72">
        <v>217.84</v>
      </c>
    </row>
    <row r="5898" spans="15:16" x14ac:dyDescent="0.35">
      <c r="O5898" s="191">
        <v>43607</v>
      </c>
      <c r="P5898" s="72">
        <v>219.29</v>
      </c>
    </row>
    <row r="5899" spans="15:16" x14ac:dyDescent="0.35">
      <c r="O5899" s="191">
        <v>43608</v>
      </c>
      <c r="P5899" s="72">
        <v>215.78</v>
      </c>
    </row>
    <row r="5900" spans="15:16" x14ac:dyDescent="0.35">
      <c r="O5900" s="191">
        <v>43609</v>
      </c>
      <c r="P5900" s="72">
        <v>222.47</v>
      </c>
    </row>
    <row r="5901" spans="15:16" x14ac:dyDescent="0.35">
      <c r="O5901" s="191">
        <v>43612</v>
      </c>
      <c r="P5901" s="72">
        <v>221.05</v>
      </c>
    </row>
    <row r="5902" spans="15:16" x14ac:dyDescent="0.35">
      <c r="O5902" s="191">
        <v>43613</v>
      </c>
      <c r="P5902" s="72">
        <v>224.74</v>
      </c>
    </row>
    <row r="5903" spans="15:16" x14ac:dyDescent="0.35">
      <c r="O5903" s="191">
        <v>43614</v>
      </c>
      <c r="P5903" s="72">
        <v>221.95</v>
      </c>
    </row>
    <row r="5904" spans="15:16" x14ac:dyDescent="0.35">
      <c r="O5904" s="191">
        <v>43615</v>
      </c>
      <c r="P5904" s="72">
        <v>224.32</v>
      </c>
    </row>
    <row r="5905" spans="15:16" x14ac:dyDescent="0.35">
      <c r="O5905" s="191">
        <v>43616</v>
      </c>
      <c r="P5905" s="72">
        <v>231.09</v>
      </c>
    </row>
    <row r="5906" spans="15:16" x14ac:dyDescent="0.35">
      <c r="O5906" s="191">
        <v>43619</v>
      </c>
      <c r="P5906" s="72">
        <v>231.99</v>
      </c>
    </row>
    <row r="5907" spans="15:16" x14ac:dyDescent="0.35">
      <c r="O5907" s="191">
        <v>43620</v>
      </c>
      <c r="P5907" s="72">
        <v>240.04</v>
      </c>
    </row>
    <row r="5908" spans="15:16" x14ac:dyDescent="0.35">
      <c r="O5908" s="191">
        <v>43622</v>
      </c>
      <c r="P5908" s="72">
        <v>239.14</v>
      </c>
    </row>
    <row r="5909" spans="15:16" x14ac:dyDescent="0.35">
      <c r="O5909" s="191">
        <v>43623</v>
      </c>
      <c r="P5909" s="72">
        <v>243.4</v>
      </c>
    </row>
    <row r="5910" spans="15:16" x14ac:dyDescent="0.35">
      <c r="O5910" s="191">
        <v>43626</v>
      </c>
      <c r="P5910" s="72">
        <v>239.33</v>
      </c>
    </row>
    <row r="5911" spans="15:16" x14ac:dyDescent="0.35">
      <c r="O5911" s="191">
        <v>43627</v>
      </c>
      <c r="P5911" s="72">
        <v>241.84</v>
      </c>
    </row>
    <row r="5912" spans="15:16" x14ac:dyDescent="0.35">
      <c r="O5912" s="191">
        <v>43628</v>
      </c>
      <c r="P5912" s="72">
        <v>241.65</v>
      </c>
    </row>
    <row r="5913" spans="15:16" x14ac:dyDescent="0.35">
      <c r="O5913" s="191">
        <v>43629</v>
      </c>
      <c r="P5913" s="72">
        <v>240.42</v>
      </c>
    </row>
    <row r="5914" spans="15:16" x14ac:dyDescent="0.35">
      <c r="O5914" s="191">
        <v>43630</v>
      </c>
      <c r="P5914" s="72">
        <v>233.98</v>
      </c>
    </row>
    <row r="5915" spans="15:16" x14ac:dyDescent="0.35">
      <c r="O5915" s="191">
        <v>43633</v>
      </c>
      <c r="P5915" s="72">
        <v>232.7</v>
      </c>
    </row>
    <row r="5916" spans="15:16" x14ac:dyDescent="0.35">
      <c r="O5916" s="191">
        <v>43634</v>
      </c>
      <c r="P5916" s="72">
        <v>234.69</v>
      </c>
    </row>
    <row r="5917" spans="15:16" x14ac:dyDescent="0.35">
      <c r="O5917" s="191">
        <v>43635</v>
      </c>
      <c r="P5917" s="72">
        <v>232.32</v>
      </c>
    </row>
    <row r="5918" spans="15:16" x14ac:dyDescent="0.35">
      <c r="O5918" s="191">
        <v>43636</v>
      </c>
      <c r="P5918" s="72">
        <v>242.31</v>
      </c>
    </row>
    <row r="5919" spans="15:16" x14ac:dyDescent="0.35">
      <c r="O5919" s="191">
        <v>43637</v>
      </c>
      <c r="P5919" s="72">
        <v>247.95</v>
      </c>
    </row>
    <row r="5920" spans="15:16" x14ac:dyDescent="0.35">
      <c r="O5920" s="191">
        <v>43640</v>
      </c>
      <c r="P5920" s="72">
        <v>246.2</v>
      </c>
    </row>
    <row r="5921" spans="15:16" x14ac:dyDescent="0.35">
      <c r="O5921" s="191">
        <v>43641</v>
      </c>
      <c r="P5921" s="72">
        <v>245.44</v>
      </c>
    </row>
    <row r="5922" spans="15:16" x14ac:dyDescent="0.35">
      <c r="O5922" s="191">
        <v>43642</v>
      </c>
      <c r="P5922" s="72">
        <v>258.22000000000003</v>
      </c>
    </row>
    <row r="5923" spans="15:16" x14ac:dyDescent="0.35">
      <c r="O5923" s="191">
        <v>43643</v>
      </c>
      <c r="P5923" s="72">
        <v>259.31</v>
      </c>
    </row>
    <row r="5924" spans="15:16" x14ac:dyDescent="0.35">
      <c r="O5924" s="191">
        <v>43644</v>
      </c>
      <c r="P5924" s="72">
        <v>255.43</v>
      </c>
    </row>
    <row r="5925" spans="15:16" x14ac:dyDescent="0.35">
      <c r="O5925" s="191">
        <v>43647</v>
      </c>
      <c r="P5925" s="72">
        <v>257.18</v>
      </c>
    </row>
    <row r="5926" spans="15:16" x14ac:dyDescent="0.35">
      <c r="O5926" s="191">
        <v>43648</v>
      </c>
      <c r="P5926" s="72">
        <v>257.42</v>
      </c>
    </row>
    <row r="5927" spans="15:16" x14ac:dyDescent="0.35">
      <c r="O5927" s="191">
        <v>43649</v>
      </c>
      <c r="P5927" s="72">
        <v>257.27999999999997</v>
      </c>
    </row>
    <row r="5928" spans="15:16" x14ac:dyDescent="0.35">
      <c r="O5928" s="191">
        <v>43650</v>
      </c>
      <c r="P5928" s="72">
        <v>255.38</v>
      </c>
    </row>
    <row r="5929" spans="15:16" x14ac:dyDescent="0.35">
      <c r="O5929" s="191">
        <v>43651</v>
      </c>
      <c r="P5929" s="72">
        <v>252.49</v>
      </c>
    </row>
    <row r="5930" spans="15:16" x14ac:dyDescent="0.35">
      <c r="O5930" s="191">
        <v>43654</v>
      </c>
      <c r="P5930" s="72">
        <v>249.6</v>
      </c>
    </row>
    <row r="5931" spans="15:16" x14ac:dyDescent="0.35">
      <c r="O5931" s="191">
        <v>43655</v>
      </c>
      <c r="P5931" s="72">
        <v>249.6</v>
      </c>
    </row>
    <row r="5932" spans="15:16" x14ac:dyDescent="0.35">
      <c r="O5932" s="191">
        <v>43656</v>
      </c>
      <c r="P5932" s="72">
        <v>238.33</v>
      </c>
    </row>
    <row r="5933" spans="15:16" x14ac:dyDescent="0.35">
      <c r="O5933" s="191">
        <v>43657</v>
      </c>
      <c r="P5933" s="72">
        <v>242.41</v>
      </c>
    </row>
    <row r="5934" spans="15:16" x14ac:dyDescent="0.35">
      <c r="O5934" s="191">
        <v>43658</v>
      </c>
      <c r="P5934" s="72">
        <v>244.3</v>
      </c>
    </row>
    <row r="5935" spans="15:16" x14ac:dyDescent="0.35">
      <c r="O5935" s="191">
        <v>43661</v>
      </c>
      <c r="P5935" s="72">
        <v>240.84</v>
      </c>
    </row>
    <row r="5936" spans="15:16" x14ac:dyDescent="0.35">
      <c r="O5936" s="191">
        <v>43662</v>
      </c>
      <c r="P5936" s="72">
        <v>245.82</v>
      </c>
    </row>
    <row r="5937" spans="15:16" x14ac:dyDescent="0.35">
      <c r="O5937" s="191">
        <v>43663</v>
      </c>
      <c r="P5937" s="72">
        <v>243.4</v>
      </c>
    </row>
    <row r="5938" spans="15:16" x14ac:dyDescent="0.35">
      <c r="O5938" s="191">
        <v>43664</v>
      </c>
      <c r="P5938" s="72">
        <v>241.6</v>
      </c>
    </row>
    <row r="5939" spans="15:16" x14ac:dyDescent="0.35">
      <c r="O5939" s="191">
        <v>43665</v>
      </c>
      <c r="P5939" s="72">
        <v>235.68</v>
      </c>
    </row>
    <row r="5940" spans="15:16" x14ac:dyDescent="0.35">
      <c r="O5940" s="191">
        <v>43668</v>
      </c>
      <c r="P5940" s="72">
        <v>238.29</v>
      </c>
    </row>
    <row r="5941" spans="15:16" x14ac:dyDescent="0.35">
      <c r="O5941" s="191">
        <v>43669</v>
      </c>
      <c r="P5941" s="72">
        <v>237.15</v>
      </c>
    </row>
    <row r="5942" spans="15:16" x14ac:dyDescent="0.35">
      <c r="O5942" s="191">
        <v>43670</v>
      </c>
      <c r="P5942" s="72">
        <v>236.68</v>
      </c>
    </row>
    <row r="5943" spans="15:16" x14ac:dyDescent="0.35">
      <c r="O5943" s="191">
        <v>43671</v>
      </c>
      <c r="P5943" s="72">
        <v>238.29</v>
      </c>
    </row>
    <row r="5944" spans="15:16" x14ac:dyDescent="0.35">
      <c r="O5944" s="191">
        <v>43672</v>
      </c>
      <c r="P5944" s="72">
        <v>244.68</v>
      </c>
    </row>
    <row r="5945" spans="15:16" x14ac:dyDescent="0.35">
      <c r="O5945" s="191">
        <v>43675</v>
      </c>
      <c r="P5945" s="72">
        <v>242.45</v>
      </c>
    </row>
    <row r="5946" spans="15:16" x14ac:dyDescent="0.35">
      <c r="O5946" s="191">
        <v>43676</v>
      </c>
      <c r="P5946" s="72">
        <v>236.49</v>
      </c>
    </row>
    <row r="5947" spans="15:16" x14ac:dyDescent="0.35">
      <c r="O5947" s="191">
        <v>43677</v>
      </c>
      <c r="P5947" s="72">
        <v>238.29</v>
      </c>
    </row>
    <row r="5948" spans="15:16" x14ac:dyDescent="0.35">
      <c r="O5948" s="191">
        <v>43678</v>
      </c>
      <c r="P5948" s="72">
        <v>245.06</v>
      </c>
    </row>
    <row r="5949" spans="15:16" x14ac:dyDescent="0.35">
      <c r="O5949" s="191">
        <v>43679</v>
      </c>
      <c r="P5949" s="72">
        <v>251.55</v>
      </c>
    </row>
    <row r="5950" spans="15:16" x14ac:dyDescent="0.35">
      <c r="O5950" s="191">
        <v>43682</v>
      </c>
      <c r="P5950" s="72">
        <v>247.1</v>
      </c>
    </row>
    <row r="5951" spans="15:16" x14ac:dyDescent="0.35">
      <c r="O5951" s="191">
        <v>43683</v>
      </c>
      <c r="P5951" s="72">
        <v>256.23</v>
      </c>
    </row>
    <row r="5952" spans="15:16" x14ac:dyDescent="0.35">
      <c r="O5952" s="191">
        <v>43684</v>
      </c>
      <c r="P5952" s="72">
        <v>255.15</v>
      </c>
    </row>
    <row r="5953" spans="15:16" x14ac:dyDescent="0.35">
      <c r="O5953" s="191">
        <v>43685</v>
      </c>
      <c r="P5953" s="72">
        <v>256.57</v>
      </c>
    </row>
    <row r="5954" spans="15:16" x14ac:dyDescent="0.35">
      <c r="O5954" s="191">
        <v>43686</v>
      </c>
      <c r="P5954" s="72">
        <v>251.45</v>
      </c>
    </row>
    <row r="5955" spans="15:16" x14ac:dyDescent="0.35">
      <c r="O5955" s="191">
        <v>43690</v>
      </c>
      <c r="P5955" s="72">
        <v>249.65</v>
      </c>
    </row>
    <row r="5956" spans="15:16" x14ac:dyDescent="0.35">
      <c r="O5956" s="191">
        <v>43691</v>
      </c>
      <c r="P5956" s="72">
        <v>252.87</v>
      </c>
    </row>
    <row r="5957" spans="15:16" x14ac:dyDescent="0.35">
      <c r="O5957" s="191">
        <v>43693</v>
      </c>
      <c r="P5957" s="72">
        <v>252.73</v>
      </c>
    </row>
    <row r="5958" spans="15:16" x14ac:dyDescent="0.35">
      <c r="O5958" s="191">
        <v>43696</v>
      </c>
      <c r="P5958" s="72">
        <v>254.01</v>
      </c>
    </row>
    <row r="5959" spans="15:16" x14ac:dyDescent="0.35">
      <c r="O5959" s="191">
        <v>43697</v>
      </c>
      <c r="P5959" s="72">
        <v>251.83</v>
      </c>
    </row>
    <row r="5960" spans="15:16" x14ac:dyDescent="0.35">
      <c r="O5960" s="191">
        <v>43698</v>
      </c>
      <c r="P5960" s="72">
        <v>247.62</v>
      </c>
    </row>
    <row r="5961" spans="15:16" x14ac:dyDescent="0.35">
      <c r="O5961" s="191">
        <v>43699</v>
      </c>
      <c r="P5961" s="72">
        <v>245.01</v>
      </c>
    </row>
    <row r="5962" spans="15:16" x14ac:dyDescent="0.35">
      <c r="O5962" s="191">
        <v>43700</v>
      </c>
      <c r="P5962" s="72">
        <v>251.88</v>
      </c>
    </row>
    <row r="5963" spans="15:16" x14ac:dyDescent="0.35">
      <c r="O5963" s="191">
        <v>43703</v>
      </c>
      <c r="P5963" s="72">
        <v>254.81</v>
      </c>
    </row>
    <row r="5964" spans="15:16" x14ac:dyDescent="0.35">
      <c r="O5964" s="191">
        <v>43704</v>
      </c>
      <c r="P5964" s="72">
        <v>252.3</v>
      </c>
    </row>
    <row r="5965" spans="15:16" x14ac:dyDescent="0.35">
      <c r="O5965" s="191">
        <v>43705</v>
      </c>
      <c r="P5965" s="72">
        <v>265.23</v>
      </c>
    </row>
    <row r="5966" spans="15:16" x14ac:dyDescent="0.35">
      <c r="O5966" s="191">
        <v>43706</v>
      </c>
      <c r="P5966" s="72">
        <v>260.02</v>
      </c>
    </row>
    <row r="5967" spans="15:16" x14ac:dyDescent="0.35">
      <c r="O5967" s="191">
        <v>43707</v>
      </c>
      <c r="P5967" s="72">
        <v>263.76</v>
      </c>
    </row>
    <row r="5968" spans="15:16" x14ac:dyDescent="0.35">
      <c r="O5968" s="191">
        <v>43711</v>
      </c>
      <c r="P5968" s="72">
        <v>256.85000000000002</v>
      </c>
    </row>
    <row r="5969" spans="15:16" x14ac:dyDescent="0.35">
      <c r="O5969" s="191">
        <v>43712</v>
      </c>
      <c r="P5969" s="72">
        <v>252.87</v>
      </c>
    </row>
    <row r="5970" spans="15:16" x14ac:dyDescent="0.35">
      <c r="O5970" s="191">
        <v>43713</v>
      </c>
      <c r="P5970" s="72">
        <v>250.46</v>
      </c>
    </row>
    <row r="5971" spans="15:16" x14ac:dyDescent="0.35">
      <c r="O5971" s="191">
        <v>43714</v>
      </c>
      <c r="P5971" s="72">
        <v>248.85</v>
      </c>
    </row>
    <row r="5972" spans="15:16" x14ac:dyDescent="0.35">
      <c r="O5972" s="191">
        <v>43717</v>
      </c>
      <c r="P5972" s="72">
        <v>249.84</v>
      </c>
    </row>
    <row r="5973" spans="15:16" x14ac:dyDescent="0.35">
      <c r="O5973" s="191">
        <v>43719</v>
      </c>
      <c r="P5973" s="72">
        <v>245.63</v>
      </c>
    </row>
    <row r="5974" spans="15:16" x14ac:dyDescent="0.35">
      <c r="O5974" s="191">
        <v>43720</v>
      </c>
      <c r="P5974" s="72">
        <v>248.42</v>
      </c>
    </row>
    <row r="5975" spans="15:16" x14ac:dyDescent="0.35">
      <c r="O5975" s="191">
        <v>43721</v>
      </c>
      <c r="P5975" s="72">
        <v>245.3</v>
      </c>
    </row>
    <row r="5976" spans="15:16" x14ac:dyDescent="0.35">
      <c r="O5976" s="191">
        <v>43724</v>
      </c>
      <c r="P5976" s="72">
        <v>243.88</v>
      </c>
    </row>
    <row r="5977" spans="15:16" x14ac:dyDescent="0.35">
      <c r="O5977" s="191">
        <v>43725</v>
      </c>
      <c r="P5977" s="72">
        <v>242.69</v>
      </c>
    </row>
    <row r="5978" spans="15:16" x14ac:dyDescent="0.35">
      <c r="O5978" s="191">
        <v>43726</v>
      </c>
      <c r="P5978" s="72">
        <v>246.01</v>
      </c>
    </row>
    <row r="5979" spans="15:16" x14ac:dyDescent="0.35">
      <c r="O5979" s="191">
        <v>43727</v>
      </c>
      <c r="P5979" s="72">
        <v>240.99</v>
      </c>
    </row>
    <row r="5980" spans="15:16" x14ac:dyDescent="0.35">
      <c r="O5980" s="191">
        <v>43728</v>
      </c>
      <c r="P5980" s="72">
        <v>253.2</v>
      </c>
    </row>
    <row r="5981" spans="15:16" x14ac:dyDescent="0.35">
      <c r="O5981" s="191">
        <v>43731</v>
      </c>
      <c r="P5981" s="72">
        <v>259.17</v>
      </c>
    </row>
    <row r="5982" spans="15:16" x14ac:dyDescent="0.35">
      <c r="O5982" s="191">
        <v>43732</v>
      </c>
      <c r="P5982" s="72">
        <v>260.45</v>
      </c>
    </row>
    <row r="5983" spans="15:16" x14ac:dyDescent="0.35">
      <c r="O5983" s="191">
        <v>43733</v>
      </c>
      <c r="P5983" s="72">
        <v>264.66000000000003</v>
      </c>
    </row>
    <row r="5984" spans="15:16" x14ac:dyDescent="0.35">
      <c r="O5984" s="191">
        <v>43734</v>
      </c>
      <c r="P5984" s="72">
        <v>265.08999999999997</v>
      </c>
    </row>
    <row r="5985" spans="15:16" x14ac:dyDescent="0.35">
      <c r="O5985" s="191">
        <v>43735</v>
      </c>
      <c r="P5985" s="72">
        <v>267.02999999999997</v>
      </c>
    </row>
    <row r="5986" spans="15:16" x14ac:dyDescent="0.35">
      <c r="O5986" s="191">
        <v>43738</v>
      </c>
      <c r="P5986" s="72">
        <v>261.39999999999998</v>
      </c>
    </row>
    <row r="5987" spans="15:16" x14ac:dyDescent="0.35">
      <c r="O5987" s="191">
        <v>43739</v>
      </c>
      <c r="P5987" s="72">
        <v>256.33</v>
      </c>
    </row>
    <row r="5988" spans="15:16" x14ac:dyDescent="0.35">
      <c r="O5988" s="191">
        <v>43741</v>
      </c>
      <c r="P5988" s="72">
        <v>258.32</v>
      </c>
    </row>
    <row r="5989" spans="15:16" x14ac:dyDescent="0.35">
      <c r="O5989" s="191">
        <v>43742</v>
      </c>
      <c r="P5989" s="72">
        <v>252.11</v>
      </c>
    </row>
    <row r="5990" spans="15:16" x14ac:dyDescent="0.35">
      <c r="O5990" s="191">
        <v>43745</v>
      </c>
      <c r="P5990" s="72">
        <v>251.64</v>
      </c>
    </row>
    <row r="5991" spans="15:16" x14ac:dyDescent="0.35">
      <c r="O5991" s="191">
        <v>43747</v>
      </c>
      <c r="P5991" s="72">
        <v>255.67</v>
      </c>
    </row>
    <row r="5992" spans="15:16" x14ac:dyDescent="0.35">
      <c r="O5992" s="191">
        <v>43748</v>
      </c>
      <c r="P5992" s="72">
        <v>252.54</v>
      </c>
    </row>
    <row r="5993" spans="15:16" x14ac:dyDescent="0.35">
      <c r="O5993" s="191">
        <v>43749</v>
      </c>
      <c r="P5993" s="72">
        <v>257.66000000000003</v>
      </c>
    </row>
    <row r="5994" spans="15:16" x14ac:dyDescent="0.35">
      <c r="O5994" s="191">
        <v>43752</v>
      </c>
      <c r="P5994" s="72">
        <v>261.16000000000003</v>
      </c>
    </row>
    <row r="5995" spans="15:16" x14ac:dyDescent="0.35">
      <c r="O5995" s="191">
        <v>43753</v>
      </c>
      <c r="P5995" s="72">
        <v>263.05</v>
      </c>
    </row>
    <row r="5996" spans="15:16" x14ac:dyDescent="0.35">
      <c r="O5996" s="191">
        <v>43754</v>
      </c>
      <c r="P5996" s="72">
        <v>260.97000000000003</v>
      </c>
    </row>
    <row r="5997" spans="15:16" x14ac:dyDescent="0.35">
      <c r="O5997" s="191">
        <v>43755</v>
      </c>
      <c r="P5997" s="72">
        <v>264.66000000000003</v>
      </c>
    </row>
    <row r="5998" spans="15:16" x14ac:dyDescent="0.35">
      <c r="O5998" s="191">
        <v>43756</v>
      </c>
      <c r="P5998" s="72">
        <v>267.08</v>
      </c>
    </row>
    <row r="5999" spans="15:16" x14ac:dyDescent="0.35">
      <c r="O5999" s="191">
        <v>43760</v>
      </c>
      <c r="P5999" s="72">
        <v>266.83999999999997</v>
      </c>
    </row>
    <row r="6000" spans="15:16" x14ac:dyDescent="0.35">
      <c r="O6000" s="191">
        <v>43761</v>
      </c>
      <c r="P6000" s="72">
        <v>264.10000000000002</v>
      </c>
    </row>
    <row r="6001" spans="15:16" x14ac:dyDescent="0.35">
      <c r="O6001" s="191">
        <v>43762</v>
      </c>
      <c r="P6001" s="72">
        <v>266.23</v>
      </c>
    </row>
    <row r="6002" spans="15:16" x14ac:dyDescent="0.35">
      <c r="O6002" s="191">
        <v>43763</v>
      </c>
      <c r="P6002" s="72">
        <v>264.81</v>
      </c>
    </row>
    <row r="6003" spans="15:16" x14ac:dyDescent="0.35">
      <c r="O6003" s="191">
        <v>43765</v>
      </c>
      <c r="P6003" s="72">
        <v>265.04000000000002</v>
      </c>
    </row>
    <row r="6004" spans="15:16" x14ac:dyDescent="0.35">
      <c r="O6004" s="191">
        <v>43767</v>
      </c>
      <c r="P6004" s="72">
        <v>268.39999999999998</v>
      </c>
    </row>
    <row r="6005" spans="15:16" x14ac:dyDescent="0.35">
      <c r="O6005" s="191">
        <v>43768</v>
      </c>
      <c r="P6005" s="72">
        <v>276.31</v>
      </c>
    </row>
    <row r="6006" spans="15:16" x14ac:dyDescent="0.35">
      <c r="O6006" s="191">
        <v>43769</v>
      </c>
      <c r="P6006" s="72">
        <v>300.23</v>
      </c>
    </row>
    <row r="6007" spans="15:16" x14ac:dyDescent="0.35">
      <c r="O6007" s="191">
        <v>43770</v>
      </c>
      <c r="P6007" s="72">
        <v>288.81</v>
      </c>
    </row>
    <row r="6008" spans="15:16" x14ac:dyDescent="0.35">
      <c r="O6008" s="191">
        <v>43773</v>
      </c>
      <c r="P6008" s="72">
        <v>290.38</v>
      </c>
    </row>
    <row r="6009" spans="15:16" x14ac:dyDescent="0.35">
      <c r="O6009" s="191">
        <v>43774</v>
      </c>
      <c r="P6009" s="72">
        <v>284.60000000000002</v>
      </c>
    </row>
    <row r="6010" spans="15:16" x14ac:dyDescent="0.35">
      <c r="O6010" s="191">
        <v>43775</v>
      </c>
      <c r="P6010" s="72">
        <v>284.02999999999997</v>
      </c>
    </row>
    <row r="6011" spans="15:16" x14ac:dyDescent="0.35">
      <c r="O6011" s="191">
        <v>43776</v>
      </c>
      <c r="P6011" s="72">
        <v>284.93</v>
      </c>
    </row>
    <row r="6012" spans="15:16" x14ac:dyDescent="0.35">
      <c r="O6012" s="191">
        <v>43777</v>
      </c>
      <c r="P6012" s="72">
        <v>279.58</v>
      </c>
    </row>
    <row r="6013" spans="15:16" x14ac:dyDescent="0.35">
      <c r="O6013" s="191">
        <v>43780</v>
      </c>
      <c r="P6013" s="72">
        <v>279.33999999999997</v>
      </c>
    </row>
    <row r="6014" spans="15:16" x14ac:dyDescent="0.35">
      <c r="O6014" s="191">
        <v>43782</v>
      </c>
      <c r="P6014" s="72">
        <v>274.18</v>
      </c>
    </row>
    <row r="6015" spans="15:16" x14ac:dyDescent="0.35">
      <c r="O6015" s="191">
        <v>43783</v>
      </c>
      <c r="P6015" s="72">
        <v>279.86</v>
      </c>
    </row>
    <row r="6016" spans="15:16" x14ac:dyDescent="0.35">
      <c r="O6016" s="191">
        <v>43784</v>
      </c>
      <c r="P6016" s="72">
        <v>282</v>
      </c>
    </row>
    <row r="6017" spans="15:16" x14ac:dyDescent="0.35">
      <c r="O6017" s="191">
        <v>43787</v>
      </c>
      <c r="P6017" s="72">
        <v>289.14999999999998</v>
      </c>
    </row>
    <row r="6018" spans="15:16" x14ac:dyDescent="0.35">
      <c r="O6018" s="191">
        <v>43788</v>
      </c>
      <c r="P6018" s="72">
        <v>286.49</v>
      </c>
    </row>
    <row r="6019" spans="15:16" ht="14.5" customHeight="1" x14ac:dyDescent="0.35">
      <c r="O6019" s="191">
        <v>43789</v>
      </c>
      <c r="P6019" s="72">
        <v>290.57</v>
      </c>
    </row>
    <row r="6020" spans="15:16" ht="29" customHeight="1" x14ac:dyDescent="0.35">
      <c r="O6020" s="191">
        <v>43790</v>
      </c>
      <c r="P6020" s="72">
        <v>285.83</v>
      </c>
    </row>
    <row r="6021" spans="15:16" x14ac:dyDescent="0.35">
      <c r="O6021" s="191">
        <v>43791</v>
      </c>
      <c r="P6021" s="72">
        <v>283.75</v>
      </c>
    </row>
    <row r="6022" spans="15:16" x14ac:dyDescent="0.35">
      <c r="O6022" s="191">
        <v>43794</v>
      </c>
      <c r="P6022" s="72">
        <v>286.16000000000003</v>
      </c>
    </row>
    <row r="6023" spans="15:16" x14ac:dyDescent="0.35">
      <c r="O6023" s="191">
        <v>43795</v>
      </c>
      <c r="P6023" s="72">
        <v>283.64999999999998</v>
      </c>
    </row>
    <row r="6024" spans="15:16" x14ac:dyDescent="0.35">
      <c r="O6024" s="191">
        <v>43796</v>
      </c>
      <c r="P6024" s="72">
        <v>291.08999999999997</v>
      </c>
    </row>
    <row r="6025" spans="15:16" x14ac:dyDescent="0.35">
      <c r="O6025" s="191">
        <v>43797</v>
      </c>
      <c r="P6025" s="72">
        <v>301.83999999999997</v>
      </c>
    </row>
    <row r="6026" spans="15:16" x14ac:dyDescent="0.35">
      <c r="O6026" s="191">
        <v>43798</v>
      </c>
      <c r="P6026" s="72">
        <v>306.05</v>
      </c>
    </row>
    <row r="6027" spans="15:16" x14ac:dyDescent="0.35">
      <c r="O6027" s="191">
        <v>43801</v>
      </c>
      <c r="P6027" s="72">
        <v>300.04000000000002</v>
      </c>
    </row>
    <row r="6028" spans="15:16" x14ac:dyDescent="0.35">
      <c r="O6028" s="191">
        <v>43802</v>
      </c>
      <c r="P6028" s="72">
        <v>297.76</v>
      </c>
    </row>
    <row r="6029" spans="15:16" x14ac:dyDescent="0.35">
      <c r="O6029" s="191">
        <v>43803</v>
      </c>
      <c r="P6029" s="72">
        <v>302.02999999999997</v>
      </c>
    </row>
    <row r="6030" spans="15:16" x14ac:dyDescent="0.35">
      <c r="O6030" s="191">
        <v>43804</v>
      </c>
      <c r="P6030" s="72">
        <v>298.89999999999998</v>
      </c>
    </row>
    <row r="6031" spans="15:16" x14ac:dyDescent="0.35">
      <c r="O6031" s="191">
        <v>43805</v>
      </c>
      <c r="P6031" s="72">
        <v>297.14999999999998</v>
      </c>
    </row>
    <row r="6032" spans="15:16" x14ac:dyDescent="0.35">
      <c r="O6032" s="191">
        <v>43808</v>
      </c>
      <c r="P6032" s="72">
        <v>298.76</v>
      </c>
    </row>
    <row r="6033" spans="15:16" x14ac:dyDescent="0.35">
      <c r="O6033" s="191">
        <v>43809</v>
      </c>
      <c r="P6033" s="72">
        <v>296.3</v>
      </c>
    </row>
    <row r="6034" spans="15:16" x14ac:dyDescent="0.35">
      <c r="O6034" s="191">
        <v>43810</v>
      </c>
      <c r="P6034" s="72">
        <v>297.72000000000003</v>
      </c>
    </row>
    <row r="6035" spans="15:16" x14ac:dyDescent="0.35">
      <c r="O6035" s="191">
        <v>43811</v>
      </c>
      <c r="P6035" s="72">
        <v>306.43</v>
      </c>
    </row>
    <row r="6036" spans="15:16" x14ac:dyDescent="0.35">
      <c r="O6036" s="191">
        <v>43812</v>
      </c>
      <c r="P6036" s="72">
        <v>310.69</v>
      </c>
    </row>
    <row r="6037" spans="15:16" x14ac:dyDescent="0.35">
      <c r="O6037" s="191">
        <v>43815</v>
      </c>
      <c r="P6037" s="72">
        <v>305.2</v>
      </c>
    </row>
    <row r="6038" spans="15:16" x14ac:dyDescent="0.35">
      <c r="O6038" s="191">
        <v>43816</v>
      </c>
      <c r="P6038" s="72">
        <v>307.95</v>
      </c>
    </row>
    <row r="6039" spans="15:16" x14ac:dyDescent="0.35">
      <c r="O6039" s="191">
        <v>43817</v>
      </c>
      <c r="P6039" s="72">
        <v>295.82</v>
      </c>
    </row>
    <row r="6040" spans="15:16" x14ac:dyDescent="0.35">
      <c r="O6040" s="191">
        <v>43818</v>
      </c>
      <c r="P6040" s="72">
        <v>297.33999999999997</v>
      </c>
    </row>
    <row r="6041" spans="15:16" x14ac:dyDescent="0.35">
      <c r="O6041" s="191">
        <v>43819</v>
      </c>
      <c r="P6041" s="72">
        <v>296.11</v>
      </c>
    </row>
    <row r="6042" spans="15:16" x14ac:dyDescent="0.35">
      <c r="O6042" s="191">
        <v>43822</v>
      </c>
      <c r="P6042" s="72">
        <v>298.24</v>
      </c>
    </row>
    <row r="6043" spans="15:16" x14ac:dyDescent="0.35">
      <c r="O6043" s="191">
        <v>43823</v>
      </c>
      <c r="P6043" s="72">
        <v>298.66000000000003</v>
      </c>
    </row>
    <row r="6044" spans="15:16" x14ac:dyDescent="0.35">
      <c r="O6044" s="191">
        <v>43825</v>
      </c>
      <c r="P6044" s="72">
        <v>296.33999999999997</v>
      </c>
    </row>
    <row r="6045" spans="15:16" x14ac:dyDescent="0.35">
      <c r="O6045" s="191">
        <v>43826</v>
      </c>
      <c r="P6045" s="72">
        <v>301.60000000000002</v>
      </c>
    </row>
    <row r="6046" spans="15:16" x14ac:dyDescent="0.35">
      <c r="O6046" s="191">
        <v>43829</v>
      </c>
      <c r="P6046" s="72">
        <v>304.39</v>
      </c>
    </row>
    <row r="6047" spans="15:16" x14ac:dyDescent="0.35">
      <c r="O6047" s="191">
        <v>43830</v>
      </c>
      <c r="P6047" s="72">
        <v>304.35000000000002</v>
      </c>
    </row>
    <row r="6048" spans="15:16" x14ac:dyDescent="0.35">
      <c r="O6048" s="191">
        <v>43831</v>
      </c>
      <c r="P6048" s="72">
        <v>306.70999999999998</v>
      </c>
    </row>
    <row r="6049" spans="15:16" x14ac:dyDescent="0.35">
      <c r="O6049" s="191">
        <v>43832</v>
      </c>
      <c r="P6049" s="72">
        <v>306.24</v>
      </c>
    </row>
    <row r="6050" spans="15:16" x14ac:dyDescent="0.35">
      <c r="O6050" s="191">
        <v>43833</v>
      </c>
      <c r="P6050" s="72">
        <v>301.36</v>
      </c>
    </row>
    <row r="6051" spans="15:16" x14ac:dyDescent="0.35">
      <c r="O6051" s="191">
        <v>43836</v>
      </c>
      <c r="P6051" s="72">
        <v>295.58999999999997</v>
      </c>
    </row>
    <row r="6052" spans="15:16" x14ac:dyDescent="0.35">
      <c r="O6052" s="191">
        <v>43837</v>
      </c>
      <c r="P6052" s="72">
        <v>298.24</v>
      </c>
    </row>
    <row r="6053" spans="15:16" x14ac:dyDescent="0.35">
      <c r="O6053" s="191">
        <v>43838</v>
      </c>
      <c r="P6053" s="72">
        <v>299.52</v>
      </c>
    </row>
    <row r="6054" spans="15:16" x14ac:dyDescent="0.35">
      <c r="O6054" s="191">
        <v>43839</v>
      </c>
      <c r="P6054" s="72">
        <v>311.17</v>
      </c>
    </row>
    <row r="6055" spans="15:16" x14ac:dyDescent="0.35">
      <c r="O6055" s="191">
        <v>43840</v>
      </c>
      <c r="P6055" s="72">
        <v>323.29000000000002</v>
      </c>
    </row>
    <row r="6056" spans="15:16" x14ac:dyDescent="0.35">
      <c r="O6056" s="191">
        <v>43843</v>
      </c>
      <c r="P6056" s="72">
        <v>334.27</v>
      </c>
    </row>
    <row r="6057" spans="15:16" x14ac:dyDescent="0.35">
      <c r="O6057" s="191">
        <v>43844</v>
      </c>
      <c r="P6057" s="72">
        <v>368.99</v>
      </c>
    </row>
    <row r="6058" spans="15:16" x14ac:dyDescent="0.35">
      <c r="O6058" s="191">
        <v>43845</v>
      </c>
      <c r="P6058" s="72">
        <v>370.74</v>
      </c>
    </row>
    <row r="6059" spans="15:16" x14ac:dyDescent="0.35">
      <c r="O6059" s="191">
        <v>43846</v>
      </c>
      <c r="P6059" s="72">
        <v>363.92</v>
      </c>
    </row>
    <row r="6060" spans="15:16" x14ac:dyDescent="0.35">
      <c r="O6060" s="191">
        <v>43847</v>
      </c>
      <c r="P6060" s="72">
        <v>360.18</v>
      </c>
    </row>
    <row r="6061" spans="15:16" x14ac:dyDescent="0.35">
      <c r="O6061" s="191">
        <v>43850</v>
      </c>
      <c r="P6061" s="72">
        <v>362.88</v>
      </c>
    </row>
    <row r="6062" spans="15:16" x14ac:dyDescent="0.35">
      <c r="O6062" s="191">
        <v>43851</v>
      </c>
      <c r="P6062" s="72">
        <v>365.39</v>
      </c>
    </row>
    <row r="6063" spans="15:16" x14ac:dyDescent="0.35">
      <c r="O6063" s="191">
        <v>43852</v>
      </c>
      <c r="P6063" s="72">
        <v>364.68</v>
      </c>
    </row>
    <row r="6064" spans="15:16" x14ac:dyDescent="0.35">
      <c r="O6064" s="191">
        <v>43853</v>
      </c>
      <c r="P6064" s="72">
        <v>372.44</v>
      </c>
    </row>
    <row r="6065" spans="15:16" x14ac:dyDescent="0.35">
      <c r="O6065" s="191">
        <v>43854</v>
      </c>
      <c r="P6065" s="72">
        <v>364.25</v>
      </c>
    </row>
    <row r="6066" spans="15:16" x14ac:dyDescent="0.35">
      <c r="O6066" s="191">
        <v>43857</v>
      </c>
      <c r="P6066" s="72">
        <v>362.17</v>
      </c>
    </row>
    <row r="6067" spans="15:16" x14ac:dyDescent="0.35">
      <c r="O6067" s="191">
        <v>43858</v>
      </c>
      <c r="P6067" s="72">
        <v>360.56</v>
      </c>
    </row>
    <row r="6068" spans="15:16" x14ac:dyDescent="0.35">
      <c r="O6068" s="191">
        <v>43859</v>
      </c>
      <c r="P6068" s="72">
        <v>363.16</v>
      </c>
    </row>
    <row r="6069" spans="15:16" x14ac:dyDescent="0.35">
      <c r="O6069" s="191">
        <v>43860</v>
      </c>
      <c r="P6069" s="72">
        <v>361.41</v>
      </c>
    </row>
    <row r="6070" spans="15:16" x14ac:dyDescent="0.35">
      <c r="O6070" s="191">
        <v>43861</v>
      </c>
      <c r="P6070" s="72">
        <v>363.11</v>
      </c>
    </row>
    <row r="6071" spans="15:16" x14ac:dyDescent="0.35">
      <c r="O6071" s="191">
        <v>43864</v>
      </c>
      <c r="P6071" s="72">
        <v>358.8</v>
      </c>
    </row>
    <row r="6072" spans="15:16" x14ac:dyDescent="0.35">
      <c r="O6072" s="191">
        <v>43865</v>
      </c>
      <c r="P6072" s="72">
        <v>359.8</v>
      </c>
    </row>
    <row r="6073" spans="15:16" x14ac:dyDescent="0.35">
      <c r="O6073" s="191">
        <v>43866</v>
      </c>
      <c r="P6073" s="72">
        <v>373.72</v>
      </c>
    </row>
    <row r="6074" spans="15:16" x14ac:dyDescent="0.35">
      <c r="O6074" s="191">
        <v>43867</v>
      </c>
      <c r="P6074" s="72">
        <v>371.31</v>
      </c>
    </row>
    <row r="6075" spans="15:16" x14ac:dyDescent="0.35">
      <c r="O6075" s="191">
        <v>43868</v>
      </c>
      <c r="P6075" s="72">
        <v>375.71</v>
      </c>
    </row>
    <row r="6076" spans="15:16" x14ac:dyDescent="0.35">
      <c r="O6076" s="191">
        <v>43871</v>
      </c>
      <c r="P6076" s="72">
        <v>371.54</v>
      </c>
    </row>
    <row r="6077" spans="15:16" x14ac:dyDescent="0.35">
      <c r="O6077" s="191">
        <v>43872</v>
      </c>
      <c r="P6077" s="72">
        <v>369.93</v>
      </c>
    </row>
    <row r="6078" spans="15:16" x14ac:dyDescent="0.35">
      <c r="O6078" s="191">
        <v>43873</v>
      </c>
      <c r="P6078" s="72">
        <v>374.24</v>
      </c>
    </row>
    <row r="6079" spans="15:16" x14ac:dyDescent="0.35">
      <c r="O6079" s="191">
        <v>43874</v>
      </c>
      <c r="P6079" s="72">
        <v>371.78</v>
      </c>
    </row>
    <row r="6080" spans="15:16" x14ac:dyDescent="0.35">
      <c r="O6080" s="191">
        <v>43875</v>
      </c>
      <c r="P6080" s="72">
        <v>375.9</v>
      </c>
    </row>
    <row r="6081" spans="15:16" x14ac:dyDescent="0.35">
      <c r="O6081" s="191">
        <v>43878</v>
      </c>
      <c r="P6081" s="72">
        <v>360.89</v>
      </c>
    </row>
    <row r="6082" spans="15:16" x14ac:dyDescent="0.35">
      <c r="O6082" s="191">
        <v>43879</v>
      </c>
      <c r="P6082" s="72">
        <v>361.79</v>
      </c>
    </row>
    <row r="6083" spans="15:16" x14ac:dyDescent="0.35">
      <c r="O6083" s="191">
        <v>43880</v>
      </c>
      <c r="P6083" s="72">
        <v>362.88</v>
      </c>
    </row>
    <row r="6084" spans="15:16" x14ac:dyDescent="0.35">
      <c r="O6084" s="191">
        <v>43881</v>
      </c>
      <c r="P6084" s="72">
        <v>360.37</v>
      </c>
    </row>
    <row r="6085" spans="15:16" x14ac:dyDescent="0.35">
      <c r="O6085" s="191">
        <v>43885</v>
      </c>
      <c r="P6085" s="72">
        <v>349.57</v>
      </c>
    </row>
    <row r="6086" spans="15:16" x14ac:dyDescent="0.35">
      <c r="O6086" s="191">
        <v>43886</v>
      </c>
      <c r="P6086" s="72">
        <v>349.48</v>
      </c>
    </row>
    <row r="6087" spans="15:16" x14ac:dyDescent="0.35">
      <c r="O6087" s="191">
        <v>43887</v>
      </c>
      <c r="P6087" s="72">
        <v>346.3</v>
      </c>
    </row>
    <row r="6088" spans="15:16" x14ac:dyDescent="0.35">
      <c r="O6088" s="191">
        <v>43888</v>
      </c>
      <c r="P6088" s="72">
        <v>344.08</v>
      </c>
    </row>
    <row r="6089" spans="15:16" x14ac:dyDescent="0.35">
      <c r="O6089" s="191">
        <v>43889</v>
      </c>
      <c r="P6089" s="72">
        <v>327.83</v>
      </c>
    </row>
    <row r="6090" spans="15:16" x14ac:dyDescent="0.35">
      <c r="O6090" s="191">
        <v>43892</v>
      </c>
      <c r="P6090" s="72">
        <v>320.87</v>
      </c>
    </row>
    <row r="6091" spans="15:16" x14ac:dyDescent="0.35">
      <c r="O6091" s="191">
        <v>43893</v>
      </c>
      <c r="P6091" s="72">
        <v>336.5</v>
      </c>
    </row>
    <row r="6092" spans="15:16" x14ac:dyDescent="0.35">
      <c r="O6092" s="191">
        <v>43894</v>
      </c>
      <c r="P6092" s="72">
        <v>330.72</v>
      </c>
    </row>
    <row r="6093" spans="15:16" x14ac:dyDescent="0.35">
      <c r="O6093" s="191">
        <v>43895</v>
      </c>
      <c r="P6093" s="72">
        <v>330.06</v>
      </c>
    </row>
    <row r="6094" spans="15:16" x14ac:dyDescent="0.35">
      <c r="O6094" s="191">
        <v>43896</v>
      </c>
      <c r="P6094" s="72">
        <v>326.27</v>
      </c>
    </row>
    <row r="6095" spans="15:16" x14ac:dyDescent="0.35">
      <c r="O6095" s="191">
        <v>43899</v>
      </c>
      <c r="P6095" s="72">
        <v>312.63</v>
      </c>
    </row>
    <row r="6096" spans="15:16" x14ac:dyDescent="0.35">
      <c r="O6096" s="191">
        <v>43901</v>
      </c>
      <c r="P6096" s="72">
        <v>310.5</v>
      </c>
    </row>
    <row r="6097" spans="15:16" x14ac:dyDescent="0.35">
      <c r="O6097" s="191">
        <v>43902</v>
      </c>
      <c r="P6097" s="72">
        <v>287.39</v>
      </c>
    </row>
    <row r="6098" spans="15:16" x14ac:dyDescent="0.35">
      <c r="O6098" s="191">
        <v>43903</v>
      </c>
      <c r="P6098" s="72">
        <v>307.08999999999997</v>
      </c>
    </row>
    <row r="6099" spans="15:16" x14ac:dyDescent="0.35">
      <c r="O6099" s="191">
        <v>43906</v>
      </c>
      <c r="P6099" s="72">
        <v>284.41000000000003</v>
      </c>
    </row>
    <row r="6100" spans="15:16" x14ac:dyDescent="0.35">
      <c r="O6100" s="191">
        <v>43907</v>
      </c>
      <c r="P6100" s="72">
        <v>268.83</v>
      </c>
    </row>
    <row r="6101" spans="15:16" x14ac:dyDescent="0.35">
      <c r="O6101" s="191">
        <v>43908</v>
      </c>
      <c r="P6101" s="72">
        <v>253.3</v>
      </c>
    </row>
    <row r="6102" spans="15:16" x14ac:dyDescent="0.35">
      <c r="O6102" s="191">
        <v>43909</v>
      </c>
      <c r="P6102" s="72">
        <v>237.48</v>
      </c>
    </row>
    <row r="6103" spans="15:16" x14ac:dyDescent="0.35">
      <c r="O6103" s="191">
        <v>43910</v>
      </c>
      <c r="P6103" s="72">
        <v>250.22</v>
      </c>
    </row>
    <row r="6104" spans="15:16" x14ac:dyDescent="0.35">
      <c r="O6104" s="191">
        <v>43913</v>
      </c>
      <c r="P6104" s="72">
        <v>214.52</v>
      </c>
    </row>
    <row r="6105" spans="15:16" x14ac:dyDescent="0.35">
      <c r="O6105" s="191">
        <v>43914</v>
      </c>
      <c r="P6105" s="72">
        <v>235.87</v>
      </c>
    </row>
    <row r="6106" spans="15:16" x14ac:dyDescent="0.35">
      <c r="O6106" s="191">
        <v>43915</v>
      </c>
      <c r="P6106" s="72">
        <v>262.49</v>
      </c>
    </row>
    <row r="6107" spans="15:16" x14ac:dyDescent="0.35">
      <c r="O6107" s="191">
        <v>43916</v>
      </c>
      <c r="P6107" s="72">
        <v>264.27999999999997</v>
      </c>
    </row>
    <row r="6108" spans="15:16" x14ac:dyDescent="0.35">
      <c r="O6108" s="191">
        <v>43917</v>
      </c>
      <c r="P6108" s="72">
        <v>269.68</v>
      </c>
    </row>
    <row r="6109" spans="15:16" x14ac:dyDescent="0.35">
      <c r="O6109" s="191">
        <v>43920</v>
      </c>
      <c r="P6109" s="72">
        <v>266.51</v>
      </c>
    </row>
    <row r="6110" spans="15:16" x14ac:dyDescent="0.35">
      <c r="O6110" s="191">
        <v>43921</v>
      </c>
      <c r="P6110" s="72">
        <v>279.25</v>
      </c>
    </row>
    <row r="6111" spans="15:16" x14ac:dyDescent="0.35">
      <c r="O6111" s="191">
        <v>43922</v>
      </c>
      <c r="P6111" s="72">
        <v>265.18</v>
      </c>
    </row>
    <row r="6112" spans="15:16" x14ac:dyDescent="0.35">
      <c r="O6112" s="191">
        <v>43924</v>
      </c>
      <c r="P6112" s="72">
        <v>253.01</v>
      </c>
    </row>
    <row r="6113" spans="15:16" x14ac:dyDescent="0.35">
      <c r="O6113" s="191">
        <v>43928</v>
      </c>
      <c r="P6113" s="72">
        <v>269.49</v>
      </c>
    </row>
    <row r="6114" spans="15:16" x14ac:dyDescent="0.35">
      <c r="O6114" s="191">
        <v>43929</v>
      </c>
      <c r="P6114" s="72">
        <v>278.82</v>
      </c>
    </row>
    <row r="6115" spans="15:16" x14ac:dyDescent="0.35">
      <c r="O6115" s="191">
        <v>43930</v>
      </c>
      <c r="P6115" s="72">
        <v>292.7</v>
      </c>
    </row>
    <row r="6116" spans="15:16" x14ac:dyDescent="0.35">
      <c r="O6116" s="191">
        <v>43934</v>
      </c>
      <c r="P6116" s="72">
        <v>288.91000000000003</v>
      </c>
    </row>
    <row r="6117" spans="15:16" x14ac:dyDescent="0.35">
      <c r="O6117" s="191">
        <v>43936</v>
      </c>
      <c r="P6117" s="72">
        <v>298.95</v>
      </c>
    </row>
    <row r="6118" spans="15:16" x14ac:dyDescent="0.35">
      <c r="O6118" s="191">
        <v>43937</v>
      </c>
      <c r="P6118" s="72">
        <v>306.89999999999998</v>
      </c>
    </row>
    <row r="6119" spans="15:16" x14ac:dyDescent="0.35">
      <c r="O6119" s="191">
        <v>43938</v>
      </c>
      <c r="P6119" s="72">
        <v>307.33</v>
      </c>
    </row>
    <row r="6120" spans="15:16" x14ac:dyDescent="0.35">
      <c r="O6120" s="191">
        <v>43941</v>
      </c>
      <c r="P6120" s="72">
        <v>307.52</v>
      </c>
    </row>
    <row r="6121" spans="15:16" x14ac:dyDescent="0.35">
      <c r="O6121" s="191">
        <v>43942</v>
      </c>
      <c r="P6121" s="72">
        <v>295.87</v>
      </c>
    </row>
    <row r="6122" spans="15:16" x14ac:dyDescent="0.35">
      <c r="O6122" s="191">
        <v>43943</v>
      </c>
      <c r="P6122" s="72">
        <v>312.68</v>
      </c>
    </row>
    <row r="6123" spans="15:16" x14ac:dyDescent="0.35">
      <c r="O6123" s="191">
        <v>43944</v>
      </c>
      <c r="P6123" s="72">
        <v>312.49</v>
      </c>
    </row>
    <row r="6124" spans="15:16" x14ac:dyDescent="0.35">
      <c r="O6124" s="191">
        <v>43945</v>
      </c>
      <c r="P6124" s="72">
        <v>308.85000000000002</v>
      </c>
    </row>
    <row r="6125" spans="15:16" x14ac:dyDescent="0.35">
      <c r="O6125" s="191">
        <v>43948</v>
      </c>
      <c r="P6125" s="72">
        <v>330.87</v>
      </c>
    </row>
    <row r="6126" spans="15:16" x14ac:dyDescent="0.35">
      <c r="O6126" s="191">
        <v>43949</v>
      </c>
      <c r="P6126" s="72">
        <v>324.76</v>
      </c>
    </row>
    <row r="6127" spans="15:16" x14ac:dyDescent="0.35">
      <c r="O6127" s="191">
        <v>43950</v>
      </c>
      <c r="P6127" s="72">
        <v>335.27</v>
      </c>
    </row>
    <row r="6128" spans="15:16" x14ac:dyDescent="0.35">
      <c r="O6128" s="191">
        <v>43951</v>
      </c>
      <c r="P6128" s="72">
        <v>333</v>
      </c>
    </row>
    <row r="6129" spans="15:16" x14ac:dyDescent="0.35">
      <c r="O6129" s="191">
        <v>43955</v>
      </c>
      <c r="P6129" s="72">
        <v>317.23</v>
      </c>
    </row>
    <row r="6130" spans="15:16" x14ac:dyDescent="0.35">
      <c r="O6130" s="191">
        <v>43956</v>
      </c>
      <c r="P6130" s="72">
        <v>312.07</v>
      </c>
    </row>
    <row r="6131" spans="15:16" x14ac:dyDescent="0.35">
      <c r="O6131" s="191">
        <v>43957</v>
      </c>
      <c r="P6131" s="72">
        <v>317.8</v>
      </c>
    </row>
    <row r="6132" spans="15:16" x14ac:dyDescent="0.35">
      <c r="O6132" s="191">
        <v>43958</v>
      </c>
      <c r="P6132" s="72">
        <v>323.24</v>
      </c>
    </row>
    <row r="6133" spans="15:16" x14ac:dyDescent="0.35">
      <c r="O6133" s="191">
        <v>43959</v>
      </c>
      <c r="P6133" s="72">
        <v>330.3</v>
      </c>
    </row>
    <row r="6134" spans="15:16" x14ac:dyDescent="0.35">
      <c r="O6134" s="191">
        <v>43962</v>
      </c>
      <c r="P6134" s="72">
        <v>336.22</v>
      </c>
    </row>
    <row r="6135" spans="15:16" x14ac:dyDescent="0.35">
      <c r="O6135" s="191">
        <v>43963</v>
      </c>
      <c r="P6135" s="72">
        <v>339.72</v>
      </c>
    </row>
    <row r="6136" spans="15:16" x14ac:dyDescent="0.35">
      <c r="O6136" s="191">
        <v>43964</v>
      </c>
      <c r="P6136" s="72">
        <v>337.49</v>
      </c>
    </row>
    <row r="6137" spans="15:16" x14ac:dyDescent="0.35">
      <c r="O6137" s="191">
        <v>43965</v>
      </c>
      <c r="P6137" s="72">
        <v>343.6</v>
      </c>
    </row>
    <row r="6138" spans="15:16" x14ac:dyDescent="0.35">
      <c r="O6138" s="191">
        <v>43966</v>
      </c>
      <c r="P6138" s="72">
        <v>333.56</v>
      </c>
    </row>
    <row r="6139" spans="15:16" x14ac:dyDescent="0.35">
      <c r="O6139" s="191">
        <v>43969</v>
      </c>
      <c r="P6139" s="72">
        <v>328.73</v>
      </c>
    </row>
    <row r="6140" spans="15:16" x14ac:dyDescent="0.35">
      <c r="O6140" s="191">
        <v>43970</v>
      </c>
      <c r="P6140" s="72">
        <v>339.1</v>
      </c>
    </row>
    <row r="6141" spans="15:16" x14ac:dyDescent="0.35">
      <c r="O6141" s="191">
        <v>43971</v>
      </c>
      <c r="P6141" s="72">
        <v>341.66</v>
      </c>
    </row>
    <row r="6142" spans="15:16" x14ac:dyDescent="0.35">
      <c r="O6142" s="191">
        <v>43972</v>
      </c>
      <c r="P6142" s="72">
        <v>341.24</v>
      </c>
    </row>
    <row r="6143" spans="15:16" x14ac:dyDescent="0.35">
      <c r="O6143" s="191">
        <v>43973</v>
      </c>
      <c r="P6143" s="72">
        <v>343.27</v>
      </c>
    </row>
    <row r="6144" spans="15:16" x14ac:dyDescent="0.35">
      <c r="O6144" s="191">
        <v>43977</v>
      </c>
      <c r="P6144" s="72">
        <v>352.27</v>
      </c>
    </row>
    <row r="6145" spans="15:16" x14ac:dyDescent="0.35">
      <c r="O6145" s="191">
        <v>43978</v>
      </c>
      <c r="P6145" s="72">
        <v>349.05</v>
      </c>
    </row>
    <row r="6146" spans="15:16" x14ac:dyDescent="0.35">
      <c r="O6146" s="191">
        <v>43979</v>
      </c>
      <c r="P6146" s="72">
        <v>351.51</v>
      </c>
    </row>
    <row r="6147" spans="15:16" x14ac:dyDescent="0.35">
      <c r="O6147" s="191">
        <v>43980</v>
      </c>
      <c r="P6147" s="72">
        <v>347.49</v>
      </c>
    </row>
    <row r="6148" spans="15:16" x14ac:dyDescent="0.35">
      <c r="O6148" s="191">
        <v>43983</v>
      </c>
      <c r="P6148" s="72">
        <v>343.65</v>
      </c>
    </row>
    <row r="6149" spans="15:16" x14ac:dyDescent="0.35">
      <c r="O6149" s="191">
        <v>43984</v>
      </c>
      <c r="P6149" s="72">
        <v>348.01</v>
      </c>
    </row>
    <row r="6150" spans="15:16" x14ac:dyDescent="0.35">
      <c r="O6150" s="191">
        <v>43985</v>
      </c>
      <c r="P6150" s="72">
        <v>347.25</v>
      </c>
    </row>
    <row r="6151" spans="15:16" x14ac:dyDescent="0.35">
      <c r="O6151" s="191">
        <v>43986</v>
      </c>
      <c r="P6151" s="72">
        <v>361.31</v>
      </c>
    </row>
    <row r="6152" spans="15:16" x14ac:dyDescent="0.35">
      <c r="O6152" s="191">
        <v>43987</v>
      </c>
      <c r="P6152" s="72">
        <v>359.66</v>
      </c>
    </row>
    <row r="6153" spans="15:16" x14ac:dyDescent="0.35">
      <c r="O6153" s="191">
        <v>43990</v>
      </c>
      <c r="P6153" s="72">
        <v>359.37</v>
      </c>
    </row>
    <row r="6154" spans="15:16" x14ac:dyDescent="0.35">
      <c r="O6154" s="191">
        <v>43991</v>
      </c>
      <c r="P6154" s="72">
        <v>363.92</v>
      </c>
    </row>
    <row r="6155" spans="15:16" x14ac:dyDescent="0.35">
      <c r="O6155" s="191">
        <v>43992</v>
      </c>
      <c r="P6155" s="72">
        <v>364.3</v>
      </c>
    </row>
    <row r="6156" spans="15:16" x14ac:dyDescent="0.35">
      <c r="O6156" s="191">
        <v>43993</v>
      </c>
      <c r="P6156" s="72">
        <v>355.92</v>
      </c>
    </row>
    <row r="6157" spans="15:16" x14ac:dyDescent="0.35">
      <c r="O6157" s="191">
        <v>43994</v>
      </c>
      <c r="P6157" s="72">
        <v>351.37</v>
      </c>
    </row>
    <row r="6158" spans="15:16" x14ac:dyDescent="0.35">
      <c r="O6158" s="191">
        <v>43997</v>
      </c>
      <c r="P6158" s="72">
        <v>350.42</v>
      </c>
    </row>
    <row r="6159" spans="15:16" x14ac:dyDescent="0.35">
      <c r="O6159" s="191">
        <v>43998</v>
      </c>
      <c r="P6159" s="72">
        <v>349.52</v>
      </c>
    </row>
    <row r="6160" spans="15:16" x14ac:dyDescent="0.35">
      <c r="O6160" s="191">
        <v>43999</v>
      </c>
      <c r="P6160" s="72">
        <v>350.04</v>
      </c>
    </row>
    <row r="6161" spans="15:16" x14ac:dyDescent="0.35">
      <c r="O6161" s="191">
        <v>44000</v>
      </c>
      <c r="P6161" s="72">
        <v>355.02</v>
      </c>
    </row>
    <row r="6162" spans="15:16" x14ac:dyDescent="0.35">
      <c r="O6162" s="191">
        <v>44001</v>
      </c>
      <c r="P6162" s="72">
        <v>359.93</v>
      </c>
    </row>
    <row r="6163" spans="15:16" x14ac:dyDescent="0.35">
      <c r="O6163" s="191">
        <v>44004</v>
      </c>
      <c r="P6163" s="72">
        <v>363.56</v>
      </c>
    </row>
    <row r="6164" spans="15:16" x14ac:dyDescent="0.35">
      <c r="O6164" s="191">
        <v>44005</v>
      </c>
      <c r="P6164" s="72">
        <v>372.86</v>
      </c>
    </row>
    <row r="6165" spans="15:16" x14ac:dyDescent="0.35">
      <c r="O6165" s="191">
        <v>44006</v>
      </c>
      <c r="P6165" s="72">
        <v>365.47</v>
      </c>
    </row>
    <row r="6166" spans="15:16" x14ac:dyDescent="0.35">
      <c r="O6166" s="191">
        <v>44007</v>
      </c>
      <c r="P6166" s="72">
        <v>366.32</v>
      </c>
    </row>
    <row r="6167" spans="15:16" x14ac:dyDescent="0.35">
      <c r="O6167" s="191">
        <v>44008</v>
      </c>
      <c r="P6167" s="72">
        <v>367.9</v>
      </c>
    </row>
    <row r="6168" spans="15:16" x14ac:dyDescent="0.35">
      <c r="O6168" s="191">
        <v>44011</v>
      </c>
      <c r="P6168" s="72">
        <v>368.76</v>
      </c>
    </row>
    <row r="6169" spans="15:16" x14ac:dyDescent="0.35">
      <c r="O6169" s="191">
        <v>44012</v>
      </c>
      <c r="P6169" s="72">
        <v>369.62</v>
      </c>
    </row>
    <row r="6170" spans="15:16" x14ac:dyDescent="0.35">
      <c r="O6170" s="191">
        <v>44013</v>
      </c>
      <c r="P6170" s="72">
        <v>366.8</v>
      </c>
    </row>
    <row r="6171" spans="15:16" x14ac:dyDescent="0.35">
      <c r="O6171" s="191">
        <v>44014</v>
      </c>
      <c r="P6171" s="72">
        <v>372.81</v>
      </c>
    </row>
    <row r="6172" spans="15:16" x14ac:dyDescent="0.35">
      <c r="O6172" s="191">
        <v>44015</v>
      </c>
      <c r="P6172" s="72">
        <v>378.2</v>
      </c>
    </row>
    <row r="6173" spans="15:16" x14ac:dyDescent="0.35">
      <c r="O6173" s="191">
        <v>44018</v>
      </c>
      <c r="P6173" s="72">
        <v>387.03</v>
      </c>
    </row>
    <row r="6174" spans="15:16" x14ac:dyDescent="0.35">
      <c r="O6174" s="191">
        <v>44019</v>
      </c>
      <c r="P6174" s="72">
        <v>393.7</v>
      </c>
    </row>
    <row r="6175" spans="15:16" x14ac:dyDescent="0.35">
      <c r="O6175" s="191">
        <v>44020</v>
      </c>
      <c r="P6175" s="72">
        <v>412.5</v>
      </c>
    </row>
    <row r="6176" spans="15:16" x14ac:dyDescent="0.35">
      <c r="O6176" s="191">
        <v>44021</v>
      </c>
      <c r="P6176" s="72">
        <v>413.4</v>
      </c>
    </row>
    <row r="6177" spans="15:16" x14ac:dyDescent="0.35">
      <c r="O6177" s="191">
        <v>44022</v>
      </c>
      <c r="P6177" s="72">
        <v>410.3</v>
      </c>
    </row>
    <row r="6178" spans="15:16" x14ac:dyDescent="0.35">
      <c r="O6178" s="191">
        <v>44025</v>
      </c>
      <c r="P6178" s="72">
        <v>404.91</v>
      </c>
    </row>
    <row r="6179" spans="15:16" x14ac:dyDescent="0.35">
      <c r="O6179" s="191">
        <v>44026</v>
      </c>
      <c r="P6179" s="72">
        <v>400.05</v>
      </c>
    </row>
    <row r="6180" spans="15:16" x14ac:dyDescent="0.35">
      <c r="O6180" s="191">
        <v>44027</v>
      </c>
      <c r="P6180" s="72">
        <v>394.04</v>
      </c>
    </row>
    <row r="6181" spans="15:16" x14ac:dyDescent="0.35">
      <c r="O6181" s="191">
        <v>44028</v>
      </c>
      <c r="P6181" s="72">
        <v>391.41</v>
      </c>
    </row>
    <row r="6182" spans="15:16" x14ac:dyDescent="0.35">
      <c r="O6182" s="191">
        <v>44029</v>
      </c>
      <c r="P6182" s="72">
        <v>403.53</v>
      </c>
    </row>
    <row r="6183" spans="15:16" x14ac:dyDescent="0.35">
      <c r="O6183" s="191">
        <v>44032</v>
      </c>
      <c r="P6183" s="72">
        <v>403.63</v>
      </c>
    </row>
    <row r="6184" spans="15:16" x14ac:dyDescent="0.35">
      <c r="O6184" s="191">
        <v>44033</v>
      </c>
      <c r="P6184" s="72">
        <v>390.6</v>
      </c>
    </row>
    <row r="6185" spans="15:16" x14ac:dyDescent="0.35">
      <c r="O6185" s="191">
        <v>44034</v>
      </c>
      <c r="P6185" s="72">
        <v>388.27</v>
      </c>
    </row>
    <row r="6186" spans="15:16" x14ac:dyDescent="0.35">
      <c r="O6186" s="191">
        <v>44035</v>
      </c>
      <c r="P6186" s="72">
        <v>385.79</v>
      </c>
    </row>
    <row r="6187" spans="15:16" x14ac:dyDescent="0.35">
      <c r="O6187" s="191">
        <v>44036</v>
      </c>
      <c r="P6187" s="72">
        <v>389.65</v>
      </c>
    </row>
    <row r="6188" spans="15:16" x14ac:dyDescent="0.35">
      <c r="O6188" s="191">
        <v>44039</v>
      </c>
      <c r="P6188" s="72">
        <v>389.65</v>
      </c>
    </row>
    <row r="6189" spans="15:16" x14ac:dyDescent="0.35">
      <c r="O6189" s="191">
        <v>44040</v>
      </c>
      <c r="P6189" s="72">
        <v>394.04</v>
      </c>
    </row>
    <row r="6190" spans="15:16" x14ac:dyDescent="0.35">
      <c r="O6190" s="191">
        <v>44041</v>
      </c>
      <c r="P6190" s="72">
        <v>408.01</v>
      </c>
    </row>
    <row r="6191" spans="15:16" x14ac:dyDescent="0.35">
      <c r="O6191" s="191">
        <v>44042</v>
      </c>
      <c r="P6191" s="72">
        <v>405.34</v>
      </c>
    </row>
    <row r="6192" spans="15:16" x14ac:dyDescent="0.35">
      <c r="O6192" s="191">
        <v>44043</v>
      </c>
      <c r="P6192" s="72">
        <v>408.35</v>
      </c>
    </row>
    <row r="6193" spans="15:16" x14ac:dyDescent="0.35">
      <c r="O6193" s="191">
        <v>44046</v>
      </c>
      <c r="P6193" s="72">
        <v>414.12</v>
      </c>
    </row>
    <row r="6194" spans="15:16" x14ac:dyDescent="0.35">
      <c r="O6194" s="191">
        <v>44047</v>
      </c>
      <c r="P6194" s="72">
        <v>429.05</v>
      </c>
    </row>
    <row r="6195" spans="15:16" x14ac:dyDescent="0.35">
      <c r="O6195" s="191">
        <v>44048</v>
      </c>
      <c r="P6195" s="72">
        <v>427</v>
      </c>
    </row>
    <row r="6196" spans="15:16" x14ac:dyDescent="0.35">
      <c r="O6196" s="191">
        <v>44049</v>
      </c>
      <c r="P6196" s="72">
        <v>462.44</v>
      </c>
    </row>
    <row r="6197" spans="15:16" x14ac:dyDescent="0.35">
      <c r="O6197" s="191">
        <v>44050</v>
      </c>
      <c r="P6197" s="72">
        <v>494.73</v>
      </c>
    </row>
    <row r="6198" spans="15:16" x14ac:dyDescent="0.35">
      <c r="O6198" s="191">
        <v>44053</v>
      </c>
      <c r="P6198" s="72">
        <v>496.35</v>
      </c>
    </row>
    <row r="6199" spans="15:16" x14ac:dyDescent="0.35">
      <c r="O6199" s="191">
        <v>44054</v>
      </c>
      <c r="P6199" s="72">
        <v>492.15</v>
      </c>
    </row>
    <row r="6200" spans="15:16" x14ac:dyDescent="0.35">
      <c r="O6200" s="191">
        <v>44055</v>
      </c>
      <c r="P6200" s="72">
        <v>493.73</v>
      </c>
    </row>
    <row r="6201" spans="15:16" x14ac:dyDescent="0.35">
      <c r="O6201" s="191">
        <v>44056</v>
      </c>
      <c r="P6201" s="72">
        <v>514.24</v>
      </c>
    </row>
    <row r="6202" spans="15:16" x14ac:dyDescent="0.35">
      <c r="O6202" s="191">
        <v>44057</v>
      </c>
      <c r="P6202" s="72">
        <v>512.76</v>
      </c>
    </row>
    <row r="6203" spans="15:16" x14ac:dyDescent="0.35">
      <c r="O6203" s="191">
        <v>44060</v>
      </c>
      <c r="P6203" s="72">
        <v>518.72</v>
      </c>
    </row>
    <row r="6204" spans="15:16" x14ac:dyDescent="0.35">
      <c r="O6204" s="191">
        <v>44061</v>
      </c>
      <c r="P6204" s="72">
        <v>520.63</v>
      </c>
    </row>
    <row r="6205" spans="15:16" x14ac:dyDescent="0.35">
      <c r="O6205" s="191">
        <v>44062</v>
      </c>
      <c r="P6205" s="72">
        <v>522.97</v>
      </c>
    </row>
    <row r="6206" spans="15:16" x14ac:dyDescent="0.35">
      <c r="O6206" s="191">
        <v>44063</v>
      </c>
      <c r="P6206" s="72">
        <v>523.97</v>
      </c>
    </row>
    <row r="6207" spans="15:16" x14ac:dyDescent="0.35">
      <c r="O6207" s="191">
        <v>44064</v>
      </c>
      <c r="P6207" s="72">
        <v>520.67999999999995</v>
      </c>
    </row>
    <row r="6208" spans="15:16" x14ac:dyDescent="0.35">
      <c r="O6208" s="191">
        <v>44067</v>
      </c>
      <c r="P6208" s="72">
        <v>520.44000000000005</v>
      </c>
    </row>
    <row r="6209" spans="15:16" x14ac:dyDescent="0.35">
      <c r="O6209" s="191">
        <v>44068</v>
      </c>
      <c r="P6209" s="72">
        <v>520.44000000000005</v>
      </c>
    </row>
    <row r="6210" spans="15:16" x14ac:dyDescent="0.35">
      <c r="O6210" s="191">
        <v>44069</v>
      </c>
      <c r="P6210" s="72">
        <v>523.87</v>
      </c>
    </row>
    <row r="6211" spans="15:16" x14ac:dyDescent="0.35">
      <c r="O6211" s="191">
        <v>44070</v>
      </c>
      <c r="P6211" s="72">
        <v>519.58000000000004</v>
      </c>
    </row>
    <row r="6212" spans="15:16" x14ac:dyDescent="0.35">
      <c r="O6212" s="191">
        <v>44071</v>
      </c>
      <c r="P6212" s="72">
        <v>521.87</v>
      </c>
    </row>
    <row r="6213" spans="15:16" x14ac:dyDescent="0.35">
      <c r="O6213" s="191">
        <v>44074</v>
      </c>
      <c r="P6213" s="72">
        <v>507.85</v>
      </c>
    </row>
    <row r="6214" spans="15:16" x14ac:dyDescent="0.35">
      <c r="O6214" s="191">
        <v>44075</v>
      </c>
      <c r="P6214" s="72">
        <v>523.25</v>
      </c>
    </row>
    <row r="6215" spans="15:16" x14ac:dyDescent="0.35">
      <c r="O6215" s="191">
        <v>44076</v>
      </c>
      <c r="P6215" s="72">
        <v>524.54</v>
      </c>
    </row>
    <row r="6216" spans="15:16" x14ac:dyDescent="0.35">
      <c r="O6216" s="191">
        <v>44077</v>
      </c>
      <c r="P6216" s="72">
        <v>551.87</v>
      </c>
    </row>
    <row r="6217" spans="15:16" x14ac:dyDescent="0.35">
      <c r="O6217" s="191">
        <v>44078</v>
      </c>
      <c r="P6217" s="72">
        <v>542.86</v>
      </c>
    </row>
    <row r="6218" spans="15:16" x14ac:dyDescent="0.35">
      <c r="O6218" s="191">
        <v>44081</v>
      </c>
      <c r="P6218" s="72">
        <v>520.20000000000005</v>
      </c>
    </row>
    <row r="6219" spans="15:16" x14ac:dyDescent="0.35">
      <c r="O6219" s="191">
        <v>44082</v>
      </c>
      <c r="P6219" s="72">
        <v>513.57000000000005</v>
      </c>
    </row>
    <row r="6220" spans="15:16" x14ac:dyDescent="0.35">
      <c r="O6220" s="191">
        <v>44083</v>
      </c>
      <c r="P6220" s="72">
        <v>510.14</v>
      </c>
    </row>
    <row r="6221" spans="15:16" x14ac:dyDescent="0.35">
      <c r="O6221" s="191">
        <v>44084</v>
      </c>
      <c r="P6221" s="72">
        <v>521.39</v>
      </c>
    </row>
    <row r="6222" spans="15:16" x14ac:dyDescent="0.35">
      <c r="O6222" s="191">
        <v>44085</v>
      </c>
      <c r="P6222" s="72">
        <v>523.16</v>
      </c>
    </row>
    <row r="6223" spans="15:16" ht="14.5" customHeight="1" x14ac:dyDescent="0.35">
      <c r="O6223" s="191">
        <v>44088</v>
      </c>
      <c r="P6223" s="72">
        <v>521.35</v>
      </c>
    </row>
    <row r="6224" spans="15:16" ht="29" customHeight="1" x14ac:dyDescent="0.35">
      <c r="O6224" s="191">
        <v>44089</v>
      </c>
      <c r="P6224" s="72">
        <v>517.39</v>
      </c>
    </row>
    <row r="6225" spans="15:16" x14ac:dyDescent="0.35">
      <c r="O6225" s="191">
        <v>44090</v>
      </c>
      <c r="P6225" s="72">
        <v>517.42999999999995</v>
      </c>
    </row>
    <row r="6226" spans="15:16" x14ac:dyDescent="0.35">
      <c r="O6226" s="191">
        <v>44091</v>
      </c>
      <c r="P6226" s="72">
        <v>523.05999999999995</v>
      </c>
    </row>
    <row r="6227" spans="15:16" x14ac:dyDescent="0.35">
      <c r="O6227" s="191">
        <v>44092</v>
      </c>
      <c r="P6227" s="72">
        <v>515.72</v>
      </c>
    </row>
    <row r="6228" spans="15:16" x14ac:dyDescent="0.35">
      <c r="O6228" s="191">
        <v>44095</v>
      </c>
      <c r="P6228" s="72">
        <v>484.38</v>
      </c>
    </row>
    <row r="6229" spans="15:16" x14ac:dyDescent="0.35">
      <c r="O6229" s="191">
        <v>44096</v>
      </c>
      <c r="P6229" s="72">
        <v>481.18</v>
      </c>
    </row>
    <row r="6230" spans="15:16" x14ac:dyDescent="0.35">
      <c r="O6230" s="191">
        <v>44097</v>
      </c>
      <c r="P6230" s="72">
        <v>470.83</v>
      </c>
    </row>
    <row r="6231" spans="15:16" x14ac:dyDescent="0.35">
      <c r="O6231" s="191">
        <v>44098</v>
      </c>
      <c r="P6231" s="72">
        <v>466.16</v>
      </c>
    </row>
    <row r="6232" spans="15:16" x14ac:dyDescent="0.35">
      <c r="O6232" s="191">
        <v>44099</v>
      </c>
      <c r="P6232" s="72">
        <v>486.33</v>
      </c>
    </row>
    <row r="6233" spans="15:16" x14ac:dyDescent="0.35">
      <c r="O6233" s="191">
        <v>44102</v>
      </c>
      <c r="P6233" s="72">
        <v>493.2</v>
      </c>
    </row>
    <row r="6234" spans="15:16" x14ac:dyDescent="0.35">
      <c r="O6234" s="191">
        <v>44103</v>
      </c>
      <c r="P6234" s="72">
        <v>480.09</v>
      </c>
    </row>
    <row r="6235" spans="15:16" x14ac:dyDescent="0.35">
      <c r="O6235" s="191">
        <v>44104</v>
      </c>
      <c r="P6235" s="72">
        <v>476.94</v>
      </c>
    </row>
    <row r="6236" spans="15:16" x14ac:dyDescent="0.35">
      <c r="O6236" s="191">
        <v>44105</v>
      </c>
      <c r="P6236" s="72">
        <v>485.67</v>
      </c>
    </row>
    <row r="6237" spans="15:16" x14ac:dyDescent="0.35">
      <c r="O6237" s="191">
        <v>44109</v>
      </c>
      <c r="P6237" s="72">
        <v>480.37</v>
      </c>
    </row>
    <row r="6238" spans="15:16" x14ac:dyDescent="0.35">
      <c r="O6238" s="191">
        <v>44110</v>
      </c>
      <c r="P6238" s="72">
        <v>482.33</v>
      </c>
    </row>
    <row r="6239" spans="15:16" x14ac:dyDescent="0.35">
      <c r="O6239" s="191">
        <v>44111</v>
      </c>
      <c r="P6239" s="72">
        <v>481.8</v>
      </c>
    </row>
    <row r="6240" spans="15:16" x14ac:dyDescent="0.35">
      <c r="O6240" s="191">
        <v>44112</v>
      </c>
      <c r="P6240" s="72">
        <v>465.78</v>
      </c>
    </row>
    <row r="6241" spans="15:16" x14ac:dyDescent="0.35">
      <c r="O6241" s="191">
        <v>44113</v>
      </c>
      <c r="P6241" s="72">
        <v>449.56</v>
      </c>
    </row>
    <row r="6242" spans="15:16" x14ac:dyDescent="0.35">
      <c r="O6242" s="191">
        <v>44116</v>
      </c>
      <c r="P6242" s="72">
        <v>452.85</v>
      </c>
    </row>
    <row r="6243" spans="15:16" x14ac:dyDescent="0.35">
      <c r="O6243" s="191">
        <v>44117</v>
      </c>
      <c r="P6243" s="72">
        <v>447.36</v>
      </c>
    </row>
    <row r="6244" spans="15:16" x14ac:dyDescent="0.35">
      <c r="O6244" s="191">
        <v>44118</v>
      </c>
      <c r="P6244" s="72">
        <v>467.26</v>
      </c>
    </row>
    <row r="6245" spans="15:16" x14ac:dyDescent="0.35">
      <c r="O6245" s="191">
        <v>44119</v>
      </c>
      <c r="P6245" s="72">
        <v>452.28</v>
      </c>
    </row>
    <row r="6246" spans="15:16" x14ac:dyDescent="0.35">
      <c r="O6246" s="191">
        <v>44120</v>
      </c>
      <c r="P6246" s="72">
        <v>455.14</v>
      </c>
    </row>
    <row r="6247" spans="15:16" x14ac:dyDescent="0.35">
      <c r="O6247" s="191">
        <v>44123</v>
      </c>
      <c r="P6247" s="72">
        <v>453.95</v>
      </c>
    </row>
    <row r="6248" spans="15:16" x14ac:dyDescent="0.35">
      <c r="O6248" s="191">
        <v>44124</v>
      </c>
      <c r="P6248" s="72">
        <v>455.9</v>
      </c>
    </row>
    <row r="6249" spans="15:16" x14ac:dyDescent="0.35">
      <c r="O6249" s="191">
        <v>44125</v>
      </c>
      <c r="P6249" s="72">
        <v>443.88</v>
      </c>
    </row>
    <row r="6250" spans="15:16" x14ac:dyDescent="0.35">
      <c r="O6250" s="191">
        <v>44126</v>
      </c>
      <c r="P6250" s="72">
        <v>444.74</v>
      </c>
    </row>
    <row r="6251" spans="15:16" x14ac:dyDescent="0.35">
      <c r="O6251" s="191">
        <v>44127</v>
      </c>
      <c r="P6251" s="72">
        <v>451.04</v>
      </c>
    </row>
    <row r="6252" spans="15:16" x14ac:dyDescent="0.35">
      <c r="O6252" s="191">
        <v>44130</v>
      </c>
      <c r="P6252" s="72">
        <v>455</v>
      </c>
    </row>
    <row r="6253" spans="15:16" x14ac:dyDescent="0.35">
      <c r="O6253" s="191">
        <v>44131</v>
      </c>
      <c r="P6253" s="72">
        <v>475.79</v>
      </c>
    </row>
    <row r="6254" spans="15:16" x14ac:dyDescent="0.35">
      <c r="O6254" s="191">
        <v>44132</v>
      </c>
      <c r="P6254" s="72">
        <v>470.16</v>
      </c>
    </row>
    <row r="6255" spans="15:16" x14ac:dyDescent="0.35">
      <c r="O6255" s="191">
        <v>44133</v>
      </c>
      <c r="P6255" s="72">
        <v>469.35</v>
      </c>
    </row>
    <row r="6256" spans="15:16" x14ac:dyDescent="0.35">
      <c r="O6256" s="191">
        <v>44134</v>
      </c>
      <c r="P6256" s="72">
        <v>470.16</v>
      </c>
    </row>
    <row r="6257" spans="15:16" x14ac:dyDescent="0.35">
      <c r="O6257" s="191">
        <v>44137</v>
      </c>
      <c r="P6257" s="72">
        <v>471.02</v>
      </c>
    </row>
    <row r="6258" spans="15:16" x14ac:dyDescent="0.35">
      <c r="O6258" s="191">
        <v>44138</v>
      </c>
      <c r="P6258" s="72">
        <v>466.97</v>
      </c>
    </row>
    <row r="6259" spans="15:16" x14ac:dyDescent="0.35">
      <c r="O6259" s="191">
        <v>44139</v>
      </c>
      <c r="P6259" s="72">
        <v>470.07</v>
      </c>
    </row>
    <row r="6260" spans="15:16" x14ac:dyDescent="0.35">
      <c r="O6260" s="191">
        <v>44140</v>
      </c>
      <c r="P6260" s="72">
        <v>483.14</v>
      </c>
    </row>
    <row r="6261" spans="15:16" x14ac:dyDescent="0.35">
      <c r="O6261" s="191">
        <v>44141</v>
      </c>
      <c r="P6261" s="72">
        <v>480.99</v>
      </c>
    </row>
    <row r="6262" spans="15:16" x14ac:dyDescent="0.35">
      <c r="O6262" s="191">
        <v>44144</v>
      </c>
      <c r="P6262" s="72">
        <v>486.38</v>
      </c>
    </row>
    <row r="6263" spans="15:16" x14ac:dyDescent="0.35">
      <c r="O6263" s="191">
        <v>44145</v>
      </c>
      <c r="P6263" s="72">
        <v>475.46</v>
      </c>
    </row>
    <row r="6264" spans="15:16" x14ac:dyDescent="0.35">
      <c r="O6264" s="191">
        <v>44146</v>
      </c>
      <c r="P6264" s="72">
        <v>480.28</v>
      </c>
    </row>
    <row r="6265" spans="15:16" x14ac:dyDescent="0.35">
      <c r="O6265" s="191">
        <v>44147</v>
      </c>
      <c r="P6265" s="72">
        <v>485.33</v>
      </c>
    </row>
    <row r="6266" spans="15:16" x14ac:dyDescent="0.35">
      <c r="O6266" s="191">
        <v>44148</v>
      </c>
      <c r="P6266" s="72">
        <v>489.63</v>
      </c>
    </row>
    <row r="6267" spans="15:16" x14ac:dyDescent="0.35">
      <c r="O6267" s="191">
        <v>44149</v>
      </c>
      <c r="P6267" s="72">
        <v>492.39</v>
      </c>
    </row>
    <row r="6268" spans="15:16" x14ac:dyDescent="0.35">
      <c r="O6268" s="191">
        <v>44152</v>
      </c>
      <c r="P6268" s="72">
        <v>494.44</v>
      </c>
    </row>
    <row r="6269" spans="15:16" x14ac:dyDescent="0.35">
      <c r="O6269" s="191">
        <v>44153</v>
      </c>
      <c r="P6269" s="72">
        <v>493.11</v>
      </c>
    </row>
    <row r="6270" spans="15:16" x14ac:dyDescent="0.35">
      <c r="O6270" s="191">
        <v>44154</v>
      </c>
      <c r="P6270" s="72">
        <v>491.87</v>
      </c>
    </row>
    <row r="6271" spans="15:16" x14ac:dyDescent="0.35">
      <c r="O6271" s="191">
        <v>44155</v>
      </c>
      <c r="P6271" s="72">
        <v>495.16</v>
      </c>
    </row>
    <row r="6272" spans="15:16" x14ac:dyDescent="0.35">
      <c r="O6272" s="191">
        <v>44158</v>
      </c>
      <c r="P6272" s="72">
        <v>497.64</v>
      </c>
    </row>
    <row r="6273" spans="15:16" x14ac:dyDescent="0.35">
      <c r="O6273" s="191">
        <v>44159</v>
      </c>
      <c r="P6273" s="72">
        <v>502.6</v>
      </c>
    </row>
    <row r="6274" spans="15:16" x14ac:dyDescent="0.35">
      <c r="O6274" s="191">
        <v>44160</v>
      </c>
      <c r="P6274" s="72">
        <v>491.1</v>
      </c>
    </row>
    <row r="6275" spans="15:16" x14ac:dyDescent="0.35">
      <c r="O6275" s="191">
        <v>44161</v>
      </c>
      <c r="P6275" s="72">
        <v>495.92</v>
      </c>
    </row>
    <row r="6276" spans="15:16" x14ac:dyDescent="0.35">
      <c r="O6276" s="191">
        <v>44162</v>
      </c>
      <c r="P6276" s="72">
        <v>513.24</v>
      </c>
    </row>
    <row r="6277" spans="15:16" x14ac:dyDescent="0.35">
      <c r="O6277" s="191">
        <v>44166</v>
      </c>
      <c r="P6277" s="72">
        <v>504.94</v>
      </c>
    </row>
    <row r="6278" spans="15:16" x14ac:dyDescent="0.35">
      <c r="O6278" s="191">
        <v>44167</v>
      </c>
      <c r="P6278" s="72">
        <v>514.42999999999995</v>
      </c>
    </row>
    <row r="6279" spans="15:16" x14ac:dyDescent="0.35">
      <c r="O6279" s="191">
        <v>44168</v>
      </c>
      <c r="P6279" s="72">
        <v>525.07000000000005</v>
      </c>
    </row>
    <row r="6280" spans="15:16" x14ac:dyDescent="0.35">
      <c r="O6280" s="191">
        <v>44169</v>
      </c>
      <c r="P6280" s="72">
        <v>537.55999999999995</v>
      </c>
    </row>
    <row r="6281" spans="15:16" x14ac:dyDescent="0.35">
      <c r="O6281" s="191">
        <v>44172</v>
      </c>
      <c r="P6281" s="72">
        <v>541.71</v>
      </c>
    </row>
    <row r="6282" spans="15:16" x14ac:dyDescent="0.35">
      <c r="O6282" s="191">
        <v>44173</v>
      </c>
      <c r="P6282" s="72">
        <v>536.85</v>
      </c>
    </row>
    <row r="6283" spans="15:16" x14ac:dyDescent="0.35">
      <c r="O6283" s="191">
        <v>44174</v>
      </c>
      <c r="P6283" s="72">
        <v>539.47</v>
      </c>
    </row>
    <row r="6284" spans="15:16" x14ac:dyDescent="0.35">
      <c r="O6284" s="191">
        <v>44175</v>
      </c>
      <c r="P6284" s="72">
        <v>553.21</v>
      </c>
    </row>
    <row r="6285" spans="15:16" x14ac:dyDescent="0.35">
      <c r="O6285" s="191">
        <v>44176</v>
      </c>
      <c r="P6285" s="72">
        <v>549.87</v>
      </c>
    </row>
    <row r="6286" spans="15:16" x14ac:dyDescent="0.35">
      <c r="O6286" s="191">
        <v>44179</v>
      </c>
      <c r="P6286" s="72">
        <v>550.44000000000005</v>
      </c>
    </row>
    <row r="6287" spans="15:16" x14ac:dyDescent="0.35">
      <c r="O6287" s="191">
        <v>44180</v>
      </c>
      <c r="P6287" s="72">
        <v>545</v>
      </c>
    </row>
    <row r="6288" spans="15:16" x14ac:dyDescent="0.35">
      <c r="O6288" s="191">
        <v>44181</v>
      </c>
      <c r="P6288" s="72">
        <v>556.74</v>
      </c>
    </row>
    <row r="6289" spans="15:16" x14ac:dyDescent="0.35">
      <c r="O6289" s="191">
        <v>44182</v>
      </c>
      <c r="P6289" s="72">
        <v>550.73</v>
      </c>
    </row>
    <row r="6290" spans="15:16" x14ac:dyDescent="0.35">
      <c r="O6290" s="191">
        <v>44183</v>
      </c>
      <c r="P6290" s="72">
        <v>547.15</v>
      </c>
    </row>
    <row r="6291" spans="15:16" x14ac:dyDescent="0.35">
      <c r="O6291" s="191">
        <v>44186</v>
      </c>
      <c r="P6291" s="72">
        <v>536.85</v>
      </c>
    </row>
    <row r="6292" spans="15:16" x14ac:dyDescent="0.35">
      <c r="O6292" s="191">
        <v>44187</v>
      </c>
      <c r="P6292" s="72">
        <v>549.49</v>
      </c>
    </row>
    <row r="6293" spans="15:16" x14ac:dyDescent="0.35">
      <c r="O6293" s="191">
        <v>44188</v>
      </c>
      <c r="P6293" s="72">
        <v>577.44000000000005</v>
      </c>
    </row>
    <row r="6294" spans="15:16" x14ac:dyDescent="0.35">
      <c r="O6294" s="191">
        <v>44189</v>
      </c>
      <c r="P6294" s="72">
        <v>573.34</v>
      </c>
    </row>
    <row r="6295" spans="15:16" x14ac:dyDescent="0.35">
      <c r="O6295" s="191">
        <v>44193</v>
      </c>
      <c r="P6295" s="72">
        <v>574.72</v>
      </c>
    </row>
    <row r="6296" spans="15:16" x14ac:dyDescent="0.35">
      <c r="O6296" s="191">
        <v>44194</v>
      </c>
      <c r="P6296" s="72">
        <v>571.04999999999995</v>
      </c>
    </row>
    <row r="6297" spans="15:16" x14ac:dyDescent="0.35">
      <c r="O6297" s="191">
        <v>44195</v>
      </c>
      <c r="P6297" s="72">
        <v>566.99</v>
      </c>
    </row>
    <row r="6298" spans="15:16" x14ac:dyDescent="0.35">
      <c r="O6298" s="191">
        <v>44196</v>
      </c>
      <c r="P6298" s="72">
        <v>562.75</v>
      </c>
    </row>
    <row r="6299" spans="15:16" x14ac:dyDescent="0.35">
      <c r="O6299" s="191">
        <v>44197</v>
      </c>
      <c r="P6299" s="72">
        <v>573.80999999999995</v>
      </c>
    </row>
    <row r="6300" spans="15:16" x14ac:dyDescent="0.35">
      <c r="O6300" s="191">
        <v>44200</v>
      </c>
      <c r="P6300" s="72">
        <v>576.20000000000005</v>
      </c>
    </row>
    <row r="6301" spans="15:16" x14ac:dyDescent="0.35">
      <c r="O6301" s="191">
        <v>44201</v>
      </c>
      <c r="P6301" s="72">
        <v>581.49</v>
      </c>
    </row>
    <row r="6302" spans="15:16" x14ac:dyDescent="0.35">
      <c r="O6302" s="191">
        <v>44202</v>
      </c>
      <c r="P6302" s="72">
        <v>577.1</v>
      </c>
    </row>
    <row r="6303" spans="15:16" x14ac:dyDescent="0.35">
      <c r="O6303" s="191">
        <v>44203</v>
      </c>
      <c r="P6303" s="72">
        <v>573.19000000000005</v>
      </c>
    </row>
    <row r="6304" spans="15:16" x14ac:dyDescent="0.35">
      <c r="O6304" s="191">
        <v>44204</v>
      </c>
      <c r="P6304" s="72">
        <v>581.49</v>
      </c>
    </row>
    <row r="6305" spans="15:16" x14ac:dyDescent="0.35">
      <c r="O6305" s="191">
        <v>44207</v>
      </c>
      <c r="P6305" s="72">
        <v>600.04999999999995</v>
      </c>
    </row>
    <row r="6306" spans="15:16" x14ac:dyDescent="0.35">
      <c r="O6306" s="191">
        <v>44208</v>
      </c>
      <c r="P6306" s="72">
        <v>595.55999999999995</v>
      </c>
    </row>
    <row r="6307" spans="15:16" x14ac:dyDescent="0.35">
      <c r="O6307" s="191">
        <v>44209</v>
      </c>
      <c r="P6307" s="72">
        <v>591.84</v>
      </c>
    </row>
    <row r="6308" spans="15:16" x14ac:dyDescent="0.35">
      <c r="O6308" s="191">
        <v>44210</v>
      </c>
      <c r="P6308" s="72">
        <v>585.74</v>
      </c>
    </row>
    <row r="6309" spans="15:16" x14ac:dyDescent="0.35">
      <c r="O6309" s="191">
        <v>44211</v>
      </c>
      <c r="P6309" s="72">
        <v>574.66999999999996</v>
      </c>
    </row>
    <row r="6310" spans="15:16" x14ac:dyDescent="0.35">
      <c r="O6310" s="191">
        <v>44214</v>
      </c>
      <c r="P6310" s="72">
        <v>557.83000000000004</v>
      </c>
    </row>
    <row r="6311" spans="15:16" x14ac:dyDescent="0.35">
      <c r="O6311" s="191">
        <v>44215</v>
      </c>
      <c r="P6311" s="72">
        <v>555.88</v>
      </c>
    </row>
    <row r="6312" spans="15:16" x14ac:dyDescent="0.35">
      <c r="O6312" s="191">
        <v>44216</v>
      </c>
      <c r="P6312" s="72">
        <v>569.19000000000005</v>
      </c>
    </row>
    <row r="6313" spans="15:16" x14ac:dyDescent="0.35">
      <c r="O6313" s="191">
        <v>44217</v>
      </c>
      <c r="P6313" s="72">
        <v>567.85</v>
      </c>
    </row>
    <row r="6314" spans="15:16" x14ac:dyDescent="0.35">
      <c r="O6314" s="191">
        <v>44218</v>
      </c>
      <c r="P6314" s="72">
        <v>557.83000000000004</v>
      </c>
    </row>
    <row r="6315" spans="15:16" x14ac:dyDescent="0.35">
      <c r="O6315" s="191">
        <v>44221</v>
      </c>
      <c r="P6315" s="72">
        <v>547.20000000000005</v>
      </c>
    </row>
    <row r="6316" spans="15:16" x14ac:dyDescent="0.35">
      <c r="O6316" s="191">
        <v>44223</v>
      </c>
      <c r="P6316" s="72">
        <v>546.29</v>
      </c>
    </row>
    <row r="6317" spans="15:16" x14ac:dyDescent="0.35">
      <c r="O6317" s="191">
        <v>44224</v>
      </c>
      <c r="P6317" s="72">
        <v>538.61</v>
      </c>
    </row>
    <row r="6318" spans="15:16" x14ac:dyDescent="0.35">
      <c r="O6318" s="191">
        <v>44225</v>
      </c>
      <c r="P6318" s="72">
        <v>534.03</v>
      </c>
    </row>
    <row r="6319" spans="15:16" x14ac:dyDescent="0.35">
      <c r="O6319" s="191">
        <v>44228</v>
      </c>
      <c r="P6319" s="72">
        <v>557.26</v>
      </c>
    </row>
    <row r="6320" spans="15:16" x14ac:dyDescent="0.35">
      <c r="O6320" s="191">
        <v>44229</v>
      </c>
      <c r="P6320" s="72">
        <v>548.87</v>
      </c>
    </row>
    <row r="6321" spans="15:16" x14ac:dyDescent="0.35">
      <c r="O6321" s="191">
        <v>44230</v>
      </c>
      <c r="P6321" s="72">
        <v>553.45000000000005</v>
      </c>
    </row>
    <row r="6322" spans="15:16" x14ac:dyDescent="0.35">
      <c r="O6322" s="191">
        <v>44231</v>
      </c>
      <c r="P6322" s="72">
        <v>560.98</v>
      </c>
    </row>
    <row r="6323" spans="15:16" x14ac:dyDescent="0.35">
      <c r="O6323" s="191">
        <v>44232</v>
      </c>
      <c r="P6323" s="72">
        <v>565.23</v>
      </c>
    </row>
    <row r="6324" spans="15:16" x14ac:dyDescent="0.35">
      <c r="O6324" s="191">
        <v>44235</v>
      </c>
      <c r="P6324" s="72">
        <v>569.62</v>
      </c>
    </row>
    <row r="6325" spans="15:16" x14ac:dyDescent="0.35">
      <c r="O6325" s="191">
        <v>44236</v>
      </c>
      <c r="P6325" s="72">
        <v>571.14</v>
      </c>
    </row>
    <row r="6326" spans="15:16" x14ac:dyDescent="0.35">
      <c r="O6326" s="191">
        <v>44237</v>
      </c>
      <c r="P6326" s="72">
        <v>573.1</v>
      </c>
    </row>
    <row r="6327" spans="15:16" x14ac:dyDescent="0.35">
      <c r="O6327" s="191">
        <v>44238</v>
      </c>
      <c r="P6327" s="72">
        <v>582.26</v>
      </c>
    </row>
    <row r="6328" spans="15:16" x14ac:dyDescent="0.35">
      <c r="O6328" s="191">
        <v>44239</v>
      </c>
      <c r="P6328" s="72">
        <v>579.54</v>
      </c>
    </row>
    <row r="6329" spans="15:16" x14ac:dyDescent="0.35">
      <c r="O6329" s="191">
        <v>44242</v>
      </c>
      <c r="P6329" s="72">
        <v>594.41999999999996</v>
      </c>
    </row>
    <row r="6330" spans="15:16" x14ac:dyDescent="0.35">
      <c r="O6330" s="191">
        <v>44243</v>
      </c>
      <c r="P6330" s="72">
        <v>599.42999999999995</v>
      </c>
    </row>
    <row r="6331" spans="15:16" x14ac:dyDescent="0.35">
      <c r="O6331" s="191">
        <v>44244</v>
      </c>
      <c r="P6331" s="72">
        <v>603.04999999999995</v>
      </c>
    </row>
    <row r="6332" spans="15:16" x14ac:dyDescent="0.35">
      <c r="O6332" s="191">
        <v>44245</v>
      </c>
      <c r="P6332" s="72">
        <v>595.28</v>
      </c>
    </row>
    <row r="6333" spans="15:16" x14ac:dyDescent="0.35">
      <c r="O6333" s="191">
        <v>44246</v>
      </c>
      <c r="P6333" s="72">
        <v>588.54999999999995</v>
      </c>
    </row>
    <row r="6334" spans="15:16" x14ac:dyDescent="0.35">
      <c r="O6334" s="191">
        <v>44249</v>
      </c>
      <c r="P6334" s="72">
        <v>589.84</v>
      </c>
    </row>
    <row r="6335" spans="15:16" x14ac:dyDescent="0.35">
      <c r="O6335" s="191">
        <v>44250</v>
      </c>
      <c r="P6335" s="72">
        <v>598.62</v>
      </c>
    </row>
    <row r="6336" spans="15:16" x14ac:dyDescent="0.35">
      <c r="O6336" s="191">
        <v>44251</v>
      </c>
      <c r="P6336" s="72">
        <v>597.14</v>
      </c>
    </row>
    <row r="6337" spans="15:16" x14ac:dyDescent="0.35">
      <c r="O6337" s="191">
        <v>44252</v>
      </c>
      <c r="P6337" s="72">
        <v>599.57000000000005</v>
      </c>
    </row>
    <row r="6338" spans="15:16" x14ac:dyDescent="0.35">
      <c r="O6338" s="191">
        <v>44253</v>
      </c>
      <c r="P6338" s="72">
        <v>581.11</v>
      </c>
    </row>
    <row r="6339" spans="15:16" x14ac:dyDescent="0.35">
      <c r="O6339" s="191">
        <v>44256</v>
      </c>
      <c r="P6339" s="72">
        <v>595.79999999999995</v>
      </c>
    </row>
    <row r="6340" spans="15:16" x14ac:dyDescent="0.35">
      <c r="O6340" s="191">
        <v>44257</v>
      </c>
      <c r="P6340" s="72">
        <v>603.24</v>
      </c>
    </row>
    <row r="6341" spans="15:16" x14ac:dyDescent="0.35">
      <c r="O6341" s="191">
        <v>44258</v>
      </c>
      <c r="P6341" s="72">
        <v>607.58000000000004</v>
      </c>
    </row>
    <row r="6342" spans="15:16" x14ac:dyDescent="0.35">
      <c r="O6342" s="191">
        <v>44259</v>
      </c>
      <c r="P6342" s="72">
        <v>602.04999999999995</v>
      </c>
    </row>
    <row r="6343" spans="15:16" x14ac:dyDescent="0.35">
      <c r="O6343" s="191">
        <v>44260</v>
      </c>
      <c r="P6343" s="72">
        <v>593.99</v>
      </c>
    </row>
    <row r="6344" spans="15:16" x14ac:dyDescent="0.35">
      <c r="O6344" s="191">
        <v>44263</v>
      </c>
      <c r="P6344" s="72">
        <v>587.69000000000005</v>
      </c>
    </row>
    <row r="6345" spans="15:16" x14ac:dyDescent="0.35">
      <c r="O6345" s="191">
        <v>44264</v>
      </c>
      <c r="P6345" s="72">
        <v>583.54</v>
      </c>
    </row>
    <row r="6346" spans="15:16" x14ac:dyDescent="0.35">
      <c r="O6346" s="191">
        <v>44265</v>
      </c>
      <c r="P6346" s="72">
        <v>592.37</v>
      </c>
    </row>
    <row r="6347" spans="15:16" x14ac:dyDescent="0.35">
      <c r="O6347" s="191">
        <v>44267</v>
      </c>
      <c r="P6347" s="72">
        <v>586.92999999999995</v>
      </c>
    </row>
    <row r="6348" spans="15:16" x14ac:dyDescent="0.35">
      <c r="O6348" s="191">
        <v>44270</v>
      </c>
      <c r="P6348" s="72">
        <v>579.67999999999995</v>
      </c>
    </row>
    <row r="6349" spans="15:16" x14ac:dyDescent="0.35">
      <c r="O6349" s="191">
        <v>44271</v>
      </c>
      <c r="P6349" s="72">
        <v>582.54</v>
      </c>
    </row>
    <row r="6350" spans="15:16" x14ac:dyDescent="0.35">
      <c r="O6350" s="191">
        <v>44272</v>
      </c>
      <c r="P6350" s="72">
        <v>575.58000000000004</v>
      </c>
    </row>
    <row r="6351" spans="15:16" x14ac:dyDescent="0.35">
      <c r="O6351" s="191">
        <v>44273</v>
      </c>
      <c r="P6351" s="72">
        <v>567.52</v>
      </c>
    </row>
    <row r="6352" spans="15:16" x14ac:dyDescent="0.35">
      <c r="O6352" s="191">
        <v>44274</v>
      </c>
      <c r="P6352" s="72">
        <v>572.62</v>
      </c>
    </row>
    <row r="6353" spans="15:16" x14ac:dyDescent="0.35">
      <c r="O6353" s="191">
        <v>44277</v>
      </c>
      <c r="P6353" s="72">
        <v>591.99</v>
      </c>
    </row>
    <row r="6354" spans="15:16" x14ac:dyDescent="0.35">
      <c r="O6354" s="191">
        <v>44278</v>
      </c>
      <c r="P6354" s="72">
        <v>604.91</v>
      </c>
    </row>
    <row r="6355" spans="15:16" x14ac:dyDescent="0.35">
      <c r="O6355" s="191">
        <v>44279</v>
      </c>
      <c r="P6355" s="72">
        <v>600.14</v>
      </c>
    </row>
    <row r="6356" spans="15:16" x14ac:dyDescent="0.35">
      <c r="O6356" s="191">
        <v>44280</v>
      </c>
      <c r="P6356" s="72">
        <v>586.54999999999995</v>
      </c>
    </row>
    <row r="6357" spans="15:16" x14ac:dyDescent="0.35">
      <c r="O6357" s="191">
        <v>44281</v>
      </c>
      <c r="P6357" s="72">
        <v>599.38</v>
      </c>
    </row>
    <row r="6358" spans="15:16" x14ac:dyDescent="0.35">
      <c r="O6358" s="191">
        <v>44285</v>
      </c>
      <c r="P6358" s="72">
        <v>599.95000000000005</v>
      </c>
    </row>
    <row r="6359" spans="15:16" x14ac:dyDescent="0.35">
      <c r="O6359" s="191">
        <v>44286</v>
      </c>
      <c r="P6359" s="72">
        <v>609.49</v>
      </c>
    </row>
    <row r="6360" spans="15:16" x14ac:dyDescent="0.35">
      <c r="O6360" s="191">
        <v>44287</v>
      </c>
      <c r="P6360" s="72">
        <v>620.22</v>
      </c>
    </row>
    <row r="6361" spans="15:16" x14ac:dyDescent="0.35">
      <c r="O6361" s="191">
        <v>44291</v>
      </c>
      <c r="P6361" s="72">
        <v>615.26</v>
      </c>
    </row>
    <row r="6362" spans="15:16" x14ac:dyDescent="0.35">
      <c r="O6362" s="191">
        <v>44292</v>
      </c>
      <c r="P6362" s="72">
        <v>643.5</v>
      </c>
    </row>
    <row r="6363" spans="15:16" x14ac:dyDescent="0.35">
      <c r="O6363" s="191">
        <v>44293</v>
      </c>
      <c r="P6363" s="72">
        <v>635.11</v>
      </c>
    </row>
    <row r="6364" spans="15:16" x14ac:dyDescent="0.35">
      <c r="O6364" s="191">
        <v>44294</v>
      </c>
      <c r="P6364" s="72">
        <v>639.83000000000004</v>
      </c>
    </row>
    <row r="6365" spans="15:16" x14ac:dyDescent="0.35">
      <c r="O6365" s="191">
        <v>44295</v>
      </c>
      <c r="P6365" s="72">
        <v>648.51</v>
      </c>
    </row>
    <row r="6366" spans="15:16" x14ac:dyDescent="0.35">
      <c r="O6366" s="191">
        <v>44298</v>
      </c>
      <c r="P6366" s="72">
        <v>625.41999999999996</v>
      </c>
    </row>
    <row r="6367" spans="15:16" x14ac:dyDescent="0.35">
      <c r="O6367" s="191">
        <v>44299</v>
      </c>
      <c r="P6367" s="72">
        <v>633.39</v>
      </c>
    </row>
    <row r="6368" spans="15:16" x14ac:dyDescent="0.35">
      <c r="O6368" s="191">
        <v>44301</v>
      </c>
      <c r="P6368" s="72">
        <v>628.95000000000005</v>
      </c>
    </row>
    <row r="6369" spans="15:16" x14ac:dyDescent="0.35">
      <c r="O6369" s="191">
        <v>44302</v>
      </c>
      <c r="P6369" s="72">
        <v>640.4</v>
      </c>
    </row>
    <row r="6370" spans="15:16" x14ac:dyDescent="0.35">
      <c r="O6370" s="191">
        <v>44305</v>
      </c>
      <c r="P6370" s="72">
        <v>633.53</v>
      </c>
    </row>
    <row r="6371" spans="15:16" x14ac:dyDescent="0.35">
      <c r="O6371" s="191">
        <v>44306</v>
      </c>
      <c r="P6371" s="72">
        <v>648.79999999999995</v>
      </c>
    </row>
    <row r="6372" spans="15:16" x14ac:dyDescent="0.35">
      <c r="O6372" s="191">
        <v>44308</v>
      </c>
      <c r="P6372" s="72">
        <v>634.87</v>
      </c>
    </row>
    <row r="6373" spans="15:16" x14ac:dyDescent="0.35">
      <c r="O6373" s="191">
        <v>44309</v>
      </c>
      <c r="P6373" s="72">
        <v>634.01</v>
      </c>
    </row>
    <row r="6374" spans="15:16" x14ac:dyDescent="0.35">
      <c r="O6374" s="191">
        <v>44312</v>
      </c>
      <c r="P6374" s="72">
        <v>639.35</v>
      </c>
    </row>
    <row r="6375" spans="15:16" x14ac:dyDescent="0.35">
      <c r="O6375" s="191">
        <v>44313</v>
      </c>
      <c r="P6375" s="72">
        <v>642.69000000000005</v>
      </c>
    </row>
    <row r="6376" spans="15:16" x14ac:dyDescent="0.35">
      <c r="O6376" s="191">
        <v>44314</v>
      </c>
      <c r="P6376" s="72">
        <v>645.98</v>
      </c>
    </row>
    <row r="6377" spans="15:16" x14ac:dyDescent="0.35">
      <c r="O6377" s="191">
        <v>44315</v>
      </c>
      <c r="P6377" s="72">
        <v>640.92999999999995</v>
      </c>
    </row>
    <row r="6378" spans="15:16" x14ac:dyDescent="0.35">
      <c r="O6378" s="191">
        <v>44316</v>
      </c>
      <c r="P6378" s="72">
        <v>638.67999999999995</v>
      </c>
    </row>
    <row r="6379" spans="15:16" x14ac:dyDescent="0.35">
      <c r="O6379" s="191">
        <v>44319</v>
      </c>
      <c r="P6379" s="72">
        <v>645.92999999999995</v>
      </c>
    </row>
    <row r="6380" spans="15:16" x14ac:dyDescent="0.35">
      <c r="O6380" s="191">
        <v>44320</v>
      </c>
      <c r="P6380" s="72">
        <v>615.54999999999995</v>
      </c>
    </row>
    <row r="6381" spans="15:16" x14ac:dyDescent="0.35">
      <c r="O6381" s="191">
        <v>44321</v>
      </c>
      <c r="P6381" s="72">
        <v>619.16999999999996</v>
      </c>
    </row>
    <row r="6382" spans="15:16" x14ac:dyDescent="0.35">
      <c r="O6382" s="191">
        <v>44322</v>
      </c>
      <c r="P6382" s="72">
        <v>623.04</v>
      </c>
    </row>
    <row r="6383" spans="15:16" x14ac:dyDescent="0.35">
      <c r="O6383" s="191">
        <v>44323</v>
      </c>
      <c r="P6383" s="72">
        <v>600.04999999999995</v>
      </c>
    </row>
    <row r="6384" spans="15:16" x14ac:dyDescent="0.35">
      <c r="O6384" s="191">
        <v>44326</v>
      </c>
      <c r="P6384" s="72">
        <v>604.01</v>
      </c>
    </row>
    <row r="6385" spans="15:16" x14ac:dyDescent="0.35">
      <c r="O6385" s="191">
        <v>44327</v>
      </c>
      <c r="P6385" s="72">
        <v>612.07000000000005</v>
      </c>
    </row>
    <row r="6386" spans="15:16" x14ac:dyDescent="0.35">
      <c r="O6386" s="191">
        <v>44328</v>
      </c>
      <c r="P6386" s="72">
        <v>610.59</v>
      </c>
    </row>
    <row r="6387" spans="15:16" x14ac:dyDescent="0.35">
      <c r="O6387" s="191">
        <v>44330</v>
      </c>
      <c r="P6387" s="72">
        <v>615.45000000000005</v>
      </c>
    </row>
    <row r="6388" spans="15:16" x14ac:dyDescent="0.35">
      <c r="O6388" s="191">
        <v>44333</v>
      </c>
      <c r="P6388" s="72">
        <v>623.23</v>
      </c>
    </row>
    <row r="6389" spans="15:16" x14ac:dyDescent="0.35">
      <c r="O6389" s="191">
        <v>44334</v>
      </c>
      <c r="P6389" s="72">
        <v>622.94000000000005</v>
      </c>
    </row>
    <row r="6390" spans="15:16" x14ac:dyDescent="0.35">
      <c r="O6390" s="191">
        <v>44335</v>
      </c>
      <c r="P6390" s="72">
        <v>623.13</v>
      </c>
    </row>
    <row r="6391" spans="15:16" x14ac:dyDescent="0.35">
      <c r="O6391" s="191">
        <v>44336</v>
      </c>
      <c r="P6391" s="72">
        <v>615.22</v>
      </c>
    </row>
    <row r="6392" spans="15:16" x14ac:dyDescent="0.35">
      <c r="O6392" s="191">
        <v>44337</v>
      </c>
      <c r="P6392" s="72">
        <v>619.79</v>
      </c>
    </row>
    <row r="6393" spans="15:16" x14ac:dyDescent="0.35">
      <c r="O6393" s="191">
        <v>44340</v>
      </c>
      <c r="P6393" s="72">
        <v>610.64</v>
      </c>
    </row>
    <row r="6394" spans="15:16" x14ac:dyDescent="0.35">
      <c r="O6394" s="191">
        <v>44341</v>
      </c>
      <c r="P6394" s="72">
        <v>620.03</v>
      </c>
    </row>
    <row r="6395" spans="15:16" x14ac:dyDescent="0.35">
      <c r="O6395" s="191">
        <v>44342</v>
      </c>
      <c r="P6395" s="72">
        <v>612.35</v>
      </c>
    </row>
    <row r="6396" spans="15:16" x14ac:dyDescent="0.35">
      <c r="O6396" s="191">
        <v>44343</v>
      </c>
      <c r="P6396" s="72">
        <v>618.70000000000005</v>
      </c>
    </row>
    <row r="6397" spans="15:16" x14ac:dyDescent="0.35">
      <c r="O6397" s="191">
        <v>44344</v>
      </c>
      <c r="P6397" s="72">
        <v>624.79999999999995</v>
      </c>
    </row>
    <row r="6398" spans="15:16" x14ac:dyDescent="0.35">
      <c r="O6398" s="191">
        <v>44347</v>
      </c>
      <c r="P6398" s="72">
        <v>633.29</v>
      </c>
    </row>
    <row r="6399" spans="15:16" x14ac:dyDescent="0.35">
      <c r="O6399" s="191">
        <v>44348</v>
      </c>
      <c r="P6399" s="72">
        <v>635.15</v>
      </c>
    </row>
    <row r="6400" spans="15:16" x14ac:dyDescent="0.35">
      <c r="O6400" s="191">
        <v>44349</v>
      </c>
      <c r="P6400" s="72">
        <v>642.54999999999995</v>
      </c>
    </row>
    <row r="6401" spans="15:16" x14ac:dyDescent="0.35">
      <c r="O6401" s="191">
        <v>44350</v>
      </c>
      <c r="P6401" s="72">
        <v>648.70000000000005</v>
      </c>
    </row>
    <row r="6402" spans="15:16" x14ac:dyDescent="0.35">
      <c r="O6402" s="191">
        <v>44351</v>
      </c>
      <c r="P6402" s="72">
        <v>655.33000000000004</v>
      </c>
    </row>
    <row r="6403" spans="15:16" x14ac:dyDescent="0.35">
      <c r="O6403" s="191">
        <v>44354</v>
      </c>
      <c r="P6403" s="72">
        <v>667.73</v>
      </c>
    </row>
    <row r="6404" spans="15:16" x14ac:dyDescent="0.35">
      <c r="O6404" s="191">
        <v>44355</v>
      </c>
      <c r="P6404" s="72">
        <v>677.75</v>
      </c>
    </row>
    <row r="6405" spans="15:16" x14ac:dyDescent="0.35">
      <c r="O6405" s="191">
        <v>44356</v>
      </c>
      <c r="P6405" s="72">
        <v>670.5</v>
      </c>
    </row>
    <row r="6406" spans="15:16" x14ac:dyDescent="0.35">
      <c r="O6406" s="191">
        <v>44357</v>
      </c>
      <c r="P6406" s="72">
        <v>678.99</v>
      </c>
    </row>
    <row r="6407" spans="15:16" x14ac:dyDescent="0.35">
      <c r="O6407" s="191">
        <v>44358</v>
      </c>
      <c r="P6407" s="72">
        <v>686.38</v>
      </c>
    </row>
    <row r="6408" spans="15:16" x14ac:dyDescent="0.35">
      <c r="O6408" s="191">
        <v>44361</v>
      </c>
      <c r="P6408" s="72">
        <v>685.75</v>
      </c>
    </row>
    <row r="6409" spans="15:16" x14ac:dyDescent="0.35">
      <c r="O6409" s="191">
        <v>44362</v>
      </c>
      <c r="P6409" s="72">
        <v>690.31</v>
      </c>
    </row>
    <row r="6410" spans="15:16" x14ac:dyDescent="0.35">
      <c r="O6410" s="191">
        <v>44363</v>
      </c>
      <c r="P6410" s="72">
        <v>706.05</v>
      </c>
    </row>
    <row r="6411" spans="15:16" x14ac:dyDescent="0.35">
      <c r="O6411" s="191">
        <v>44364</v>
      </c>
      <c r="P6411" s="72">
        <v>714.78</v>
      </c>
    </row>
    <row r="6412" spans="15:16" x14ac:dyDescent="0.35">
      <c r="O6412" s="191">
        <v>44365</v>
      </c>
      <c r="P6412" s="72">
        <v>709.79</v>
      </c>
    </row>
    <row r="6413" spans="15:16" x14ac:dyDescent="0.35">
      <c r="O6413" s="191">
        <v>44368</v>
      </c>
      <c r="P6413" s="72">
        <v>712.43</v>
      </c>
    </row>
    <row r="6414" spans="15:16" x14ac:dyDescent="0.35">
      <c r="O6414" s="191">
        <v>44369</v>
      </c>
      <c r="P6414" s="72">
        <v>726</v>
      </c>
    </row>
    <row r="6415" spans="15:16" x14ac:dyDescent="0.35">
      <c r="O6415" s="191">
        <v>44370</v>
      </c>
      <c r="P6415" s="72">
        <v>727.11</v>
      </c>
    </row>
    <row r="6416" spans="15:16" x14ac:dyDescent="0.35">
      <c r="O6416" s="191">
        <v>44371</v>
      </c>
      <c r="P6416" s="72">
        <v>726.72</v>
      </c>
    </row>
    <row r="6417" spans="15:16" x14ac:dyDescent="0.35">
      <c r="O6417" s="191">
        <v>44372</v>
      </c>
      <c r="P6417" s="72">
        <v>726.87</v>
      </c>
    </row>
    <row r="6418" spans="15:16" x14ac:dyDescent="0.35">
      <c r="O6418" s="191">
        <v>44375</v>
      </c>
      <c r="P6418" s="72">
        <v>734.59</v>
      </c>
    </row>
    <row r="6419" spans="15:16" x14ac:dyDescent="0.35">
      <c r="O6419" s="191">
        <v>44376</v>
      </c>
      <c r="P6419" s="72">
        <v>727.3</v>
      </c>
    </row>
    <row r="6420" spans="15:16" x14ac:dyDescent="0.35">
      <c r="O6420" s="191">
        <v>44377</v>
      </c>
      <c r="P6420" s="72">
        <v>723.8</v>
      </c>
    </row>
    <row r="6421" spans="15:16" x14ac:dyDescent="0.35">
      <c r="O6421" s="191">
        <v>44378</v>
      </c>
      <c r="P6421" s="72">
        <v>725.38</v>
      </c>
    </row>
    <row r="6422" spans="15:16" x14ac:dyDescent="0.35">
      <c r="O6422" s="191">
        <v>44379</v>
      </c>
      <c r="P6422" s="72">
        <v>732.62</v>
      </c>
    </row>
    <row r="6423" spans="15:16" x14ac:dyDescent="0.35">
      <c r="O6423" s="191">
        <v>44382</v>
      </c>
      <c r="P6423" s="72">
        <v>735.21</v>
      </c>
    </row>
    <row r="6424" spans="15:16" x14ac:dyDescent="0.35">
      <c r="O6424" s="191">
        <v>44383</v>
      </c>
      <c r="P6424" s="72">
        <v>731.66</v>
      </c>
    </row>
    <row r="6425" spans="15:16" x14ac:dyDescent="0.35">
      <c r="O6425" s="191">
        <v>44384</v>
      </c>
      <c r="P6425" s="72">
        <v>732.09</v>
      </c>
    </row>
    <row r="6426" spans="15:16" x14ac:dyDescent="0.35">
      <c r="O6426" s="191">
        <v>44385</v>
      </c>
      <c r="P6426" s="72">
        <v>732.33</v>
      </c>
    </row>
    <row r="6427" spans="15:16" x14ac:dyDescent="0.35">
      <c r="O6427" s="191">
        <v>44386</v>
      </c>
      <c r="P6427" s="72">
        <v>734.88</v>
      </c>
    </row>
    <row r="6428" spans="15:16" x14ac:dyDescent="0.35">
      <c r="O6428" s="191">
        <v>44389</v>
      </c>
      <c r="P6428" s="72">
        <v>744.42</v>
      </c>
    </row>
    <row r="6429" spans="15:16" x14ac:dyDescent="0.35">
      <c r="O6429" s="191">
        <v>44390</v>
      </c>
      <c r="P6429" s="72">
        <v>741.5</v>
      </c>
    </row>
    <row r="6430" spans="15:16" x14ac:dyDescent="0.35">
      <c r="O6430" s="191">
        <v>44391</v>
      </c>
      <c r="P6430" s="72">
        <v>737.04</v>
      </c>
    </row>
    <row r="6431" spans="15:16" x14ac:dyDescent="0.35">
      <c r="O6431" s="191">
        <v>44392</v>
      </c>
      <c r="P6431" s="72">
        <v>741.02</v>
      </c>
    </row>
    <row r="6432" spans="15:16" x14ac:dyDescent="0.35">
      <c r="O6432" s="191">
        <v>44393</v>
      </c>
      <c r="P6432" s="72">
        <v>732.05</v>
      </c>
    </row>
    <row r="6433" spans="15:16" x14ac:dyDescent="0.35">
      <c r="O6433" s="191">
        <v>44396</v>
      </c>
      <c r="P6433" s="72">
        <v>734.49</v>
      </c>
    </row>
    <row r="6434" spans="15:16" x14ac:dyDescent="0.35">
      <c r="O6434" s="191">
        <v>44397</v>
      </c>
      <c r="P6434" s="72">
        <v>726.39</v>
      </c>
    </row>
    <row r="6435" spans="15:16" x14ac:dyDescent="0.35">
      <c r="O6435" s="191">
        <v>44399</v>
      </c>
      <c r="P6435" s="72">
        <v>733.2</v>
      </c>
    </row>
    <row r="6436" spans="15:16" x14ac:dyDescent="0.35">
      <c r="O6436" s="191">
        <v>44400</v>
      </c>
      <c r="P6436" s="72">
        <v>743.7</v>
      </c>
    </row>
    <row r="6437" spans="15:16" x14ac:dyDescent="0.35">
      <c r="O6437" s="191">
        <v>44403</v>
      </c>
      <c r="P6437" s="72">
        <v>744.85</v>
      </c>
    </row>
    <row r="6438" spans="15:16" x14ac:dyDescent="0.35">
      <c r="O6438" s="191">
        <v>44404</v>
      </c>
      <c r="P6438" s="72">
        <v>738.52</v>
      </c>
    </row>
    <row r="6439" spans="15:16" x14ac:dyDescent="0.35">
      <c r="O6439" s="191">
        <v>44405</v>
      </c>
      <c r="P6439" s="72">
        <v>724.28</v>
      </c>
    </row>
    <row r="6440" spans="15:16" x14ac:dyDescent="0.35">
      <c r="O6440" s="191">
        <v>44406</v>
      </c>
      <c r="P6440" s="72">
        <v>720.73</v>
      </c>
    </row>
    <row r="6441" spans="15:16" x14ac:dyDescent="0.35">
      <c r="O6441" s="191">
        <v>44407</v>
      </c>
      <c r="P6441" s="72">
        <v>725.57</v>
      </c>
    </row>
    <row r="6442" spans="15:16" x14ac:dyDescent="0.35">
      <c r="O6442" s="191">
        <v>44410</v>
      </c>
      <c r="P6442" s="72">
        <v>728.74</v>
      </c>
    </row>
    <row r="6443" spans="15:16" x14ac:dyDescent="0.35">
      <c r="O6443" s="191">
        <v>44411</v>
      </c>
      <c r="P6443" s="72">
        <v>736.51</v>
      </c>
    </row>
    <row r="6444" spans="15:16" x14ac:dyDescent="0.35">
      <c r="O6444" s="191">
        <v>44412</v>
      </c>
      <c r="P6444" s="72">
        <v>727.97</v>
      </c>
    </row>
    <row r="6445" spans="15:16" x14ac:dyDescent="0.35">
      <c r="O6445" s="191">
        <v>44413</v>
      </c>
      <c r="P6445" s="72">
        <v>737.18</v>
      </c>
    </row>
    <row r="6446" spans="15:16" x14ac:dyDescent="0.35">
      <c r="O6446" s="191">
        <v>44414</v>
      </c>
      <c r="P6446" s="72">
        <v>749.65</v>
      </c>
    </row>
    <row r="6447" spans="15:16" x14ac:dyDescent="0.35">
      <c r="O6447" s="191">
        <v>44417</v>
      </c>
      <c r="P6447" s="72">
        <v>733.82</v>
      </c>
    </row>
    <row r="6448" spans="15:16" x14ac:dyDescent="0.35">
      <c r="O6448" s="191">
        <v>44418</v>
      </c>
      <c r="P6448" s="72">
        <v>740.59</v>
      </c>
    </row>
    <row r="6449" spans="15:16" x14ac:dyDescent="0.35">
      <c r="O6449" s="191">
        <v>44419</v>
      </c>
      <c r="P6449" s="72">
        <v>733.97</v>
      </c>
    </row>
    <row r="6450" spans="15:16" x14ac:dyDescent="0.35">
      <c r="O6450" s="191">
        <v>44420</v>
      </c>
      <c r="P6450" s="72">
        <v>742.84</v>
      </c>
    </row>
    <row r="6451" spans="15:16" x14ac:dyDescent="0.35">
      <c r="O6451" s="191">
        <v>44421</v>
      </c>
      <c r="P6451" s="72">
        <v>774.69</v>
      </c>
    </row>
    <row r="6452" spans="15:16" x14ac:dyDescent="0.35">
      <c r="O6452" s="191">
        <v>44424</v>
      </c>
      <c r="P6452" s="72">
        <v>769.61</v>
      </c>
    </row>
    <row r="6453" spans="15:16" x14ac:dyDescent="0.35">
      <c r="O6453" s="191">
        <v>44425</v>
      </c>
      <c r="P6453" s="72">
        <v>799.01</v>
      </c>
    </row>
    <row r="6454" spans="15:16" x14ac:dyDescent="0.35">
      <c r="O6454" s="191">
        <v>44426</v>
      </c>
      <c r="P6454" s="72">
        <v>807.27</v>
      </c>
    </row>
    <row r="6455" spans="15:16" x14ac:dyDescent="0.35">
      <c r="O6455" s="191">
        <v>44428</v>
      </c>
      <c r="P6455" s="72">
        <v>812.93</v>
      </c>
    </row>
    <row r="6456" spans="15:16" x14ac:dyDescent="0.35">
      <c r="O6456" s="191">
        <v>44431</v>
      </c>
      <c r="P6456" s="72">
        <v>798.73</v>
      </c>
    </row>
    <row r="6457" spans="15:16" x14ac:dyDescent="0.35">
      <c r="O6457" s="191">
        <v>44432</v>
      </c>
      <c r="P6457" s="72">
        <v>802.95</v>
      </c>
    </row>
    <row r="6458" spans="15:16" x14ac:dyDescent="0.35">
      <c r="O6458" s="191">
        <v>44433</v>
      </c>
      <c r="P6458" s="72">
        <v>802.08</v>
      </c>
    </row>
    <row r="6459" spans="15:16" x14ac:dyDescent="0.35">
      <c r="O6459" s="191">
        <v>44434</v>
      </c>
      <c r="P6459" s="72">
        <v>818.68</v>
      </c>
    </row>
    <row r="6460" spans="15:16" x14ac:dyDescent="0.35">
      <c r="O6460" s="191">
        <v>44435</v>
      </c>
      <c r="P6460" s="72">
        <v>813.55</v>
      </c>
    </row>
    <row r="6461" spans="15:16" x14ac:dyDescent="0.35">
      <c r="O6461" s="191">
        <v>44438</v>
      </c>
      <c r="P6461" s="72">
        <v>825.59</v>
      </c>
    </row>
    <row r="6462" spans="15:16" x14ac:dyDescent="0.35">
      <c r="O6462" s="191">
        <v>44439</v>
      </c>
      <c r="P6462" s="72">
        <v>829.86</v>
      </c>
    </row>
    <row r="6463" spans="15:16" x14ac:dyDescent="0.35">
      <c r="O6463" s="191">
        <v>44440</v>
      </c>
      <c r="P6463" s="72">
        <v>832.26</v>
      </c>
    </row>
    <row r="6464" spans="15:16" x14ac:dyDescent="0.35">
      <c r="O6464" s="191">
        <v>44441</v>
      </c>
      <c r="P6464" s="72">
        <v>836.1</v>
      </c>
    </row>
    <row r="6465" spans="15:16" x14ac:dyDescent="0.35">
      <c r="O6465" s="191">
        <v>44442</v>
      </c>
      <c r="P6465" s="72">
        <v>834.56</v>
      </c>
    </row>
    <row r="6466" spans="15:16" x14ac:dyDescent="0.35">
      <c r="O6466" s="191">
        <v>44445</v>
      </c>
      <c r="P6466" s="72">
        <v>834.75</v>
      </c>
    </row>
    <row r="6467" spans="15:16" x14ac:dyDescent="0.35">
      <c r="O6467" s="191">
        <v>44446</v>
      </c>
      <c r="P6467" s="72">
        <v>833.07</v>
      </c>
    </row>
    <row r="6468" spans="15:16" x14ac:dyDescent="0.35">
      <c r="O6468" s="191">
        <v>44447</v>
      </c>
      <c r="P6468" s="72">
        <v>844.11</v>
      </c>
    </row>
    <row r="6469" spans="15:16" x14ac:dyDescent="0.35">
      <c r="O6469" s="191">
        <v>44448</v>
      </c>
      <c r="P6469" s="72">
        <v>840.08</v>
      </c>
    </row>
    <row r="6470" spans="15:16" x14ac:dyDescent="0.35">
      <c r="O6470" s="191">
        <v>44452</v>
      </c>
      <c r="P6470" s="72">
        <v>846.31</v>
      </c>
    </row>
    <row r="6471" spans="15:16" x14ac:dyDescent="0.35">
      <c r="O6471" s="191">
        <v>44453</v>
      </c>
      <c r="P6471" s="72">
        <v>845.55</v>
      </c>
    </row>
    <row r="6472" spans="15:16" x14ac:dyDescent="0.35">
      <c r="O6472" s="191">
        <v>44454</v>
      </c>
      <c r="P6472" s="72">
        <v>836.19</v>
      </c>
    </row>
    <row r="6473" spans="15:16" x14ac:dyDescent="0.35">
      <c r="O6473" s="191">
        <v>44455</v>
      </c>
      <c r="P6473" s="72">
        <v>838.54</v>
      </c>
    </row>
    <row r="6474" spans="15:16" x14ac:dyDescent="0.35">
      <c r="O6474" s="191">
        <v>44456</v>
      </c>
      <c r="P6474" s="72">
        <v>838.69</v>
      </c>
    </row>
    <row r="6475" spans="15:16" x14ac:dyDescent="0.35">
      <c r="O6475" s="191">
        <v>44459</v>
      </c>
      <c r="P6475" s="72">
        <v>822.23</v>
      </c>
    </row>
    <row r="6476" spans="15:16" x14ac:dyDescent="0.35">
      <c r="O6476" s="191">
        <v>44460</v>
      </c>
      <c r="P6476" s="72">
        <v>824.06</v>
      </c>
    </row>
    <row r="6477" spans="15:16" x14ac:dyDescent="0.35">
      <c r="O6477" s="191">
        <v>44461</v>
      </c>
      <c r="P6477" s="72">
        <v>819.5</v>
      </c>
    </row>
    <row r="6478" spans="15:16" x14ac:dyDescent="0.35">
      <c r="O6478" s="191">
        <v>44462</v>
      </c>
      <c r="P6478" s="72">
        <v>816.14</v>
      </c>
    </row>
    <row r="6479" spans="15:16" x14ac:dyDescent="0.35">
      <c r="O6479" s="191">
        <v>44463</v>
      </c>
      <c r="P6479" s="72">
        <v>802.8</v>
      </c>
    </row>
    <row r="6480" spans="15:16" x14ac:dyDescent="0.35">
      <c r="O6480" s="191">
        <v>44466</v>
      </c>
      <c r="P6480" s="72">
        <v>801.17</v>
      </c>
    </row>
    <row r="6481" spans="15:16" x14ac:dyDescent="0.35">
      <c r="O6481" s="191">
        <v>44467</v>
      </c>
      <c r="P6481" s="72">
        <v>789.32</v>
      </c>
    </row>
    <row r="6482" spans="15:16" x14ac:dyDescent="0.35">
      <c r="O6482" s="191">
        <v>44468</v>
      </c>
      <c r="P6482" s="72">
        <v>790.04</v>
      </c>
    </row>
    <row r="6483" spans="15:16" x14ac:dyDescent="0.35">
      <c r="O6483" s="191">
        <v>44469</v>
      </c>
      <c r="P6483" s="72">
        <v>780.59</v>
      </c>
    </row>
    <row r="6484" spans="15:16" x14ac:dyDescent="0.35">
      <c r="O6484" s="191">
        <v>44470</v>
      </c>
      <c r="P6484" s="72">
        <v>768.74</v>
      </c>
    </row>
    <row r="6485" spans="15:16" x14ac:dyDescent="0.35">
      <c r="O6485" s="191">
        <v>44473</v>
      </c>
      <c r="P6485" s="72">
        <v>781.27</v>
      </c>
    </row>
    <row r="6486" spans="15:16" x14ac:dyDescent="0.35">
      <c r="O6486" s="191">
        <v>44474</v>
      </c>
      <c r="P6486" s="72">
        <v>768.94</v>
      </c>
    </row>
    <row r="6487" spans="15:16" x14ac:dyDescent="0.35">
      <c r="O6487" s="191">
        <v>44475</v>
      </c>
      <c r="P6487" s="72">
        <v>787.36</v>
      </c>
    </row>
    <row r="6488" spans="15:16" x14ac:dyDescent="0.35">
      <c r="O6488" s="191">
        <v>44476</v>
      </c>
      <c r="P6488" s="72">
        <v>791.1</v>
      </c>
    </row>
    <row r="6489" spans="15:16" x14ac:dyDescent="0.35">
      <c r="O6489" s="191">
        <v>44477</v>
      </c>
      <c r="P6489" s="72">
        <v>785.53</v>
      </c>
    </row>
    <row r="6490" spans="15:16" x14ac:dyDescent="0.35">
      <c r="O6490" s="191">
        <v>44480</v>
      </c>
      <c r="P6490" s="72">
        <v>783.14</v>
      </c>
    </row>
    <row r="6491" spans="15:16" x14ac:dyDescent="0.35">
      <c r="O6491" s="191">
        <v>44481</v>
      </c>
      <c r="P6491" s="72">
        <v>783.04</v>
      </c>
    </row>
    <row r="6492" spans="15:16" x14ac:dyDescent="0.35">
      <c r="O6492" s="191">
        <v>44482</v>
      </c>
      <c r="P6492" s="72">
        <v>813.74</v>
      </c>
    </row>
    <row r="6493" spans="15:16" x14ac:dyDescent="0.35">
      <c r="O6493" s="191">
        <v>44483</v>
      </c>
      <c r="P6493" s="72">
        <v>815.13</v>
      </c>
    </row>
    <row r="6494" spans="15:16" x14ac:dyDescent="0.35">
      <c r="O6494" s="191">
        <v>44487</v>
      </c>
      <c r="P6494" s="72">
        <v>809.71</v>
      </c>
    </row>
    <row r="6495" spans="15:16" x14ac:dyDescent="0.35">
      <c r="O6495" s="191">
        <v>44488</v>
      </c>
      <c r="P6495" s="72">
        <v>809.09</v>
      </c>
    </row>
    <row r="6496" spans="15:16" x14ac:dyDescent="0.35">
      <c r="O6496" s="191">
        <v>44489</v>
      </c>
      <c r="P6496" s="72">
        <v>793.4</v>
      </c>
    </row>
    <row r="6497" spans="15:16" x14ac:dyDescent="0.35">
      <c r="O6497" s="191">
        <v>44490</v>
      </c>
      <c r="P6497" s="72">
        <v>781.74</v>
      </c>
    </row>
    <row r="6498" spans="15:16" x14ac:dyDescent="0.35">
      <c r="O6498" s="191">
        <v>44491</v>
      </c>
      <c r="P6498" s="72">
        <v>762.99</v>
      </c>
    </row>
    <row r="6499" spans="15:16" x14ac:dyDescent="0.35">
      <c r="O6499" s="191">
        <v>44494</v>
      </c>
      <c r="P6499" s="72">
        <v>756.94</v>
      </c>
    </row>
    <row r="6500" spans="15:16" x14ac:dyDescent="0.35">
      <c r="O6500" s="191">
        <v>44495</v>
      </c>
      <c r="P6500" s="72">
        <v>776.08</v>
      </c>
    </row>
    <row r="6501" spans="15:16" x14ac:dyDescent="0.35">
      <c r="O6501" s="191">
        <v>44496</v>
      </c>
      <c r="P6501" s="72">
        <v>785.53</v>
      </c>
    </row>
    <row r="6502" spans="15:16" x14ac:dyDescent="0.35">
      <c r="O6502" s="191">
        <v>44497</v>
      </c>
      <c r="P6502" s="72">
        <v>776.85</v>
      </c>
    </row>
    <row r="6503" spans="15:16" x14ac:dyDescent="0.35">
      <c r="O6503" s="191">
        <v>44498</v>
      </c>
      <c r="P6503" s="72">
        <v>776.66</v>
      </c>
    </row>
    <row r="6504" spans="15:16" x14ac:dyDescent="0.35">
      <c r="O6504" s="191">
        <v>44501</v>
      </c>
      <c r="P6504" s="72">
        <v>791.44</v>
      </c>
    </row>
    <row r="6505" spans="15:16" x14ac:dyDescent="0.35">
      <c r="O6505" s="191">
        <v>44502</v>
      </c>
      <c r="P6505" s="72">
        <v>799.97</v>
      </c>
    </row>
    <row r="6506" spans="15:16" x14ac:dyDescent="0.35">
      <c r="O6506" s="191">
        <v>44503</v>
      </c>
      <c r="P6506" s="72">
        <v>793.35</v>
      </c>
    </row>
    <row r="6507" spans="15:16" x14ac:dyDescent="0.35">
      <c r="O6507" s="191">
        <v>44504</v>
      </c>
      <c r="P6507" s="72">
        <v>793.83</v>
      </c>
    </row>
    <row r="6508" spans="15:16" x14ac:dyDescent="0.35">
      <c r="O6508" s="191">
        <v>44508</v>
      </c>
      <c r="P6508" s="72">
        <v>802.42</v>
      </c>
    </row>
    <row r="6509" spans="15:16" x14ac:dyDescent="0.35">
      <c r="O6509" s="191">
        <v>44509</v>
      </c>
      <c r="P6509" s="72">
        <v>801.75</v>
      </c>
    </row>
    <row r="6510" spans="15:16" x14ac:dyDescent="0.35">
      <c r="O6510" s="191">
        <v>44510</v>
      </c>
      <c r="P6510" s="72">
        <v>808.23</v>
      </c>
    </row>
    <row r="6511" spans="15:16" x14ac:dyDescent="0.35">
      <c r="O6511" s="191">
        <v>44511</v>
      </c>
      <c r="P6511" s="72">
        <v>803.67</v>
      </c>
    </row>
    <row r="6512" spans="15:16" x14ac:dyDescent="0.35">
      <c r="O6512" s="191">
        <v>44512</v>
      </c>
      <c r="P6512" s="72">
        <v>813.5</v>
      </c>
    </row>
    <row r="6513" spans="15:16" x14ac:dyDescent="0.35">
      <c r="O6513" s="191">
        <v>44515</v>
      </c>
      <c r="P6513" s="72">
        <v>817.96</v>
      </c>
    </row>
    <row r="6514" spans="15:16" x14ac:dyDescent="0.35">
      <c r="O6514" s="191">
        <v>44516</v>
      </c>
      <c r="P6514" s="72">
        <v>799.59</v>
      </c>
    </row>
    <row r="6515" spans="15:16" x14ac:dyDescent="0.35">
      <c r="O6515" s="191">
        <v>44517</v>
      </c>
      <c r="P6515" s="72">
        <v>802.47</v>
      </c>
    </row>
    <row r="6516" spans="15:16" x14ac:dyDescent="0.35">
      <c r="O6516" s="191">
        <v>44518</v>
      </c>
      <c r="P6516" s="72">
        <v>798.3</v>
      </c>
    </row>
    <row r="6517" spans="15:16" x14ac:dyDescent="0.35">
      <c r="O6517" s="191">
        <v>44522</v>
      </c>
      <c r="P6517" s="72">
        <v>779.78</v>
      </c>
    </row>
    <row r="6518" spans="15:16" x14ac:dyDescent="0.35">
      <c r="O6518" s="191">
        <v>44523</v>
      </c>
      <c r="P6518" s="72">
        <v>787.65</v>
      </c>
    </row>
    <row r="6519" spans="15:16" x14ac:dyDescent="0.35">
      <c r="O6519" s="191">
        <v>44524</v>
      </c>
      <c r="P6519" s="72">
        <v>766.54</v>
      </c>
    </row>
    <row r="6520" spans="15:16" x14ac:dyDescent="0.35">
      <c r="O6520" s="191">
        <v>44525</v>
      </c>
      <c r="P6520" s="72">
        <v>775.03</v>
      </c>
    </row>
    <row r="6521" spans="15:16" x14ac:dyDescent="0.35">
      <c r="O6521" s="191">
        <v>44526</v>
      </c>
      <c r="P6521" s="72">
        <v>735.6</v>
      </c>
    </row>
    <row r="6522" spans="15:16" x14ac:dyDescent="0.35">
      <c r="O6522" s="191">
        <v>44529</v>
      </c>
      <c r="P6522" s="72">
        <v>734.92</v>
      </c>
    </row>
    <row r="6523" spans="15:16" x14ac:dyDescent="0.35">
      <c r="O6523" s="191">
        <v>44530</v>
      </c>
      <c r="P6523" s="72">
        <v>747.01</v>
      </c>
    </row>
    <row r="6524" spans="15:16" x14ac:dyDescent="0.35">
      <c r="O6524" s="191">
        <v>44531</v>
      </c>
      <c r="P6524" s="72">
        <v>741.45</v>
      </c>
    </row>
    <row r="6525" spans="15:16" x14ac:dyDescent="0.35">
      <c r="O6525" s="191">
        <v>44532</v>
      </c>
      <c r="P6525" s="72">
        <v>741.88</v>
      </c>
    </row>
    <row r="6526" spans="15:16" x14ac:dyDescent="0.35">
      <c r="O6526" s="191">
        <v>44533</v>
      </c>
      <c r="P6526" s="72">
        <v>742.89</v>
      </c>
    </row>
    <row r="6527" spans="15:16" x14ac:dyDescent="0.35">
      <c r="O6527" s="191">
        <v>44536</v>
      </c>
      <c r="P6527" s="72">
        <v>717.27</v>
      </c>
    </row>
    <row r="6528" spans="15:16" x14ac:dyDescent="0.35">
      <c r="O6528" s="191">
        <v>44537</v>
      </c>
      <c r="P6528" s="72">
        <v>729.84</v>
      </c>
    </row>
    <row r="6529" spans="15:16" x14ac:dyDescent="0.35">
      <c r="O6529" s="191">
        <v>44538</v>
      </c>
      <c r="P6529" s="72">
        <v>740.83</v>
      </c>
    </row>
    <row r="6530" spans="15:16" x14ac:dyDescent="0.35">
      <c r="O6530" s="191">
        <v>44539</v>
      </c>
      <c r="P6530" s="72">
        <v>745.96</v>
      </c>
    </row>
    <row r="6531" spans="15:16" x14ac:dyDescent="0.35">
      <c r="O6531" s="191">
        <v>44540</v>
      </c>
      <c r="P6531" s="72">
        <v>738.43</v>
      </c>
    </row>
    <row r="6532" spans="15:16" x14ac:dyDescent="0.35">
      <c r="O6532" s="191">
        <v>44543</v>
      </c>
      <c r="P6532" s="72">
        <v>723.51</v>
      </c>
    </row>
    <row r="6533" spans="15:16" x14ac:dyDescent="0.35">
      <c r="O6533" s="191">
        <v>44544</v>
      </c>
      <c r="P6533" s="72">
        <v>709.5</v>
      </c>
    </row>
    <row r="6534" spans="15:16" x14ac:dyDescent="0.35">
      <c r="O6534" s="191">
        <v>44545</v>
      </c>
      <c r="P6534" s="72">
        <v>716.02</v>
      </c>
    </row>
    <row r="6535" spans="15:16" x14ac:dyDescent="0.35">
      <c r="O6535" s="191">
        <v>44546</v>
      </c>
      <c r="P6535" s="72">
        <v>710.22</v>
      </c>
    </row>
    <row r="6536" spans="15:16" x14ac:dyDescent="0.35">
      <c r="O6536" s="191">
        <v>44547</v>
      </c>
      <c r="P6536" s="72">
        <v>696.88</v>
      </c>
    </row>
    <row r="6537" spans="15:16" x14ac:dyDescent="0.35">
      <c r="O6537" s="191">
        <v>44550</v>
      </c>
      <c r="P6537" s="72">
        <v>680.76</v>
      </c>
    </row>
    <row r="6538" spans="15:16" x14ac:dyDescent="0.35">
      <c r="O6538" s="191">
        <v>44551</v>
      </c>
      <c r="P6538" s="72">
        <v>677.07</v>
      </c>
    </row>
    <row r="6539" spans="15:16" x14ac:dyDescent="0.35">
      <c r="O6539" s="191">
        <v>44552</v>
      </c>
      <c r="P6539" s="72">
        <v>685.95</v>
      </c>
    </row>
    <row r="6540" spans="15:16" x14ac:dyDescent="0.35">
      <c r="O6540" s="191">
        <v>44553</v>
      </c>
      <c r="P6540" s="72">
        <v>697.27</v>
      </c>
    </row>
    <row r="6541" spans="15:16" x14ac:dyDescent="0.35">
      <c r="O6541" s="191">
        <v>44554</v>
      </c>
      <c r="P6541" s="72">
        <v>689.78</v>
      </c>
    </row>
    <row r="6542" spans="15:16" x14ac:dyDescent="0.35">
      <c r="O6542" s="191">
        <v>44557</v>
      </c>
      <c r="P6542" s="72">
        <v>689.35</v>
      </c>
    </row>
    <row r="6543" spans="15:16" x14ac:dyDescent="0.35">
      <c r="O6543" s="191">
        <v>44558</v>
      </c>
      <c r="P6543" s="72">
        <v>697.46</v>
      </c>
    </row>
    <row r="6544" spans="15:16" x14ac:dyDescent="0.35">
      <c r="O6544" s="191">
        <v>44559</v>
      </c>
      <c r="P6544" s="72">
        <v>697.17</v>
      </c>
    </row>
    <row r="6545" spans="15:16" x14ac:dyDescent="0.35">
      <c r="O6545" s="191">
        <v>44560</v>
      </c>
      <c r="P6545" s="72">
        <v>698.47</v>
      </c>
    </row>
    <row r="6546" spans="15:16" x14ac:dyDescent="0.35">
      <c r="O6546" s="191">
        <v>44561</v>
      </c>
      <c r="P6546" s="72">
        <v>713.29</v>
      </c>
    </row>
    <row r="6547" spans="15:16" x14ac:dyDescent="0.35">
      <c r="O6547" s="191">
        <v>44564</v>
      </c>
      <c r="P6547" s="72">
        <v>717.65</v>
      </c>
    </row>
    <row r="6548" spans="15:16" x14ac:dyDescent="0.35">
      <c r="O6548" s="191">
        <v>44565</v>
      </c>
      <c r="P6548" s="72">
        <v>708.88</v>
      </c>
    </row>
    <row r="6549" spans="15:16" x14ac:dyDescent="0.35">
      <c r="O6549" s="191">
        <v>44566</v>
      </c>
      <c r="P6549" s="72">
        <v>703.84</v>
      </c>
    </row>
    <row r="6550" spans="15:16" x14ac:dyDescent="0.35">
      <c r="O6550" s="191">
        <v>44567</v>
      </c>
      <c r="P6550" s="72">
        <v>696.02</v>
      </c>
    </row>
    <row r="6551" spans="15:16" x14ac:dyDescent="0.35">
      <c r="O6551" s="191">
        <v>44568</v>
      </c>
      <c r="P6551" s="72">
        <v>706.24</v>
      </c>
    </row>
    <row r="6552" spans="15:16" x14ac:dyDescent="0.35">
      <c r="O6552" s="191">
        <v>44571</v>
      </c>
      <c r="P6552" s="72">
        <v>702.21</v>
      </c>
    </row>
    <row r="6553" spans="15:16" x14ac:dyDescent="0.35">
      <c r="O6553" s="191">
        <v>44572</v>
      </c>
      <c r="P6553" s="72">
        <v>708.68</v>
      </c>
    </row>
    <row r="6554" spans="15:16" x14ac:dyDescent="0.35">
      <c r="O6554" s="191">
        <v>44573</v>
      </c>
      <c r="P6554" s="72">
        <v>706.24</v>
      </c>
    </row>
    <row r="6555" spans="15:16" x14ac:dyDescent="0.35">
      <c r="O6555" s="191">
        <v>44574</v>
      </c>
      <c r="P6555" s="72">
        <v>700.58</v>
      </c>
    </row>
    <row r="6556" spans="15:16" x14ac:dyDescent="0.35">
      <c r="O6556" s="191">
        <v>44575</v>
      </c>
      <c r="P6556" s="72">
        <v>731.57</v>
      </c>
    </row>
    <row r="6557" spans="15:16" x14ac:dyDescent="0.35">
      <c r="O6557" s="191">
        <v>44578</v>
      </c>
      <c r="P6557" s="72">
        <v>734.06</v>
      </c>
    </row>
    <row r="6558" spans="15:16" x14ac:dyDescent="0.35">
      <c r="O6558" s="191">
        <v>44579</v>
      </c>
      <c r="P6558" s="72">
        <v>701.78</v>
      </c>
    </row>
    <row r="6559" spans="15:16" x14ac:dyDescent="0.35">
      <c r="O6559" s="191">
        <v>44580</v>
      </c>
      <c r="P6559" s="72">
        <v>688.54</v>
      </c>
    </row>
    <row r="6560" spans="15:16" x14ac:dyDescent="0.35">
      <c r="O6560" s="191">
        <v>44581</v>
      </c>
      <c r="P6560" s="72">
        <v>694.1</v>
      </c>
    </row>
    <row r="6561" spans="15:16" x14ac:dyDescent="0.35">
      <c r="O6561" s="191">
        <v>44582</v>
      </c>
      <c r="P6561" s="72">
        <v>697.08</v>
      </c>
    </row>
    <row r="6562" spans="15:16" x14ac:dyDescent="0.35">
      <c r="O6562" s="191">
        <v>44585</v>
      </c>
      <c r="P6562" s="72">
        <v>663.4</v>
      </c>
    </row>
    <row r="6563" spans="15:16" x14ac:dyDescent="0.35">
      <c r="O6563" s="191">
        <v>44586</v>
      </c>
      <c r="P6563" s="72">
        <v>679.04</v>
      </c>
    </row>
    <row r="6564" spans="15:16" x14ac:dyDescent="0.35">
      <c r="O6564" s="191">
        <v>44588</v>
      </c>
      <c r="P6564" s="72">
        <v>677.31</v>
      </c>
    </row>
    <row r="6565" spans="15:16" x14ac:dyDescent="0.35">
      <c r="O6565" s="191">
        <v>44589</v>
      </c>
      <c r="P6565" s="72">
        <v>688.78</v>
      </c>
    </row>
    <row r="6566" spans="15:16" x14ac:dyDescent="0.35">
      <c r="O6566" s="191">
        <v>44592</v>
      </c>
      <c r="P6566" s="72">
        <v>697.79</v>
      </c>
    </row>
    <row r="6567" spans="15:16" x14ac:dyDescent="0.35">
      <c r="O6567" s="191">
        <v>44593</v>
      </c>
      <c r="P6567" s="72">
        <v>706.24</v>
      </c>
    </row>
    <row r="6568" spans="15:16" x14ac:dyDescent="0.35">
      <c r="O6568" s="191">
        <v>44594</v>
      </c>
      <c r="P6568" s="72">
        <v>712.33</v>
      </c>
    </row>
    <row r="6569" spans="15:16" x14ac:dyDescent="0.35">
      <c r="O6569" s="191">
        <v>44595</v>
      </c>
      <c r="P6569" s="72">
        <v>708.16</v>
      </c>
    </row>
    <row r="6570" spans="15:16" x14ac:dyDescent="0.35">
      <c r="O6570" s="191">
        <v>44596</v>
      </c>
      <c r="P6570" s="72">
        <v>704.03</v>
      </c>
    </row>
    <row r="6571" spans="15:16" x14ac:dyDescent="0.35">
      <c r="O6571" s="191">
        <v>44599</v>
      </c>
      <c r="P6571" s="72">
        <v>676.21</v>
      </c>
    </row>
    <row r="6572" spans="15:16" x14ac:dyDescent="0.35">
      <c r="O6572" s="191">
        <v>44600</v>
      </c>
      <c r="P6572" s="72">
        <v>668.82</v>
      </c>
    </row>
    <row r="6573" spans="15:16" x14ac:dyDescent="0.35">
      <c r="O6573" s="191">
        <v>44601</v>
      </c>
      <c r="P6573" s="72">
        <v>671.79</v>
      </c>
    </row>
    <row r="6574" spans="15:16" x14ac:dyDescent="0.35">
      <c r="O6574" s="191">
        <v>44602</v>
      </c>
      <c r="P6574" s="72">
        <v>678.03</v>
      </c>
    </row>
    <row r="6575" spans="15:16" x14ac:dyDescent="0.35">
      <c r="O6575" s="191">
        <v>44603</v>
      </c>
      <c r="P6575" s="72">
        <v>672.56</v>
      </c>
    </row>
    <row r="6576" spans="15:16" x14ac:dyDescent="0.35">
      <c r="O6576" s="191">
        <v>44606</v>
      </c>
      <c r="P6576" s="72">
        <v>666.13</v>
      </c>
    </row>
    <row r="6577" spans="15:16" x14ac:dyDescent="0.35">
      <c r="O6577" s="191">
        <v>44607</v>
      </c>
      <c r="P6577" s="72">
        <v>673.52</v>
      </c>
    </row>
    <row r="6578" spans="15:16" ht="14.5" customHeight="1" x14ac:dyDescent="0.35">
      <c r="O6578" s="191">
        <v>44608</v>
      </c>
      <c r="P6578" s="72">
        <v>672.56</v>
      </c>
    </row>
    <row r="6579" spans="15:16" ht="29" customHeight="1" x14ac:dyDescent="0.35">
      <c r="O6579" s="191">
        <v>44609</v>
      </c>
      <c r="P6579" s="72">
        <v>691.13</v>
      </c>
    </row>
    <row r="6580" spans="15:16" x14ac:dyDescent="0.35">
      <c r="O6580" s="191">
        <v>44610</v>
      </c>
      <c r="P6580" s="72">
        <v>688.39</v>
      </c>
    </row>
    <row r="6581" spans="15:16" x14ac:dyDescent="0.35">
      <c r="O6581" s="191">
        <v>44613</v>
      </c>
      <c r="P6581" s="72">
        <v>684.27</v>
      </c>
    </row>
    <row r="6582" spans="15:16" x14ac:dyDescent="0.35">
      <c r="O6582" s="191">
        <v>44614</v>
      </c>
      <c r="P6582" s="72">
        <v>686.19</v>
      </c>
    </row>
    <row r="6583" spans="15:16" x14ac:dyDescent="0.35">
      <c r="O6583" s="191">
        <v>44615</v>
      </c>
      <c r="P6583" s="72">
        <v>693.91</v>
      </c>
    </row>
    <row r="6584" spans="15:16" x14ac:dyDescent="0.35">
      <c r="O6584" s="191">
        <v>44616</v>
      </c>
      <c r="P6584" s="72">
        <v>650.21</v>
      </c>
    </row>
    <row r="6585" spans="15:16" x14ac:dyDescent="0.35">
      <c r="O6585" s="191">
        <v>44617</v>
      </c>
      <c r="P6585" s="72">
        <v>680.72</v>
      </c>
    </row>
    <row r="6586" spans="15:16" x14ac:dyDescent="0.35">
      <c r="O6586" s="191">
        <v>44620</v>
      </c>
      <c r="P6586" s="72">
        <v>689.45</v>
      </c>
    </row>
    <row r="6587" spans="15:16" x14ac:dyDescent="0.35">
      <c r="O6587" s="191">
        <v>44622</v>
      </c>
      <c r="P6587" s="72">
        <v>682.16</v>
      </c>
    </row>
    <row r="6588" spans="15:16" x14ac:dyDescent="0.35">
      <c r="O6588" s="191">
        <v>44623</v>
      </c>
      <c r="P6588" s="72">
        <v>659.18</v>
      </c>
    </row>
    <row r="6589" spans="15:16" x14ac:dyDescent="0.35">
      <c r="O6589" s="191">
        <v>44624</v>
      </c>
      <c r="P6589" s="72">
        <v>642.77</v>
      </c>
    </row>
    <row r="6590" spans="15:16" x14ac:dyDescent="0.35">
      <c r="O6590" s="191">
        <v>44627</v>
      </c>
      <c r="P6590" s="72">
        <v>633.08000000000004</v>
      </c>
    </row>
    <row r="6591" spans="15:16" x14ac:dyDescent="0.35">
      <c r="O6591" s="191">
        <v>44628</v>
      </c>
      <c r="P6591" s="72">
        <v>655.96</v>
      </c>
    </row>
    <row r="6592" spans="15:16" x14ac:dyDescent="0.35">
      <c r="O6592" s="191">
        <v>44629</v>
      </c>
      <c r="P6592" s="72">
        <v>670.79</v>
      </c>
    </row>
    <row r="6593" spans="15:16" x14ac:dyDescent="0.35">
      <c r="O6593" s="191">
        <v>44630</v>
      </c>
      <c r="P6593" s="72">
        <v>694.82</v>
      </c>
    </row>
    <row r="6594" spans="15:16" x14ac:dyDescent="0.35">
      <c r="O6594" s="191">
        <v>44631</v>
      </c>
      <c r="P6594" s="72">
        <v>687.38</v>
      </c>
    </row>
    <row r="6595" spans="15:16" x14ac:dyDescent="0.35">
      <c r="O6595" s="191">
        <v>44634</v>
      </c>
      <c r="P6595" s="72">
        <v>692.95</v>
      </c>
    </row>
    <row r="6596" spans="15:16" x14ac:dyDescent="0.35">
      <c r="O6596" s="191">
        <v>44635</v>
      </c>
      <c r="P6596" s="72">
        <v>718.23</v>
      </c>
    </row>
    <row r="6597" spans="15:16" x14ac:dyDescent="0.35">
      <c r="O6597" s="191">
        <v>44636</v>
      </c>
      <c r="P6597" s="72">
        <v>717.51</v>
      </c>
    </row>
    <row r="6598" spans="15:16" x14ac:dyDescent="0.35">
      <c r="O6598" s="191">
        <v>44637</v>
      </c>
      <c r="P6598" s="72">
        <v>740.97</v>
      </c>
    </row>
    <row r="6599" spans="15:16" x14ac:dyDescent="0.35">
      <c r="O6599" s="191">
        <v>44641</v>
      </c>
      <c r="P6599" s="72">
        <v>717.46</v>
      </c>
    </row>
    <row r="6600" spans="15:16" x14ac:dyDescent="0.35">
      <c r="O6600" s="191">
        <v>44642</v>
      </c>
      <c r="P6600" s="72">
        <v>722.36</v>
      </c>
    </row>
    <row r="6601" spans="15:16" x14ac:dyDescent="0.35">
      <c r="O6601" s="191">
        <v>44643</v>
      </c>
      <c r="P6601" s="72">
        <v>718.42</v>
      </c>
    </row>
    <row r="6602" spans="15:16" x14ac:dyDescent="0.35">
      <c r="O6602" s="191">
        <v>44644</v>
      </c>
      <c r="P6602" s="72">
        <v>710.46</v>
      </c>
    </row>
    <row r="6603" spans="15:16" x14ac:dyDescent="0.35">
      <c r="O6603" s="191">
        <v>44645</v>
      </c>
      <c r="P6603" s="72">
        <v>703.6</v>
      </c>
    </row>
    <row r="6604" spans="15:16" x14ac:dyDescent="0.35">
      <c r="O6604" s="191">
        <v>44648</v>
      </c>
      <c r="P6604" s="72">
        <v>711.18</v>
      </c>
    </row>
    <row r="6605" spans="15:16" x14ac:dyDescent="0.35">
      <c r="O6605" s="191">
        <v>44649</v>
      </c>
      <c r="P6605" s="72">
        <v>713.05</v>
      </c>
    </row>
    <row r="6606" spans="15:16" x14ac:dyDescent="0.35">
      <c r="O6606" s="191">
        <v>44650</v>
      </c>
      <c r="P6606" s="72">
        <v>734.78</v>
      </c>
    </row>
    <row r="6607" spans="15:16" x14ac:dyDescent="0.35">
      <c r="O6607" s="191">
        <v>44651</v>
      </c>
      <c r="P6607" s="72">
        <v>745.86</v>
      </c>
    </row>
    <row r="6608" spans="15:16" x14ac:dyDescent="0.35">
      <c r="O6608" s="191">
        <v>44652</v>
      </c>
      <c r="P6608" s="72">
        <v>757.76</v>
      </c>
    </row>
    <row r="6609" spans="15:16" x14ac:dyDescent="0.35">
      <c r="O6609" s="191">
        <v>44655</v>
      </c>
      <c r="P6609" s="72">
        <v>756.13</v>
      </c>
    </row>
    <row r="6610" spans="15:16" x14ac:dyDescent="0.35">
      <c r="O6610" s="191">
        <v>44656</v>
      </c>
      <c r="P6610" s="72">
        <v>773.93</v>
      </c>
    </row>
    <row r="6611" spans="15:16" x14ac:dyDescent="0.35">
      <c r="O6611" s="191">
        <v>44657</v>
      </c>
      <c r="P6611" s="72">
        <v>776.42</v>
      </c>
    </row>
    <row r="6612" spans="15:16" x14ac:dyDescent="0.35">
      <c r="O6612" s="191">
        <v>44658</v>
      </c>
      <c r="P6612" s="72">
        <v>772.25</v>
      </c>
    </row>
    <row r="6613" spans="15:16" x14ac:dyDescent="0.35">
      <c r="O6613" s="191">
        <v>44659</v>
      </c>
      <c r="P6613" s="72">
        <v>784.53</v>
      </c>
    </row>
    <row r="6614" spans="15:16" x14ac:dyDescent="0.35">
      <c r="O6614" s="191">
        <v>44662</v>
      </c>
      <c r="P6614" s="72">
        <v>788.17</v>
      </c>
    </row>
    <row r="6615" spans="15:16" x14ac:dyDescent="0.35">
      <c r="O6615" s="191">
        <v>44663</v>
      </c>
      <c r="P6615" s="72">
        <v>779.15</v>
      </c>
    </row>
    <row r="6616" spans="15:16" x14ac:dyDescent="0.35">
      <c r="O6616" s="191">
        <v>44664</v>
      </c>
      <c r="P6616" s="72">
        <v>784.43</v>
      </c>
    </row>
    <row r="6617" spans="15:16" x14ac:dyDescent="0.35">
      <c r="O6617" s="191">
        <v>44669</v>
      </c>
      <c r="P6617" s="72">
        <v>788.94</v>
      </c>
    </row>
    <row r="6618" spans="15:16" x14ac:dyDescent="0.35">
      <c r="O6618" s="191">
        <v>44670</v>
      </c>
      <c r="P6618" s="72">
        <v>759.25</v>
      </c>
    </row>
    <row r="6619" spans="15:16" x14ac:dyDescent="0.35">
      <c r="O6619" s="191">
        <v>44671</v>
      </c>
      <c r="P6619" s="72">
        <v>777.57</v>
      </c>
    </row>
    <row r="6620" spans="15:16" x14ac:dyDescent="0.35">
      <c r="O6620" s="191">
        <v>44672</v>
      </c>
      <c r="P6620" s="72">
        <v>786.78</v>
      </c>
    </row>
    <row r="6621" spans="15:16" x14ac:dyDescent="0.35">
      <c r="O6621" s="191">
        <v>44673</v>
      </c>
      <c r="P6621" s="72">
        <v>782.51</v>
      </c>
    </row>
    <row r="6622" spans="15:16" x14ac:dyDescent="0.35">
      <c r="O6622" s="191">
        <v>44676</v>
      </c>
      <c r="P6622" s="72">
        <v>760.59</v>
      </c>
    </row>
    <row r="6623" spans="15:16" x14ac:dyDescent="0.35">
      <c r="O6623" s="191">
        <v>44677</v>
      </c>
      <c r="P6623" s="72">
        <v>788.7</v>
      </c>
    </row>
    <row r="6624" spans="15:16" x14ac:dyDescent="0.35">
      <c r="O6624" s="191">
        <v>44678</v>
      </c>
      <c r="P6624" s="72">
        <v>766.2</v>
      </c>
    </row>
    <row r="6625" spans="15:16" x14ac:dyDescent="0.35">
      <c r="O6625" s="191">
        <v>44679</v>
      </c>
      <c r="P6625" s="72">
        <v>778.72</v>
      </c>
    </row>
    <row r="6626" spans="15:16" x14ac:dyDescent="0.35">
      <c r="O6626" s="191">
        <v>44680</v>
      </c>
      <c r="P6626" s="72">
        <v>790.33</v>
      </c>
    </row>
    <row r="6627" spans="15:16" x14ac:dyDescent="0.35">
      <c r="O6627" s="191">
        <v>44683</v>
      </c>
      <c r="P6627" s="72">
        <v>790.96</v>
      </c>
    </row>
    <row r="6628" spans="15:16" x14ac:dyDescent="0.35">
      <c r="O6628" s="191">
        <v>44685</v>
      </c>
      <c r="P6628" s="72">
        <v>770.71</v>
      </c>
    </row>
    <row r="6629" spans="15:16" x14ac:dyDescent="0.35">
      <c r="O6629" s="191">
        <v>44686</v>
      </c>
      <c r="P6629" s="72">
        <v>744.85</v>
      </c>
    </row>
    <row r="6630" spans="15:16" x14ac:dyDescent="0.35">
      <c r="O6630" s="191">
        <v>44687</v>
      </c>
      <c r="P6630" s="72">
        <v>733.92</v>
      </c>
    </row>
    <row r="6631" spans="15:16" x14ac:dyDescent="0.35">
      <c r="O6631" s="191">
        <v>44690</v>
      </c>
      <c r="P6631" s="72">
        <v>727.49</v>
      </c>
    </row>
    <row r="6632" spans="15:16" x14ac:dyDescent="0.35">
      <c r="O6632" s="191">
        <v>44691</v>
      </c>
      <c r="P6632" s="72">
        <v>715.54</v>
      </c>
    </row>
    <row r="6633" spans="15:16" x14ac:dyDescent="0.35">
      <c r="O6633" s="191">
        <v>44692</v>
      </c>
      <c r="P6633" s="72">
        <v>713.91</v>
      </c>
    </row>
    <row r="6634" spans="15:16" x14ac:dyDescent="0.35">
      <c r="O6634" s="191">
        <v>44693</v>
      </c>
      <c r="P6634" s="72">
        <v>708.11</v>
      </c>
    </row>
    <row r="6635" spans="15:16" x14ac:dyDescent="0.35">
      <c r="O6635" s="191">
        <v>44694</v>
      </c>
      <c r="P6635" s="72">
        <v>707.68</v>
      </c>
    </row>
    <row r="6636" spans="15:16" x14ac:dyDescent="0.35">
      <c r="O6636" s="191">
        <v>44697</v>
      </c>
      <c r="P6636" s="72">
        <v>705.66</v>
      </c>
    </row>
    <row r="6637" spans="15:16" x14ac:dyDescent="0.35">
      <c r="O6637" s="191">
        <v>44698</v>
      </c>
      <c r="P6637" s="72">
        <v>704.46</v>
      </c>
    </row>
    <row r="6638" spans="15:16" x14ac:dyDescent="0.35">
      <c r="O6638" s="191">
        <v>44699</v>
      </c>
      <c r="P6638" s="72">
        <v>723.7</v>
      </c>
    </row>
    <row r="6639" spans="15:16" x14ac:dyDescent="0.35">
      <c r="O6639" s="191">
        <v>44700</v>
      </c>
      <c r="P6639" s="72">
        <v>692.04</v>
      </c>
    </row>
    <row r="6640" spans="15:16" x14ac:dyDescent="0.35">
      <c r="O6640" s="191">
        <v>44701</v>
      </c>
      <c r="P6640" s="72">
        <v>709.6</v>
      </c>
    </row>
    <row r="6641" spans="15:16" x14ac:dyDescent="0.35">
      <c r="O6641" s="191">
        <v>44704</v>
      </c>
      <c r="P6641" s="72">
        <v>700.1</v>
      </c>
    </row>
    <row r="6642" spans="15:16" x14ac:dyDescent="0.35">
      <c r="O6642" s="191">
        <v>44705</v>
      </c>
      <c r="P6642" s="72">
        <v>686.14</v>
      </c>
    </row>
    <row r="6643" spans="15:16" x14ac:dyDescent="0.35">
      <c r="O6643" s="191">
        <v>44706</v>
      </c>
      <c r="P6643" s="72">
        <v>687.15</v>
      </c>
    </row>
    <row r="6644" spans="15:16" x14ac:dyDescent="0.35">
      <c r="O6644" s="191">
        <v>44707</v>
      </c>
      <c r="P6644" s="72">
        <v>692.95</v>
      </c>
    </row>
    <row r="6645" spans="15:16" x14ac:dyDescent="0.35">
      <c r="O6645" s="191">
        <v>44708</v>
      </c>
      <c r="P6645" s="72">
        <v>696.02</v>
      </c>
    </row>
    <row r="6646" spans="15:16" x14ac:dyDescent="0.35">
      <c r="O6646" s="191">
        <v>44711</v>
      </c>
      <c r="P6646" s="72">
        <v>719.72</v>
      </c>
    </row>
    <row r="6647" spans="15:16" x14ac:dyDescent="0.35">
      <c r="O6647" s="191">
        <v>44712</v>
      </c>
      <c r="P6647" s="72">
        <v>728.93</v>
      </c>
    </row>
    <row r="6648" spans="15:16" x14ac:dyDescent="0.35">
      <c r="O6648" s="191">
        <v>44713</v>
      </c>
      <c r="P6648" s="72">
        <v>730.22</v>
      </c>
    </row>
    <row r="6649" spans="15:16" x14ac:dyDescent="0.35">
      <c r="O6649" s="191">
        <v>44714</v>
      </c>
      <c r="P6649" s="72">
        <v>727.49</v>
      </c>
    </row>
    <row r="6650" spans="15:16" x14ac:dyDescent="0.35">
      <c r="O6650" s="191">
        <v>44715</v>
      </c>
      <c r="P6650" s="72">
        <v>723.32</v>
      </c>
    </row>
    <row r="6651" spans="15:16" x14ac:dyDescent="0.35">
      <c r="O6651" s="191">
        <v>44718</v>
      </c>
      <c r="P6651" s="72">
        <v>732.67</v>
      </c>
    </row>
    <row r="6652" spans="15:16" x14ac:dyDescent="0.35">
      <c r="O6652" s="191">
        <v>44719</v>
      </c>
      <c r="P6652" s="72">
        <v>725.91</v>
      </c>
    </row>
    <row r="6653" spans="15:16" x14ac:dyDescent="0.35">
      <c r="O6653" s="191">
        <v>44720</v>
      </c>
      <c r="P6653" s="72">
        <v>726.43</v>
      </c>
    </row>
    <row r="6654" spans="15:16" x14ac:dyDescent="0.35">
      <c r="O6654" s="191">
        <v>44721</v>
      </c>
      <c r="P6654" s="72">
        <v>729.55</v>
      </c>
    </row>
    <row r="6655" spans="15:16" x14ac:dyDescent="0.35">
      <c r="O6655" s="191">
        <v>44722</v>
      </c>
      <c r="P6655" s="72">
        <v>731.68</v>
      </c>
    </row>
    <row r="6656" spans="15:16" x14ac:dyDescent="0.35">
      <c r="O6656" s="191">
        <v>44725</v>
      </c>
      <c r="P6656" s="72">
        <v>711.71</v>
      </c>
    </row>
    <row r="6657" spans="15:16" x14ac:dyDescent="0.35">
      <c r="O6657" s="191">
        <v>44726</v>
      </c>
      <c r="P6657" s="72">
        <v>711.61</v>
      </c>
    </row>
    <row r="6658" spans="15:16" x14ac:dyDescent="0.35">
      <c r="O6658" s="191">
        <v>44727</v>
      </c>
      <c r="P6658" s="72">
        <v>713.45</v>
      </c>
    </row>
    <row r="6659" spans="15:16" x14ac:dyDescent="0.35">
      <c r="O6659" s="191">
        <v>44728</v>
      </c>
      <c r="P6659" s="72">
        <v>701.07</v>
      </c>
    </row>
    <row r="6660" spans="15:16" x14ac:dyDescent="0.35">
      <c r="O6660" s="191">
        <v>44729</v>
      </c>
      <c r="P6660" s="72">
        <v>688.21</v>
      </c>
    </row>
    <row r="6661" spans="15:16" x14ac:dyDescent="0.35">
      <c r="O6661" s="191">
        <v>44732</v>
      </c>
      <c r="P6661" s="72">
        <v>693.24</v>
      </c>
    </row>
    <row r="6662" spans="15:16" x14ac:dyDescent="0.35">
      <c r="O6662" s="191">
        <v>44733</v>
      </c>
      <c r="P6662" s="72">
        <v>703.3</v>
      </c>
    </row>
    <row r="6663" spans="15:16" x14ac:dyDescent="0.35">
      <c r="O6663" s="191">
        <v>44734</v>
      </c>
      <c r="P6663" s="72">
        <v>685.6</v>
      </c>
    </row>
    <row r="6664" spans="15:16" x14ac:dyDescent="0.35">
      <c r="O6664" s="191">
        <v>44735</v>
      </c>
      <c r="P6664" s="72">
        <v>694.79</v>
      </c>
    </row>
    <row r="6665" spans="15:16" x14ac:dyDescent="0.35">
      <c r="O6665" s="191">
        <v>44736</v>
      </c>
      <c r="P6665" s="72">
        <v>704.99</v>
      </c>
    </row>
    <row r="6666" spans="15:16" x14ac:dyDescent="0.35">
      <c r="O6666" s="191">
        <v>44739</v>
      </c>
      <c r="P6666" s="72">
        <v>705.38</v>
      </c>
    </row>
    <row r="6667" spans="15:16" x14ac:dyDescent="0.35">
      <c r="O6667" s="191">
        <v>44740</v>
      </c>
      <c r="P6667" s="72">
        <v>712.58</v>
      </c>
    </row>
    <row r="6668" spans="15:16" x14ac:dyDescent="0.35">
      <c r="O6668" s="191">
        <v>44741</v>
      </c>
      <c r="P6668" s="72">
        <v>696.29</v>
      </c>
    </row>
    <row r="6669" spans="15:16" x14ac:dyDescent="0.35">
      <c r="O6669" s="191">
        <v>44742</v>
      </c>
      <c r="P6669" s="72">
        <v>683.09</v>
      </c>
    </row>
    <row r="6670" spans="15:16" x14ac:dyDescent="0.35">
      <c r="O6670" s="191">
        <v>44743</v>
      </c>
      <c r="P6670" s="72">
        <v>695.85</v>
      </c>
    </row>
    <row r="6671" spans="15:16" x14ac:dyDescent="0.35">
      <c r="O6671" s="191">
        <v>44746</v>
      </c>
      <c r="P6671" s="72">
        <v>706.1</v>
      </c>
    </row>
    <row r="6672" spans="15:16" x14ac:dyDescent="0.35">
      <c r="O6672" s="191">
        <v>44747</v>
      </c>
      <c r="P6672" s="72">
        <v>705.04</v>
      </c>
    </row>
    <row r="6673" spans="15:16" x14ac:dyDescent="0.35">
      <c r="O6673" s="191">
        <v>44748</v>
      </c>
      <c r="P6673" s="72">
        <v>725.25</v>
      </c>
    </row>
    <row r="6674" spans="15:16" x14ac:dyDescent="0.35">
      <c r="O6674" s="191">
        <v>44749</v>
      </c>
      <c r="P6674" s="72">
        <v>729.99</v>
      </c>
    </row>
    <row r="6675" spans="15:16" x14ac:dyDescent="0.35">
      <c r="O6675" s="191">
        <v>44750</v>
      </c>
      <c r="P6675" s="72">
        <v>736.32</v>
      </c>
    </row>
    <row r="6676" spans="15:16" x14ac:dyDescent="0.35">
      <c r="O6676" s="191">
        <v>44753</v>
      </c>
      <c r="P6676" s="72">
        <v>740.67</v>
      </c>
    </row>
    <row r="6677" spans="15:16" x14ac:dyDescent="0.35">
      <c r="O6677" s="191">
        <v>44754</v>
      </c>
      <c r="P6677" s="72">
        <v>731.54</v>
      </c>
    </row>
    <row r="6678" spans="15:16" x14ac:dyDescent="0.35">
      <c r="O6678" s="191">
        <v>44755</v>
      </c>
      <c r="P6678" s="72">
        <v>737.43</v>
      </c>
    </row>
    <row r="6679" spans="15:16" x14ac:dyDescent="0.35">
      <c r="O6679" s="191">
        <v>44756</v>
      </c>
      <c r="P6679" s="72">
        <v>740.63</v>
      </c>
    </row>
    <row r="6680" spans="15:16" x14ac:dyDescent="0.35">
      <c r="O6680" s="191">
        <v>44757</v>
      </c>
      <c r="P6680" s="72">
        <v>764.51</v>
      </c>
    </row>
    <row r="6681" spans="15:16" x14ac:dyDescent="0.35">
      <c r="O6681" s="191">
        <v>44760</v>
      </c>
      <c r="P6681" s="72">
        <v>768.19</v>
      </c>
    </row>
    <row r="6682" spans="15:16" x14ac:dyDescent="0.35">
      <c r="O6682" s="191">
        <v>44761</v>
      </c>
      <c r="P6682" s="72">
        <v>761.32</v>
      </c>
    </row>
    <row r="6683" spans="15:16" x14ac:dyDescent="0.35">
      <c r="O6683" s="191">
        <v>44762</v>
      </c>
      <c r="P6683" s="72">
        <v>768.82</v>
      </c>
    </row>
    <row r="6684" spans="15:16" x14ac:dyDescent="0.35">
      <c r="O6684" s="191">
        <v>44763</v>
      </c>
      <c r="P6684" s="72">
        <v>791.35</v>
      </c>
    </row>
    <row r="6685" spans="15:16" x14ac:dyDescent="0.35">
      <c r="O6685" s="191">
        <v>44764</v>
      </c>
      <c r="P6685" s="72">
        <v>777.57</v>
      </c>
    </row>
    <row r="6686" spans="15:16" x14ac:dyDescent="0.35">
      <c r="O6686" s="191">
        <v>44767</v>
      </c>
      <c r="P6686" s="72">
        <v>781.34</v>
      </c>
    </row>
    <row r="6687" spans="15:16" x14ac:dyDescent="0.35">
      <c r="O6687" s="191">
        <v>44768</v>
      </c>
      <c r="P6687" s="72">
        <v>764.8</v>
      </c>
    </row>
    <row r="6688" spans="15:16" x14ac:dyDescent="0.35">
      <c r="O6688" s="191">
        <v>44769</v>
      </c>
      <c r="P6688" s="72">
        <v>775.2</v>
      </c>
    </row>
    <row r="6689" spans="15:16" x14ac:dyDescent="0.35">
      <c r="O6689" s="191">
        <v>44770</v>
      </c>
      <c r="P6689" s="72">
        <v>780.03</v>
      </c>
    </row>
    <row r="6690" spans="15:16" x14ac:dyDescent="0.35">
      <c r="O6690" s="191">
        <v>44771</v>
      </c>
      <c r="P6690" s="72">
        <v>784.92</v>
      </c>
    </row>
    <row r="6691" spans="15:16" x14ac:dyDescent="0.35">
      <c r="O6691" s="191">
        <v>44774</v>
      </c>
      <c r="P6691" s="72">
        <v>784.39</v>
      </c>
    </row>
    <row r="6692" spans="15:16" x14ac:dyDescent="0.35">
      <c r="O6692" s="191">
        <v>44775</v>
      </c>
      <c r="P6692" s="72">
        <v>784.87</v>
      </c>
    </row>
    <row r="6693" spans="15:16" x14ac:dyDescent="0.35">
      <c r="O6693" s="191">
        <v>44776</v>
      </c>
      <c r="P6693" s="72">
        <v>785.98</v>
      </c>
    </row>
    <row r="6694" spans="15:16" x14ac:dyDescent="0.35">
      <c r="O6694" s="191">
        <v>44777</v>
      </c>
      <c r="P6694" s="72">
        <v>763.26</v>
      </c>
    </row>
    <row r="6695" spans="15:16" x14ac:dyDescent="0.35">
      <c r="O6695" s="191">
        <v>44778</v>
      </c>
      <c r="P6695" s="72">
        <v>758.95</v>
      </c>
    </row>
    <row r="6696" spans="15:16" x14ac:dyDescent="0.35">
      <c r="O6696" s="191">
        <v>44781</v>
      </c>
      <c r="P6696" s="72">
        <v>762.72</v>
      </c>
    </row>
    <row r="6697" spans="15:16" x14ac:dyDescent="0.35">
      <c r="O6697" s="191">
        <v>44783</v>
      </c>
      <c r="P6697" s="72">
        <v>764.51</v>
      </c>
    </row>
    <row r="6698" spans="15:16" x14ac:dyDescent="0.35">
      <c r="O6698" s="191">
        <v>44784</v>
      </c>
      <c r="P6698" s="72">
        <v>747.98</v>
      </c>
    </row>
    <row r="6699" spans="15:16" x14ac:dyDescent="0.35">
      <c r="O6699" s="191">
        <v>44785</v>
      </c>
      <c r="P6699" s="72">
        <v>738.31</v>
      </c>
    </row>
    <row r="6700" spans="15:16" x14ac:dyDescent="0.35">
      <c r="O6700" s="191">
        <v>44789</v>
      </c>
      <c r="P6700" s="72">
        <v>753.83</v>
      </c>
    </row>
    <row r="6701" spans="15:16" x14ac:dyDescent="0.35">
      <c r="O6701" s="191">
        <v>44790</v>
      </c>
      <c r="P6701" s="72">
        <v>767.37</v>
      </c>
    </row>
    <row r="6702" spans="15:16" x14ac:dyDescent="0.35">
      <c r="O6702" s="191">
        <v>44791</v>
      </c>
      <c r="P6702" s="72">
        <v>781.24</v>
      </c>
    </row>
    <row r="6703" spans="15:16" x14ac:dyDescent="0.35">
      <c r="O6703" s="191">
        <v>44792</v>
      </c>
      <c r="P6703" s="72">
        <v>761.03</v>
      </c>
    </row>
    <row r="6704" spans="15:16" x14ac:dyDescent="0.35">
      <c r="O6704" s="191">
        <v>44795</v>
      </c>
      <c r="P6704" s="72">
        <v>767.8</v>
      </c>
    </row>
    <row r="6705" spans="15:16" x14ac:dyDescent="0.35">
      <c r="O6705" s="191">
        <v>44796</v>
      </c>
      <c r="P6705" s="72">
        <v>782.69</v>
      </c>
    </row>
    <row r="6706" spans="15:16" x14ac:dyDescent="0.35">
      <c r="O6706" s="191">
        <v>44797</v>
      </c>
      <c r="P6706" s="72">
        <v>779.16</v>
      </c>
    </row>
    <row r="6707" spans="15:16" x14ac:dyDescent="0.35">
      <c r="O6707" s="191">
        <v>44798</v>
      </c>
      <c r="P6707" s="72">
        <v>775.44</v>
      </c>
    </row>
    <row r="6708" spans="15:16" x14ac:dyDescent="0.35">
      <c r="O6708" s="191">
        <v>44799</v>
      </c>
      <c r="P6708" s="72">
        <v>775.54</v>
      </c>
    </row>
    <row r="6709" spans="15:16" x14ac:dyDescent="0.35">
      <c r="O6709" s="191">
        <v>44802</v>
      </c>
      <c r="P6709" s="72">
        <v>779.6</v>
      </c>
    </row>
    <row r="6710" spans="15:16" x14ac:dyDescent="0.35">
      <c r="O6710" s="191">
        <v>44803</v>
      </c>
      <c r="P6710" s="72">
        <v>782.98</v>
      </c>
    </row>
    <row r="6711" spans="15:16" x14ac:dyDescent="0.35">
      <c r="O6711" s="191">
        <v>44805</v>
      </c>
      <c r="P6711" s="72">
        <v>810.79</v>
      </c>
    </row>
    <row r="6712" spans="15:16" x14ac:dyDescent="0.35">
      <c r="O6712" s="191">
        <v>44806</v>
      </c>
      <c r="P6712" s="72">
        <v>806.24</v>
      </c>
    </row>
    <row r="6713" spans="15:16" x14ac:dyDescent="0.35">
      <c r="O6713" s="191">
        <v>44809</v>
      </c>
      <c r="P6713" s="72">
        <v>809.87</v>
      </c>
    </row>
    <row r="6714" spans="15:16" x14ac:dyDescent="0.35">
      <c r="O6714" s="191">
        <v>44810</v>
      </c>
      <c r="P6714" s="72">
        <v>791.3</v>
      </c>
    </row>
    <row r="6715" spans="15:16" x14ac:dyDescent="0.35">
      <c r="O6715" s="191">
        <v>44811</v>
      </c>
      <c r="P6715" s="72">
        <v>797.92</v>
      </c>
    </row>
    <row r="6716" spans="15:16" x14ac:dyDescent="0.35">
      <c r="O6716" s="191">
        <v>44812</v>
      </c>
      <c r="P6716" s="72">
        <v>792.12</v>
      </c>
    </row>
    <row r="6717" spans="15:16" x14ac:dyDescent="0.35">
      <c r="O6717" s="191">
        <v>44813</v>
      </c>
      <c r="P6717" s="72">
        <v>789.41</v>
      </c>
    </row>
    <row r="6718" spans="15:16" x14ac:dyDescent="0.35">
      <c r="O6718" s="191">
        <v>44816</v>
      </c>
      <c r="P6718" s="72">
        <v>798.31</v>
      </c>
    </row>
    <row r="6719" spans="15:16" x14ac:dyDescent="0.35">
      <c r="O6719" s="191">
        <v>44817</v>
      </c>
      <c r="P6719" s="72">
        <v>821.04</v>
      </c>
    </row>
    <row r="6720" spans="15:16" x14ac:dyDescent="0.35">
      <c r="O6720" s="191">
        <v>44818</v>
      </c>
      <c r="P6720" s="72">
        <v>812.58</v>
      </c>
    </row>
    <row r="6721" spans="15:16" x14ac:dyDescent="0.35">
      <c r="O6721" s="191">
        <v>44819</v>
      </c>
      <c r="P6721" s="72">
        <v>809.82</v>
      </c>
    </row>
    <row r="6722" spans="15:16" x14ac:dyDescent="0.35">
      <c r="O6722" s="191">
        <v>44820</v>
      </c>
      <c r="P6722" s="72">
        <v>769.01</v>
      </c>
    </row>
    <row r="6723" spans="15:16" x14ac:dyDescent="0.35">
      <c r="O6723" s="191">
        <v>44823</v>
      </c>
      <c r="P6723" s="72">
        <v>766.88</v>
      </c>
    </row>
    <row r="6724" spans="15:16" x14ac:dyDescent="0.35">
      <c r="O6724" s="191">
        <v>44824</v>
      </c>
      <c r="P6724" s="72">
        <v>777.71</v>
      </c>
    </row>
    <row r="6725" spans="15:16" x14ac:dyDescent="0.35">
      <c r="O6725" s="191">
        <v>44825</v>
      </c>
      <c r="P6725" s="72">
        <v>777.71</v>
      </c>
    </row>
    <row r="6726" spans="15:16" x14ac:dyDescent="0.35">
      <c r="O6726" s="191">
        <v>44826</v>
      </c>
      <c r="P6726" s="72">
        <v>776.75</v>
      </c>
    </row>
    <row r="6727" spans="15:16" x14ac:dyDescent="0.35">
      <c r="O6727" s="191">
        <v>44827</v>
      </c>
      <c r="P6727" s="72">
        <v>755.81</v>
      </c>
    </row>
    <row r="6728" spans="15:16" x14ac:dyDescent="0.35">
      <c r="O6728" s="191">
        <v>44830</v>
      </c>
      <c r="P6728" s="72">
        <v>755.13</v>
      </c>
    </row>
    <row r="6729" spans="15:16" x14ac:dyDescent="0.35">
      <c r="O6729" s="191">
        <v>44831</v>
      </c>
      <c r="P6729" s="72">
        <v>771.57</v>
      </c>
    </row>
    <row r="6730" spans="15:16" x14ac:dyDescent="0.35">
      <c r="O6730" s="191">
        <v>44832</v>
      </c>
      <c r="P6730" s="72">
        <v>767.51</v>
      </c>
    </row>
    <row r="6731" spans="15:16" x14ac:dyDescent="0.35">
      <c r="O6731" s="191">
        <v>44833</v>
      </c>
      <c r="P6731" s="72">
        <v>766.5</v>
      </c>
    </row>
    <row r="6732" spans="15:16" x14ac:dyDescent="0.35">
      <c r="O6732" s="191">
        <v>44834</v>
      </c>
      <c r="P6732" s="72">
        <v>776.41</v>
      </c>
    </row>
    <row r="6733" spans="15:16" x14ac:dyDescent="0.35">
      <c r="O6733" s="191">
        <v>44837</v>
      </c>
      <c r="P6733" s="72">
        <v>752.33</v>
      </c>
    </row>
    <row r="6734" spans="15:16" x14ac:dyDescent="0.35">
      <c r="O6734" s="191">
        <v>44838</v>
      </c>
      <c r="P6734" s="72">
        <v>759.29</v>
      </c>
    </row>
    <row r="6735" spans="15:16" x14ac:dyDescent="0.35">
      <c r="O6735" s="191">
        <v>44840</v>
      </c>
      <c r="P6735" s="72">
        <v>768.14</v>
      </c>
    </row>
    <row r="6736" spans="15:16" x14ac:dyDescent="0.35">
      <c r="O6736" s="191">
        <v>44841</v>
      </c>
      <c r="P6736" s="72">
        <v>755.18</v>
      </c>
    </row>
    <row r="6737" spans="15:16" x14ac:dyDescent="0.35">
      <c r="O6737" s="191">
        <v>44844</v>
      </c>
      <c r="P6737" s="72">
        <v>732.21</v>
      </c>
    </row>
    <row r="6738" spans="15:16" x14ac:dyDescent="0.35">
      <c r="O6738" s="191">
        <v>44845</v>
      </c>
      <c r="P6738" s="72">
        <v>718.14</v>
      </c>
    </row>
    <row r="6739" spans="15:16" x14ac:dyDescent="0.35">
      <c r="O6739" s="191">
        <v>44846</v>
      </c>
      <c r="P6739" s="72">
        <v>732.41</v>
      </c>
    </row>
    <row r="6740" spans="15:16" x14ac:dyDescent="0.35">
      <c r="O6740" s="191">
        <v>44847</v>
      </c>
      <c r="P6740" s="72">
        <v>732.45</v>
      </c>
    </row>
    <row r="6741" spans="15:16" x14ac:dyDescent="0.35">
      <c r="O6741" s="191">
        <v>44848</v>
      </c>
      <c r="P6741" s="72">
        <v>736.18</v>
      </c>
    </row>
    <row r="6742" spans="15:16" x14ac:dyDescent="0.35">
      <c r="O6742" s="191">
        <v>44851</v>
      </c>
      <c r="P6742" s="72">
        <v>738.02</v>
      </c>
    </row>
    <row r="6743" spans="15:16" x14ac:dyDescent="0.35">
      <c r="O6743" s="191">
        <v>44852</v>
      </c>
      <c r="P6743" s="72">
        <v>748.85</v>
      </c>
    </row>
    <row r="6744" spans="15:16" x14ac:dyDescent="0.35">
      <c r="O6744" s="191">
        <v>44853</v>
      </c>
      <c r="P6744" s="72">
        <v>739.37</v>
      </c>
    </row>
    <row r="6745" spans="15:16" x14ac:dyDescent="0.35">
      <c r="O6745" s="191">
        <v>44854</v>
      </c>
      <c r="P6745" s="72">
        <v>745.32</v>
      </c>
    </row>
    <row r="6746" spans="15:16" x14ac:dyDescent="0.35">
      <c r="O6746" s="191">
        <v>44855</v>
      </c>
      <c r="P6746" s="72">
        <v>736.56</v>
      </c>
    </row>
    <row r="6747" spans="15:16" x14ac:dyDescent="0.35">
      <c r="O6747" s="191">
        <v>44858</v>
      </c>
      <c r="P6747" s="72">
        <v>745.56</v>
      </c>
    </row>
    <row r="6748" spans="15:16" x14ac:dyDescent="0.35">
      <c r="O6748" s="191">
        <v>44859</v>
      </c>
      <c r="P6748" s="72">
        <v>741.69</v>
      </c>
    </row>
    <row r="6749" spans="15:16" x14ac:dyDescent="0.35">
      <c r="O6749" s="191">
        <v>44861</v>
      </c>
      <c r="P6749" s="72">
        <v>744.69</v>
      </c>
    </row>
    <row r="6750" spans="15:16" x14ac:dyDescent="0.35">
      <c r="O6750" s="191">
        <v>44862</v>
      </c>
      <c r="P6750" s="72">
        <v>736.27</v>
      </c>
    </row>
    <row r="6751" spans="15:16" x14ac:dyDescent="0.35">
      <c r="O6751" s="191">
        <v>44865</v>
      </c>
      <c r="P6751" s="72">
        <v>744.78</v>
      </c>
    </row>
    <row r="6752" spans="15:16" x14ac:dyDescent="0.35">
      <c r="O6752" s="191">
        <v>44866</v>
      </c>
      <c r="P6752" s="72">
        <v>749.33</v>
      </c>
    </row>
    <row r="6753" spans="15:16" x14ac:dyDescent="0.35">
      <c r="O6753" s="191">
        <v>44867</v>
      </c>
      <c r="P6753" s="72">
        <v>742.75</v>
      </c>
    </row>
    <row r="6754" spans="15:16" x14ac:dyDescent="0.35">
      <c r="O6754" s="191">
        <v>44868</v>
      </c>
      <c r="P6754" s="72">
        <v>737.63</v>
      </c>
    </row>
    <row r="6755" spans="15:16" x14ac:dyDescent="0.35">
      <c r="O6755" s="191">
        <v>44869</v>
      </c>
      <c r="P6755" s="72">
        <v>739.13</v>
      </c>
    </row>
    <row r="6756" spans="15:16" x14ac:dyDescent="0.35">
      <c r="O6756" s="191">
        <v>44872</v>
      </c>
      <c r="P6756" s="72">
        <v>746.72</v>
      </c>
    </row>
    <row r="6757" spans="15:16" x14ac:dyDescent="0.35">
      <c r="O6757" s="191">
        <v>44874</v>
      </c>
      <c r="P6757" s="72">
        <v>744.78</v>
      </c>
    </row>
    <row r="6758" spans="15:16" x14ac:dyDescent="0.35">
      <c r="O6758" s="191">
        <v>44875</v>
      </c>
      <c r="P6758" s="72">
        <v>743.38</v>
      </c>
    </row>
    <row r="6759" spans="15:16" x14ac:dyDescent="0.35">
      <c r="O6759" s="191">
        <v>44876</v>
      </c>
      <c r="P6759" s="72">
        <v>747.73</v>
      </c>
    </row>
    <row r="6760" spans="15:16" x14ac:dyDescent="0.35">
      <c r="O6760" s="191">
        <v>44879</v>
      </c>
      <c r="P6760" s="72">
        <v>742.46</v>
      </c>
    </row>
    <row r="6761" spans="15:16" x14ac:dyDescent="0.35">
      <c r="O6761" s="191">
        <v>44880</v>
      </c>
      <c r="P6761" s="72">
        <v>747.3</v>
      </c>
    </row>
    <row r="6762" spans="15:16" x14ac:dyDescent="0.35">
      <c r="O6762" s="191">
        <v>44881</v>
      </c>
      <c r="P6762" s="72">
        <v>744.2</v>
      </c>
    </row>
    <row r="6763" spans="15:16" x14ac:dyDescent="0.35">
      <c r="O6763" s="191">
        <v>44882</v>
      </c>
      <c r="P6763" s="72">
        <v>760.11</v>
      </c>
    </row>
    <row r="6764" spans="15:16" x14ac:dyDescent="0.35">
      <c r="O6764" s="191">
        <v>44883</v>
      </c>
      <c r="P6764" s="72">
        <v>750.15</v>
      </c>
    </row>
    <row r="6765" spans="15:16" x14ac:dyDescent="0.35">
      <c r="O6765" s="191">
        <v>44886</v>
      </c>
      <c r="P6765" s="72">
        <v>745.56</v>
      </c>
    </row>
    <row r="6766" spans="15:16" x14ac:dyDescent="0.35">
      <c r="O6766" s="191">
        <v>44887</v>
      </c>
      <c r="P6766" s="72">
        <v>745.9</v>
      </c>
    </row>
    <row r="6767" spans="15:16" x14ac:dyDescent="0.35">
      <c r="O6767" s="191">
        <v>44888</v>
      </c>
      <c r="P6767" s="72">
        <v>744.78</v>
      </c>
    </row>
    <row r="6768" spans="15:16" x14ac:dyDescent="0.35">
      <c r="O6768" s="191">
        <v>44889</v>
      </c>
      <c r="P6768" s="72">
        <v>766.64</v>
      </c>
    </row>
    <row r="6769" spans="15:16" x14ac:dyDescent="0.35">
      <c r="O6769" s="191">
        <v>44890</v>
      </c>
      <c r="P6769" s="72">
        <v>763.16</v>
      </c>
    </row>
    <row r="6770" spans="15:16" ht="14.5" customHeight="1" x14ac:dyDescent="0.35">
      <c r="O6770" s="191">
        <v>44893</v>
      </c>
      <c r="P6770" s="72">
        <v>777.81</v>
      </c>
    </row>
    <row r="6771" spans="15:16" ht="29" customHeight="1" x14ac:dyDescent="0.35">
      <c r="O6771" s="191">
        <v>44894</v>
      </c>
      <c r="P6771" s="72">
        <v>778.54</v>
      </c>
    </row>
    <row r="6772" spans="15:16" x14ac:dyDescent="0.35">
      <c r="O6772" s="191">
        <v>44895</v>
      </c>
      <c r="P6772" s="72">
        <v>791.11</v>
      </c>
    </row>
    <row r="6773" spans="15:16" x14ac:dyDescent="0.35">
      <c r="O6773" s="191">
        <v>44896</v>
      </c>
      <c r="P6773" s="72">
        <v>786.42</v>
      </c>
    </row>
    <row r="6774" spans="15:16" x14ac:dyDescent="0.35">
      <c r="O6774" s="191">
        <v>44897</v>
      </c>
      <c r="P6774" s="72">
        <v>769.35</v>
      </c>
    </row>
    <row r="6775" spans="15:16" x14ac:dyDescent="0.35">
      <c r="O6775" s="191">
        <v>44900</v>
      </c>
      <c r="P6775" s="72">
        <v>774.13</v>
      </c>
    </row>
    <row r="6776" spans="15:16" x14ac:dyDescent="0.35">
      <c r="O6776" s="191">
        <v>44901</v>
      </c>
      <c r="P6776" s="72">
        <v>771.38</v>
      </c>
    </row>
    <row r="6777" spans="15:16" x14ac:dyDescent="0.35">
      <c r="O6777" s="191">
        <v>44902</v>
      </c>
      <c r="P6777" s="72">
        <v>773.02</v>
      </c>
    </row>
    <row r="6778" spans="15:16" x14ac:dyDescent="0.35">
      <c r="O6778" s="191">
        <v>44903</v>
      </c>
      <c r="P6778" s="72">
        <v>777.71</v>
      </c>
    </row>
    <row r="6779" spans="15:16" x14ac:dyDescent="0.35">
      <c r="O6779" s="191">
        <v>44904</v>
      </c>
      <c r="P6779" s="72">
        <v>776.84</v>
      </c>
    </row>
    <row r="6780" spans="15:16" x14ac:dyDescent="0.35">
      <c r="O6780" s="191">
        <v>44907</v>
      </c>
      <c r="P6780" s="72">
        <v>783.37</v>
      </c>
    </row>
    <row r="6781" spans="15:16" x14ac:dyDescent="0.35">
      <c r="O6781" s="191">
        <v>44908</v>
      </c>
      <c r="P6781" s="72">
        <v>781</v>
      </c>
    </row>
    <row r="6782" spans="15:16" x14ac:dyDescent="0.35">
      <c r="O6782" s="191">
        <v>44909</v>
      </c>
      <c r="P6782" s="72">
        <v>788.59</v>
      </c>
    </row>
    <row r="6783" spans="15:16" x14ac:dyDescent="0.35">
      <c r="O6783" s="191">
        <v>44910</v>
      </c>
      <c r="P6783" s="72">
        <v>778.39</v>
      </c>
    </row>
    <row r="6784" spans="15:16" x14ac:dyDescent="0.35">
      <c r="O6784" s="191">
        <v>44911</v>
      </c>
      <c r="P6784" s="72">
        <v>775.15</v>
      </c>
    </row>
    <row r="6785" spans="15:16" x14ac:dyDescent="0.35">
      <c r="O6785" s="191">
        <v>44914</v>
      </c>
      <c r="P6785" s="72">
        <v>782.21</v>
      </c>
    </row>
    <row r="6786" spans="15:16" x14ac:dyDescent="0.35">
      <c r="O6786" s="191">
        <v>44915</v>
      </c>
      <c r="P6786" s="72">
        <v>781.68</v>
      </c>
    </row>
    <row r="6787" spans="15:16" x14ac:dyDescent="0.35">
      <c r="O6787" s="191">
        <v>44916</v>
      </c>
      <c r="P6787" s="72">
        <v>776.17</v>
      </c>
    </row>
    <row r="6788" spans="15:16" x14ac:dyDescent="0.35">
      <c r="O6788" s="191">
        <v>44917</v>
      </c>
      <c r="P6788" s="72">
        <v>772.35</v>
      </c>
    </row>
    <row r="6789" spans="15:16" x14ac:dyDescent="0.35">
      <c r="O6789" s="191">
        <v>44918</v>
      </c>
      <c r="P6789" s="72">
        <v>753.34</v>
      </c>
    </row>
    <row r="6790" spans="15:16" x14ac:dyDescent="0.35">
      <c r="O6790" s="191">
        <v>44921</v>
      </c>
      <c r="P6790" s="72">
        <v>749.76</v>
      </c>
    </row>
    <row r="6791" spans="15:16" x14ac:dyDescent="0.35">
      <c r="O6791" s="191">
        <v>44922</v>
      </c>
      <c r="P6791" s="72">
        <v>752.23</v>
      </c>
    </row>
    <row r="6792" spans="15:16" x14ac:dyDescent="0.35">
      <c r="O6792" s="191">
        <v>44923</v>
      </c>
      <c r="P6792" s="72">
        <v>754.46</v>
      </c>
    </row>
    <row r="6793" spans="15:16" x14ac:dyDescent="0.35">
      <c r="O6793" s="191">
        <v>44924</v>
      </c>
      <c r="P6793" s="72">
        <v>750.54</v>
      </c>
    </row>
    <row r="6794" spans="15:16" x14ac:dyDescent="0.35">
      <c r="O6794" s="191">
        <v>44925</v>
      </c>
      <c r="P6794" s="72">
        <v>741.69</v>
      </c>
    </row>
    <row r="6795" spans="15:16" x14ac:dyDescent="0.35">
      <c r="O6795" s="191">
        <v>44928</v>
      </c>
      <c r="P6795" s="72">
        <v>737.19</v>
      </c>
    </row>
    <row r="6796" spans="15:16" x14ac:dyDescent="0.35">
      <c r="O6796" s="191">
        <v>44929</v>
      </c>
      <c r="P6796" s="72">
        <v>741.88</v>
      </c>
    </row>
    <row r="6797" spans="15:16" x14ac:dyDescent="0.35">
      <c r="O6797" s="191">
        <v>44930</v>
      </c>
      <c r="P6797" s="72">
        <v>737.14</v>
      </c>
    </row>
    <row r="6798" spans="15:16" x14ac:dyDescent="0.35">
      <c r="O6798" s="191">
        <v>44931</v>
      </c>
      <c r="P6798" s="72">
        <v>738.69</v>
      </c>
    </row>
    <row r="6799" spans="15:16" x14ac:dyDescent="0.35">
      <c r="O6799" s="191">
        <v>44932</v>
      </c>
      <c r="P6799" s="72">
        <v>736.27</v>
      </c>
    </row>
    <row r="6800" spans="15:16" x14ac:dyDescent="0.35">
      <c r="O6800" s="191">
        <v>44935</v>
      </c>
      <c r="P6800" s="72">
        <v>741.69</v>
      </c>
    </row>
    <row r="6801" spans="15:16" x14ac:dyDescent="0.35">
      <c r="O6801" s="191">
        <v>44936</v>
      </c>
      <c r="P6801" s="72">
        <v>743.91</v>
      </c>
    </row>
    <row r="6802" spans="15:16" x14ac:dyDescent="0.35">
      <c r="O6802" s="191">
        <v>44937</v>
      </c>
      <c r="P6802" s="72">
        <v>734.29</v>
      </c>
    </row>
    <row r="6803" spans="15:16" x14ac:dyDescent="0.35">
      <c r="O6803" s="191">
        <v>44938</v>
      </c>
      <c r="P6803" s="72">
        <v>729.41</v>
      </c>
    </row>
    <row r="6804" spans="15:16" x14ac:dyDescent="0.35">
      <c r="O6804" s="191">
        <v>44939</v>
      </c>
      <c r="P6804" s="72">
        <v>728.1</v>
      </c>
    </row>
    <row r="6805" spans="15:16" x14ac:dyDescent="0.35">
      <c r="O6805" s="191">
        <v>44942</v>
      </c>
      <c r="P6805" s="72">
        <v>722.64</v>
      </c>
    </row>
    <row r="6806" spans="15:16" x14ac:dyDescent="0.35">
      <c r="O6806" s="191">
        <v>44943</v>
      </c>
      <c r="P6806" s="72">
        <v>725.35</v>
      </c>
    </row>
    <row r="6807" spans="15:16" x14ac:dyDescent="0.35">
      <c r="O6807" s="191">
        <v>44944</v>
      </c>
      <c r="P6807" s="72">
        <v>725.78</v>
      </c>
    </row>
    <row r="6808" spans="15:16" x14ac:dyDescent="0.35">
      <c r="O6808" s="191">
        <v>44945</v>
      </c>
      <c r="P6808" s="72">
        <v>714.18</v>
      </c>
    </row>
    <row r="6809" spans="15:16" x14ac:dyDescent="0.35">
      <c r="O6809" s="191">
        <v>44946</v>
      </c>
      <c r="P6809" s="72">
        <v>714.13</v>
      </c>
    </row>
    <row r="6810" spans="15:16" x14ac:dyDescent="0.35">
      <c r="O6810" s="191">
        <v>44949</v>
      </c>
      <c r="P6810" s="72">
        <v>718</v>
      </c>
    </row>
    <row r="6811" spans="15:16" x14ac:dyDescent="0.35">
      <c r="O6811" s="191">
        <v>44950</v>
      </c>
      <c r="P6811" s="72">
        <v>716.5</v>
      </c>
    </row>
    <row r="6812" spans="15:16" x14ac:dyDescent="0.35">
      <c r="O6812" s="191">
        <v>44951</v>
      </c>
      <c r="P6812" s="72">
        <v>715.68</v>
      </c>
    </row>
    <row r="6813" spans="15:16" x14ac:dyDescent="0.35">
      <c r="O6813" s="191">
        <v>44953</v>
      </c>
      <c r="P6813" s="72">
        <v>711.03</v>
      </c>
    </row>
    <row r="6814" spans="15:16" x14ac:dyDescent="0.35">
      <c r="O6814" s="191">
        <v>44956</v>
      </c>
      <c r="P6814" s="72">
        <v>711.42</v>
      </c>
    </row>
    <row r="6815" spans="15:16" x14ac:dyDescent="0.35">
      <c r="O6815" s="191">
        <v>44957</v>
      </c>
      <c r="P6815" s="72">
        <v>705.47</v>
      </c>
    </row>
    <row r="6816" spans="15:16" x14ac:dyDescent="0.35">
      <c r="O6816" s="191">
        <v>44958</v>
      </c>
      <c r="P6816" s="72">
        <v>716.4</v>
      </c>
    </row>
    <row r="6817" spans="15:16" x14ac:dyDescent="0.35">
      <c r="O6817" s="191">
        <v>44959</v>
      </c>
      <c r="P6817" s="72">
        <v>712.87</v>
      </c>
    </row>
    <row r="6818" spans="15:16" x14ac:dyDescent="0.35">
      <c r="O6818" s="191">
        <v>44960</v>
      </c>
      <c r="P6818" s="72">
        <v>702.67</v>
      </c>
    </row>
    <row r="6819" spans="15:16" x14ac:dyDescent="0.35">
      <c r="O6819" s="191">
        <v>44963</v>
      </c>
      <c r="P6819" s="72">
        <v>705.72</v>
      </c>
    </row>
    <row r="6820" spans="15:16" x14ac:dyDescent="0.35">
      <c r="O6820" s="191">
        <v>44964</v>
      </c>
      <c r="P6820" s="72">
        <v>704.22</v>
      </c>
    </row>
    <row r="6821" spans="15:16" x14ac:dyDescent="0.35">
      <c r="O6821" s="191">
        <v>44965</v>
      </c>
      <c r="P6821" s="72">
        <v>700.54</v>
      </c>
    </row>
    <row r="6822" spans="15:16" x14ac:dyDescent="0.35">
      <c r="O6822" s="191">
        <v>44966</v>
      </c>
      <c r="P6822" s="72">
        <v>698.17</v>
      </c>
    </row>
    <row r="6823" spans="15:16" x14ac:dyDescent="0.35">
      <c r="O6823" s="191">
        <v>44967</v>
      </c>
      <c r="P6823" s="72">
        <v>702.67</v>
      </c>
    </row>
    <row r="6824" spans="15:16" x14ac:dyDescent="0.35">
      <c r="O6824" s="191">
        <v>44970</v>
      </c>
      <c r="P6824" s="72">
        <v>694.16</v>
      </c>
    </row>
    <row r="6825" spans="15:16" x14ac:dyDescent="0.35">
      <c r="O6825" s="191">
        <v>44971</v>
      </c>
      <c r="P6825" s="72">
        <v>697.25</v>
      </c>
    </row>
    <row r="6826" spans="15:16" x14ac:dyDescent="0.35">
      <c r="O6826" s="191">
        <v>44972</v>
      </c>
      <c r="P6826" s="72">
        <v>704.12</v>
      </c>
    </row>
    <row r="6827" spans="15:16" x14ac:dyDescent="0.35">
      <c r="O6827" s="191">
        <v>44973</v>
      </c>
      <c r="P6827" s="72">
        <v>708.47</v>
      </c>
    </row>
    <row r="6828" spans="15:16" x14ac:dyDescent="0.35">
      <c r="O6828" s="191">
        <v>44974</v>
      </c>
      <c r="P6828" s="72">
        <v>702.33</v>
      </c>
    </row>
    <row r="6829" spans="15:16" x14ac:dyDescent="0.35">
      <c r="O6829" s="191">
        <v>44977</v>
      </c>
      <c r="P6829" s="72">
        <v>698.03</v>
      </c>
    </row>
    <row r="6830" spans="15:16" x14ac:dyDescent="0.35">
      <c r="O6830" s="191">
        <v>44978</v>
      </c>
      <c r="P6830" s="72">
        <v>702.28</v>
      </c>
    </row>
    <row r="6831" spans="15:16" x14ac:dyDescent="0.35">
      <c r="O6831" s="191">
        <v>44979</v>
      </c>
      <c r="P6831" s="72">
        <v>697.69</v>
      </c>
    </row>
    <row r="6832" spans="15:16" x14ac:dyDescent="0.35">
      <c r="O6832" s="191">
        <v>44980</v>
      </c>
      <c r="P6832" s="72">
        <v>692.51</v>
      </c>
    </row>
    <row r="6833" spans="15:16" x14ac:dyDescent="0.35">
      <c r="O6833" s="191">
        <v>44981</v>
      </c>
      <c r="P6833" s="72">
        <v>692.56</v>
      </c>
    </row>
    <row r="6834" spans="15:16" x14ac:dyDescent="0.35">
      <c r="O6834" s="191">
        <v>44984</v>
      </c>
      <c r="P6834" s="72">
        <v>686.91</v>
      </c>
    </row>
    <row r="6835" spans="15:16" x14ac:dyDescent="0.35">
      <c r="O6835" s="191">
        <v>44985</v>
      </c>
      <c r="P6835" s="72">
        <v>691.74</v>
      </c>
    </row>
    <row r="6836" spans="15:16" x14ac:dyDescent="0.35">
      <c r="O6836" s="191">
        <v>44986</v>
      </c>
      <c r="P6836" s="72">
        <v>691.69</v>
      </c>
    </row>
    <row r="6837" spans="15:16" x14ac:dyDescent="0.35">
      <c r="O6837" s="191">
        <v>44987</v>
      </c>
      <c r="P6837" s="72">
        <v>684.05</v>
      </c>
    </row>
    <row r="6838" spans="15:16" x14ac:dyDescent="0.35">
      <c r="O6838" s="191">
        <v>44988</v>
      </c>
      <c r="P6838" s="72">
        <v>686.47</v>
      </c>
    </row>
    <row r="6839" spans="15:16" x14ac:dyDescent="0.35">
      <c r="O6839" s="191">
        <v>44991</v>
      </c>
      <c r="P6839" s="72">
        <v>690.1</v>
      </c>
    </row>
    <row r="6840" spans="15:16" x14ac:dyDescent="0.35">
      <c r="O6840" s="191">
        <v>44993</v>
      </c>
      <c r="P6840" s="72">
        <v>696.77</v>
      </c>
    </row>
    <row r="6841" spans="15:16" x14ac:dyDescent="0.35">
      <c r="O6841" s="191">
        <v>44994</v>
      </c>
      <c r="P6841" s="72">
        <v>685.89</v>
      </c>
    </row>
    <row r="6842" spans="15:16" x14ac:dyDescent="0.35">
      <c r="O6842" s="191">
        <v>44995</v>
      </c>
      <c r="P6842" s="72">
        <v>681.2</v>
      </c>
    </row>
    <row r="6843" spans="15:16" x14ac:dyDescent="0.35">
      <c r="O6843" s="191">
        <v>44998</v>
      </c>
      <c r="P6843" s="72">
        <v>671.29</v>
      </c>
    </row>
    <row r="6844" spans="15:16" x14ac:dyDescent="0.35">
      <c r="O6844" s="191">
        <v>44999</v>
      </c>
      <c r="P6844" s="72">
        <v>670.47</v>
      </c>
    </row>
    <row r="6845" spans="15:16" x14ac:dyDescent="0.35">
      <c r="O6845" s="191">
        <v>45000</v>
      </c>
      <c r="P6845" s="72">
        <v>664.91</v>
      </c>
    </row>
    <row r="6846" spans="15:16" x14ac:dyDescent="0.35">
      <c r="O6846" s="191">
        <v>45001</v>
      </c>
      <c r="P6846" s="72">
        <v>671.14</v>
      </c>
    </row>
    <row r="6847" spans="15:16" x14ac:dyDescent="0.35">
      <c r="O6847" s="191">
        <v>45002</v>
      </c>
      <c r="P6847" s="72">
        <v>682.94</v>
      </c>
    </row>
    <row r="6848" spans="15:16" x14ac:dyDescent="0.35">
      <c r="O6848" s="191">
        <v>45005</v>
      </c>
      <c r="P6848" s="72">
        <v>679.46</v>
      </c>
    </row>
    <row r="6849" spans="15:16" x14ac:dyDescent="0.35">
      <c r="O6849" s="191">
        <v>45006</v>
      </c>
      <c r="P6849" s="72">
        <v>677.82</v>
      </c>
    </row>
    <row r="6850" spans="15:16" x14ac:dyDescent="0.35">
      <c r="O6850" s="191">
        <v>45007</v>
      </c>
      <c r="P6850" s="72">
        <v>687.49</v>
      </c>
    </row>
    <row r="6851" spans="15:16" x14ac:dyDescent="0.35">
      <c r="O6851" s="191">
        <v>45008</v>
      </c>
      <c r="P6851" s="72">
        <v>683.86</v>
      </c>
    </row>
    <row r="6852" spans="15:16" x14ac:dyDescent="0.35">
      <c r="O6852" s="191">
        <v>45009</v>
      </c>
      <c r="P6852" s="72">
        <v>679.22</v>
      </c>
    </row>
    <row r="6853" spans="15:16" x14ac:dyDescent="0.35">
      <c r="O6853" s="191">
        <v>45012</v>
      </c>
      <c r="P6853" s="72">
        <v>676.32</v>
      </c>
    </row>
    <row r="6854" spans="15:16" x14ac:dyDescent="0.35">
      <c r="O6854" s="191">
        <v>45013</v>
      </c>
      <c r="P6854" s="72">
        <v>673.13</v>
      </c>
    </row>
    <row r="6855" spans="15:16" x14ac:dyDescent="0.35">
      <c r="O6855" s="191">
        <v>45014</v>
      </c>
      <c r="P6855" s="72">
        <v>674.58</v>
      </c>
    </row>
    <row r="6856" spans="15:16" x14ac:dyDescent="0.35">
      <c r="O6856" s="191">
        <v>45016</v>
      </c>
      <c r="P6856" s="72">
        <v>685.5</v>
      </c>
    </row>
    <row r="6857" spans="15:16" x14ac:dyDescent="0.35">
      <c r="O6857" s="191">
        <v>45019</v>
      </c>
      <c r="P6857" s="72">
        <v>693.43</v>
      </c>
    </row>
    <row r="6858" spans="15:16" x14ac:dyDescent="0.35">
      <c r="O6858" s="191">
        <v>45021</v>
      </c>
      <c r="P6858" s="72">
        <v>703.44</v>
      </c>
    </row>
    <row r="6859" spans="15:16" x14ac:dyDescent="0.35">
      <c r="O6859" s="191">
        <v>45022</v>
      </c>
      <c r="P6859" s="72">
        <v>706.44</v>
      </c>
    </row>
    <row r="6860" spans="15:16" x14ac:dyDescent="0.35">
      <c r="O6860" s="191">
        <v>45026</v>
      </c>
      <c r="P6860" s="72">
        <v>696.91</v>
      </c>
    </row>
    <row r="6861" spans="15:16" x14ac:dyDescent="0.35">
      <c r="O6861" s="191">
        <v>45027</v>
      </c>
      <c r="P6861" s="72">
        <v>693.68</v>
      </c>
    </row>
    <row r="6862" spans="15:16" x14ac:dyDescent="0.35">
      <c r="O6862" s="191">
        <v>45028</v>
      </c>
      <c r="P6862" s="72">
        <v>694.74</v>
      </c>
    </row>
    <row r="6863" spans="15:16" x14ac:dyDescent="0.35">
      <c r="O6863" s="191">
        <v>45029</v>
      </c>
      <c r="P6863" s="72">
        <v>695.9</v>
      </c>
    </row>
    <row r="6864" spans="15:16" x14ac:dyDescent="0.35">
      <c r="O6864" s="191">
        <v>45033</v>
      </c>
      <c r="P6864" s="72">
        <v>689.71</v>
      </c>
    </row>
    <row r="6865" spans="15:16" x14ac:dyDescent="0.35">
      <c r="O6865" s="191">
        <v>45034</v>
      </c>
      <c r="P6865" s="72">
        <v>683.76</v>
      </c>
    </row>
    <row r="6866" spans="15:16" x14ac:dyDescent="0.35">
      <c r="O6866" s="191">
        <v>45035</v>
      </c>
      <c r="P6866" s="72">
        <v>677.77</v>
      </c>
    </row>
    <row r="6867" spans="15:16" x14ac:dyDescent="0.35">
      <c r="O6867" s="191">
        <v>45036</v>
      </c>
      <c r="P6867" s="72">
        <v>680.23</v>
      </c>
    </row>
    <row r="6868" spans="15:16" x14ac:dyDescent="0.35">
      <c r="O6868" s="191">
        <v>45037</v>
      </c>
      <c r="P6868" s="72">
        <v>677.33</v>
      </c>
    </row>
    <row r="6869" spans="15:16" x14ac:dyDescent="0.35">
      <c r="O6869" s="191">
        <v>45040</v>
      </c>
      <c r="P6869" s="72">
        <v>708.42</v>
      </c>
    </row>
    <row r="6870" spans="15:16" x14ac:dyDescent="0.35">
      <c r="O6870" s="191">
        <v>45041</v>
      </c>
      <c r="P6870" s="72">
        <v>710.26</v>
      </c>
    </row>
    <row r="6871" spans="15:16" x14ac:dyDescent="0.35">
      <c r="O6871" s="191">
        <v>45042</v>
      </c>
      <c r="P6871" s="72">
        <v>722.11</v>
      </c>
    </row>
    <row r="6872" spans="15:16" x14ac:dyDescent="0.35">
      <c r="O6872" s="191">
        <v>45043</v>
      </c>
      <c r="P6872" s="72">
        <v>729.17</v>
      </c>
    </row>
    <row r="6873" spans="15:16" x14ac:dyDescent="0.35">
      <c r="O6873" s="191">
        <v>45044</v>
      </c>
      <c r="P6873" s="72">
        <v>738.69</v>
      </c>
    </row>
    <row r="6874" spans="15:16" x14ac:dyDescent="0.35">
      <c r="O6874" s="191">
        <v>45048</v>
      </c>
      <c r="P6874" s="72">
        <v>753.92</v>
      </c>
    </row>
    <row r="6875" spans="15:16" x14ac:dyDescent="0.35">
      <c r="O6875" s="191">
        <v>45049</v>
      </c>
      <c r="P6875" s="72">
        <v>755.66</v>
      </c>
    </row>
    <row r="6876" spans="15:16" x14ac:dyDescent="0.35">
      <c r="O6876" s="191">
        <v>45050</v>
      </c>
      <c r="P6876" s="72">
        <v>749.96</v>
      </c>
    </row>
    <row r="6877" spans="15:16" x14ac:dyDescent="0.35">
      <c r="O6877" s="191">
        <v>45051</v>
      </c>
      <c r="P6877" s="72">
        <v>750.68</v>
      </c>
    </row>
    <row r="6878" spans="15:16" x14ac:dyDescent="0.35">
      <c r="O6878" s="191">
        <v>45054</v>
      </c>
      <c r="P6878" s="72">
        <v>762.92</v>
      </c>
    </row>
    <row r="6879" spans="15:16" x14ac:dyDescent="0.35">
      <c r="O6879" s="191">
        <v>45055</v>
      </c>
      <c r="P6879" s="72">
        <v>763.01</v>
      </c>
    </row>
    <row r="6880" spans="15:16" x14ac:dyDescent="0.35">
      <c r="O6880" s="191">
        <v>45056</v>
      </c>
      <c r="P6880" s="72">
        <v>765.09</v>
      </c>
    </row>
    <row r="6881" spans="15:16" x14ac:dyDescent="0.35">
      <c r="O6881" s="191">
        <v>45057</v>
      </c>
      <c r="P6881" s="72">
        <v>763.45</v>
      </c>
    </row>
    <row r="6882" spans="15:16" x14ac:dyDescent="0.35">
      <c r="O6882" s="191">
        <v>45058</v>
      </c>
      <c r="P6882" s="72">
        <v>763.06</v>
      </c>
    </row>
    <row r="6883" spans="15:16" x14ac:dyDescent="0.35">
      <c r="O6883" s="191">
        <v>45061</v>
      </c>
      <c r="P6883" s="72">
        <v>761.03</v>
      </c>
    </row>
    <row r="6884" spans="15:16" x14ac:dyDescent="0.35">
      <c r="O6884" s="191">
        <v>45062</v>
      </c>
      <c r="P6884" s="72">
        <v>760.35</v>
      </c>
    </row>
    <row r="6885" spans="15:16" x14ac:dyDescent="0.35">
      <c r="O6885" s="191">
        <v>45063</v>
      </c>
      <c r="P6885" s="72">
        <v>752.62</v>
      </c>
    </row>
    <row r="6886" spans="15:16" x14ac:dyDescent="0.35">
      <c r="O6886" s="191">
        <v>45064</v>
      </c>
      <c r="P6886" s="72">
        <v>750.73</v>
      </c>
    </row>
    <row r="6887" spans="15:16" x14ac:dyDescent="0.35">
      <c r="O6887" s="191">
        <v>45065</v>
      </c>
      <c r="P6887" s="72">
        <v>748.28</v>
      </c>
    </row>
    <row r="6888" spans="15:16" x14ac:dyDescent="0.35">
      <c r="O6888" s="191">
        <v>45068</v>
      </c>
      <c r="P6888" s="72">
        <v>748.92</v>
      </c>
    </row>
    <row r="6889" spans="15:16" x14ac:dyDescent="0.35">
      <c r="O6889" s="191">
        <v>45069</v>
      </c>
      <c r="P6889" s="72">
        <v>752.78</v>
      </c>
    </row>
    <row r="6890" spans="15:16" x14ac:dyDescent="0.35">
      <c r="O6890" s="191">
        <v>45070</v>
      </c>
      <c r="P6890" s="72">
        <v>753.86</v>
      </c>
    </row>
    <row r="6891" spans="15:16" x14ac:dyDescent="0.35">
      <c r="O6891" s="191">
        <v>45071</v>
      </c>
      <c r="P6891" s="72">
        <v>762.8</v>
      </c>
    </row>
    <row r="6892" spans="15:16" x14ac:dyDescent="0.35">
      <c r="O6892" s="191">
        <v>45072</v>
      </c>
      <c r="P6892" s="72">
        <v>771.99</v>
      </c>
    </row>
    <row r="6893" spans="15:16" x14ac:dyDescent="0.35">
      <c r="O6893" s="191">
        <v>45075</v>
      </c>
      <c r="P6893" s="72">
        <v>776.44</v>
      </c>
    </row>
    <row r="6894" spans="15:16" x14ac:dyDescent="0.35">
      <c r="O6894" s="191">
        <v>45076</v>
      </c>
      <c r="P6894" s="72">
        <v>773.16</v>
      </c>
    </row>
    <row r="6895" spans="15:16" x14ac:dyDescent="0.35">
      <c r="O6895" s="191">
        <v>45077</v>
      </c>
      <c r="P6895" s="72">
        <v>780.74</v>
      </c>
    </row>
    <row r="6896" spans="15:16" x14ac:dyDescent="0.35">
      <c r="O6896" s="191">
        <v>45078</v>
      </c>
      <c r="P6896" s="72">
        <v>775.85</v>
      </c>
    </row>
    <row r="6897" spans="15:16" x14ac:dyDescent="0.35">
      <c r="O6897" s="191">
        <v>45079</v>
      </c>
      <c r="P6897" s="72">
        <v>778.2</v>
      </c>
    </row>
    <row r="6898" spans="15:16" x14ac:dyDescent="0.35">
      <c r="O6898" s="191">
        <v>45082</v>
      </c>
      <c r="P6898" s="72">
        <v>774.68</v>
      </c>
    </row>
    <row r="6899" spans="15:16" x14ac:dyDescent="0.35">
      <c r="O6899" s="191">
        <v>45083</v>
      </c>
      <c r="P6899" s="72">
        <v>774.34</v>
      </c>
    </row>
    <row r="6900" spans="15:16" x14ac:dyDescent="0.35">
      <c r="O6900" s="191">
        <v>45084</v>
      </c>
      <c r="P6900" s="72">
        <v>804.64</v>
      </c>
    </row>
    <row r="6901" spans="15:16" x14ac:dyDescent="0.35">
      <c r="O6901" s="191">
        <v>45085</v>
      </c>
      <c r="P6901" s="72">
        <v>789</v>
      </c>
    </row>
    <row r="6902" spans="15:16" x14ac:dyDescent="0.35">
      <c r="O6902" s="191">
        <v>45086</v>
      </c>
      <c r="P6902" s="72">
        <v>783.04</v>
      </c>
    </row>
    <row r="6903" spans="15:16" x14ac:dyDescent="0.35">
      <c r="O6903" s="191">
        <v>45089</v>
      </c>
      <c r="P6903" s="72">
        <v>782.79</v>
      </c>
    </row>
    <row r="6904" spans="15:16" x14ac:dyDescent="0.35">
      <c r="O6904" s="191">
        <v>45090</v>
      </c>
      <c r="P6904" s="72">
        <v>801.51</v>
      </c>
    </row>
    <row r="6905" spans="15:16" x14ac:dyDescent="0.35">
      <c r="O6905" s="191">
        <v>45091</v>
      </c>
      <c r="P6905" s="72">
        <v>843.16</v>
      </c>
    </row>
    <row r="6906" spans="15:16" x14ac:dyDescent="0.35">
      <c r="O6906" s="191">
        <v>45092</v>
      </c>
      <c r="P6906" s="72">
        <v>845.6</v>
      </c>
    </row>
    <row r="6907" spans="15:16" x14ac:dyDescent="0.35">
      <c r="O6907" s="191">
        <v>45093</v>
      </c>
      <c r="P6907" s="72">
        <v>843.4</v>
      </c>
    </row>
    <row r="6908" spans="15:16" x14ac:dyDescent="0.35">
      <c r="O6908" s="191">
        <v>45096</v>
      </c>
      <c r="P6908" s="72">
        <v>837.78</v>
      </c>
    </row>
    <row r="6909" spans="15:16" x14ac:dyDescent="0.35">
      <c r="O6909" s="191">
        <v>45097</v>
      </c>
      <c r="P6909" s="72">
        <v>839.64</v>
      </c>
    </row>
    <row r="6910" spans="15:16" x14ac:dyDescent="0.35">
      <c r="O6910" s="191">
        <v>45098</v>
      </c>
      <c r="P6910" s="72">
        <v>840.86</v>
      </c>
    </row>
    <row r="6911" spans="15:16" x14ac:dyDescent="0.35">
      <c r="O6911" s="191">
        <v>45099</v>
      </c>
      <c r="P6911" s="72">
        <v>823.02</v>
      </c>
    </row>
    <row r="6912" spans="15:16" x14ac:dyDescent="0.35">
      <c r="O6912" s="191">
        <v>45100</v>
      </c>
      <c r="P6912" s="72">
        <v>821.99</v>
      </c>
    </row>
    <row r="6913" spans="15:16" x14ac:dyDescent="0.35">
      <c r="O6913" s="191">
        <v>45103</v>
      </c>
      <c r="P6913" s="72">
        <v>843.21</v>
      </c>
    </row>
    <row r="6914" spans="15:16" x14ac:dyDescent="0.35">
      <c r="O6914" s="191">
        <v>45104</v>
      </c>
      <c r="P6914" s="72">
        <v>835.04</v>
      </c>
    </row>
    <row r="6915" spans="15:16" x14ac:dyDescent="0.35">
      <c r="O6915" s="191">
        <v>45105</v>
      </c>
      <c r="P6915" s="72">
        <v>835.78</v>
      </c>
    </row>
    <row r="6916" spans="15:16" x14ac:dyDescent="0.35">
      <c r="O6916" s="191">
        <v>45107</v>
      </c>
      <c r="P6916" s="72">
        <v>841.59</v>
      </c>
    </row>
    <row r="6917" spans="15:16" x14ac:dyDescent="0.35">
      <c r="O6917" s="191">
        <v>45110</v>
      </c>
      <c r="P6917" s="72">
        <v>839.59</v>
      </c>
    </row>
    <row r="6918" spans="15:16" x14ac:dyDescent="0.35">
      <c r="O6918" s="191">
        <v>45111</v>
      </c>
      <c r="P6918" s="72">
        <v>836.36</v>
      </c>
    </row>
    <row r="6919" spans="15:16" x14ac:dyDescent="0.35">
      <c r="O6919" s="191">
        <v>45112</v>
      </c>
      <c r="P6919" s="72">
        <v>826.93</v>
      </c>
    </row>
    <row r="6920" spans="15:16" x14ac:dyDescent="0.35">
      <c r="O6920" s="191">
        <v>45113</v>
      </c>
      <c r="P6920" s="72">
        <v>826.1</v>
      </c>
    </row>
    <row r="6921" spans="15:16" x14ac:dyDescent="0.35">
      <c r="O6921" s="191">
        <v>45114</v>
      </c>
      <c r="P6921" s="72">
        <v>814.56</v>
      </c>
    </row>
    <row r="6922" spans="15:16" x14ac:dyDescent="0.35">
      <c r="O6922" s="191">
        <v>45117</v>
      </c>
      <c r="P6922" s="72">
        <v>807.13</v>
      </c>
    </row>
    <row r="6923" spans="15:16" x14ac:dyDescent="0.35">
      <c r="O6923" s="191">
        <v>45118</v>
      </c>
      <c r="P6923" s="72">
        <v>821.46</v>
      </c>
    </row>
    <row r="6924" spans="15:16" x14ac:dyDescent="0.35">
      <c r="O6924" s="191">
        <v>45119</v>
      </c>
      <c r="P6924" s="72">
        <v>824.34</v>
      </c>
    </row>
    <row r="6925" spans="15:16" x14ac:dyDescent="0.35">
      <c r="O6925" s="191">
        <v>45120</v>
      </c>
      <c r="P6925" s="72">
        <v>818.57</v>
      </c>
    </row>
    <row r="6926" spans="15:16" x14ac:dyDescent="0.35">
      <c r="O6926" s="191">
        <v>45121</v>
      </c>
      <c r="P6926" s="72">
        <v>832.4</v>
      </c>
    </row>
    <row r="6927" spans="15:16" x14ac:dyDescent="0.35">
      <c r="O6927" s="191">
        <v>45124</v>
      </c>
      <c r="P6927" s="72">
        <v>833.48</v>
      </c>
    </row>
    <row r="6928" spans="15:16" x14ac:dyDescent="0.35">
      <c r="O6928" s="191">
        <v>45125</v>
      </c>
      <c r="P6928" s="72">
        <v>839.44</v>
      </c>
    </row>
    <row r="6929" spans="15:16" x14ac:dyDescent="0.35">
      <c r="O6929" s="191">
        <v>45126</v>
      </c>
      <c r="P6929" s="72">
        <v>841.15</v>
      </c>
    </row>
    <row r="6930" spans="15:16" x14ac:dyDescent="0.35">
      <c r="O6930" s="191">
        <v>45127</v>
      </c>
      <c r="P6930" s="72">
        <v>853.52</v>
      </c>
    </row>
    <row r="6931" spans="15:16" x14ac:dyDescent="0.35">
      <c r="O6931" s="191">
        <v>45128</v>
      </c>
      <c r="P6931" s="72">
        <v>833.24</v>
      </c>
    </row>
    <row r="6932" spans="15:16" x14ac:dyDescent="0.35">
      <c r="O6932" s="191">
        <v>45131</v>
      </c>
      <c r="P6932" s="72">
        <v>843.74</v>
      </c>
    </row>
    <row r="6933" spans="15:16" x14ac:dyDescent="0.35">
      <c r="O6933" s="191">
        <v>45132</v>
      </c>
      <c r="P6933" s="72">
        <v>849.07</v>
      </c>
    </row>
    <row r="6934" spans="15:16" x14ac:dyDescent="0.35">
      <c r="O6934" s="191">
        <v>45133</v>
      </c>
      <c r="P6934" s="72">
        <v>854.3</v>
      </c>
    </row>
    <row r="6935" spans="15:16" x14ac:dyDescent="0.35">
      <c r="O6935" s="191">
        <v>45134</v>
      </c>
      <c r="P6935" s="72">
        <v>830.99</v>
      </c>
    </row>
    <row r="6936" spans="15:16" x14ac:dyDescent="0.35">
      <c r="O6936" s="191">
        <v>45135</v>
      </c>
      <c r="P6936" s="72">
        <v>840.08</v>
      </c>
    </row>
    <row r="6937" spans="15:16" x14ac:dyDescent="0.35">
      <c r="O6937" s="191">
        <v>45138</v>
      </c>
      <c r="P6937" s="72">
        <v>840.03</v>
      </c>
    </row>
    <row r="6938" spans="15:16" x14ac:dyDescent="0.35">
      <c r="O6938" s="191">
        <v>45139</v>
      </c>
      <c r="P6938" s="72">
        <v>837.54</v>
      </c>
    </row>
    <row r="6939" spans="15:16" x14ac:dyDescent="0.35">
      <c r="O6939" s="191">
        <v>45140</v>
      </c>
      <c r="P6939" s="72">
        <v>824.14</v>
      </c>
    </row>
    <row r="6940" spans="15:16" x14ac:dyDescent="0.35">
      <c r="O6940" s="191">
        <v>45141</v>
      </c>
      <c r="P6940" s="72">
        <v>816.67</v>
      </c>
    </row>
    <row r="6941" spans="15:16" x14ac:dyDescent="0.35">
      <c r="O6941" s="191">
        <v>45142</v>
      </c>
      <c r="P6941" s="72">
        <v>816.08</v>
      </c>
    </row>
    <row r="6942" spans="15:16" x14ac:dyDescent="0.35">
      <c r="O6942" s="191">
        <v>45145</v>
      </c>
      <c r="P6942" s="72">
        <v>819.01</v>
      </c>
    </row>
    <row r="6943" spans="15:16" x14ac:dyDescent="0.35">
      <c r="O6943" s="191">
        <v>45146</v>
      </c>
      <c r="P6943" s="72">
        <v>828.45</v>
      </c>
    </row>
    <row r="6944" spans="15:16" x14ac:dyDescent="0.35">
      <c r="O6944" s="191">
        <v>45147</v>
      </c>
      <c r="P6944" s="72">
        <v>840.91</v>
      </c>
    </row>
    <row r="6945" spans="15:16" x14ac:dyDescent="0.35">
      <c r="O6945" s="191">
        <v>45148</v>
      </c>
      <c r="P6945" s="72">
        <v>831.48</v>
      </c>
    </row>
    <row r="6946" spans="15:16" x14ac:dyDescent="0.35">
      <c r="O6946" s="191">
        <v>45149</v>
      </c>
      <c r="P6946" s="72">
        <v>818.13</v>
      </c>
    </row>
    <row r="6947" spans="15:16" x14ac:dyDescent="0.35">
      <c r="O6947" s="191">
        <v>45152</v>
      </c>
      <c r="P6947" s="72">
        <v>825.76</v>
      </c>
    </row>
    <row r="6948" spans="15:16" x14ac:dyDescent="0.35">
      <c r="O6948" s="191">
        <v>45154</v>
      </c>
      <c r="P6948" s="72">
        <v>821.85</v>
      </c>
    </row>
    <row r="6949" spans="15:16" x14ac:dyDescent="0.35">
      <c r="O6949" s="191">
        <v>45155</v>
      </c>
      <c r="P6949" s="72">
        <v>825.32</v>
      </c>
    </row>
    <row r="6950" spans="15:16" x14ac:dyDescent="0.35">
      <c r="O6950" s="191">
        <v>45156</v>
      </c>
      <c r="P6950" s="72">
        <v>823.66</v>
      </c>
    </row>
    <row r="6951" spans="15:16" x14ac:dyDescent="0.35">
      <c r="O6951" s="191">
        <v>45159</v>
      </c>
      <c r="P6951" s="72">
        <v>829.47</v>
      </c>
    </row>
    <row r="6952" spans="15:16" x14ac:dyDescent="0.35">
      <c r="O6952" s="191">
        <v>45160</v>
      </c>
      <c r="P6952" s="72">
        <v>829.77</v>
      </c>
    </row>
    <row r="6953" spans="15:16" x14ac:dyDescent="0.35">
      <c r="O6953" s="191">
        <v>45161</v>
      </c>
      <c r="P6953" s="72">
        <v>825.61</v>
      </c>
    </row>
    <row r="6954" spans="15:16" x14ac:dyDescent="0.35">
      <c r="O6954" s="191">
        <v>45162</v>
      </c>
      <c r="P6954" s="72">
        <v>825.27</v>
      </c>
    </row>
    <row r="6955" spans="15:16" x14ac:dyDescent="0.35">
      <c r="O6955" s="191">
        <v>45163</v>
      </c>
      <c r="P6955" s="72">
        <v>813.88</v>
      </c>
    </row>
    <row r="6956" spans="15:16" x14ac:dyDescent="0.35">
      <c r="O6956" s="191">
        <v>45166</v>
      </c>
      <c r="P6956" s="72">
        <v>822.92</v>
      </c>
    </row>
    <row r="6957" spans="15:16" x14ac:dyDescent="0.35">
      <c r="O6957" s="191">
        <v>45167</v>
      </c>
      <c r="P6957" s="72">
        <v>819.45</v>
      </c>
    </row>
    <row r="6958" spans="15:16" x14ac:dyDescent="0.35">
      <c r="O6958" s="191">
        <v>45168</v>
      </c>
      <c r="P6958" s="72">
        <v>829.33</v>
      </c>
    </row>
    <row r="6959" spans="15:16" x14ac:dyDescent="0.35">
      <c r="O6959" s="191">
        <v>45169</v>
      </c>
      <c r="P6959" s="72">
        <v>815.64</v>
      </c>
    </row>
    <row r="6960" spans="15:16" x14ac:dyDescent="0.35">
      <c r="O6960" s="191">
        <v>45170</v>
      </c>
      <c r="P6960" s="72">
        <v>825.22</v>
      </c>
    </row>
    <row r="6961" spans="15:16" x14ac:dyDescent="0.35">
      <c r="O6961" s="191">
        <v>45173</v>
      </c>
      <c r="P6961" s="72">
        <v>827.08</v>
      </c>
    </row>
    <row r="6962" spans="15:16" x14ac:dyDescent="0.35">
      <c r="O6962" s="191">
        <v>45174</v>
      </c>
      <c r="P6962" s="72">
        <v>827.32</v>
      </c>
    </row>
    <row r="6963" spans="15:16" x14ac:dyDescent="0.35">
      <c r="O6963" s="191">
        <v>45175</v>
      </c>
      <c r="P6963" s="72">
        <v>859.19</v>
      </c>
    </row>
    <row r="6964" spans="15:16" x14ac:dyDescent="0.35">
      <c r="O6964" s="191">
        <v>45176</v>
      </c>
      <c r="P6964" s="72">
        <v>839.44</v>
      </c>
    </row>
    <row r="6965" spans="15:16" x14ac:dyDescent="0.35">
      <c r="O6965" s="191">
        <v>45177</v>
      </c>
      <c r="P6965" s="72">
        <v>833.97</v>
      </c>
    </row>
    <row r="6966" spans="15:16" x14ac:dyDescent="0.35">
      <c r="O6966" s="191">
        <v>45180</v>
      </c>
      <c r="P6966" s="72">
        <v>843.26</v>
      </c>
    </row>
    <row r="6967" spans="15:16" x14ac:dyDescent="0.35">
      <c r="O6967" s="191">
        <v>45181</v>
      </c>
      <c r="P6967" s="72">
        <v>845.36</v>
      </c>
    </row>
    <row r="6968" spans="15:16" x14ac:dyDescent="0.35">
      <c r="O6968" s="191">
        <v>45182</v>
      </c>
      <c r="P6968" s="72">
        <v>869.36</v>
      </c>
    </row>
    <row r="6969" spans="15:16" x14ac:dyDescent="0.35">
      <c r="O6969" s="191">
        <v>45183</v>
      </c>
      <c r="P6969" s="72">
        <v>864.71</v>
      </c>
    </row>
    <row r="6970" spans="15:16" x14ac:dyDescent="0.35">
      <c r="O6970" s="191">
        <v>45184</v>
      </c>
      <c r="P6970" s="72">
        <v>856.26</v>
      </c>
    </row>
    <row r="6971" spans="15:16" x14ac:dyDescent="0.35">
      <c r="O6971" s="191">
        <v>45187</v>
      </c>
      <c r="P6971" s="72">
        <v>861.19</v>
      </c>
    </row>
    <row r="6972" spans="15:16" x14ac:dyDescent="0.35">
      <c r="O6972" s="191">
        <v>45189</v>
      </c>
      <c r="P6972" s="72">
        <v>850.2</v>
      </c>
    </row>
    <row r="6973" spans="15:16" x14ac:dyDescent="0.35">
      <c r="O6973" s="191">
        <v>45190</v>
      </c>
      <c r="P6973" s="72">
        <v>851.47</v>
      </c>
    </row>
    <row r="6974" spans="15:16" x14ac:dyDescent="0.35">
      <c r="O6974" s="191">
        <v>45191</v>
      </c>
      <c r="P6974" s="72">
        <v>858.07</v>
      </c>
    </row>
    <row r="6975" spans="15:16" x14ac:dyDescent="0.35">
      <c r="O6975" s="191">
        <v>45194</v>
      </c>
      <c r="P6975" s="72">
        <v>880.4</v>
      </c>
    </row>
    <row r="6976" spans="15:16" x14ac:dyDescent="0.35">
      <c r="O6976" s="191">
        <v>45195</v>
      </c>
      <c r="P6976" s="72">
        <v>875.12</v>
      </c>
    </row>
    <row r="6977" spans="15:16" x14ac:dyDescent="0.35">
      <c r="O6977" s="191">
        <v>45196</v>
      </c>
      <c r="P6977" s="72">
        <v>868.92</v>
      </c>
    </row>
    <row r="6978" spans="15:16" x14ac:dyDescent="0.35">
      <c r="O6978" s="191">
        <v>45197</v>
      </c>
      <c r="P6978" s="72">
        <v>856.84</v>
      </c>
    </row>
    <row r="6979" spans="15:16" x14ac:dyDescent="0.35">
      <c r="O6979" s="191">
        <v>45198</v>
      </c>
      <c r="P6979" s="72">
        <v>857.23</v>
      </c>
    </row>
    <row r="6980" spans="15:16" x14ac:dyDescent="0.35">
      <c r="O6980" s="191">
        <v>45202</v>
      </c>
      <c r="P6980" s="72">
        <v>852.35</v>
      </c>
    </row>
    <row r="6981" spans="15:16" x14ac:dyDescent="0.35">
      <c r="O6981" s="191">
        <v>45203</v>
      </c>
      <c r="P6981" s="72">
        <v>845.36</v>
      </c>
    </row>
    <row r="6982" spans="15:16" x14ac:dyDescent="0.35">
      <c r="O6982" s="191">
        <v>45204</v>
      </c>
      <c r="P6982" s="72">
        <v>840.91</v>
      </c>
    </row>
    <row r="6983" spans="15:16" x14ac:dyDescent="0.35">
      <c r="O6983" s="191">
        <v>45205</v>
      </c>
      <c r="P6983" s="72">
        <v>855.13</v>
      </c>
    </row>
    <row r="6984" spans="15:16" x14ac:dyDescent="0.35">
      <c r="O6984" s="191">
        <v>45208</v>
      </c>
      <c r="P6984" s="72">
        <v>860.9</v>
      </c>
    </row>
    <row r="6985" spans="15:16" x14ac:dyDescent="0.35">
      <c r="O6985" s="191">
        <v>45209</v>
      </c>
      <c r="P6985" s="72">
        <v>868.82</v>
      </c>
    </row>
    <row r="6986" spans="15:16" x14ac:dyDescent="0.35">
      <c r="O6986" s="191">
        <v>45210</v>
      </c>
      <c r="P6986" s="72">
        <v>868.48</v>
      </c>
    </row>
    <row r="6987" spans="15:16" x14ac:dyDescent="0.35">
      <c r="O6987" s="191">
        <v>45211</v>
      </c>
      <c r="P6987" s="72">
        <v>872.34</v>
      </c>
    </row>
    <row r="6988" spans="15:16" x14ac:dyDescent="0.35">
      <c r="O6988" s="191">
        <v>45212</v>
      </c>
      <c r="P6988" s="72">
        <v>892.87</v>
      </c>
    </row>
    <row r="6989" spans="15:16" x14ac:dyDescent="0.35">
      <c r="O6989" s="191">
        <v>45215</v>
      </c>
      <c r="P6989" s="72">
        <v>888.22</v>
      </c>
    </row>
    <row r="6990" spans="15:16" x14ac:dyDescent="0.35">
      <c r="O6990" s="191">
        <v>45216</v>
      </c>
      <c r="P6990" s="72">
        <v>887.49</v>
      </c>
    </row>
    <row r="6991" spans="15:16" x14ac:dyDescent="0.35">
      <c r="O6991" s="191">
        <v>45217</v>
      </c>
      <c r="P6991" s="72">
        <v>875.61</v>
      </c>
    </row>
    <row r="6992" spans="15:16" x14ac:dyDescent="0.35">
      <c r="O6992" s="191">
        <v>45218</v>
      </c>
      <c r="P6992" s="72">
        <v>875.32</v>
      </c>
    </row>
    <row r="6993" spans="15:16" x14ac:dyDescent="0.35">
      <c r="O6993" s="191">
        <v>45219</v>
      </c>
      <c r="P6993" s="72">
        <v>878.79</v>
      </c>
    </row>
    <row r="6994" spans="15:16" x14ac:dyDescent="0.35">
      <c r="O6994" s="191">
        <v>45222</v>
      </c>
      <c r="P6994" s="72">
        <v>863.3</v>
      </c>
    </row>
    <row r="6995" spans="15:16" x14ac:dyDescent="0.35">
      <c r="O6995" s="191">
        <v>45224</v>
      </c>
      <c r="P6995" s="72">
        <v>870.04</v>
      </c>
    </row>
    <row r="6996" spans="15:16" x14ac:dyDescent="0.35">
      <c r="O6996" s="191">
        <v>45225</v>
      </c>
      <c r="P6996" s="72">
        <v>860.61</v>
      </c>
    </row>
    <row r="6997" spans="15:16" x14ac:dyDescent="0.35">
      <c r="O6997" s="191">
        <v>45226</v>
      </c>
      <c r="P6997" s="72">
        <v>871.12</v>
      </c>
    </row>
    <row r="6998" spans="15:16" x14ac:dyDescent="0.35">
      <c r="O6998" s="191">
        <v>45229</v>
      </c>
      <c r="P6998" s="72">
        <v>873.51</v>
      </c>
    </row>
    <row r="6999" spans="15:16" x14ac:dyDescent="0.35">
      <c r="O6999" s="191">
        <v>45230</v>
      </c>
      <c r="P6999" s="72">
        <v>880.31</v>
      </c>
    </row>
    <row r="7000" spans="15:16" x14ac:dyDescent="0.35">
      <c r="O7000" s="191">
        <v>45231</v>
      </c>
      <c r="P7000" s="72">
        <v>882.9</v>
      </c>
    </row>
    <row r="7001" spans="15:16" x14ac:dyDescent="0.35">
      <c r="O7001" s="191">
        <v>45232</v>
      </c>
      <c r="P7001" s="72">
        <v>890.81</v>
      </c>
    </row>
    <row r="7002" spans="15:16" x14ac:dyDescent="0.35">
      <c r="O7002" s="191">
        <v>45233</v>
      </c>
      <c r="P7002" s="72">
        <v>893.21</v>
      </c>
    </row>
    <row r="7003" spans="15:16" x14ac:dyDescent="0.35">
      <c r="O7003" s="191">
        <v>45236</v>
      </c>
      <c r="P7003" s="72">
        <v>898.05</v>
      </c>
    </row>
    <row r="7004" spans="15:16" x14ac:dyDescent="0.35">
      <c r="O7004" s="191">
        <v>45237</v>
      </c>
      <c r="P7004" s="72">
        <v>901.37</v>
      </c>
    </row>
    <row r="7005" spans="15:16" x14ac:dyDescent="0.35">
      <c r="O7005" s="191">
        <v>45238</v>
      </c>
      <c r="P7005" s="72">
        <v>895.75</v>
      </c>
    </row>
    <row r="7006" spans="15:16" x14ac:dyDescent="0.35">
      <c r="O7006" s="191">
        <v>45239</v>
      </c>
      <c r="P7006" s="72">
        <v>882.6</v>
      </c>
    </row>
    <row r="7007" spans="15:16" x14ac:dyDescent="0.35">
      <c r="O7007" s="191">
        <v>45240</v>
      </c>
      <c r="P7007" s="72">
        <v>892.23</v>
      </c>
    </row>
    <row r="7008" spans="15:16" x14ac:dyDescent="0.35">
      <c r="O7008" s="191">
        <v>45243</v>
      </c>
      <c r="P7008" s="72">
        <v>896</v>
      </c>
    </row>
    <row r="7009" spans="15:16" x14ac:dyDescent="0.35">
      <c r="O7009" s="191">
        <v>45245</v>
      </c>
      <c r="P7009" s="72">
        <v>908.75</v>
      </c>
    </row>
    <row r="7010" spans="15:16" x14ac:dyDescent="0.35">
      <c r="O7010" s="191">
        <v>45246</v>
      </c>
      <c r="P7010" s="72">
        <v>899.42</v>
      </c>
    </row>
    <row r="7011" spans="15:16" x14ac:dyDescent="0.35">
      <c r="O7011" s="191">
        <v>45247</v>
      </c>
      <c r="P7011" s="72">
        <v>909.98</v>
      </c>
    </row>
    <row r="7012" spans="15:16" x14ac:dyDescent="0.35">
      <c r="O7012" s="191">
        <v>45250</v>
      </c>
      <c r="P7012" s="72">
        <v>909.98</v>
      </c>
    </row>
    <row r="7013" spans="15:16" x14ac:dyDescent="0.35">
      <c r="O7013" s="191">
        <v>45251</v>
      </c>
      <c r="P7013" s="72">
        <v>906.9</v>
      </c>
    </row>
    <row r="7014" spans="15:16" x14ac:dyDescent="0.35">
      <c r="O7014" s="191">
        <v>45252</v>
      </c>
      <c r="P7014" s="72">
        <v>907.43</v>
      </c>
    </row>
    <row r="7015" spans="15:16" x14ac:dyDescent="0.35">
      <c r="O7015" s="191">
        <v>45253</v>
      </c>
      <c r="P7015" s="72">
        <v>912.08</v>
      </c>
    </row>
    <row r="7016" spans="15:16" x14ac:dyDescent="0.35">
      <c r="O7016" s="191">
        <v>45254</v>
      </c>
      <c r="P7016" s="72">
        <v>906.11</v>
      </c>
    </row>
    <row r="7017" spans="15:16" x14ac:dyDescent="0.35">
      <c r="O7017" s="191">
        <v>45258</v>
      </c>
      <c r="P7017" s="72">
        <v>910.95</v>
      </c>
    </row>
    <row r="7018" spans="15:16" x14ac:dyDescent="0.35">
      <c r="O7018" s="191">
        <v>45259</v>
      </c>
      <c r="P7018" s="72">
        <v>912.61</v>
      </c>
    </row>
    <row r="7019" spans="15:16" x14ac:dyDescent="0.35">
      <c r="O7019" s="191">
        <v>45260</v>
      </c>
      <c r="P7019" s="72">
        <v>919.65</v>
      </c>
    </row>
    <row r="7020" spans="15:16" x14ac:dyDescent="0.35">
      <c r="O7020" s="191">
        <v>45261</v>
      </c>
      <c r="P7020" s="72">
        <v>921.71</v>
      </c>
    </row>
    <row r="7021" spans="15:16" x14ac:dyDescent="0.35">
      <c r="O7021" s="191">
        <v>45264</v>
      </c>
      <c r="P7021" s="72">
        <v>925.42</v>
      </c>
    </row>
    <row r="7022" spans="15:16" x14ac:dyDescent="0.35">
      <c r="O7022" s="191">
        <v>45265</v>
      </c>
      <c r="P7022" s="72">
        <v>928.74</v>
      </c>
    </row>
    <row r="7023" spans="15:16" x14ac:dyDescent="0.35">
      <c r="O7023" s="191">
        <v>45266</v>
      </c>
      <c r="P7023" s="72">
        <v>930.36</v>
      </c>
    </row>
    <row r="7024" spans="15:16" x14ac:dyDescent="0.35">
      <c r="O7024" s="191">
        <v>45267</v>
      </c>
      <c r="P7024" s="72">
        <v>935.44</v>
      </c>
    </row>
    <row r="7025" spans="15:16" x14ac:dyDescent="0.35">
      <c r="O7025" s="191">
        <v>45268</v>
      </c>
      <c r="P7025" s="72">
        <v>925.37</v>
      </c>
    </row>
    <row r="7026" spans="15:16" x14ac:dyDescent="0.35">
      <c r="O7026" s="191">
        <v>45271</v>
      </c>
      <c r="P7026" s="72">
        <v>929.14</v>
      </c>
    </row>
    <row r="7027" spans="15:16" x14ac:dyDescent="0.35">
      <c r="O7027" s="191">
        <v>45272</v>
      </c>
      <c r="P7027" s="72">
        <v>927.47</v>
      </c>
    </row>
    <row r="7028" spans="15:16" x14ac:dyDescent="0.35">
      <c r="O7028" s="191">
        <v>45273</v>
      </c>
      <c r="P7028" s="72">
        <v>935.83</v>
      </c>
    </row>
    <row r="7029" spans="15:16" x14ac:dyDescent="0.35">
      <c r="O7029" s="191">
        <v>45274</v>
      </c>
      <c r="P7029" s="72">
        <v>929.14</v>
      </c>
    </row>
    <row r="7030" spans="15:16" x14ac:dyDescent="0.35">
      <c r="O7030" s="191">
        <v>45275</v>
      </c>
      <c r="P7030" s="72">
        <v>933.29</v>
      </c>
    </row>
    <row r="7031" spans="15:16" x14ac:dyDescent="0.35">
      <c r="O7031" s="191">
        <v>45278</v>
      </c>
      <c r="P7031" s="72">
        <v>928.4</v>
      </c>
    </row>
    <row r="7032" spans="15:16" x14ac:dyDescent="0.35">
      <c r="O7032" s="191">
        <v>45279</v>
      </c>
      <c r="P7032" s="72">
        <v>944.48</v>
      </c>
    </row>
    <row r="7033" spans="15:16" x14ac:dyDescent="0.35">
      <c r="O7033" s="191">
        <v>45280</v>
      </c>
      <c r="P7033" s="72">
        <v>954.41</v>
      </c>
    </row>
    <row r="7034" spans="15:16" x14ac:dyDescent="0.35">
      <c r="O7034" s="191">
        <v>45281</v>
      </c>
      <c r="P7034" s="72">
        <v>957.34</v>
      </c>
    </row>
    <row r="7035" spans="15:16" x14ac:dyDescent="0.35">
      <c r="O7035" s="191">
        <v>45282</v>
      </c>
      <c r="P7035" s="72">
        <v>970.54</v>
      </c>
    </row>
    <row r="7036" spans="15:16" x14ac:dyDescent="0.35">
      <c r="O7036" s="191">
        <v>45286</v>
      </c>
      <c r="P7036" s="72">
        <v>984.76</v>
      </c>
    </row>
    <row r="7037" spans="15:16" x14ac:dyDescent="0.35">
      <c r="O7037" s="191">
        <v>45287</v>
      </c>
      <c r="P7037" s="72">
        <v>1003.72</v>
      </c>
    </row>
    <row r="7038" spans="15:16" x14ac:dyDescent="0.35">
      <c r="O7038" s="191">
        <v>45288</v>
      </c>
      <c r="P7038" s="72">
        <v>1017.65</v>
      </c>
    </row>
    <row r="7039" spans="15:16" x14ac:dyDescent="0.35">
      <c r="O7039" s="191">
        <v>45289</v>
      </c>
      <c r="P7039" s="72">
        <v>1062.43</v>
      </c>
    </row>
    <row r="7040" spans="15:16" x14ac:dyDescent="0.35">
      <c r="O7040" s="191">
        <v>45292</v>
      </c>
      <c r="P7040" s="72">
        <v>1055.8800000000001</v>
      </c>
    </row>
    <row r="7041" spans="15:16" x14ac:dyDescent="0.35">
      <c r="O7041" s="191">
        <v>45293</v>
      </c>
      <c r="P7041" s="72">
        <v>1073.1300000000001</v>
      </c>
    </row>
    <row r="7042" spans="15:16" x14ac:dyDescent="0.35">
      <c r="O7042" s="191">
        <v>45294</v>
      </c>
      <c r="P7042" s="72">
        <v>1060.6199999999999</v>
      </c>
    </row>
    <row r="7043" spans="15:16" x14ac:dyDescent="0.35">
      <c r="O7043" s="191">
        <v>45295</v>
      </c>
      <c r="P7043" s="72">
        <v>1100.31</v>
      </c>
    </row>
    <row r="7044" spans="15:16" x14ac:dyDescent="0.35">
      <c r="O7044" s="191">
        <v>45296</v>
      </c>
      <c r="P7044" s="72">
        <v>1097.77</v>
      </c>
    </row>
    <row r="7045" spans="15:16" x14ac:dyDescent="0.35">
      <c r="O7045" s="191">
        <v>45299</v>
      </c>
      <c r="P7045" s="72">
        <v>1080.17</v>
      </c>
    </row>
    <row r="7046" spans="15:16" x14ac:dyDescent="0.35">
      <c r="O7046" s="191">
        <v>45300</v>
      </c>
      <c r="P7046" s="72">
        <v>1086.72</v>
      </c>
    </row>
    <row r="7047" spans="15:16" x14ac:dyDescent="0.35">
      <c r="O7047" s="191">
        <v>45301</v>
      </c>
      <c r="P7047" s="72">
        <v>1088.97</v>
      </c>
    </row>
    <row r="7048" spans="15:16" x14ac:dyDescent="0.35">
      <c r="O7048" s="191">
        <v>45302</v>
      </c>
      <c r="P7048" s="72">
        <v>1094.1500000000001</v>
      </c>
    </row>
    <row r="7049" spans="15:16" x14ac:dyDescent="0.35">
      <c r="O7049" s="191">
        <v>45303</v>
      </c>
      <c r="P7049" s="72">
        <v>1133.01</v>
      </c>
    </row>
    <row r="7050" spans="15:16" x14ac:dyDescent="0.35">
      <c r="O7050" s="191">
        <v>45306</v>
      </c>
      <c r="P7050" s="72">
        <v>1124.99</v>
      </c>
    </row>
    <row r="7051" spans="15:16" x14ac:dyDescent="0.35">
      <c r="O7051" s="191">
        <v>45307</v>
      </c>
      <c r="P7051" s="72">
        <v>1118.05</v>
      </c>
    </row>
    <row r="7052" spans="15:16" x14ac:dyDescent="0.35">
      <c r="O7052" s="191">
        <v>45308</v>
      </c>
      <c r="P7052" s="72">
        <v>1113.07</v>
      </c>
    </row>
    <row r="7053" spans="15:16" x14ac:dyDescent="0.35">
      <c r="O7053" s="191">
        <v>45309</v>
      </c>
      <c r="P7053" s="72">
        <v>1121.08</v>
      </c>
    </row>
    <row r="7054" spans="15:16" x14ac:dyDescent="0.35">
      <c r="O7054" s="191">
        <v>45310</v>
      </c>
      <c r="P7054" s="72">
        <v>1135.6500000000001</v>
      </c>
    </row>
    <row r="7055" spans="15:16" x14ac:dyDescent="0.35">
      <c r="O7055" s="191">
        <v>45314</v>
      </c>
      <c r="P7055" s="72">
        <v>1119.96</v>
      </c>
    </row>
    <row r="7056" spans="15:16" x14ac:dyDescent="0.35">
      <c r="O7056" s="191">
        <v>45315</v>
      </c>
      <c r="P7056" s="72">
        <v>1133.01</v>
      </c>
    </row>
    <row r="7057" spans="15:16" x14ac:dyDescent="0.35">
      <c r="O7057" s="191">
        <v>45316</v>
      </c>
      <c r="P7057" s="72">
        <v>1111.26</v>
      </c>
    </row>
    <row r="7058" spans="15:16" x14ac:dyDescent="0.35">
      <c r="O7058" s="191">
        <v>45320</v>
      </c>
      <c r="P7058" s="72">
        <v>1115.46</v>
      </c>
    </row>
    <row r="7059" spans="15:16" x14ac:dyDescent="0.35">
      <c r="O7059" s="191">
        <v>45321</v>
      </c>
      <c r="P7059" s="72">
        <v>1097.72</v>
      </c>
    </row>
    <row r="7060" spans="15:16" x14ac:dyDescent="0.35">
      <c r="O7060" s="191">
        <v>45322</v>
      </c>
      <c r="P7060" s="72">
        <v>1092.93</v>
      </c>
    </row>
    <row r="7061" spans="15:16" x14ac:dyDescent="0.35">
      <c r="O7061" s="191">
        <v>45323</v>
      </c>
      <c r="P7061" s="72">
        <v>1104.32</v>
      </c>
    </row>
    <row r="7062" spans="15:16" x14ac:dyDescent="0.35">
      <c r="O7062" s="191">
        <v>45324</v>
      </c>
      <c r="P7062" s="72">
        <v>1136.67</v>
      </c>
    </row>
    <row r="7063" spans="15:16" x14ac:dyDescent="0.35">
      <c r="O7063" s="191">
        <v>45327</v>
      </c>
      <c r="P7063" s="72">
        <v>1124.94</v>
      </c>
    </row>
    <row r="7064" spans="15:16" x14ac:dyDescent="0.35">
      <c r="O7064" s="191">
        <v>45328</v>
      </c>
      <c r="P7064" s="72">
        <v>1137.46</v>
      </c>
    </row>
    <row r="7065" spans="15:16" x14ac:dyDescent="0.35">
      <c r="O7065" s="191">
        <v>45329</v>
      </c>
      <c r="P7065" s="72">
        <v>1140.05</v>
      </c>
    </row>
    <row r="7066" spans="15:16" x14ac:dyDescent="0.35">
      <c r="O7066" s="191">
        <v>45330</v>
      </c>
      <c r="P7066" s="72">
        <v>1112.3800000000001</v>
      </c>
    </row>
    <row r="7067" spans="15:16" x14ac:dyDescent="0.35">
      <c r="O7067" s="191">
        <v>45331</v>
      </c>
      <c r="P7067" s="72">
        <v>1103.93</v>
      </c>
    </row>
    <row r="7068" spans="15:16" x14ac:dyDescent="0.35">
      <c r="O7068" s="191">
        <v>45334</v>
      </c>
      <c r="P7068" s="72">
        <v>1097.03</v>
      </c>
    </row>
    <row r="7069" spans="15:16" x14ac:dyDescent="0.35">
      <c r="O7069" s="191">
        <v>45335</v>
      </c>
      <c r="P7069" s="72">
        <v>1112.28</v>
      </c>
    </row>
    <row r="7070" spans="15:16" x14ac:dyDescent="0.35">
      <c r="O7070" s="191">
        <v>45336</v>
      </c>
      <c r="P7070" s="72">
        <v>1110.1300000000001</v>
      </c>
    </row>
    <row r="7071" spans="15:16" x14ac:dyDescent="0.35">
      <c r="O7071" s="191">
        <v>45337</v>
      </c>
      <c r="P7071" s="72">
        <v>1106.03</v>
      </c>
    </row>
    <row r="7072" spans="15:16" x14ac:dyDescent="0.35">
      <c r="O7072" s="191">
        <v>45338</v>
      </c>
      <c r="P7072" s="72">
        <v>1121.72</v>
      </c>
    </row>
    <row r="7073" spans="15:16" x14ac:dyDescent="0.35">
      <c r="O7073" s="191">
        <v>45341</v>
      </c>
      <c r="P7073" s="72">
        <v>1129.0999999999999</v>
      </c>
    </row>
    <row r="7074" spans="15:16" x14ac:dyDescent="0.35">
      <c r="O7074" s="191">
        <v>45342</v>
      </c>
      <c r="P7074" s="72">
        <v>1128.51</v>
      </c>
    </row>
    <row r="7075" spans="15:16" x14ac:dyDescent="0.35">
      <c r="O7075" s="191">
        <v>45343</v>
      </c>
      <c r="P7075" s="72">
        <v>1134.72</v>
      </c>
    </row>
    <row r="7076" spans="15:16" x14ac:dyDescent="0.35">
      <c r="O7076" s="191">
        <v>45344</v>
      </c>
      <c r="P7076" s="72">
        <v>1133.5</v>
      </c>
    </row>
    <row r="7077" spans="15:16" x14ac:dyDescent="0.35">
      <c r="O7077" s="191">
        <v>45345</v>
      </c>
      <c r="P7077" s="72">
        <v>1134.28</v>
      </c>
    </row>
    <row r="7078" spans="15:16" x14ac:dyDescent="0.35">
      <c r="O7078" s="191">
        <v>45348</v>
      </c>
      <c r="P7078" s="72">
        <v>1150.7</v>
      </c>
    </row>
    <row r="7079" spans="15:16" x14ac:dyDescent="0.35">
      <c r="O7079" s="191">
        <v>45349</v>
      </c>
      <c r="P7079" s="72">
        <v>1157.06</v>
      </c>
    </row>
    <row r="7080" spans="15:16" x14ac:dyDescent="0.35">
      <c r="O7080" s="191">
        <v>45350</v>
      </c>
      <c r="P7080" s="72">
        <v>1141.76</v>
      </c>
    </row>
    <row r="7081" spans="15:16" x14ac:dyDescent="0.35">
      <c r="O7081" s="191">
        <v>45351</v>
      </c>
      <c r="P7081" s="72">
        <v>1163.3599999999999</v>
      </c>
    </row>
    <row r="7082" spans="15:16" x14ac:dyDescent="0.35">
      <c r="O7082" s="191">
        <v>45352</v>
      </c>
      <c r="P7082" s="72">
        <v>1174.07</v>
      </c>
    </row>
    <row r="7083" spans="15:16" x14ac:dyDescent="0.35">
      <c r="O7083" s="191">
        <v>45355</v>
      </c>
      <c r="P7083" s="72">
        <v>1176.27</v>
      </c>
    </row>
    <row r="7084" spans="15:16" x14ac:dyDescent="0.35">
      <c r="O7084" s="191">
        <v>45356</v>
      </c>
      <c r="P7084" s="72">
        <v>1173.68</v>
      </c>
    </row>
    <row r="7085" spans="15:16" x14ac:dyDescent="0.35">
      <c r="O7085" s="191">
        <v>45357</v>
      </c>
      <c r="P7085" s="72">
        <v>1192.69</v>
      </c>
    </row>
    <row r="7086" spans="15:16" x14ac:dyDescent="0.35">
      <c r="O7086" s="191">
        <v>45358</v>
      </c>
      <c r="P7086" s="72">
        <v>1233.26</v>
      </c>
    </row>
    <row r="7087" spans="15:16" x14ac:dyDescent="0.35">
      <c r="O7087" s="191">
        <v>45362</v>
      </c>
      <c r="P7087" s="72">
        <v>1193.28</v>
      </c>
    </row>
    <row r="7088" spans="15:16" x14ac:dyDescent="0.35">
      <c r="O7088" s="191">
        <v>45363</v>
      </c>
      <c r="P7088" s="72">
        <v>1187.95</v>
      </c>
    </row>
    <row r="7089" spans="15:16" x14ac:dyDescent="0.35">
      <c r="O7089" s="191">
        <v>45364</v>
      </c>
      <c r="P7089" s="72">
        <v>1152.51</v>
      </c>
    </row>
    <row r="7090" spans="15:16" x14ac:dyDescent="0.35">
      <c r="O7090" s="191">
        <v>45365</v>
      </c>
      <c r="P7090" s="72">
        <v>1171.48</v>
      </c>
    </row>
    <row r="7091" spans="15:16" x14ac:dyDescent="0.35">
      <c r="O7091" s="191">
        <v>45366</v>
      </c>
      <c r="P7091" s="72">
        <v>1184.97</v>
      </c>
    </row>
    <row r="7092" spans="15:16" x14ac:dyDescent="0.35">
      <c r="O7092" s="191">
        <v>45369</v>
      </c>
      <c r="P7092" s="72">
        <v>1160.33</v>
      </c>
    </row>
    <row r="7093" spans="15:16" x14ac:dyDescent="0.35">
      <c r="O7093" s="191">
        <v>45370</v>
      </c>
      <c r="P7093" s="72">
        <v>1120.54</v>
      </c>
    </row>
    <row r="7094" spans="15:16" x14ac:dyDescent="0.35">
      <c r="O7094" s="191">
        <v>45371</v>
      </c>
      <c r="P7094" s="72">
        <v>1098.8399999999999</v>
      </c>
    </row>
    <row r="7095" spans="15:16" x14ac:dyDescent="0.35">
      <c r="O7095" s="191">
        <v>45372</v>
      </c>
      <c r="P7095" s="72">
        <v>1108.52</v>
      </c>
    </row>
    <row r="7096" spans="15:16" x14ac:dyDescent="0.35">
      <c r="O7096" s="191">
        <v>45373</v>
      </c>
      <c r="P7096" s="72">
        <v>1097.57</v>
      </c>
    </row>
    <row r="7097" spans="15:16" x14ac:dyDescent="0.35">
      <c r="O7097" s="191">
        <v>45377</v>
      </c>
      <c r="P7097" s="72">
        <v>1087.5999999999999</v>
      </c>
    </row>
    <row r="7098" spans="15:16" x14ac:dyDescent="0.35">
      <c r="O7098" s="191">
        <v>45378</v>
      </c>
      <c r="P7098" s="72">
        <v>1066.58</v>
      </c>
    </row>
    <row r="7099" spans="15:16" x14ac:dyDescent="0.35">
      <c r="O7099" s="191">
        <v>45379</v>
      </c>
      <c r="P7099" s="72">
        <v>1071.6199999999999</v>
      </c>
    </row>
    <row r="7100" spans="15:16" x14ac:dyDescent="0.35">
      <c r="O7100" s="191">
        <v>45383</v>
      </c>
      <c r="P7100" s="72">
        <v>1062.53</v>
      </c>
    </row>
    <row r="7101" spans="15:16" x14ac:dyDescent="0.35">
      <c r="O7101" s="191">
        <v>45384</v>
      </c>
      <c r="P7101" s="72">
        <v>1105.78</v>
      </c>
    </row>
    <row r="7102" spans="15:16" x14ac:dyDescent="0.35">
      <c r="O7102" s="191">
        <v>45385</v>
      </c>
      <c r="P7102" s="72">
        <v>1094.3900000000001</v>
      </c>
    </row>
    <row r="7103" spans="15:16" x14ac:dyDescent="0.35">
      <c r="O7103" s="191">
        <v>45386</v>
      </c>
      <c r="P7103" s="72">
        <v>1092.8800000000001</v>
      </c>
    </row>
    <row r="7104" spans="15:16" x14ac:dyDescent="0.35">
      <c r="O7104" s="191">
        <v>45387</v>
      </c>
      <c r="P7104" s="72">
        <v>1090.53</v>
      </c>
    </row>
    <row r="7105" spans="15:16" x14ac:dyDescent="0.35">
      <c r="O7105" s="191">
        <v>45390</v>
      </c>
      <c r="P7105" s="72">
        <v>1111.8399999999999</v>
      </c>
    </row>
    <row r="7106" spans="15:16" x14ac:dyDescent="0.35">
      <c r="O7106" s="191">
        <v>45391</v>
      </c>
      <c r="P7106" s="72">
        <v>1100.3599999999999</v>
      </c>
    </row>
    <row r="7107" spans="15:16" x14ac:dyDescent="0.35">
      <c r="O7107" s="191">
        <v>45392</v>
      </c>
      <c r="P7107" s="72">
        <v>1119.6199999999999</v>
      </c>
    </row>
    <row r="7108" spans="15:16" x14ac:dyDescent="0.35">
      <c r="O7108" s="191">
        <v>45394</v>
      </c>
      <c r="P7108" s="72">
        <v>1123.67</v>
      </c>
    </row>
    <row r="7109" spans="15:16" x14ac:dyDescent="0.35">
      <c r="O7109" s="191">
        <v>45397</v>
      </c>
      <c r="P7109" s="72">
        <v>1105.29</v>
      </c>
    </row>
    <row r="7110" spans="15:16" x14ac:dyDescent="0.35">
      <c r="O7110" s="191">
        <v>45398</v>
      </c>
      <c r="P7110" s="72">
        <v>1110.18</v>
      </c>
    </row>
    <row r="7111" spans="15:16" x14ac:dyDescent="0.35">
      <c r="O7111" s="191">
        <v>45400</v>
      </c>
      <c r="P7111" s="72">
        <v>1109.1099999999999</v>
      </c>
    </row>
    <row r="7112" spans="15:16" x14ac:dyDescent="0.35">
      <c r="O7112" s="191">
        <v>45401</v>
      </c>
      <c r="P7112" s="72">
        <v>1112.58</v>
      </c>
    </row>
    <row r="7113" spans="15:16" x14ac:dyDescent="0.35">
      <c r="O7113" s="191">
        <v>45404</v>
      </c>
      <c r="P7113" s="72">
        <v>1144.69</v>
      </c>
    </row>
    <row r="7114" spans="15:16" x14ac:dyDescent="0.35">
      <c r="O7114" s="191">
        <v>45405</v>
      </c>
      <c r="P7114" s="72">
        <v>1147.04</v>
      </c>
    </row>
    <row r="7115" spans="15:16" x14ac:dyDescent="0.35">
      <c r="O7115" s="191">
        <v>45406</v>
      </c>
      <c r="P7115" s="72">
        <v>1085.25</v>
      </c>
    </row>
    <row r="7116" spans="15:16" x14ac:dyDescent="0.35">
      <c r="O7116" s="191">
        <v>45407</v>
      </c>
      <c r="P7116" s="72">
        <v>1081.44</v>
      </c>
    </row>
    <row r="7117" spans="15:16" x14ac:dyDescent="0.35">
      <c r="O7117" s="191">
        <v>45408</v>
      </c>
      <c r="P7117" s="72">
        <v>1077.92</v>
      </c>
    </row>
    <row r="7118" spans="15:16" x14ac:dyDescent="0.35">
      <c r="O7118" s="191">
        <v>45411</v>
      </c>
      <c r="P7118" s="72">
        <v>1073.8699999999999</v>
      </c>
    </row>
    <row r="7119" spans="15:16" x14ac:dyDescent="0.35">
      <c r="O7119" s="191">
        <v>45412</v>
      </c>
      <c r="P7119" s="72">
        <v>1083.49</v>
      </c>
    </row>
    <row r="7120" spans="15:16" x14ac:dyDescent="0.35">
      <c r="O7120" s="191">
        <v>45414</v>
      </c>
      <c r="P7120" s="72">
        <v>1066.68</v>
      </c>
    </row>
    <row r="7121" spans="15:16" x14ac:dyDescent="0.35">
      <c r="O7121" s="191">
        <v>45415</v>
      </c>
      <c r="P7121" s="72">
        <v>1069.76</v>
      </c>
    </row>
    <row r="7122" spans="15:16" x14ac:dyDescent="0.35">
      <c r="O7122" s="191">
        <v>45418</v>
      </c>
      <c r="P7122" s="72">
        <v>1073.52</v>
      </c>
    </row>
    <row r="7123" spans="15:16" x14ac:dyDescent="0.35">
      <c r="O7123" s="191">
        <v>45419</v>
      </c>
      <c r="P7123" s="72">
        <v>1074.75</v>
      </c>
    </row>
    <row r="7124" spans="15:16" x14ac:dyDescent="0.35">
      <c r="O7124" s="191">
        <v>45420</v>
      </c>
      <c r="P7124" s="72">
        <v>1090.04</v>
      </c>
    </row>
    <row r="7125" spans="15:16" x14ac:dyDescent="0.35">
      <c r="O7125" s="191">
        <v>45421</v>
      </c>
      <c r="P7125" s="72">
        <v>1060.72</v>
      </c>
    </row>
    <row r="7126" spans="15:16" x14ac:dyDescent="0.35">
      <c r="O7126" s="191">
        <v>45422</v>
      </c>
      <c r="P7126" s="72">
        <v>1066.48</v>
      </c>
    </row>
    <row r="7127" spans="15:16" x14ac:dyDescent="0.35">
      <c r="O7127" s="191">
        <v>45425</v>
      </c>
      <c r="P7127" s="72">
        <v>1072.3499999999999</v>
      </c>
    </row>
    <row r="7128" spans="15:16" x14ac:dyDescent="0.35">
      <c r="O7128" s="191">
        <v>45426</v>
      </c>
      <c r="P7128" s="72">
        <v>1061.1099999999999</v>
      </c>
    </row>
    <row r="7129" spans="15:16" x14ac:dyDescent="0.35">
      <c r="O7129" s="191">
        <v>45427</v>
      </c>
      <c r="P7129" s="72">
        <v>1044.93</v>
      </c>
    </row>
    <row r="7130" spans="15:16" x14ac:dyDescent="0.35">
      <c r="O7130" s="191">
        <v>45428</v>
      </c>
      <c r="P7130" s="72">
        <v>1075.0899999999999</v>
      </c>
    </row>
    <row r="7131" spans="15:16" x14ac:dyDescent="0.35">
      <c r="O7131" s="191">
        <v>45429</v>
      </c>
      <c r="P7131" s="72">
        <v>1070.6400000000001</v>
      </c>
    </row>
    <row r="7132" spans="15:16" x14ac:dyDescent="0.35">
      <c r="O7132" s="191">
        <v>45433</v>
      </c>
      <c r="P7132" s="72">
        <v>1069.42</v>
      </c>
    </row>
    <row r="7133" spans="15:16" x14ac:dyDescent="0.35">
      <c r="O7133" s="191">
        <v>45434</v>
      </c>
      <c r="P7133" s="72">
        <v>1095.23</v>
      </c>
    </row>
    <row r="7134" spans="15:16" x14ac:dyDescent="0.35">
      <c r="O7134" s="191">
        <v>45435</v>
      </c>
      <c r="P7134" s="72">
        <v>1092.8800000000001</v>
      </c>
    </row>
    <row r="7135" spans="15:16" x14ac:dyDescent="0.35">
      <c r="O7135" s="191">
        <v>45436</v>
      </c>
      <c r="P7135" s="72">
        <v>1081.02</v>
      </c>
    </row>
    <row r="7136" spans="15:16" x14ac:dyDescent="0.35">
      <c r="O7136" s="191">
        <v>45439</v>
      </c>
      <c r="P7136" s="72">
        <v>1070.8399999999999</v>
      </c>
    </row>
    <row r="7137" spans="15:16" x14ac:dyDescent="0.35">
      <c r="O7137" s="191">
        <v>45440</v>
      </c>
      <c r="P7137" s="72">
        <v>1078.3699999999999</v>
      </c>
    </row>
    <row r="7138" spans="15:16" x14ac:dyDescent="0.35">
      <c r="O7138" s="191">
        <v>45441</v>
      </c>
      <c r="P7138" s="72">
        <v>1054.5</v>
      </c>
    </row>
    <row r="7139" spans="15:16" x14ac:dyDescent="0.35">
      <c r="O7139" s="191">
        <v>45442</v>
      </c>
      <c r="P7139" s="72">
        <v>1050.46</v>
      </c>
    </row>
    <row r="7140" spans="15:16" x14ac:dyDescent="0.35">
      <c r="O7140" s="191">
        <v>45443</v>
      </c>
      <c r="P7140" s="72">
        <v>1043.6199999999999</v>
      </c>
    </row>
    <row r="7141" spans="15:16" x14ac:dyDescent="0.35">
      <c r="O7141" s="191">
        <v>45446</v>
      </c>
      <c r="P7141" s="72">
        <v>1052.3800000000001</v>
      </c>
    </row>
    <row r="7142" spans="15:16" x14ac:dyDescent="0.35">
      <c r="O7142" s="191">
        <v>45447</v>
      </c>
      <c r="P7142" s="72">
        <v>1069.95</v>
      </c>
    </row>
    <row r="7143" spans="15:16" x14ac:dyDescent="0.35">
      <c r="O7143" s="191">
        <v>45448</v>
      </c>
      <c r="P7143" s="72">
        <v>1124.48</v>
      </c>
    </row>
    <row r="7144" spans="15:16" x14ac:dyDescent="0.35">
      <c r="O7144" s="191">
        <v>45449</v>
      </c>
      <c r="P7144" s="72">
        <v>1122.02</v>
      </c>
    </row>
    <row r="7145" spans="15:16" x14ac:dyDescent="0.35">
      <c r="O7145" s="191">
        <v>45450</v>
      </c>
      <c r="P7145" s="72">
        <v>1117.8399999999999</v>
      </c>
    </row>
    <row r="7146" spans="15:16" x14ac:dyDescent="0.35">
      <c r="O7146" s="191">
        <v>45453</v>
      </c>
      <c r="P7146" s="72">
        <v>1115.28</v>
      </c>
    </row>
    <row r="7147" spans="15:16" x14ac:dyDescent="0.35">
      <c r="O7147" s="191">
        <v>45454</v>
      </c>
      <c r="P7147" s="72">
        <v>1117.79</v>
      </c>
    </row>
    <row r="7148" spans="15:16" x14ac:dyDescent="0.35">
      <c r="O7148" s="191">
        <v>45455</v>
      </c>
      <c r="P7148" s="72">
        <v>1107.01</v>
      </c>
    </row>
    <row r="7149" spans="15:16" x14ac:dyDescent="0.35">
      <c r="O7149" s="191">
        <v>45456</v>
      </c>
      <c r="P7149" s="72">
        <v>1097.1199999999999</v>
      </c>
    </row>
    <row r="7150" spans="15:16" x14ac:dyDescent="0.35">
      <c r="O7150" s="191">
        <v>45457</v>
      </c>
      <c r="P7150" s="72">
        <v>1095</v>
      </c>
    </row>
    <row r="7151" spans="15:16" x14ac:dyDescent="0.35">
      <c r="O7151" s="191">
        <v>45461</v>
      </c>
      <c r="P7151" s="72">
        <v>1109.22</v>
      </c>
    </row>
    <row r="7152" spans="15:16" x14ac:dyDescent="0.35">
      <c r="O7152" s="191">
        <v>45462</v>
      </c>
      <c r="P7152" s="72">
        <v>1088.26</v>
      </c>
    </row>
    <row r="7153" spans="15:16" x14ac:dyDescent="0.35">
      <c r="O7153" s="191">
        <v>45463</v>
      </c>
      <c r="P7153" s="72">
        <v>1085.94</v>
      </c>
    </row>
    <row r="7154" spans="15:16" x14ac:dyDescent="0.35">
      <c r="O7154" s="191">
        <v>45464</v>
      </c>
      <c r="P7154" s="72">
        <v>1067.8800000000001</v>
      </c>
    </row>
    <row r="7155" spans="15:16" x14ac:dyDescent="0.35">
      <c r="O7155" s="191">
        <v>45467</v>
      </c>
      <c r="P7155" s="72">
        <v>1084.6600000000001</v>
      </c>
    </row>
    <row r="7156" spans="15:16" x14ac:dyDescent="0.35">
      <c r="O7156" s="191">
        <v>45468</v>
      </c>
      <c r="P7156" s="72">
        <v>1077.43</v>
      </c>
    </row>
    <row r="7157" spans="15:16" x14ac:dyDescent="0.35">
      <c r="O7157" s="191">
        <v>45469</v>
      </c>
      <c r="P7157" s="72">
        <v>1069.8499999999999</v>
      </c>
    </row>
    <row r="7158" spans="15:16" x14ac:dyDescent="0.35">
      <c r="O7158" s="191">
        <v>45470</v>
      </c>
      <c r="P7158" s="72">
        <v>1068.57</v>
      </c>
    </row>
    <row r="7159" spans="15:16" x14ac:dyDescent="0.35">
      <c r="O7159" s="191">
        <v>45471</v>
      </c>
      <c r="P7159" s="72">
        <v>1080.24</v>
      </c>
    </row>
    <row r="7160" spans="15:16" x14ac:dyDescent="0.35">
      <c r="O7160" s="191">
        <v>45474</v>
      </c>
      <c r="P7160" s="72">
        <v>1077.3800000000001</v>
      </c>
    </row>
    <row r="7161" spans="15:16" x14ac:dyDescent="0.35">
      <c r="O7161" s="191">
        <v>45475</v>
      </c>
      <c r="P7161" s="72">
        <v>1087.67</v>
      </c>
    </row>
    <row r="7162" spans="15:16" x14ac:dyDescent="0.35">
      <c r="O7162" s="191">
        <v>45476</v>
      </c>
      <c r="P7162" s="72">
        <v>1128.3699999999999</v>
      </c>
    </row>
    <row r="7163" spans="15:16" x14ac:dyDescent="0.35">
      <c r="O7163" s="191">
        <v>45477</v>
      </c>
      <c r="P7163" s="72">
        <v>1117.3900000000001</v>
      </c>
    </row>
    <row r="7164" spans="15:16" x14ac:dyDescent="0.35">
      <c r="O7164" s="191">
        <v>45478</v>
      </c>
      <c r="P7164" s="72">
        <v>1119.56</v>
      </c>
    </row>
    <row r="7165" spans="15:16" x14ac:dyDescent="0.35">
      <c r="O7165" s="191">
        <v>45481</v>
      </c>
      <c r="P7165" s="72">
        <v>1132.75</v>
      </c>
    </row>
    <row r="7166" spans="15:16" x14ac:dyDescent="0.35">
      <c r="O7166" s="191">
        <v>45482</v>
      </c>
      <c r="P7166" s="72">
        <v>1124.28</v>
      </c>
    </row>
    <row r="7167" spans="15:16" x14ac:dyDescent="0.35">
      <c r="O7167" s="191">
        <v>45483</v>
      </c>
      <c r="P7167" s="72">
        <v>1132.75</v>
      </c>
    </row>
    <row r="7168" spans="15:16" x14ac:dyDescent="0.35">
      <c r="O7168" s="191">
        <v>45484</v>
      </c>
      <c r="P7168" s="72">
        <v>1113.6500000000001</v>
      </c>
    </row>
    <row r="7169" spans="15:16" x14ac:dyDescent="0.35">
      <c r="O7169" s="191">
        <v>45485</v>
      </c>
      <c r="P7169" s="72">
        <v>1134.18</v>
      </c>
    </row>
    <row r="7170" spans="15:16" x14ac:dyDescent="0.35">
      <c r="O7170" s="191">
        <v>45488</v>
      </c>
      <c r="P7170" s="72">
        <v>1130.78</v>
      </c>
    </row>
    <row r="7171" spans="15:16" x14ac:dyDescent="0.35">
      <c r="O7171" s="191">
        <v>45489</v>
      </c>
      <c r="P7171" s="72">
        <v>1157.8</v>
      </c>
    </row>
    <row r="7172" spans="15:16" x14ac:dyDescent="0.35">
      <c r="O7172" s="191">
        <v>45491</v>
      </c>
      <c r="P7172" s="72">
        <v>1160.26</v>
      </c>
    </row>
    <row r="7173" spans="15:16" x14ac:dyDescent="0.35">
      <c r="O7173" s="191">
        <v>45492</v>
      </c>
      <c r="P7173" s="72">
        <v>1155.01</v>
      </c>
    </row>
    <row r="7174" spans="15:16" x14ac:dyDescent="0.35">
      <c r="O7174" s="191">
        <v>45495</v>
      </c>
      <c r="P7174" s="72">
        <v>1171.3399999999999</v>
      </c>
    </row>
    <row r="7175" spans="15:16" x14ac:dyDescent="0.35">
      <c r="O7175" s="191">
        <v>45496</v>
      </c>
      <c r="P7175" s="72">
        <v>1222</v>
      </c>
    </row>
    <row r="7176" spans="15:16" x14ac:dyDescent="0.35">
      <c r="O7176" s="191">
        <v>45497</v>
      </c>
      <c r="P7176" s="72">
        <v>1197.06</v>
      </c>
    </row>
    <row r="7177" spans="15:16" x14ac:dyDescent="0.35">
      <c r="O7177" s="191">
        <v>45498</v>
      </c>
      <c r="P7177" s="72">
        <v>1189.6199999999999</v>
      </c>
    </row>
    <row r="7178" spans="15:16" x14ac:dyDescent="0.35">
      <c r="O7178" s="191">
        <v>45499</v>
      </c>
      <c r="P7178" s="72">
        <v>1194.6099999999999</v>
      </c>
    </row>
    <row r="7179" spans="15:16" x14ac:dyDescent="0.35">
      <c r="O7179" s="191">
        <v>45502</v>
      </c>
      <c r="P7179" s="72">
        <v>1182.56</v>
      </c>
    </row>
    <row r="7180" spans="15:16" x14ac:dyDescent="0.35">
      <c r="O7180" s="191">
        <v>45503</v>
      </c>
      <c r="P7180" s="72">
        <v>1176.1600000000001</v>
      </c>
    </row>
    <row r="7181" spans="15:16" x14ac:dyDescent="0.35">
      <c r="O7181" s="191">
        <v>45504</v>
      </c>
      <c r="P7181" s="72">
        <v>1170.3</v>
      </c>
    </row>
    <row r="7182" spans="15:16" x14ac:dyDescent="0.35">
      <c r="O7182" s="191">
        <v>45505</v>
      </c>
      <c r="P7182" s="72">
        <v>1189.4000000000001</v>
      </c>
    </row>
    <row r="7183" spans="15:16" x14ac:dyDescent="0.35">
      <c r="O7183" s="191">
        <v>45506</v>
      </c>
      <c r="P7183" s="72">
        <v>1174.93</v>
      </c>
    </row>
    <row r="7184" spans="15:16" x14ac:dyDescent="0.35">
      <c r="O7184" s="191">
        <v>45509</v>
      </c>
      <c r="P7184" s="72">
        <v>1180.5899999999999</v>
      </c>
    </row>
    <row r="7185" spans="15:16" x14ac:dyDescent="0.35">
      <c r="O7185" s="191">
        <v>45510</v>
      </c>
      <c r="P7185" s="72">
        <v>1167</v>
      </c>
    </row>
    <row r="7186" spans="15:16" x14ac:dyDescent="0.35">
      <c r="O7186" s="191">
        <v>45511</v>
      </c>
      <c r="P7186" s="72">
        <v>1180.78</v>
      </c>
    </row>
    <row r="7187" spans="15:16" x14ac:dyDescent="0.35">
      <c r="O7187" s="191">
        <v>45512</v>
      </c>
      <c r="P7187" s="72">
        <v>1159.82</v>
      </c>
    </row>
    <row r="7188" spans="15:16" x14ac:dyDescent="0.35">
      <c r="O7188" s="191">
        <v>45513</v>
      </c>
      <c r="P7188" s="72">
        <v>1167.54</v>
      </c>
    </row>
    <row r="7189" spans="15:16" x14ac:dyDescent="0.35">
      <c r="O7189" s="191">
        <v>45516</v>
      </c>
      <c r="P7189" s="72">
        <v>1152.44</v>
      </c>
    </row>
    <row r="7190" spans="15:16" x14ac:dyDescent="0.35">
      <c r="O7190" s="191">
        <v>45517</v>
      </c>
      <c r="P7190" s="72">
        <v>1160.31</v>
      </c>
    </row>
    <row r="7191" spans="15:16" x14ac:dyDescent="0.35">
      <c r="O7191" s="191">
        <v>45518</v>
      </c>
      <c r="P7191" s="72">
        <v>1149.24</v>
      </c>
    </row>
    <row r="7192" spans="15:16" x14ac:dyDescent="0.35">
      <c r="O7192" s="191">
        <v>45520</v>
      </c>
      <c r="P7192" s="72">
        <v>1169.1199999999999</v>
      </c>
    </row>
    <row r="7193" spans="15:16" x14ac:dyDescent="0.35">
      <c r="O7193" s="191">
        <v>45523</v>
      </c>
      <c r="P7193" s="72">
        <v>1158.93</v>
      </c>
    </row>
    <row r="7194" spans="15:16" x14ac:dyDescent="0.35">
      <c r="O7194" s="191">
        <v>45524</v>
      </c>
      <c r="P7194" s="72">
        <v>1152.83</v>
      </c>
    </row>
    <row r="7195" spans="15:16" x14ac:dyDescent="0.35">
      <c r="O7195" s="191">
        <v>45525</v>
      </c>
      <c r="P7195" s="72">
        <v>1159.08</v>
      </c>
    </row>
    <row r="7196" spans="15:16" x14ac:dyDescent="0.35">
      <c r="O7196" s="191">
        <v>45526</v>
      </c>
      <c r="P7196" s="72">
        <v>1186.8900000000001</v>
      </c>
    </row>
    <row r="7197" spans="15:16" x14ac:dyDescent="0.35">
      <c r="O7197" s="191">
        <v>45527</v>
      </c>
      <c r="P7197" s="72">
        <v>1178.03</v>
      </c>
    </row>
    <row r="7198" spans="15:16" x14ac:dyDescent="0.35">
      <c r="O7198" s="191">
        <v>45530</v>
      </c>
      <c r="P7198" s="72">
        <v>1200.9100000000001</v>
      </c>
    </row>
    <row r="7199" spans="15:16" x14ac:dyDescent="0.35">
      <c r="O7199" s="191">
        <v>45531</v>
      </c>
      <c r="P7199" s="72">
        <v>1190.6300000000001</v>
      </c>
    </row>
    <row r="7200" spans="15:16" x14ac:dyDescent="0.35">
      <c r="O7200" s="191">
        <v>45532</v>
      </c>
      <c r="P7200" s="72">
        <v>1182.31</v>
      </c>
    </row>
    <row r="7201" spans="15:16" x14ac:dyDescent="0.35">
      <c r="O7201" s="191">
        <v>45533</v>
      </c>
      <c r="P7201" s="72">
        <v>1179.6500000000001</v>
      </c>
    </row>
    <row r="7202" spans="15:16" x14ac:dyDescent="0.35">
      <c r="O7202" s="191">
        <v>45534</v>
      </c>
      <c r="P7202" s="72">
        <v>1181.32</v>
      </c>
    </row>
    <row r="7203" spans="15:16" x14ac:dyDescent="0.35">
      <c r="O7203" s="191">
        <v>45537</v>
      </c>
      <c r="P7203" s="72">
        <v>1180.8800000000001</v>
      </c>
    </row>
    <row r="7204" spans="15:16" x14ac:dyDescent="0.35">
      <c r="O7204" s="191">
        <v>45538</v>
      </c>
      <c r="P7204" s="72">
        <v>1180.19</v>
      </c>
    </row>
    <row r="7205" spans="15:16" x14ac:dyDescent="0.35">
      <c r="O7205" s="191">
        <v>45539</v>
      </c>
      <c r="P7205" s="72">
        <v>1176.21</v>
      </c>
    </row>
    <row r="7206" spans="15:16" x14ac:dyDescent="0.35">
      <c r="O7206" s="191">
        <v>45540</v>
      </c>
      <c r="P7206" s="72">
        <v>1170.01</v>
      </c>
    </row>
    <row r="7207" spans="15:16" x14ac:dyDescent="0.35">
      <c r="O7207" s="191">
        <v>45541</v>
      </c>
      <c r="P7207" s="72">
        <v>1155.44</v>
      </c>
    </row>
    <row r="7208" spans="15:16" x14ac:dyDescent="0.35">
      <c r="O7208" s="191">
        <v>45544</v>
      </c>
      <c r="P7208" s="72">
        <v>1173.3499999999999</v>
      </c>
    </row>
    <row r="7209" spans="15:16" x14ac:dyDescent="0.35">
      <c r="O7209" s="191">
        <v>45545</v>
      </c>
      <c r="P7209" s="72">
        <v>1185.26</v>
      </c>
    </row>
    <row r="7210" spans="15:16" x14ac:dyDescent="0.35">
      <c r="O7210" s="191">
        <v>45546</v>
      </c>
      <c r="P7210" s="72">
        <v>1185.51</v>
      </c>
    </row>
    <row r="7211" spans="15:16" x14ac:dyDescent="0.35">
      <c r="O7211" s="191">
        <v>45547</v>
      </c>
      <c r="P7211" s="72">
        <v>1203.57</v>
      </c>
    </row>
    <row r="7212" spans="15:16" x14ac:dyDescent="0.35">
      <c r="O7212" s="191">
        <v>45548</v>
      </c>
      <c r="P7212" s="72">
        <v>1191.32</v>
      </c>
    </row>
    <row r="7213" spans="15:16" x14ac:dyDescent="0.35">
      <c r="O7213" s="191">
        <v>45551</v>
      </c>
      <c r="P7213" s="72">
        <v>1199.3900000000001</v>
      </c>
    </row>
    <row r="7214" spans="15:16" x14ac:dyDescent="0.35">
      <c r="O7214" s="191">
        <v>45552</v>
      </c>
      <c r="P7214" s="72">
        <v>1201.1099999999999</v>
      </c>
    </row>
    <row r="7215" spans="15:16" x14ac:dyDescent="0.35">
      <c r="O7215" s="191">
        <v>45553</v>
      </c>
      <c r="P7215" s="72">
        <v>1182.01</v>
      </c>
    </row>
    <row r="7216" spans="15:16" x14ac:dyDescent="0.35">
      <c r="O7216" s="191">
        <v>45554</v>
      </c>
      <c r="P7216" s="72">
        <v>1196.19</v>
      </c>
    </row>
    <row r="7217" spans="15:16" x14ac:dyDescent="0.35">
      <c r="O7217" s="191">
        <v>45555</v>
      </c>
      <c r="P7217" s="72">
        <v>1197.76</v>
      </c>
    </row>
    <row r="7218" spans="15:16" x14ac:dyDescent="0.35">
      <c r="O7218" s="191">
        <v>45558</v>
      </c>
      <c r="P7218" s="72">
        <v>1192.55</v>
      </c>
    </row>
    <row r="7219" spans="15:16" x14ac:dyDescent="0.35">
      <c r="O7219" s="191">
        <v>45559</v>
      </c>
      <c r="P7219" s="72">
        <v>1192.6400000000001</v>
      </c>
    </row>
    <row r="7220" spans="15:16" x14ac:dyDescent="0.35">
      <c r="O7220" s="191">
        <v>45560</v>
      </c>
      <c r="P7220" s="72">
        <v>1170.94</v>
      </c>
    </row>
    <row r="7221" spans="15:16" x14ac:dyDescent="0.35">
      <c r="O7221" s="191">
        <v>45561</v>
      </c>
      <c r="P7221" s="72">
        <v>1194.42</v>
      </c>
    </row>
    <row r="7222" spans="15:16" x14ac:dyDescent="0.35">
      <c r="O7222" s="191">
        <v>45562</v>
      </c>
      <c r="P7222" s="72">
        <v>1182.7</v>
      </c>
    </row>
    <row r="7223" spans="15:16" x14ac:dyDescent="0.35">
      <c r="O7223" s="191">
        <v>45565</v>
      </c>
      <c r="P7223" s="72">
        <v>1178.17</v>
      </c>
    </row>
    <row r="7224" spans="15:16" x14ac:dyDescent="0.35">
      <c r="O7224" s="191">
        <v>45566</v>
      </c>
      <c r="P7224" s="72">
        <v>1177.49</v>
      </c>
    </row>
    <row r="7225" spans="15:16" x14ac:dyDescent="0.35">
      <c r="O7225" s="191">
        <v>45568</v>
      </c>
      <c r="P7225" s="72">
        <v>1134.67</v>
      </c>
    </row>
    <row r="7226" spans="15:16" x14ac:dyDescent="0.35">
      <c r="O7226" s="191">
        <v>45569</v>
      </c>
      <c r="P7226" s="72">
        <v>1112.67</v>
      </c>
    </row>
    <row r="7227" spans="15:16" x14ac:dyDescent="0.35">
      <c r="O7227" s="191">
        <v>45572</v>
      </c>
      <c r="P7227" s="72">
        <v>1093.97</v>
      </c>
    </row>
    <row r="7228" spans="15:16" x14ac:dyDescent="0.35">
      <c r="O7228" s="191">
        <v>45573</v>
      </c>
      <c r="P7228" s="72">
        <v>1101.5</v>
      </c>
    </row>
    <row r="7229" spans="15:16" x14ac:dyDescent="0.35">
      <c r="O7229" s="191">
        <v>45574</v>
      </c>
      <c r="P7229" s="72">
        <v>1100.27</v>
      </c>
    </row>
    <row r="7230" spans="15:16" x14ac:dyDescent="0.35">
      <c r="O7230" s="191">
        <v>45575</v>
      </c>
      <c r="P7230" s="72">
        <v>1096.67</v>
      </c>
    </row>
    <row r="7231" spans="15:16" x14ac:dyDescent="0.35">
      <c r="O7231" s="191">
        <v>45576</v>
      </c>
      <c r="P7231" s="72">
        <v>1095.6400000000001</v>
      </c>
    </row>
    <row r="7232" spans="15:16" x14ac:dyDescent="0.35">
      <c r="O7232" s="191">
        <v>45579</v>
      </c>
      <c r="P7232" s="72">
        <v>1096.08</v>
      </c>
    </row>
    <row r="7233" spans="15:16" x14ac:dyDescent="0.35">
      <c r="O7233" s="191">
        <v>45580</v>
      </c>
      <c r="P7233" s="72">
        <v>1097.76</v>
      </c>
    </row>
    <row r="7234" spans="15:16" x14ac:dyDescent="0.35">
      <c r="O7234" s="191">
        <v>45581</v>
      </c>
      <c r="P7234" s="72">
        <v>1096.48</v>
      </c>
    </row>
    <row r="7235" spans="15:16" x14ac:dyDescent="0.35">
      <c r="O7235" s="191">
        <v>45582</v>
      </c>
      <c r="P7235" s="72">
        <v>1073.05</v>
      </c>
    </row>
    <row r="7236" spans="15:16" x14ac:dyDescent="0.35">
      <c r="O7236" s="191">
        <v>45583</v>
      </c>
      <c r="P7236" s="72">
        <v>1076.0999999999999</v>
      </c>
    </row>
    <row r="7237" spans="15:16" x14ac:dyDescent="0.35">
      <c r="O7237" s="191">
        <v>45586</v>
      </c>
      <c r="P7237" s="72">
        <v>1001.1</v>
      </c>
    </row>
    <row r="7238" spans="15:16" x14ac:dyDescent="0.35">
      <c r="O7238" s="191">
        <v>45587</v>
      </c>
      <c r="P7238" s="72">
        <v>982.59</v>
      </c>
    </row>
    <row r="7239" spans="15:16" x14ac:dyDescent="0.35">
      <c r="O7239" s="191">
        <v>45588</v>
      </c>
      <c r="P7239" s="72">
        <v>998.64</v>
      </c>
    </row>
    <row r="7240" spans="15:16" x14ac:dyDescent="0.35">
      <c r="O7240" s="191">
        <v>45589</v>
      </c>
      <c r="P7240" s="72">
        <v>980.82</v>
      </c>
    </row>
    <row r="7241" spans="15:16" x14ac:dyDescent="0.35">
      <c r="O7241" s="191">
        <v>45590</v>
      </c>
      <c r="P7241" s="72">
        <v>957.79</v>
      </c>
    </row>
    <row r="7242" spans="15:16" x14ac:dyDescent="0.35">
      <c r="O7242" s="191">
        <v>45593</v>
      </c>
      <c r="P7242" s="72">
        <v>960.59</v>
      </c>
    </row>
    <row r="7243" spans="15:16" x14ac:dyDescent="0.35">
      <c r="O7243" s="191">
        <v>45594</v>
      </c>
      <c r="P7243" s="72">
        <v>976.49</v>
      </c>
    </row>
    <row r="7244" spans="15:16" x14ac:dyDescent="0.35">
      <c r="O7244" s="191">
        <v>45595</v>
      </c>
      <c r="P7244" s="72">
        <v>1006.66</v>
      </c>
    </row>
    <row r="7245" spans="15:16" x14ac:dyDescent="0.35">
      <c r="O7245" s="191">
        <v>45596</v>
      </c>
      <c r="P7245" s="72">
        <v>986.82</v>
      </c>
    </row>
    <row r="7246" spans="15:16" x14ac:dyDescent="0.35">
      <c r="O7246" s="191">
        <v>45597</v>
      </c>
      <c r="P7246" s="72">
        <v>988.35</v>
      </c>
    </row>
    <row r="7247" spans="15:16" x14ac:dyDescent="0.35">
      <c r="O7247" s="191">
        <v>45600</v>
      </c>
      <c r="P7247" s="72">
        <v>979</v>
      </c>
    </row>
    <row r="7248" spans="15:16" x14ac:dyDescent="0.35">
      <c r="O7248" s="191">
        <v>45601</v>
      </c>
      <c r="P7248" s="72">
        <v>985.05</v>
      </c>
    </row>
    <row r="7249" spans="15:16" x14ac:dyDescent="0.35">
      <c r="O7249" s="191">
        <v>45602</v>
      </c>
      <c r="P7249" s="72">
        <v>991.25</v>
      </c>
    </row>
    <row r="7250" spans="15:16" x14ac:dyDescent="0.35">
      <c r="O7250" s="191">
        <v>45603</v>
      </c>
      <c r="P7250" s="72">
        <v>969.4</v>
      </c>
    </row>
    <row r="7251" spans="15:16" x14ac:dyDescent="0.35">
      <c r="O7251" s="191">
        <v>45604</v>
      </c>
      <c r="P7251" s="72">
        <v>977.37</v>
      </c>
    </row>
    <row r="7252" spans="15:16" x14ac:dyDescent="0.35">
      <c r="O7252" s="191">
        <v>45607</v>
      </c>
      <c r="P7252" s="72">
        <v>960.64</v>
      </c>
    </row>
    <row r="7253" spans="15:16" x14ac:dyDescent="0.35">
      <c r="O7253" s="191">
        <v>45608</v>
      </c>
      <c r="P7253" s="72">
        <v>952.37</v>
      </c>
    </row>
    <row r="7254" spans="15:16" x14ac:dyDescent="0.35">
      <c r="O7254" s="191">
        <v>45609</v>
      </c>
      <c r="P7254" s="72">
        <v>937.81</v>
      </c>
    </row>
    <row r="7255" spans="15:16" x14ac:dyDescent="0.35">
      <c r="O7255" s="191">
        <v>45610</v>
      </c>
      <c r="P7255" s="72">
        <v>910.49</v>
      </c>
    </row>
    <row r="7256" spans="15:16" x14ac:dyDescent="0.35">
      <c r="O7256" s="191">
        <v>45614</v>
      </c>
      <c r="P7256" s="72">
        <v>916.15</v>
      </c>
    </row>
    <row r="7257" spans="15:16" x14ac:dyDescent="0.35">
      <c r="O7257" s="191">
        <v>45615</v>
      </c>
      <c r="P7257" s="72">
        <v>902.76</v>
      </c>
    </row>
    <row r="7258" spans="15:16" x14ac:dyDescent="0.35">
      <c r="O7258" s="191">
        <v>45617</v>
      </c>
      <c r="P7258" s="72">
        <v>897.4</v>
      </c>
    </row>
    <row r="7259" spans="15:16" x14ac:dyDescent="0.35">
      <c r="O7259" s="191">
        <v>45618</v>
      </c>
      <c r="P7259" s="72">
        <v>930.37</v>
      </c>
    </row>
    <row r="7260" spans="15:16" x14ac:dyDescent="0.35">
      <c r="O7260" s="191">
        <v>45621</v>
      </c>
      <c r="P7260" s="72">
        <v>940.71</v>
      </c>
    </row>
    <row r="7261" spans="15:16" x14ac:dyDescent="0.35">
      <c r="O7261" s="191">
        <v>45622</v>
      </c>
      <c r="P7261" s="72">
        <v>948.44</v>
      </c>
    </row>
    <row r="7262" spans="15:16" x14ac:dyDescent="0.35">
      <c r="O7262" s="191">
        <v>45623</v>
      </c>
      <c r="P7262" s="72">
        <v>944.99</v>
      </c>
    </row>
    <row r="7263" spans="15:16" x14ac:dyDescent="0.35">
      <c r="O7263" s="191">
        <v>45624</v>
      </c>
      <c r="P7263" s="72">
        <v>926.29</v>
      </c>
    </row>
    <row r="7264" spans="15:16" x14ac:dyDescent="0.35">
      <c r="O7264" s="191">
        <v>45625</v>
      </c>
      <c r="P7264" s="72">
        <v>943.61</v>
      </c>
    </row>
    <row r="7265" spans="15:16" x14ac:dyDescent="0.35">
      <c r="O7265" s="191">
        <v>45628</v>
      </c>
      <c r="P7265" s="72">
        <v>941.99</v>
      </c>
    </row>
    <row r="7266" spans="15:16" x14ac:dyDescent="0.35">
      <c r="O7266" s="191">
        <v>45629</v>
      </c>
      <c r="P7266" s="72">
        <v>940.02</v>
      </c>
    </row>
    <row r="7267" spans="15:16" x14ac:dyDescent="0.35">
      <c r="O7267" s="191">
        <v>45630</v>
      </c>
      <c r="P7267" s="72">
        <v>946.12</v>
      </c>
    </row>
    <row r="7268" spans="15:16" x14ac:dyDescent="0.35">
      <c r="O7268" s="191">
        <v>45631</v>
      </c>
      <c r="P7268" s="72">
        <v>951.29</v>
      </c>
    </row>
    <row r="7269" spans="15:16" x14ac:dyDescent="0.35">
      <c r="O7269" s="191">
        <v>45632</v>
      </c>
      <c r="P7269" s="72">
        <v>959.16</v>
      </c>
    </row>
    <row r="7270" spans="15:16" x14ac:dyDescent="0.35">
      <c r="O7270" s="191">
        <v>45635</v>
      </c>
      <c r="P7270" s="72">
        <v>919.3</v>
      </c>
    </row>
    <row r="7271" spans="15:16" x14ac:dyDescent="0.35">
      <c r="O7271" s="191">
        <v>45636</v>
      </c>
      <c r="P7271" s="72">
        <v>912.21</v>
      </c>
    </row>
    <row r="7272" spans="15:16" x14ac:dyDescent="0.35">
      <c r="O7272" s="191">
        <v>45637</v>
      </c>
      <c r="P7272" s="72">
        <v>920.38</v>
      </c>
    </row>
    <row r="7273" spans="15:16" x14ac:dyDescent="0.35">
      <c r="O7273" s="191">
        <v>45638</v>
      </c>
      <c r="P7273" s="72">
        <v>906.8</v>
      </c>
    </row>
    <row r="7274" spans="15:16" x14ac:dyDescent="0.35">
      <c r="O7274" s="191">
        <v>45639</v>
      </c>
      <c r="P7274" s="72">
        <v>915.12</v>
      </c>
    </row>
    <row r="7275" spans="15:16" x14ac:dyDescent="0.35">
      <c r="O7275" s="191">
        <v>45642</v>
      </c>
      <c r="P7275" s="72">
        <v>905.91</v>
      </c>
    </row>
    <row r="7276" spans="15:16" x14ac:dyDescent="0.35">
      <c r="O7276" s="191">
        <v>45643</v>
      </c>
      <c r="P7276" s="72">
        <v>890.71</v>
      </c>
    </row>
    <row r="7277" spans="15:16" x14ac:dyDescent="0.35">
      <c r="O7277" s="191">
        <v>45644</v>
      </c>
      <c r="P7277" s="72">
        <v>895.09</v>
      </c>
    </row>
    <row r="7278" spans="15:16" x14ac:dyDescent="0.35">
      <c r="O7278" s="191">
        <v>45645</v>
      </c>
      <c r="P7278" s="72">
        <v>892.87</v>
      </c>
    </row>
    <row r="7279" spans="15:16" x14ac:dyDescent="0.35">
      <c r="O7279" s="191">
        <v>45646</v>
      </c>
      <c r="P7279" s="72">
        <v>875.5</v>
      </c>
    </row>
    <row r="7280" spans="15:16" x14ac:dyDescent="0.35">
      <c r="O7280" s="191">
        <v>45649</v>
      </c>
      <c r="P7280" s="72">
        <v>888.59</v>
      </c>
    </row>
    <row r="7281" spans="15:16" x14ac:dyDescent="0.35">
      <c r="O7281" s="191">
        <v>45650</v>
      </c>
      <c r="P7281" s="72">
        <v>893.07</v>
      </c>
    </row>
    <row r="7282" spans="15:16" x14ac:dyDescent="0.35">
      <c r="O7282" s="191">
        <v>45652</v>
      </c>
      <c r="P7282" s="72">
        <v>886.82</v>
      </c>
    </row>
    <row r="7283" spans="15:16" x14ac:dyDescent="0.35">
      <c r="O7283" s="191">
        <v>45653</v>
      </c>
      <c r="P7283" s="72">
        <v>893.71</v>
      </c>
    </row>
    <row r="7284" spans="15:16" x14ac:dyDescent="0.35">
      <c r="O7284" s="191">
        <v>45656</v>
      </c>
      <c r="P7284" s="72">
        <v>889.33</v>
      </c>
    </row>
    <row r="7285" spans="15:16" x14ac:dyDescent="0.35">
      <c r="O7285" s="191">
        <v>45657</v>
      </c>
      <c r="P7285" s="72">
        <v>900.35</v>
      </c>
    </row>
    <row r="7286" spans="15:16" x14ac:dyDescent="0.35">
      <c r="O7286" s="191">
        <v>45658</v>
      </c>
      <c r="P7286" s="72">
        <v>905.86</v>
      </c>
    </row>
    <row r="7287" spans="15:16" x14ac:dyDescent="0.35">
      <c r="O7287" s="191">
        <v>45659</v>
      </c>
      <c r="P7287" s="72">
        <v>915.07</v>
      </c>
    </row>
    <row r="7288" spans="15:16" x14ac:dyDescent="0.35">
      <c r="O7288" s="191">
        <v>45660</v>
      </c>
      <c r="P7288" s="72">
        <v>924.71</v>
      </c>
    </row>
    <row r="7289" spans="15:16" x14ac:dyDescent="0.35">
      <c r="O7289" s="191">
        <v>45663</v>
      </c>
      <c r="P7289" s="72">
        <v>932.05</v>
      </c>
    </row>
    <row r="7290" spans="15:16" x14ac:dyDescent="0.35">
      <c r="O7290" s="191">
        <v>45664</v>
      </c>
      <c r="P7290" s="72">
        <v>940.02</v>
      </c>
    </row>
    <row r="7291" spans="15:16" x14ac:dyDescent="0.35">
      <c r="O7291" s="191">
        <v>45665</v>
      </c>
      <c r="P7291" s="72">
        <v>946.52</v>
      </c>
    </row>
    <row r="7292" spans="15:16" x14ac:dyDescent="0.35">
      <c r="O7292" s="191">
        <v>45666</v>
      </c>
      <c r="P7292" s="72">
        <v>954.88</v>
      </c>
    </row>
    <row r="7293" spans="15:16" x14ac:dyDescent="0.35">
      <c r="O7293" s="191">
        <v>45667</v>
      </c>
      <c r="P7293" s="72">
        <v>957.54</v>
      </c>
    </row>
    <row r="7294" spans="15:16" x14ac:dyDescent="0.35">
      <c r="O7294" s="191">
        <v>45670</v>
      </c>
      <c r="P7294" s="72">
        <v>950.31</v>
      </c>
    </row>
    <row r="7295" spans="15:16" x14ac:dyDescent="0.35">
      <c r="O7295" s="191">
        <v>45671</v>
      </c>
      <c r="P7295" s="72">
        <v>948.04</v>
      </c>
    </row>
    <row r="7296" spans="15:16" x14ac:dyDescent="0.35">
      <c r="O7296" s="191">
        <v>45672</v>
      </c>
      <c r="P7296" s="72">
        <v>940.56</v>
      </c>
    </row>
    <row r="7297" spans="15:16" x14ac:dyDescent="0.35">
      <c r="O7297" s="191">
        <v>45673</v>
      </c>
      <c r="P7297" s="72">
        <v>922.99</v>
      </c>
    </row>
    <row r="7298" spans="15:16" x14ac:dyDescent="0.35">
      <c r="O7298" s="191">
        <v>45674</v>
      </c>
      <c r="P7298" s="72">
        <v>939.48</v>
      </c>
    </row>
    <row r="7299" spans="15:16" x14ac:dyDescent="0.35">
      <c r="O7299" s="191">
        <v>45677</v>
      </c>
      <c r="P7299" s="72">
        <v>945.24</v>
      </c>
    </row>
    <row r="7300" spans="15:16" x14ac:dyDescent="0.35">
      <c r="O7300" s="191">
        <v>45678</v>
      </c>
      <c r="P7300" s="72">
        <v>956.85</v>
      </c>
    </row>
    <row r="7301" spans="15:16" x14ac:dyDescent="0.35">
      <c r="O7301" s="191">
        <v>45679</v>
      </c>
      <c r="P7301" s="72">
        <v>952.23</v>
      </c>
    </row>
    <row r="7302" spans="15:16" x14ac:dyDescent="0.35">
      <c r="O7302" s="191">
        <v>45680</v>
      </c>
      <c r="P7302" s="72">
        <v>968.47</v>
      </c>
    </row>
    <row r="7303" spans="15:16" x14ac:dyDescent="0.35">
      <c r="O7303" s="191">
        <v>45681</v>
      </c>
      <c r="P7303" s="72">
        <v>976.78</v>
      </c>
    </row>
    <row r="7304" spans="15:16" x14ac:dyDescent="0.35">
      <c r="O7304" s="191">
        <v>45684</v>
      </c>
      <c r="P7304" s="72">
        <v>950.65</v>
      </c>
    </row>
    <row r="7305" spans="15:16" x14ac:dyDescent="0.35">
      <c r="O7305" s="191">
        <v>45685</v>
      </c>
      <c r="P7305" s="72">
        <v>946.17</v>
      </c>
    </row>
    <row r="7306" spans="15:16" x14ac:dyDescent="0.35">
      <c r="O7306" s="191">
        <v>45686</v>
      </c>
      <c r="P7306" s="72">
        <v>945.43</v>
      </c>
    </row>
    <row r="7307" spans="15:16" x14ac:dyDescent="0.35">
      <c r="O7307" s="191">
        <v>45687</v>
      </c>
      <c r="P7307" s="72">
        <v>951.54</v>
      </c>
    </row>
    <row r="7308" spans="15:16" x14ac:dyDescent="0.35">
      <c r="O7308" s="191">
        <v>45688</v>
      </c>
      <c r="P7308" s="72">
        <v>1008.58</v>
      </c>
    </row>
    <row r="7309" spans="15:16" x14ac:dyDescent="0.35">
      <c r="O7309" s="191">
        <v>45689</v>
      </c>
      <c r="P7309" s="72">
        <v>1053.07</v>
      </c>
    </row>
    <row r="7310" spans="15:16" x14ac:dyDescent="0.35">
      <c r="O7310" s="191">
        <v>45691</v>
      </c>
      <c r="P7310" s="72">
        <v>1020.04</v>
      </c>
    </row>
    <row r="7311" spans="15:16" x14ac:dyDescent="0.35">
      <c r="O7311" s="191">
        <v>45692</v>
      </c>
      <c r="P7311" s="72">
        <v>1017.98</v>
      </c>
    </row>
    <row r="7312" spans="15:16" x14ac:dyDescent="0.35">
      <c r="O7312" s="191">
        <v>45693</v>
      </c>
      <c r="P7312" s="72">
        <v>999.37</v>
      </c>
    </row>
    <row r="7313" spans="15:16" x14ac:dyDescent="0.35">
      <c r="O7313" s="191">
        <v>45694</v>
      </c>
      <c r="P7313" s="72">
        <v>1007.3</v>
      </c>
    </row>
    <row r="7314" spans="15:16" x14ac:dyDescent="0.35">
      <c r="O7314" s="191">
        <v>45695</v>
      </c>
      <c r="P7314" s="72">
        <v>1005.18</v>
      </c>
    </row>
    <row r="7315" spans="15:16" x14ac:dyDescent="0.35">
      <c r="O7315" s="191">
        <v>45698</v>
      </c>
      <c r="P7315" s="72">
        <v>1011.38</v>
      </c>
    </row>
    <row r="7316" spans="15:16" x14ac:dyDescent="0.35">
      <c r="O7316" s="191">
        <v>45699</v>
      </c>
      <c r="P7316" s="72">
        <v>997.9</v>
      </c>
    </row>
    <row r="7317" spans="15:16" x14ac:dyDescent="0.35">
      <c r="O7317" s="191">
        <v>45700</v>
      </c>
      <c r="P7317" s="72">
        <v>1013.6</v>
      </c>
    </row>
    <row r="7318" spans="15:16" x14ac:dyDescent="0.35">
      <c r="O7318" s="191">
        <v>45701</v>
      </c>
      <c r="P7318" s="72">
        <v>1006.76</v>
      </c>
    </row>
    <row r="7319" spans="15:16" x14ac:dyDescent="0.35">
      <c r="O7319" s="191">
        <v>45702</v>
      </c>
      <c r="P7319" s="72">
        <v>1006.51</v>
      </c>
    </row>
    <row r="7320" spans="15:16" x14ac:dyDescent="0.35">
      <c r="O7320" s="191">
        <v>45705</v>
      </c>
      <c r="P7320" s="72">
        <v>1007.2</v>
      </c>
    </row>
    <row r="7321" spans="15:16" x14ac:dyDescent="0.35">
      <c r="O7321" s="191">
        <v>45706</v>
      </c>
      <c r="P7321" s="72">
        <v>1010.84</v>
      </c>
    </row>
    <row r="7322" spans="15:16" x14ac:dyDescent="0.35">
      <c r="O7322" s="191">
        <v>45707</v>
      </c>
      <c r="P7322" s="72">
        <v>1009.22</v>
      </c>
    </row>
    <row r="7323" spans="15:16" x14ac:dyDescent="0.35">
      <c r="O7323" s="191">
        <v>45708</v>
      </c>
      <c r="P7323" s="72">
        <v>993.07</v>
      </c>
    </row>
    <row r="7324" spans="15:16" x14ac:dyDescent="0.35">
      <c r="O7324" s="191">
        <v>45709</v>
      </c>
      <c r="P7324" s="72">
        <v>988.25</v>
      </c>
    </row>
    <row r="7325" spans="15:16" x14ac:dyDescent="0.35">
      <c r="O7325" s="191">
        <v>45712</v>
      </c>
      <c r="P7325" s="72">
        <v>986.68</v>
      </c>
    </row>
    <row r="7326" spans="15:16" x14ac:dyDescent="0.35">
      <c r="O7326" s="191">
        <v>45713</v>
      </c>
      <c r="P7326" s="72">
        <v>989.09</v>
      </c>
    </row>
    <row r="7327" spans="15:16" x14ac:dyDescent="0.35">
      <c r="O7327" s="191">
        <v>45715</v>
      </c>
      <c r="P7327" s="72">
        <v>992.19</v>
      </c>
    </row>
    <row r="7328" spans="15:16" x14ac:dyDescent="0.35">
      <c r="O7328" s="191">
        <v>45716</v>
      </c>
      <c r="P7328" s="72">
        <v>948.58</v>
      </c>
    </row>
    <row r="7329" spans="15:16" x14ac:dyDescent="0.35">
      <c r="O7329" s="191">
        <v>45719</v>
      </c>
      <c r="P7329" s="72">
        <v>938.94</v>
      </c>
    </row>
    <row r="7330" spans="15:16" x14ac:dyDescent="0.35">
      <c r="O7330" s="191">
        <v>45720</v>
      </c>
      <c r="P7330" s="72">
        <v>939.58</v>
      </c>
    </row>
    <row r="7331" spans="15:16" x14ac:dyDescent="0.35">
      <c r="O7331" s="191">
        <v>45721</v>
      </c>
      <c r="P7331" s="72">
        <v>941.79</v>
      </c>
    </row>
    <row r="7332" spans="15:16" x14ac:dyDescent="0.35">
      <c r="O7332" s="191">
        <v>45722</v>
      </c>
      <c r="P7332" s="72">
        <v>943.12</v>
      </c>
    </row>
    <row r="7333" spans="15:16" x14ac:dyDescent="0.35">
      <c r="O7333" s="191">
        <v>45723</v>
      </c>
      <c r="P7333" s="72">
        <v>946.96</v>
      </c>
    </row>
    <row r="7334" spans="15:16" x14ac:dyDescent="0.35">
      <c r="O7334" s="191">
        <v>45726</v>
      </c>
      <c r="P7334" s="72">
        <v>942.28</v>
      </c>
    </row>
    <row r="7335" spans="15:16" x14ac:dyDescent="0.35">
      <c r="O7335" s="191">
        <v>45727</v>
      </c>
      <c r="P7335" s="72">
        <v>944.79</v>
      </c>
    </row>
    <row r="7336" spans="15:16" x14ac:dyDescent="0.35">
      <c r="O7336" s="191">
        <v>45728</v>
      </c>
      <c r="P7336" s="72">
        <v>930.62</v>
      </c>
    </row>
    <row r="7337" spans="15:16" x14ac:dyDescent="0.35">
      <c r="O7337" s="191">
        <v>45729</v>
      </c>
      <c r="P7337" s="72">
        <v>931.26</v>
      </c>
    </row>
    <row r="7338" spans="15:16" x14ac:dyDescent="0.35">
      <c r="O7338" s="191">
        <v>45733</v>
      </c>
      <c r="P7338" s="72">
        <v>925.7</v>
      </c>
    </row>
    <row r="7339" spans="15:16" x14ac:dyDescent="0.35">
      <c r="O7339" s="191">
        <v>45734</v>
      </c>
      <c r="P7339" s="72">
        <v>925.7</v>
      </c>
    </row>
    <row r="7340" spans="15:16" x14ac:dyDescent="0.35">
      <c r="O7340" s="191">
        <v>45735</v>
      </c>
      <c r="P7340" s="72">
        <v>934.95</v>
      </c>
    </row>
    <row r="7341" spans="15:16" x14ac:dyDescent="0.35">
      <c r="O7341" s="191">
        <v>45736</v>
      </c>
      <c r="P7341" s="72">
        <v>950.7</v>
      </c>
    </row>
    <row r="7342" spans="15:16" x14ac:dyDescent="0.35">
      <c r="O7342" s="191">
        <v>45737</v>
      </c>
      <c r="P7342" s="72">
        <v>946.12</v>
      </c>
    </row>
    <row r="7343" spans="15:16" x14ac:dyDescent="0.35">
      <c r="O7343" s="191">
        <v>45740</v>
      </c>
      <c r="P7343" s="72">
        <v>955.23</v>
      </c>
    </row>
    <row r="7344" spans="15:16" x14ac:dyDescent="0.35">
      <c r="O7344" s="191">
        <v>45741</v>
      </c>
      <c r="P7344" s="72">
        <v>955.47</v>
      </c>
    </row>
    <row r="7345" spans="15:16" x14ac:dyDescent="0.35">
      <c r="O7345" s="191">
        <v>45742</v>
      </c>
      <c r="P7345" s="72">
        <v>944.6</v>
      </c>
    </row>
    <row r="7346" spans="15:16" x14ac:dyDescent="0.35">
      <c r="O7346" s="191">
        <v>45743</v>
      </c>
      <c r="P7346" s="72">
        <v>958.28</v>
      </c>
    </row>
    <row r="7347" spans="15:16" x14ac:dyDescent="0.35">
      <c r="O7347" s="191">
        <v>45744</v>
      </c>
      <c r="P7347" s="72">
        <v>986.18</v>
      </c>
    </row>
    <row r="7348" spans="15:16" x14ac:dyDescent="0.35">
      <c r="O7348" s="191">
        <v>45748</v>
      </c>
      <c r="P7348" s="72">
        <v>976.69</v>
      </c>
    </row>
    <row r="7349" spans="15:16" x14ac:dyDescent="0.35">
      <c r="O7349" s="191">
        <v>45749</v>
      </c>
      <c r="P7349" s="72">
        <v>1046.03</v>
      </c>
    </row>
    <row r="7350" spans="15:16" x14ac:dyDescent="0.35">
      <c r="O7350" s="191">
        <v>45750</v>
      </c>
      <c r="P7350" s="72">
        <v>1054.2</v>
      </c>
    </row>
    <row r="7351" spans="15:16" x14ac:dyDescent="0.35">
      <c r="O7351" s="191">
        <v>45751</v>
      </c>
      <c r="P7351" s="72">
        <v>1070.79</v>
      </c>
    </row>
    <row r="7352" spans="15:16" x14ac:dyDescent="0.35">
      <c r="O7352" s="191">
        <v>45754</v>
      </c>
      <c r="P7352" s="72">
        <v>1030.92</v>
      </c>
    </row>
    <row r="7353" spans="15:16" x14ac:dyDescent="0.35">
      <c r="O7353" s="191">
        <v>45755</v>
      </c>
      <c r="P7353" s="72">
        <v>1052.97</v>
      </c>
    </row>
    <row r="7354" spans="15:16" x14ac:dyDescent="0.35">
      <c r="O7354" s="191">
        <v>45756</v>
      </c>
      <c r="P7354" s="72">
        <v>1072.6600000000001</v>
      </c>
    </row>
    <row r="7355" spans="15:16" x14ac:dyDescent="0.35">
      <c r="O7355" s="191">
        <v>45758</v>
      </c>
      <c r="P7355" s="72">
        <v>1080.68</v>
      </c>
    </row>
    <row r="7356" spans="15:16" x14ac:dyDescent="0.35">
      <c r="O7356" s="191">
        <v>45762</v>
      </c>
      <c r="P7356" s="72">
        <v>1086.0899999999999</v>
      </c>
    </row>
    <row r="7357" spans="15:16" x14ac:dyDescent="0.35">
      <c r="O7357" s="191">
        <v>45763</v>
      </c>
      <c r="P7357" s="72">
        <v>1088.55</v>
      </c>
    </row>
    <row r="7358" spans="15:16" x14ac:dyDescent="0.35">
      <c r="O7358" s="191">
        <v>45764</v>
      </c>
      <c r="P7358" s="72">
        <v>1102.6300000000001</v>
      </c>
    </row>
    <row r="7359" spans="15:16" x14ac:dyDescent="0.35">
      <c r="O7359" s="191">
        <v>45768</v>
      </c>
      <c r="P7359" s="72">
        <v>1103.42</v>
      </c>
    </row>
    <row r="7360" spans="15:16" x14ac:dyDescent="0.35">
      <c r="O7360" s="191">
        <v>45769</v>
      </c>
      <c r="P7360" s="72">
        <v>1118.8699999999999</v>
      </c>
    </row>
    <row r="7361" spans="15:16" x14ac:dyDescent="0.35">
      <c r="O7361" s="191">
        <v>45770</v>
      </c>
      <c r="P7361" s="72">
        <v>1132.06</v>
      </c>
    </row>
    <row r="7362" spans="15:16" x14ac:dyDescent="0.35">
      <c r="O7362" s="191">
        <v>45771</v>
      </c>
      <c r="P7362" s="72">
        <v>1143.08</v>
      </c>
    </row>
    <row r="7363" spans="15:16" x14ac:dyDescent="0.35">
      <c r="O7363" s="191">
        <v>45772</v>
      </c>
      <c r="P7363" s="72">
        <v>1137.57</v>
      </c>
    </row>
    <row r="7364" spans="15:16" x14ac:dyDescent="0.35">
      <c r="O7364" s="191">
        <v>45775</v>
      </c>
      <c r="P7364" s="72">
        <v>1137.08</v>
      </c>
    </row>
    <row r="7365" spans="15:16" x14ac:dyDescent="0.35">
      <c r="O7365" s="191">
        <v>45776</v>
      </c>
      <c r="P7365" s="72">
        <v>1150.56</v>
      </c>
    </row>
    <row r="7366" spans="15:16" x14ac:dyDescent="0.35">
      <c r="O7366" s="191">
        <v>45777</v>
      </c>
      <c r="P7366" s="72">
        <v>1147.51</v>
      </c>
    </row>
    <row r="7367" spans="15:16" x14ac:dyDescent="0.35">
      <c r="O7367" s="191">
        <v>45779</v>
      </c>
      <c r="P7367" s="72">
        <v>1136.5899999999999</v>
      </c>
    </row>
    <row r="7368" spans="15:16" x14ac:dyDescent="0.35">
      <c r="O7368" s="191">
        <v>45782</v>
      </c>
      <c r="P7368" s="72">
        <v>1143.28</v>
      </c>
    </row>
    <row r="7369" spans="15:16" x14ac:dyDescent="0.35">
      <c r="O7369" s="191">
        <v>45783</v>
      </c>
      <c r="P7369" s="72">
        <v>1137.18</v>
      </c>
    </row>
    <row r="7370" spans="15:16" x14ac:dyDescent="0.35">
      <c r="O7370" s="191">
        <v>45784</v>
      </c>
      <c r="P7370" s="72">
        <v>1128.02</v>
      </c>
    </row>
    <row r="7371" spans="15:16" x14ac:dyDescent="0.35">
      <c r="O7371" s="191">
        <v>45785</v>
      </c>
      <c r="P7371" s="72">
        <v>1098.49</v>
      </c>
    </row>
    <row r="7372" spans="15:16" x14ac:dyDescent="0.35">
      <c r="O7372" s="191">
        <v>45786</v>
      </c>
      <c r="P7372" s="72">
        <v>1096.23</v>
      </c>
    </row>
    <row r="7373" spans="15:16" x14ac:dyDescent="0.35">
      <c r="O7373" s="191">
        <v>45789</v>
      </c>
      <c r="P7373" s="72">
        <v>1127.6300000000001</v>
      </c>
    </row>
    <row r="7374" spans="15:16" x14ac:dyDescent="0.35">
      <c r="O7374" s="191">
        <v>45790</v>
      </c>
      <c r="P7374" s="72">
        <v>1101.05</v>
      </c>
    </row>
    <row r="7375" spans="15:16" x14ac:dyDescent="0.35">
      <c r="O7375" s="191">
        <v>45791</v>
      </c>
      <c r="P7375" s="72">
        <v>1102.83</v>
      </c>
    </row>
    <row r="7376" spans="15:16" x14ac:dyDescent="0.35">
      <c r="O7376" s="191">
        <v>45792</v>
      </c>
      <c r="P7376" s="72">
        <v>1129.21</v>
      </c>
    </row>
    <row r="7377" spans="15:16" x14ac:dyDescent="0.35">
      <c r="O7377" s="191">
        <v>45793</v>
      </c>
      <c r="P7377" s="72">
        <v>1149.68</v>
      </c>
    </row>
    <row r="7378" spans="15:16" x14ac:dyDescent="0.35">
      <c r="O7378" s="191">
        <v>45796</v>
      </c>
      <c r="P7378" s="72">
        <v>1131.27</v>
      </c>
    </row>
    <row r="7379" spans="15:16" x14ac:dyDescent="0.35">
      <c r="O7379" s="191">
        <v>45797</v>
      </c>
      <c r="P7379" s="72">
        <v>1110.8</v>
      </c>
    </row>
    <row r="7380" spans="15:16" x14ac:dyDescent="0.35">
      <c r="O7380" s="191">
        <v>45798</v>
      </c>
      <c r="P7380" s="72">
        <v>1120.94</v>
      </c>
    </row>
    <row r="7381" spans="15:16" x14ac:dyDescent="0.35">
      <c r="O7381" s="191">
        <v>45799</v>
      </c>
      <c r="P7381" s="72">
        <v>1109.03</v>
      </c>
    </row>
    <row r="7382" spans="15:16" x14ac:dyDescent="0.35">
      <c r="O7382" s="191">
        <v>45800</v>
      </c>
      <c r="P7382" s="72">
        <v>1122.9100000000001</v>
      </c>
    </row>
    <row r="7383" spans="15:16" x14ac:dyDescent="0.35">
      <c r="O7383" s="191">
        <v>45803</v>
      </c>
      <c r="P7383" s="72">
        <v>1128.32</v>
      </c>
    </row>
    <row r="7384" spans="15:16" x14ac:dyDescent="0.35">
      <c r="O7384" s="191">
        <v>45804</v>
      </c>
      <c r="P7384" s="72">
        <v>1120.54</v>
      </c>
    </row>
    <row r="7385" spans="15:16" x14ac:dyDescent="0.35">
      <c r="O7385" s="191">
        <v>45805</v>
      </c>
      <c r="P7385" s="72">
        <v>1103.81</v>
      </c>
    </row>
    <row r="7386" spans="15:16" x14ac:dyDescent="0.35">
      <c r="O7386" s="191">
        <v>45806</v>
      </c>
      <c r="P7386" s="72">
        <v>1100.49</v>
      </c>
    </row>
    <row r="7387" spans="15:16" x14ac:dyDescent="0.35">
      <c r="O7387" s="191">
        <v>45807</v>
      </c>
      <c r="P7387" s="72">
        <v>1097.02</v>
      </c>
    </row>
    <row r="7388" spans="15:16" x14ac:dyDescent="0.35">
      <c r="O7388" s="191">
        <v>45810</v>
      </c>
      <c r="P7388" s="72">
        <v>1111</v>
      </c>
    </row>
    <row r="7389" spans="15:16" x14ac:dyDescent="0.35">
      <c r="O7389" s="191">
        <v>45811</v>
      </c>
      <c r="P7389" s="72">
        <v>1105.25</v>
      </c>
    </row>
    <row r="7390" spans="15:16" x14ac:dyDescent="0.35">
      <c r="O7390" s="191">
        <v>45812</v>
      </c>
      <c r="P7390" s="72">
        <v>1114.97</v>
      </c>
    </row>
    <row r="7391" spans="15:16" x14ac:dyDescent="0.35">
      <c r="O7391" s="191">
        <v>45813</v>
      </c>
      <c r="P7391" s="72">
        <v>1102.57</v>
      </c>
    </row>
    <row r="7392" spans="15:16" x14ac:dyDescent="0.35">
      <c r="O7392" s="191">
        <v>45814</v>
      </c>
      <c r="P7392" s="72">
        <v>1106.24</v>
      </c>
    </row>
    <row r="7393" spans="15:16" x14ac:dyDescent="0.35">
      <c r="O7393" s="191">
        <v>45817</v>
      </c>
      <c r="P7393" s="72">
        <v>1111.79</v>
      </c>
    </row>
    <row r="7394" spans="15:16" x14ac:dyDescent="0.35">
      <c r="O7394" s="191">
        <v>45818</v>
      </c>
      <c r="P7394" s="72">
        <v>1105.74</v>
      </c>
    </row>
    <row r="7395" spans="15:16" x14ac:dyDescent="0.35">
      <c r="O7395" s="191">
        <v>45819</v>
      </c>
      <c r="P7395" s="72">
        <v>1095.03</v>
      </c>
    </row>
    <row r="7396" spans="15:16" x14ac:dyDescent="0.35">
      <c r="O7396" s="191">
        <v>45820</v>
      </c>
      <c r="P7396" s="72">
        <v>1076</v>
      </c>
    </row>
    <row r="7397" spans="15:16" x14ac:dyDescent="0.35">
      <c r="O7397" s="191">
        <v>45821</v>
      </c>
      <c r="P7397" s="72">
        <v>1069.3499999999999</v>
      </c>
    </row>
    <row r="7398" spans="15:16" x14ac:dyDescent="0.35">
      <c r="O7398" s="191">
        <v>45824</v>
      </c>
      <c r="P7398" s="72">
        <v>1074.31</v>
      </c>
    </row>
    <row r="7399" spans="15:16" x14ac:dyDescent="0.35">
      <c r="O7399" s="191">
        <v>45825</v>
      </c>
      <c r="P7399" s="72">
        <v>1062.6099999999999</v>
      </c>
    </row>
    <row r="7400" spans="15:16" x14ac:dyDescent="0.35">
      <c r="O7400" s="191">
        <v>45826</v>
      </c>
      <c r="P7400" s="72">
        <v>1056.26</v>
      </c>
    </row>
    <row r="7401" spans="15:16" x14ac:dyDescent="0.35">
      <c r="O7401" s="191">
        <v>45827</v>
      </c>
      <c r="P7401" s="72">
        <v>1079.17</v>
      </c>
    </row>
    <row r="7402" spans="15:16" x14ac:dyDescent="0.35">
      <c r="O7402" s="191">
        <v>45828</v>
      </c>
      <c r="P7402" s="72">
        <v>1090.97</v>
      </c>
    </row>
    <row r="7403" spans="15:16" x14ac:dyDescent="0.35">
      <c r="O7403" s="191">
        <v>45831</v>
      </c>
      <c r="P7403" s="72">
        <v>1100.0899999999999</v>
      </c>
    </row>
    <row r="7404" spans="15:16" x14ac:dyDescent="0.35">
      <c r="O7404" s="191">
        <v>45832</v>
      </c>
      <c r="P7404" s="72">
        <v>1098.4100000000001</v>
      </c>
    </row>
    <row r="7405" spans="15:16" x14ac:dyDescent="0.35">
      <c r="O7405" s="191">
        <v>45833</v>
      </c>
      <c r="P7405" s="72">
        <v>1117.05</v>
      </c>
    </row>
    <row r="7406" spans="15:16" x14ac:dyDescent="0.35">
      <c r="O7406" s="191">
        <v>45834</v>
      </c>
      <c r="P7406" s="72">
        <v>1135.79</v>
      </c>
    </row>
    <row r="7407" spans="15:16" x14ac:dyDescent="0.35">
      <c r="O7407" s="191">
        <v>45835</v>
      </c>
      <c r="P7407" s="72">
        <v>1114.8699999999999</v>
      </c>
    </row>
    <row r="7408" spans="15:16" x14ac:dyDescent="0.35">
      <c r="O7408" s="191">
        <v>45838</v>
      </c>
      <c r="P7408" s="72">
        <v>1089.68</v>
      </c>
    </row>
    <row r="7409" spans="15:16" x14ac:dyDescent="0.35">
      <c r="O7409" s="191">
        <v>45839</v>
      </c>
      <c r="P7409" s="72">
        <v>1086.4100000000001</v>
      </c>
    </row>
    <row r="7410" spans="15:16" x14ac:dyDescent="0.35">
      <c r="O7410" s="191">
        <v>45840</v>
      </c>
      <c r="P7410" s="72">
        <v>1086.6099999999999</v>
      </c>
    </row>
    <row r="7411" spans="15:16" x14ac:dyDescent="0.35">
      <c r="O7411" s="191">
        <v>45841</v>
      </c>
      <c r="P7411" s="72">
        <v>1080.26</v>
      </c>
    </row>
    <row r="7412" spans="15:16" x14ac:dyDescent="0.35">
      <c r="O7412" s="191">
        <v>45842</v>
      </c>
      <c r="P7412" s="72">
        <v>1080.56</v>
      </c>
    </row>
    <row r="7413" spans="15:16" x14ac:dyDescent="0.35">
      <c r="O7413" s="191">
        <v>45845</v>
      </c>
      <c r="P7413" s="72">
        <v>1092.6500000000001</v>
      </c>
    </row>
    <row r="7414" spans="15:16" x14ac:dyDescent="0.35">
      <c r="O7414" s="191">
        <v>45846</v>
      </c>
      <c r="P7414" s="72">
        <v>1090.67</v>
      </c>
    </row>
    <row r="7415" spans="15:16" x14ac:dyDescent="0.35">
      <c r="O7415" s="191">
        <v>45847</v>
      </c>
      <c r="P7415" s="72">
        <v>1088.69</v>
      </c>
    </row>
    <row r="7416" spans="15:16" x14ac:dyDescent="0.35">
      <c r="O7416" s="191">
        <v>45848</v>
      </c>
      <c r="P7416" s="72">
        <v>1079.76</v>
      </c>
    </row>
    <row r="7417" spans="15:16" x14ac:dyDescent="0.35">
      <c r="O7417" s="191">
        <v>45849</v>
      </c>
      <c r="P7417" s="72">
        <v>1067.77</v>
      </c>
    </row>
    <row r="7418" spans="15:16" x14ac:dyDescent="0.35">
      <c r="O7418" s="191">
        <v>45852</v>
      </c>
      <c r="P7418" s="72">
        <v>1062.81</v>
      </c>
    </row>
    <row r="7419" spans="15:16" x14ac:dyDescent="0.35">
      <c r="O7419" s="191">
        <v>45853</v>
      </c>
      <c r="P7419" s="72">
        <v>1072.72</v>
      </c>
    </row>
    <row r="7420" spans="15:16" x14ac:dyDescent="0.35">
      <c r="O7420" s="191">
        <v>45854</v>
      </c>
      <c r="P7420" s="72">
        <v>1072.43</v>
      </c>
    </row>
    <row r="7421" spans="15:16" x14ac:dyDescent="0.35">
      <c r="O7421" s="191">
        <v>45855</v>
      </c>
      <c r="P7421" s="72">
        <v>1096.52</v>
      </c>
    </row>
    <row r="7422" spans="15:16" x14ac:dyDescent="0.35">
      <c r="O7422" s="191">
        <v>45856</v>
      </c>
      <c r="P7422" s="72">
        <v>1086.7</v>
      </c>
    </row>
    <row r="7423" spans="15:16" x14ac:dyDescent="0.35">
      <c r="O7423" s="191">
        <v>45859</v>
      </c>
      <c r="P7423" s="72">
        <v>1081.1500000000001</v>
      </c>
    </row>
    <row r="7424" spans="15:16" x14ac:dyDescent="0.35">
      <c r="O7424" s="191">
        <v>45860</v>
      </c>
      <c r="P7424" s="72">
        <v>1075.7</v>
      </c>
    </row>
    <row r="7425" spans="15:16" x14ac:dyDescent="0.35">
      <c r="O7425" s="191">
        <v>45861</v>
      </c>
      <c r="P7425" s="72">
        <v>1053.68</v>
      </c>
    </row>
    <row r="7426" spans="15:16" x14ac:dyDescent="0.35">
      <c r="O7426" s="191">
        <v>45862</v>
      </c>
      <c r="P7426" s="72">
        <v>1063.8</v>
      </c>
    </row>
    <row r="7427" spans="15:16" x14ac:dyDescent="0.35">
      <c r="O7427" s="191">
        <v>45863</v>
      </c>
      <c r="P7427" s="72">
        <v>1045.55</v>
      </c>
    </row>
    <row r="7428" spans="15:16" x14ac:dyDescent="0.35">
      <c r="O7428" s="191">
        <v>45866</v>
      </c>
      <c r="P7428" s="72">
        <v>1051.01</v>
      </c>
    </row>
    <row r="7429" spans="15:16" x14ac:dyDescent="0.35">
      <c r="O7429" s="191">
        <v>45867</v>
      </c>
      <c r="P7429" s="72">
        <v>1052.69</v>
      </c>
    </row>
    <row r="7430" spans="15:16" x14ac:dyDescent="0.35">
      <c r="O7430" s="191">
        <v>45868</v>
      </c>
      <c r="P7430" s="72">
        <v>1064.0999999999999</v>
      </c>
    </row>
    <row r="7431" spans="15:16" x14ac:dyDescent="0.35">
      <c r="O7431" s="191">
        <v>45869</v>
      </c>
      <c r="P7431" s="72">
        <v>1064.2</v>
      </c>
    </row>
    <row r="7432" spans="15:16" x14ac:dyDescent="0.35">
      <c r="O7432" s="191">
        <v>45870</v>
      </c>
      <c r="P7432" s="72">
        <v>1061.42</v>
      </c>
    </row>
    <row r="7433" spans="15:16" x14ac:dyDescent="0.35">
      <c r="O7433" s="191">
        <v>45873</v>
      </c>
      <c r="P7433" s="72">
        <v>1063.5999999999999</v>
      </c>
    </row>
    <row r="7434" spans="15:16" x14ac:dyDescent="0.35">
      <c r="O7434" s="191">
        <v>45874</v>
      </c>
      <c r="P7434" s="72">
        <v>1055.67</v>
      </c>
    </row>
    <row r="7435" spans="15:16" x14ac:dyDescent="0.35">
      <c r="O7435" s="191">
        <v>45875</v>
      </c>
      <c r="P7435" s="72">
        <v>1043.97</v>
      </c>
    </row>
    <row r="7436" spans="15:16" x14ac:dyDescent="0.35">
      <c r="O7436" s="191">
        <v>45876</v>
      </c>
      <c r="P7436" s="72">
        <v>1043.97</v>
      </c>
    </row>
    <row r="7437" spans="15:16" x14ac:dyDescent="0.35">
      <c r="O7437" s="191">
        <v>45877</v>
      </c>
      <c r="P7437" s="72">
        <v>1042.18</v>
      </c>
    </row>
    <row r="7438" spans="15:16" x14ac:dyDescent="0.35">
      <c r="O7438" s="191">
        <v>45880</v>
      </c>
      <c r="P7438" s="72">
        <v>1050.21</v>
      </c>
    </row>
    <row r="7439" spans="15:16" x14ac:dyDescent="0.35">
      <c r="O7439" s="191">
        <v>45881</v>
      </c>
      <c r="P7439" s="72">
        <v>1038.02</v>
      </c>
    </row>
    <row r="7440" spans="15:16" x14ac:dyDescent="0.35">
      <c r="O7440" s="191">
        <v>45882</v>
      </c>
      <c r="P7440" s="72">
        <v>1047.24</v>
      </c>
    </row>
    <row r="7441" spans="15:16" x14ac:dyDescent="0.35">
      <c r="O7441" s="191">
        <v>45883</v>
      </c>
      <c r="P7441" s="72">
        <v>1042.3800000000001</v>
      </c>
    </row>
    <row r="7442" spans="15:16" x14ac:dyDescent="0.35">
      <c r="O7442" s="191">
        <v>45887</v>
      </c>
      <c r="P7442" s="72">
        <v>1062.31</v>
      </c>
    </row>
    <row r="7443" spans="15:16" x14ac:dyDescent="0.35">
      <c r="O7443" s="191">
        <v>45888</v>
      </c>
      <c r="P7443" s="72">
        <v>1076.69</v>
      </c>
    </row>
    <row r="7444" spans="15:16" x14ac:dyDescent="0.35">
      <c r="O7444" s="191">
        <v>45889</v>
      </c>
      <c r="P7444" s="72">
        <v>1096.03</v>
      </c>
    </row>
    <row r="7445" spans="15:16" x14ac:dyDescent="0.35">
      <c r="O7445" s="191">
        <v>45890</v>
      </c>
      <c r="P7445" s="72">
        <v>1078.97</v>
      </c>
    </row>
    <row r="7446" spans="15:16" x14ac:dyDescent="0.35">
      <c r="O7446" s="191">
        <v>45891</v>
      </c>
      <c r="P7446" s="72">
        <v>1075</v>
      </c>
    </row>
    <row r="7447" spans="15:16" x14ac:dyDescent="0.35">
      <c r="O7447" s="191">
        <v>45894</v>
      </c>
      <c r="P7447" s="72">
        <v>1072.52</v>
      </c>
    </row>
    <row r="7448" spans="15:16" x14ac:dyDescent="0.35">
      <c r="O7448" s="191">
        <v>45895</v>
      </c>
      <c r="P7448" s="72">
        <v>1070.8399999999999</v>
      </c>
    </row>
    <row r="7449" spans="15:16" x14ac:dyDescent="0.35">
      <c r="O7449" s="191">
        <v>45897</v>
      </c>
      <c r="P7449" s="72">
        <v>1053.49</v>
      </c>
    </row>
    <row r="7450" spans="15:16" x14ac:dyDescent="0.35">
      <c r="O7450" s="191">
        <v>45898</v>
      </c>
      <c r="P7450" s="72">
        <v>1056.46</v>
      </c>
    </row>
    <row r="7451" spans="15:16" x14ac:dyDescent="0.35">
      <c r="O7451" s="191">
        <v>45901</v>
      </c>
      <c r="P7451" s="72">
        <v>1066.67</v>
      </c>
    </row>
    <row r="7452" spans="15:16" x14ac:dyDescent="0.35">
      <c r="O7452" s="191">
        <v>45902</v>
      </c>
      <c r="P7452" s="72">
        <v>1091.56</v>
      </c>
    </row>
    <row r="7453" spans="15:16" x14ac:dyDescent="0.35">
      <c r="O7453" s="191">
        <v>45903</v>
      </c>
      <c r="P7453" s="72">
        <v>1095.1300000000001</v>
      </c>
    </row>
    <row r="7454" spans="15:16" x14ac:dyDescent="0.35">
      <c r="O7454" s="191">
        <v>45904</v>
      </c>
      <c r="P7454" s="72">
        <v>1062.1099999999999</v>
      </c>
    </row>
    <row r="7455" spans="15:16" x14ac:dyDescent="0.35">
      <c r="O7455" s="191">
        <v>45905</v>
      </c>
      <c r="P7455" s="72">
        <v>1063.4000000000001</v>
      </c>
    </row>
    <row r="7456" spans="15:16" x14ac:dyDescent="0.35">
      <c r="O7456" s="191">
        <v>45908</v>
      </c>
      <c r="P7456" s="72">
        <v>1065.19</v>
      </c>
    </row>
    <row r="7457" spans="15:16" x14ac:dyDescent="0.35">
      <c r="O7457" s="191">
        <v>45909</v>
      </c>
      <c r="P7457" s="72">
        <v>1074.4100000000001</v>
      </c>
    </row>
    <row r="7458" spans="15:16" x14ac:dyDescent="0.35">
      <c r="O7458" s="191">
        <v>45910</v>
      </c>
      <c r="P7458" s="72">
        <v>1091.76</v>
      </c>
    </row>
    <row r="7459" spans="15:16" x14ac:dyDescent="0.35">
      <c r="O7459" s="191">
        <v>45911</v>
      </c>
      <c r="P7459" s="72">
        <v>1096.03</v>
      </c>
    </row>
    <row r="7460" spans="15:16" x14ac:dyDescent="0.35">
      <c r="O7460" s="191">
        <v>45912</v>
      </c>
      <c r="P7460" s="72">
        <v>1094.6400000000001</v>
      </c>
    </row>
    <row r="7461" spans="15:16" x14ac:dyDescent="0.35">
      <c r="O7461" s="191">
        <v>45915</v>
      </c>
      <c r="P7461" s="72">
        <v>1093.3499999999999</v>
      </c>
    </row>
    <row r="7462" spans="15:16" x14ac:dyDescent="0.35">
      <c r="O7462" s="191">
        <v>45916</v>
      </c>
      <c r="P7462" s="72">
        <v>1082.94</v>
      </c>
    </row>
    <row r="7463" spans="15:16" x14ac:dyDescent="0.35">
      <c r="O7463" s="191">
        <v>45917</v>
      </c>
      <c r="P7463" s="72">
        <v>1126.77</v>
      </c>
    </row>
    <row r="7464" spans="15:16" x14ac:dyDescent="0.35">
      <c r="O7464" s="191">
        <v>45918</v>
      </c>
      <c r="P7464" s="72">
        <v>1119.82</v>
      </c>
    </row>
    <row r="7465" spans="15:16" x14ac:dyDescent="0.35">
      <c r="O7465" s="191">
        <v>45919</v>
      </c>
      <c r="P7465" s="72">
        <v>1117.3499999999999</v>
      </c>
    </row>
    <row r="7466" spans="15:16" x14ac:dyDescent="0.35">
      <c r="O7466" s="191">
        <v>45922</v>
      </c>
      <c r="P7466" s="72">
        <v>1120.6199999999999</v>
      </c>
    </row>
    <row r="7467" spans="15:16" x14ac:dyDescent="0.35">
      <c r="O7467" s="191">
        <v>45923</v>
      </c>
      <c r="P7467" s="72">
        <v>1119.03</v>
      </c>
    </row>
    <row r="7468" spans="15:16" x14ac:dyDescent="0.35">
      <c r="O7468" s="191">
        <v>45924</v>
      </c>
      <c r="P7468" s="72">
        <v>1130.53</v>
      </c>
    </row>
    <row r="7469" spans="15:16" x14ac:dyDescent="0.35">
      <c r="O7469" s="191">
        <v>45925</v>
      </c>
      <c r="P7469" s="72">
        <v>1124.68</v>
      </c>
    </row>
    <row r="7470" spans="15:16" x14ac:dyDescent="0.35">
      <c r="O7470" s="191">
        <v>45926</v>
      </c>
      <c r="P7470" s="72">
        <v>1109.6099999999999</v>
      </c>
    </row>
    <row r="7471" spans="15:16" x14ac:dyDescent="0.35">
      <c r="O7471" s="191">
        <v>45929</v>
      </c>
      <c r="P7471" s="72">
        <v>1113.68</v>
      </c>
    </row>
    <row r="7472" spans="15:16" x14ac:dyDescent="0.35">
      <c r="O7472" s="191">
        <v>45930</v>
      </c>
      <c r="P7472" s="72">
        <v>1119.82</v>
      </c>
    </row>
    <row r="7473" spans="15:16" x14ac:dyDescent="0.35">
      <c r="O7473" s="191">
        <v>45931</v>
      </c>
      <c r="P7473" s="72">
        <v>1135.19</v>
      </c>
    </row>
    <row r="7474" spans="15:16" x14ac:dyDescent="0.35">
      <c r="O7474" s="191">
        <v>45933</v>
      </c>
      <c r="P7474" s="72">
        <v>1127.96</v>
      </c>
    </row>
    <row r="7475" spans="15:16" x14ac:dyDescent="0.35">
      <c r="O7475" s="191">
        <v>45936</v>
      </c>
      <c r="P7475" s="72">
        <v>1132.52</v>
      </c>
    </row>
    <row r="7476" spans="15:16" x14ac:dyDescent="0.35">
      <c r="O7476" s="191">
        <v>45937</v>
      </c>
      <c r="P7476" s="72">
        <v>1110.5999999999999</v>
      </c>
    </row>
    <row r="7477" spans="15:16" x14ac:dyDescent="0.35">
      <c r="O7477" s="191">
        <v>45938</v>
      </c>
      <c r="P7477" s="72">
        <v>1110.8</v>
      </c>
    </row>
    <row r="7478" spans="15:16" x14ac:dyDescent="0.35">
      <c r="O7478" s="191">
        <v>45939</v>
      </c>
      <c r="P7478" s="72">
        <v>1108.6199999999999</v>
      </c>
    </row>
    <row r="7479" spans="15:16" x14ac:dyDescent="0.35">
      <c r="O7479" s="191">
        <v>45940</v>
      </c>
      <c r="P7479" s="72">
        <v>1117.05</v>
      </c>
    </row>
    <row r="7480" spans="15:16" x14ac:dyDescent="0.35">
      <c r="O7480" s="191">
        <v>45943</v>
      </c>
      <c r="P7480" s="72">
        <v>1107.6300000000001</v>
      </c>
    </row>
    <row r="7481" spans="15:16" x14ac:dyDescent="0.35">
      <c r="O7481" s="191">
        <v>45944</v>
      </c>
      <c r="P7481" s="72">
        <v>1109.51</v>
      </c>
    </row>
    <row r="7482" spans="15:16" x14ac:dyDescent="0.35">
      <c r="O7482" s="191">
        <v>45945</v>
      </c>
      <c r="P7482" s="72">
        <v>1104.8499999999999</v>
      </c>
    </row>
    <row r="7483" spans="15:16" x14ac:dyDescent="0.35">
      <c r="O7483" s="191">
        <v>45946</v>
      </c>
      <c r="P7483" s="72">
        <v>1139.6600000000001</v>
      </c>
    </row>
    <row r="7484" spans="15:16" x14ac:dyDescent="0.35">
      <c r="O7484" s="191">
        <v>45947</v>
      </c>
      <c r="P7484" s="72">
        <v>1156.22</v>
      </c>
    </row>
    <row r="7485" spans="15:16" x14ac:dyDescent="0.35">
      <c r="O7485" s="191">
        <v>45950</v>
      </c>
      <c r="P7485" s="72">
        <v>1166.53</v>
      </c>
    </row>
    <row r="7486" spans="15:16" x14ac:dyDescent="0.35">
      <c r="O7486" s="191">
        <v>45951</v>
      </c>
      <c r="P7486" s="72">
        <v>1164.74</v>
      </c>
    </row>
    <row r="7487" spans="15:16" x14ac:dyDescent="0.35">
      <c r="O7487" s="191">
        <v>45953</v>
      </c>
      <c r="P7487" s="72">
        <v>1151.26</v>
      </c>
    </row>
    <row r="7488" spans="15:16" x14ac:dyDescent="0.35">
      <c r="O7488" s="191">
        <v>45954</v>
      </c>
      <c r="P7488" s="72">
        <v>1145.6099999999999</v>
      </c>
    </row>
    <row r="7489" spans="15:16" x14ac:dyDescent="0.35">
      <c r="O7489" s="191">
        <v>45957</v>
      </c>
      <c r="P7489" s="72">
        <v>1160.08</v>
      </c>
    </row>
    <row r="7490" spans="15:16" x14ac:dyDescent="0.35">
      <c r="O7490" s="191">
        <v>45958</v>
      </c>
      <c r="P7490" s="72">
        <v>1159.0899999999999</v>
      </c>
    </row>
    <row r="7491" spans="15:16" x14ac:dyDescent="0.35">
      <c r="O7491" s="191">
        <v>45959</v>
      </c>
      <c r="P7491" s="72">
        <v>1167.22</v>
      </c>
    </row>
    <row r="7492" spans="15:16" x14ac:dyDescent="0.35">
      <c r="O7492" s="191">
        <v>45960</v>
      </c>
      <c r="P7492" s="72">
        <v>1166.73</v>
      </c>
    </row>
    <row r="7493" spans="15:16" x14ac:dyDescent="0.35">
      <c r="O7493" s="191">
        <v>45961</v>
      </c>
      <c r="P7493" s="72">
        <v>1155.22</v>
      </c>
    </row>
    <row r="7494" spans="15:16" x14ac:dyDescent="0.35">
      <c r="O7494" s="191">
        <v>45964</v>
      </c>
      <c r="P7494" s="72">
        <v>1187.45</v>
      </c>
    </row>
    <row r="7495" spans="15:16" x14ac:dyDescent="0.35">
      <c r="O7495" s="191">
        <v>45965</v>
      </c>
      <c r="P7495" s="72">
        <v>1169.4000000000001</v>
      </c>
    </row>
    <row r="7496" spans="15:16" x14ac:dyDescent="0.35">
      <c r="O7496" s="191">
        <v>45967</v>
      </c>
      <c r="P7496" s="72">
        <v>1180.4100000000001</v>
      </c>
    </row>
    <row r="7497" spans="15:16" x14ac:dyDescent="0.35">
      <c r="O7497" s="191">
        <v>45968</v>
      </c>
      <c r="P7497" s="72">
        <v>1157.4100000000001</v>
      </c>
    </row>
    <row r="7498" spans="15:16" x14ac:dyDescent="0.35">
      <c r="O7498" s="191">
        <v>45971</v>
      </c>
      <c r="P7498" s="72">
        <v>1133.1099999999999</v>
      </c>
    </row>
    <row r="7499" spans="15:16" x14ac:dyDescent="0.35">
      <c r="O7499" s="191">
        <v>45972</v>
      </c>
      <c r="P7499" s="72">
        <v>1146.5</v>
      </c>
    </row>
    <row r="7500" spans="15:16" x14ac:dyDescent="0.35">
      <c r="O7500" s="191">
        <v>45973</v>
      </c>
      <c r="P7500" s="72">
        <v>1152.25</v>
      </c>
    </row>
    <row r="7501" spans="15:16" x14ac:dyDescent="0.35">
      <c r="O7501" s="191">
        <v>45974</v>
      </c>
      <c r="P7501" s="72">
        <v>1145.1099999999999</v>
      </c>
    </row>
    <row r="7502" spans="15:16" x14ac:dyDescent="0.35">
      <c r="O7502" s="191">
        <v>45975</v>
      </c>
      <c r="P7502" s="72">
        <v>1148.0899999999999</v>
      </c>
    </row>
    <row r="7503" spans="15:16" x14ac:dyDescent="0.35">
      <c r="O7503" s="191">
        <v>45978</v>
      </c>
      <c r="P7503" s="72">
        <v>1169.01</v>
      </c>
    </row>
    <row r="7504" spans="15:16" x14ac:dyDescent="0.35">
      <c r="O7504" s="191">
        <v>45979</v>
      </c>
      <c r="P7504" s="72">
        <v>1144.42</v>
      </c>
    </row>
    <row r="7505" spans="15:16" x14ac:dyDescent="0.35">
      <c r="O7505" s="191">
        <v>45980</v>
      </c>
      <c r="P7505" s="72">
        <v>1152.3499999999999</v>
      </c>
    </row>
    <row r="7506" spans="15:16" x14ac:dyDescent="0.35">
      <c r="O7506" s="191">
        <v>45981</v>
      </c>
      <c r="P7506" s="72">
        <v>1164.05</v>
      </c>
    </row>
    <row r="7507" spans="15:16" x14ac:dyDescent="0.35">
      <c r="O7507" s="191">
        <v>45982</v>
      </c>
      <c r="P7507" s="72">
        <v>1173.17</v>
      </c>
    </row>
    <row r="7508" spans="15:16" x14ac:dyDescent="0.35">
      <c r="O7508" s="191">
        <v>45985</v>
      </c>
      <c r="P7508" s="72">
        <v>1176.05</v>
      </c>
    </row>
    <row r="7509" spans="15:16" x14ac:dyDescent="0.35">
      <c r="O7509" s="191">
        <v>45986</v>
      </c>
      <c r="P7509" s="72">
        <v>1167.82</v>
      </c>
    </row>
    <row r="7510" spans="15:16" x14ac:dyDescent="0.35">
      <c r="O7510" s="191">
        <v>45987</v>
      </c>
      <c r="P7510" s="72">
        <v>1175.3499999999999</v>
      </c>
    </row>
    <row r="7511" spans="15:16" x14ac:dyDescent="0.35">
      <c r="O7511" s="191">
        <v>45988</v>
      </c>
      <c r="P7511" s="72">
        <v>1167.82</v>
      </c>
    </row>
    <row r="7512" spans="15:16" x14ac:dyDescent="0.35">
      <c r="O7512" s="191">
        <v>45989</v>
      </c>
      <c r="P7512" s="72">
        <v>1162.56</v>
      </c>
    </row>
    <row r="7513" spans="15:16" x14ac:dyDescent="0.35">
      <c r="O7513" s="191">
        <v>45992</v>
      </c>
      <c r="P7513" s="72">
        <v>1154.04</v>
      </c>
    </row>
    <row r="7514" spans="15:16" x14ac:dyDescent="0.35">
      <c r="O7514" s="191">
        <v>45993</v>
      </c>
      <c r="P7514" s="72">
        <v>1152.45</v>
      </c>
    </row>
    <row r="7515" spans="15:16" x14ac:dyDescent="0.35">
      <c r="O7515" s="191">
        <v>45994</v>
      </c>
      <c r="P7515" s="72">
        <v>1130.43</v>
      </c>
    </row>
    <row r="7516" spans="15:16" x14ac:dyDescent="0.35">
      <c r="O7516" s="191">
        <v>45995</v>
      </c>
      <c r="P7516" s="72">
        <v>1138.76</v>
      </c>
    </row>
    <row r="7517" spans="15:16" x14ac:dyDescent="0.35">
      <c r="O7517" s="191">
        <v>45996</v>
      </c>
      <c r="P7517" s="72">
        <v>1153.1400000000001</v>
      </c>
    </row>
    <row r="7518" spans="15:16" x14ac:dyDescent="0.35">
      <c r="O7518" s="191">
        <v>45999</v>
      </c>
      <c r="P7518" s="72">
        <v>1136.19</v>
      </c>
    </row>
    <row r="7519" spans="15:16" x14ac:dyDescent="0.35">
      <c r="O7519" s="191">
        <v>46000</v>
      </c>
      <c r="P7519" s="72">
        <v>1137.08</v>
      </c>
    </row>
    <row r="7520" spans="15:16" x14ac:dyDescent="0.35">
      <c r="O7520" s="191">
        <v>46001</v>
      </c>
      <c r="P7520" s="72">
        <v>1130.53</v>
      </c>
    </row>
    <row r="7521" spans="15:16" x14ac:dyDescent="0.35">
      <c r="O7521" s="191">
        <v>46002</v>
      </c>
      <c r="P7521" s="72">
        <v>1132.52</v>
      </c>
    </row>
    <row r="7522" spans="15:16" x14ac:dyDescent="0.35">
      <c r="O7522" s="191">
        <v>46003</v>
      </c>
      <c r="P7522" s="72">
        <v>1139.6600000000001</v>
      </c>
    </row>
    <row r="7523" spans="15:16" x14ac:dyDescent="0.35">
      <c r="O7523" s="191">
        <v>46006</v>
      </c>
      <c r="P7523" s="72">
        <v>1147.69</v>
      </c>
    </row>
    <row r="7524" spans="15:16" x14ac:dyDescent="0.35">
      <c r="O7524" s="191">
        <v>46007</v>
      </c>
      <c r="P7524" s="72">
        <v>1160.08</v>
      </c>
    </row>
    <row r="7525" spans="15:16" x14ac:dyDescent="0.35">
      <c r="O7525" s="191">
        <v>46008</v>
      </c>
      <c r="P7525" s="72">
        <v>1169.9000000000001</v>
      </c>
    </row>
    <row r="7526" spans="15:16" x14ac:dyDescent="0.35">
      <c r="O7526" s="191">
        <v>46009</v>
      </c>
      <c r="P7526" s="72">
        <v>1161.67</v>
      </c>
    </row>
    <row r="7527" spans="15:16" x14ac:dyDescent="0.35">
      <c r="O7527" s="191">
        <v>46010</v>
      </c>
      <c r="P7527" s="72">
        <v>1174.07</v>
      </c>
    </row>
    <row r="7528" spans="15:16" x14ac:dyDescent="0.35">
      <c r="O7528" s="191">
        <v>46013</v>
      </c>
      <c r="P7528" s="72">
        <v>1168.9100000000001</v>
      </c>
    </row>
    <row r="7529" spans="15:16" x14ac:dyDescent="0.35">
      <c r="O7529" s="191">
        <v>46014</v>
      </c>
      <c r="P7529" s="72">
        <v>1175.6500000000001</v>
      </c>
    </row>
    <row r="7530" spans="15:16" x14ac:dyDescent="0.35">
      <c r="O7530" s="191">
        <v>46015</v>
      </c>
      <c r="P7530" s="72">
        <v>1169.31</v>
      </c>
    </row>
    <row r="7531" spans="15:16" x14ac:dyDescent="0.35">
      <c r="O7531" s="191">
        <v>46017</v>
      </c>
      <c r="P7531" s="72">
        <v>1165.8399999999999</v>
      </c>
    </row>
    <row r="7532" spans="15:16" x14ac:dyDescent="0.35">
      <c r="O7532" s="191">
        <v>46020</v>
      </c>
      <c r="P7532" s="72">
        <v>1185.17</v>
      </c>
    </row>
    <row r="7533" spans="15:16" x14ac:dyDescent="0.35">
      <c r="O7533" s="191">
        <v>46021</v>
      </c>
      <c r="P7533" s="72">
        <v>1169.1099999999999</v>
      </c>
    </row>
    <row r="7534" spans="15:16" x14ac:dyDescent="0.35">
      <c r="O7534" s="191">
        <v>46022</v>
      </c>
      <c r="P7534" s="72">
        <v>1182</v>
      </c>
    </row>
    <row r="7535" spans="15:16" x14ac:dyDescent="0.35">
      <c r="O7535" s="191">
        <v>46023</v>
      </c>
      <c r="P7535" s="72">
        <v>1167.03</v>
      </c>
    </row>
    <row r="7536" spans="15:16" x14ac:dyDescent="0.35">
      <c r="O7536" s="191">
        <v>46024</v>
      </c>
      <c r="P7536" s="72">
        <v>1160.8800000000001</v>
      </c>
    </row>
    <row r="7537" spans="15:16" x14ac:dyDescent="0.35">
      <c r="O7537" s="191">
        <v>46027</v>
      </c>
      <c r="P7537" s="72">
        <v>1172.18</v>
      </c>
    </row>
    <row r="7538" spans="15:16" x14ac:dyDescent="0.35">
      <c r="O7538" s="191">
        <v>46028</v>
      </c>
      <c r="P7538" s="72">
        <v>1200.24</v>
      </c>
    </row>
    <row r="7539" spans="15:16" x14ac:dyDescent="0.35">
      <c r="O7539" s="191">
        <v>46029</v>
      </c>
      <c r="P7539" s="72">
        <v>1202.43</v>
      </c>
    </row>
    <row r="7540" spans="15:16" x14ac:dyDescent="0.35">
      <c r="O7540" s="191">
        <v>46030</v>
      </c>
      <c r="P7540" s="72">
        <v>1187.3499999999999</v>
      </c>
    </row>
    <row r="7541" spans="15:16" x14ac:dyDescent="0.35">
      <c r="O7541" s="191">
        <v>46031</v>
      </c>
      <c r="P7541" s="72">
        <v>1166.03</v>
      </c>
    </row>
    <row r="7542" spans="15:16" x14ac:dyDescent="0.35">
      <c r="O7542" s="191">
        <v>46034</v>
      </c>
      <c r="P7542" s="72">
        <v>1182.3</v>
      </c>
    </row>
    <row r="7543" spans="15:16" x14ac:dyDescent="0.35">
      <c r="O7543" s="191">
        <v>46035</v>
      </c>
      <c r="P7543" s="72">
        <v>1179.42</v>
      </c>
    </row>
    <row r="7544" spans="15:16" x14ac:dyDescent="0.35">
      <c r="O7544" s="191">
        <v>46036</v>
      </c>
      <c r="P7544" s="72">
        <v>1161.57</v>
      </c>
    </row>
    <row r="7545" spans="15:16" x14ac:dyDescent="0.35">
      <c r="O7545" s="191">
        <v>46037</v>
      </c>
      <c r="P7545" s="72">
        <v>1161.57</v>
      </c>
    </row>
    <row r="7546" spans="15:16" x14ac:dyDescent="0.35">
      <c r="O7546" s="191">
        <v>46038</v>
      </c>
      <c r="P7546" s="72">
        <v>1179.1199999999999</v>
      </c>
    </row>
    <row r="7547" spans="15:16" x14ac:dyDescent="0.35">
      <c r="O7547" s="191">
        <v>46041</v>
      </c>
      <c r="P7547" s="72">
        <v>1170.3</v>
      </c>
    </row>
    <row r="7548" spans="15:16" x14ac:dyDescent="0.35">
      <c r="O7548" s="191">
        <v>46042</v>
      </c>
      <c r="P7548" s="72">
        <v>1175.06</v>
      </c>
    </row>
    <row r="7549" spans="15:16" x14ac:dyDescent="0.35">
      <c r="O7549" s="191">
        <v>46043</v>
      </c>
      <c r="P7549" s="72">
        <v>1153.8399999999999</v>
      </c>
    </row>
    <row r="7550" spans="15:16" x14ac:dyDescent="0.35">
      <c r="O7550" s="191">
        <v>46044</v>
      </c>
      <c r="P7550" s="72">
        <v>1165.3399999999999</v>
      </c>
    </row>
    <row r="7551" spans="15:16" x14ac:dyDescent="0.35">
      <c r="O7551" s="191">
        <v>46045</v>
      </c>
      <c r="P7551" s="72">
        <v>1143.82</v>
      </c>
    </row>
    <row r="7552" spans="15:16" x14ac:dyDescent="0.35">
      <c r="O7552" s="191">
        <v>46049</v>
      </c>
      <c r="P7552" s="72">
        <v>1177.44</v>
      </c>
    </row>
    <row r="7553" spans="15:16" x14ac:dyDescent="0.35">
      <c r="O7553" s="191">
        <v>46050</v>
      </c>
      <c r="P7553" s="72">
        <v>1122.3</v>
      </c>
    </row>
    <row r="7554" spans="15:16" x14ac:dyDescent="0.35">
      <c r="O7554" s="191">
        <v>46051</v>
      </c>
      <c r="P7554" s="72">
        <v>1097.9100000000001</v>
      </c>
    </row>
    <row r="7555" spans="15:16" x14ac:dyDescent="0.35">
      <c r="O7555" s="191">
        <v>46052</v>
      </c>
      <c r="P7555" s="72">
        <v>1124.3900000000001</v>
      </c>
    </row>
    <row r="7556" spans="15:16" x14ac:dyDescent="0.35">
      <c r="O7556" s="191">
        <v>46055</v>
      </c>
      <c r="P7556" s="72">
        <v>1115.96</v>
      </c>
    </row>
    <row r="7557" spans="15:16" x14ac:dyDescent="0.35">
      <c r="O7557" s="191">
        <v>46056</v>
      </c>
      <c r="P7557" s="72">
        <v>1145.71</v>
      </c>
    </row>
    <row r="7558" spans="15:16" x14ac:dyDescent="0.35">
      <c r="O7558" s="191">
        <v>46057</v>
      </c>
      <c r="P7558" s="72">
        <v>1143.33</v>
      </c>
    </row>
    <row r="7559" spans="15:16" x14ac:dyDescent="0.35">
      <c r="O7559" s="191">
        <v>46058</v>
      </c>
      <c r="P7559" s="72">
        <v>1146.2</v>
      </c>
    </row>
    <row r="7560" spans="15:16" x14ac:dyDescent="0.35">
      <c r="O7560" s="191">
        <v>46059</v>
      </c>
      <c r="P7560" s="72">
        <v>1149.57</v>
      </c>
    </row>
    <row r="7561" spans="15:16" x14ac:dyDescent="0.35">
      <c r="O7561" s="191">
        <v>46062</v>
      </c>
      <c r="P7561" s="72">
        <v>1157.4100000000001</v>
      </c>
    </row>
    <row r="7562" spans="15:16" x14ac:dyDescent="0.35">
      <c r="O7562" s="191">
        <v>46063</v>
      </c>
      <c r="P7562" s="72">
        <v>1142.53</v>
      </c>
    </row>
    <row r="7563" spans="15:16" x14ac:dyDescent="0.35">
      <c r="O7563" s="191">
        <v>46064</v>
      </c>
      <c r="P7563" s="72">
        <v>1142.93</v>
      </c>
    </row>
    <row r="7564" spans="15:16" x14ac:dyDescent="0.35">
      <c r="O7564" s="191">
        <v>46065</v>
      </c>
      <c r="P7564" s="72">
        <v>1139.6600000000001</v>
      </c>
    </row>
    <row r="7565" spans="15:16" x14ac:dyDescent="0.35">
      <c r="O7565" s="191">
        <v>46066</v>
      </c>
      <c r="P7565" s="72">
        <v>1122.7</v>
      </c>
    </row>
    <row r="7566" spans="15:16" x14ac:dyDescent="0.35">
      <c r="O7566" s="191">
        <v>46069</v>
      </c>
      <c r="P7566" s="72">
        <v>1129.6400000000001</v>
      </c>
    </row>
    <row r="7567" spans="15:16" x14ac:dyDescent="0.35">
      <c r="O7567" s="191">
        <v>46070</v>
      </c>
      <c r="P7567" s="72">
        <v>1138.8599999999999</v>
      </c>
    </row>
    <row r="7568" spans="15:16" x14ac:dyDescent="0.35">
      <c r="O7568" s="191">
        <v>46071</v>
      </c>
      <c r="P7568" s="72">
        <v>1159.8900000000001</v>
      </c>
    </row>
    <row r="7569" spans="15:16" x14ac:dyDescent="0.35">
      <c r="O7569" s="191">
        <v>46072</v>
      </c>
      <c r="P7569" s="72">
        <v>1150.76</v>
      </c>
    </row>
    <row r="7570" spans="15:16" x14ac:dyDescent="0.35">
      <c r="O7570" s="191">
        <v>46073</v>
      </c>
      <c r="P7570" s="72">
        <v>1146.5</v>
      </c>
    </row>
    <row r="7571" spans="15:16" x14ac:dyDescent="0.35">
      <c r="O7571" s="191">
        <v>46076</v>
      </c>
      <c r="P7571" s="72">
        <v>1161.97</v>
      </c>
    </row>
    <row r="7572" spans="15:16" x14ac:dyDescent="0.35">
      <c r="O7572" s="191">
        <v>46077</v>
      </c>
      <c r="P7572" s="72">
        <v>1168.1199999999999</v>
      </c>
    </row>
    <row r="7573" spans="15:16" x14ac:dyDescent="0.35">
      <c r="O7573" s="191">
        <v>46078</v>
      </c>
      <c r="P7573" s="72">
        <v>1162.46</v>
      </c>
    </row>
    <row r="7574" spans="15:16" x14ac:dyDescent="0.35">
      <c r="O7574" s="191">
        <v>46079</v>
      </c>
      <c r="P7574" s="72">
        <v>1149.77</v>
      </c>
    </row>
    <row r="7575" spans="15:16" x14ac:dyDescent="0.35">
      <c r="O7575" s="191">
        <v>46080</v>
      </c>
      <c r="P7575" s="72">
        <v>1131.43</v>
      </c>
    </row>
    <row r="7576" spans="15:16" x14ac:dyDescent="0.35">
      <c r="O7576" s="191">
        <v>46083</v>
      </c>
      <c r="P7576" s="72">
        <v>1115.76</v>
      </c>
    </row>
    <row r="7577" spans="15:16" x14ac:dyDescent="0.35">
      <c r="O7577" s="191">
        <v>46085</v>
      </c>
      <c r="P7577" s="72">
        <v>1101.28</v>
      </c>
    </row>
    <row r="7578" spans="15:16" x14ac:dyDescent="0.35">
      <c r="O7578" s="191">
        <v>46086</v>
      </c>
      <c r="P7578" s="72">
        <v>1109.71</v>
      </c>
    </row>
    <row r="7579" spans="15:16" x14ac:dyDescent="0.35">
      <c r="O7579" s="191">
        <v>46087</v>
      </c>
      <c r="P7579" s="72">
        <v>1107.33</v>
      </c>
    </row>
    <row r="7580" spans="15:16" x14ac:dyDescent="0.35">
      <c r="O7580" s="191">
        <v>46090</v>
      </c>
      <c r="P7580" s="72">
        <v>1093.25</v>
      </c>
    </row>
    <row r="7581" spans="15:16" x14ac:dyDescent="0.35">
      <c r="O7581" s="191">
        <v>46091</v>
      </c>
      <c r="P7581" s="72">
        <v>1090.27</v>
      </c>
    </row>
    <row r="7582" spans="15:16" x14ac:dyDescent="0.35">
      <c r="O7582" s="191">
        <v>46092</v>
      </c>
      <c r="P7582" s="72">
        <v>1064.3900000000001</v>
      </c>
    </row>
    <row r="7583" spans="15:16" x14ac:dyDescent="0.35">
      <c r="O7583" s="191">
        <v>46093</v>
      </c>
      <c r="P7583" s="72">
        <v>1048.92</v>
      </c>
    </row>
    <row r="7584" spans="15:16" x14ac:dyDescent="0.35">
      <c r="O7584" s="191">
        <v>46094</v>
      </c>
      <c r="P7584" s="72">
        <v>1074.51</v>
      </c>
    </row>
    <row r="7585" spans="15:16" x14ac:dyDescent="0.35">
      <c r="O7585" s="191">
        <v>46097</v>
      </c>
      <c r="P7585" s="72">
        <v>1083.53</v>
      </c>
    </row>
    <row r="7586" spans="15:16" x14ac:dyDescent="0.35">
      <c r="O7586" s="191">
        <v>46098</v>
      </c>
      <c r="P7586" s="72">
        <v>1068.95</v>
      </c>
    </row>
    <row r="7587" spans="15:16" x14ac:dyDescent="0.35">
      <c r="O7587" s="191">
        <v>46099</v>
      </c>
      <c r="P7587" s="72">
        <v>1066.08</v>
      </c>
    </row>
    <row r="7588" spans="15:16" x14ac:dyDescent="0.35">
      <c r="O7588" s="191">
        <v>46100</v>
      </c>
      <c r="P7588" s="72">
        <v>1035.8399999999999</v>
      </c>
    </row>
    <row r="7589" spans="15:16" x14ac:dyDescent="0.35">
      <c r="O7589" s="191">
        <v>46101</v>
      </c>
      <c r="P7589" s="72">
        <v>1041.3900000000001</v>
      </c>
    </row>
    <row r="7590" spans="15:16" x14ac:dyDescent="0.35">
      <c r="O7590" s="191">
        <v>46104</v>
      </c>
      <c r="P7590" s="72">
        <v>1015.01</v>
      </c>
    </row>
    <row r="7591" spans="15:16" x14ac:dyDescent="0.35">
      <c r="O7591" s="191">
        <v>46105</v>
      </c>
      <c r="P7591" s="72">
        <v>1044.26</v>
      </c>
    </row>
    <row r="7592" spans="15:16" x14ac:dyDescent="0.35">
      <c r="O7592" s="191">
        <v>46106</v>
      </c>
      <c r="P7592" s="72">
        <v>1047.24</v>
      </c>
    </row>
    <row r="7593" spans="15:16" x14ac:dyDescent="0.35">
      <c r="O7593" s="191">
        <v>46108</v>
      </c>
      <c r="P7593" s="72">
        <v>1039.7</v>
      </c>
    </row>
    <row r="7594" spans="15:16" x14ac:dyDescent="0.35">
      <c r="O7594" s="191">
        <v>46111</v>
      </c>
      <c r="P7594" s="72">
        <v>1006.29</v>
      </c>
    </row>
    <row r="7595" spans="15:16" x14ac:dyDescent="0.35">
      <c r="O7595" s="191">
        <v>46113</v>
      </c>
      <c r="P7595" s="72">
        <v>1015.21</v>
      </c>
    </row>
    <row r="7596" spans="15:16" x14ac:dyDescent="0.35">
      <c r="O7596" s="191">
        <v>46114</v>
      </c>
      <c r="P7596" s="72">
        <v>1033.26</v>
      </c>
    </row>
    <row r="7597" spans="15:16" x14ac:dyDescent="0.35">
      <c r="O7597" s="191">
        <v>46118</v>
      </c>
      <c r="P7597" s="72">
        <v>1046.3499999999999</v>
      </c>
    </row>
    <row r="7598" spans="15:16" x14ac:dyDescent="0.35">
      <c r="O7598" s="191">
        <v>46119</v>
      </c>
      <c r="P7598" s="72">
        <v>1053.0899999999999</v>
      </c>
    </row>
    <row r="7599" spans="15:16" x14ac:dyDescent="0.35">
      <c r="O7599" s="191">
        <v>46120</v>
      </c>
      <c r="P7599" s="72">
        <v>1059.53</v>
      </c>
    </row>
    <row r="7600" spans="15:16" x14ac:dyDescent="0.35">
      <c r="O7600" s="191">
        <v>46121</v>
      </c>
      <c r="P7600" s="72">
        <v>1068.95</v>
      </c>
    </row>
    <row r="7601" spans="15:16" x14ac:dyDescent="0.35">
      <c r="O7601" s="191">
        <v>46122</v>
      </c>
      <c r="P7601" s="72">
        <v>1084.52</v>
      </c>
    </row>
    <row r="7602" spans="15:16" x14ac:dyDescent="0.35">
      <c r="O7602" s="191">
        <v>46125</v>
      </c>
      <c r="P7602" s="72">
        <v>1081.1500000000001</v>
      </c>
    </row>
    <row r="7603" spans="15:16" x14ac:dyDescent="0.35">
      <c r="O7603" s="191">
        <v>46127</v>
      </c>
      <c r="P7603" s="72">
        <v>1085.02</v>
      </c>
    </row>
    <row r="7604" spans="15:16" x14ac:dyDescent="0.35">
      <c r="O7604" s="191">
        <v>46128</v>
      </c>
      <c r="P7604" s="72">
        <v>1093.3499999999999</v>
      </c>
    </row>
    <row r="7605" spans="15:16" x14ac:dyDescent="0.35">
      <c r="O7605" s="191">
        <v>46129</v>
      </c>
      <c r="P7605" s="72">
        <v>1103.8599999999999</v>
      </c>
    </row>
    <row r="7606" spans="15:16" x14ac:dyDescent="0.35">
      <c r="O7606" s="191">
        <v>46132</v>
      </c>
      <c r="P7606" s="72">
        <v>1111</v>
      </c>
    </row>
    <row r="7607" spans="15:16" x14ac:dyDescent="0.35">
      <c r="O7607" s="191">
        <v>46133</v>
      </c>
      <c r="P7607" s="72">
        <v>1132.42</v>
      </c>
    </row>
    <row r="7608" spans="15:16" x14ac:dyDescent="0.35">
      <c r="O7608" s="191">
        <v>46134</v>
      </c>
      <c r="P7608" s="72">
        <v>1168.71</v>
      </c>
    </row>
    <row r="7609" spans="15:16" x14ac:dyDescent="0.35">
      <c r="O7609" s="191">
        <v>46135</v>
      </c>
      <c r="P7609" s="72">
        <v>1174.46</v>
      </c>
    </row>
    <row r="7610" spans="15:16" x14ac:dyDescent="0.35">
      <c r="O7610" s="191">
        <v>46136</v>
      </c>
      <c r="P7610" s="72">
        <v>1164.1500000000001</v>
      </c>
    </row>
    <row r="7611" spans="15:16" x14ac:dyDescent="0.35">
      <c r="O7611" s="191">
        <v>46139</v>
      </c>
      <c r="P7611" s="72">
        <v>1150.76</v>
      </c>
    </row>
    <row r="7612" spans="15:16" x14ac:dyDescent="0.35">
      <c r="O7612" s="191">
        <v>46140</v>
      </c>
      <c r="P7612" s="72">
        <v>1138.07</v>
      </c>
    </row>
    <row r="7613" spans="15:16" x14ac:dyDescent="0.35">
      <c r="O7613" s="191">
        <v>46141</v>
      </c>
      <c r="P7613" s="72">
        <v>1158.2</v>
      </c>
    </row>
    <row r="7614" spans="15:16" x14ac:dyDescent="0.35">
      <c r="O7614" s="191">
        <v>46142</v>
      </c>
      <c r="P7614" s="72">
        <v>1135</v>
      </c>
    </row>
    <row r="7615" spans="15:16" x14ac:dyDescent="0.35">
      <c r="O7615" s="191">
        <v>46143</v>
      </c>
      <c r="P7615" s="72">
        <v>1135</v>
      </c>
    </row>
    <row r="7616" spans="15:16" x14ac:dyDescent="0.35">
      <c r="O7616" s="191">
        <v>46146</v>
      </c>
      <c r="P7616" s="72">
        <v>1150.6600000000001</v>
      </c>
    </row>
    <row r="7617" spans="15:16" x14ac:dyDescent="0.35">
      <c r="O7617" s="191">
        <v>46147</v>
      </c>
      <c r="P7617" s="72">
        <v>1143.82</v>
      </c>
    </row>
    <row r="7618" spans="15:16" x14ac:dyDescent="0.35">
      <c r="O7618" s="191">
        <v>46148</v>
      </c>
      <c r="P7618" s="72">
        <v>1142.53</v>
      </c>
    </row>
    <row r="7619" spans="15:16" x14ac:dyDescent="0.35">
      <c r="O7619" s="191">
        <v>46149</v>
      </c>
      <c r="P7619" s="72">
        <v>1142.04</v>
      </c>
    </row>
    <row r="7620" spans="15:16" x14ac:dyDescent="0.35">
      <c r="O7620" s="191">
        <v>46150</v>
      </c>
      <c r="P7620" s="72">
        <v>1166.33</v>
      </c>
    </row>
    <row r="7621" spans="15:16" x14ac:dyDescent="0.35">
      <c r="O7621" s="191">
        <v>46153</v>
      </c>
      <c r="P7621" s="72">
        <v>1260.3399999999999</v>
      </c>
    </row>
    <row r="7622" spans="15:16" x14ac:dyDescent="0.35">
      <c r="O7622" s="191">
        <v>46154</v>
      </c>
      <c r="P7622" s="72">
        <v>1242.49</v>
      </c>
    </row>
    <row r="7623" spans="15:16" x14ac:dyDescent="0.35">
      <c r="O7623" s="191">
        <v>46155</v>
      </c>
      <c r="P7623" s="72">
        <v>1224.6400000000001</v>
      </c>
    </row>
    <row r="7624" spans="15:16" x14ac:dyDescent="0.35">
      <c r="O7624" s="191">
        <v>46156</v>
      </c>
      <c r="P7624" s="72">
        <v>1217.99</v>
      </c>
    </row>
    <row r="7625" spans="15:16" x14ac:dyDescent="0.35">
      <c r="O7625" s="191">
        <v>46157</v>
      </c>
      <c r="P7625" s="72">
        <v>1223.6500000000001</v>
      </c>
    </row>
    <row r="7626" spans="15:16" x14ac:dyDescent="0.35">
      <c r="O7626" s="191">
        <v>46160</v>
      </c>
      <c r="P7626" s="72">
        <v>1220.67</v>
      </c>
    </row>
    <row r="7627" spans="15:16" x14ac:dyDescent="0.35">
      <c r="O7627" s="191">
        <v>46161</v>
      </c>
      <c r="P7627" s="72">
        <v>1200.74</v>
      </c>
    </row>
    <row r="7628" spans="15:16" x14ac:dyDescent="0.35">
      <c r="O7628" s="191">
        <v>46162</v>
      </c>
      <c r="P7628" s="72">
        <v>1198.56</v>
      </c>
    </row>
    <row r="7629" spans="15:16" x14ac:dyDescent="0.35">
      <c r="O7629" s="191">
        <v>46163</v>
      </c>
      <c r="P7629" s="72">
        <v>1184.8699999999999</v>
      </c>
    </row>
    <row r="7630" spans="15:16" x14ac:dyDescent="0.35">
      <c r="O7630" s="191">
        <v>46164</v>
      </c>
      <c r="P7630" s="72">
        <v>1181.8</v>
      </c>
    </row>
    <row r="7631" spans="15:16" x14ac:dyDescent="0.35">
      <c r="O7631" s="191">
        <v>46167</v>
      </c>
      <c r="P7631" s="72">
        <v>1187.2</v>
      </c>
    </row>
    <row r="7632" spans="15:16" x14ac:dyDescent="0.35">
      <c r="O7632" s="191">
        <v>46168</v>
      </c>
      <c r="P7632" s="72">
        <v>1187.5999999999999</v>
      </c>
    </row>
    <row r="7633" spans="15:16" x14ac:dyDescent="0.35">
      <c r="O7633" s="191">
        <v>46169</v>
      </c>
      <c r="P7633" s="72">
        <v>1204.5999999999999</v>
      </c>
    </row>
    <row r="7634" spans="15:16" x14ac:dyDescent="0.35">
      <c r="O7634" s="191">
        <v>46170</v>
      </c>
      <c r="P7634" s="72">
        <v>1204.5999999999999</v>
      </c>
    </row>
    <row r="7635" spans="15:16" x14ac:dyDescent="0.35">
      <c r="O7635" s="191">
        <v>46171</v>
      </c>
      <c r="P7635" s="72">
        <v>1178.4000000000001</v>
      </c>
    </row>
    <row r="7636" spans="15:16" x14ac:dyDescent="0.35">
      <c r="O7636" s="191">
        <v>46174</v>
      </c>
      <c r="P7636" s="72">
        <v>1143.3</v>
      </c>
    </row>
    <row r="7637" spans="15:16" x14ac:dyDescent="0.35">
      <c r="O7637" s="191">
        <v>46175</v>
      </c>
      <c r="P7637" s="72">
        <v>1154.7</v>
      </c>
    </row>
    <row r="7638" spans="15:16" x14ac:dyDescent="0.35">
      <c r="O7638" s="191">
        <v>46176</v>
      </c>
      <c r="P7638" s="72">
        <v>1144</v>
      </c>
    </row>
  </sheetData>
  <sortState xmlns:xlrd2="http://schemas.microsoft.com/office/spreadsheetml/2017/richdata2" ref="O6:P7638">
    <sortCondition ref="O5:O7638"/>
  </sortState>
  <mergeCells count="1">
    <mergeCell ref="O3:O4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B279F-8CA5-4A1D-9355-D5D1F4CC21F9}">
  <dimension ref="B2:Q35"/>
  <sheetViews>
    <sheetView showGridLines="0" topLeftCell="A2" zoomScaleNormal="100" workbookViewId="0">
      <pane ySplit="5" topLeftCell="A7" activePane="bottomLeft" state="frozen"/>
      <selection activeCell="A2" sqref="A2"/>
      <selection pane="bottomLeft" activeCell="D34" sqref="D34"/>
    </sheetView>
  </sheetViews>
  <sheetFormatPr defaultRowHeight="14.5" x14ac:dyDescent="0.35"/>
  <cols>
    <col min="1" max="1" width="1.7265625" customWidth="1"/>
    <col min="2" max="2" width="15.6328125" customWidth="1"/>
    <col min="3" max="3" width="15.36328125" customWidth="1"/>
    <col min="5" max="5" width="11.7265625" customWidth="1"/>
    <col min="6" max="6" width="10.453125" customWidth="1"/>
    <col min="8" max="8" width="11.81640625" customWidth="1"/>
    <col min="10" max="10" width="1.7265625" customWidth="1"/>
    <col min="11" max="11" width="9.54296875" customWidth="1"/>
    <col min="12" max="12" width="10.08984375" customWidth="1"/>
    <col min="13" max="13" width="10.453125" customWidth="1"/>
    <col min="14" max="14" width="1.7265625" customWidth="1"/>
    <col min="15" max="15" width="12.26953125" customWidth="1"/>
    <col min="16" max="16" width="11.81640625" customWidth="1"/>
    <col min="17" max="17" width="12.81640625" bestFit="1" customWidth="1"/>
  </cols>
  <sheetData>
    <row r="2" spans="2:17" x14ac:dyDescent="0.35">
      <c r="B2" s="64" t="s">
        <v>450</v>
      </c>
    </row>
    <row r="3" spans="2:17" ht="15.5" x14ac:dyDescent="0.35">
      <c r="B3" s="173" t="s">
        <v>378</v>
      </c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</row>
    <row r="4" spans="2:17" ht="6" customHeight="1" x14ac:dyDescent="0.35"/>
    <row r="5" spans="2:17" x14ac:dyDescent="0.35">
      <c r="B5" s="27"/>
      <c r="C5" s="27"/>
      <c r="D5" s="211" t="s">
        <v>385</v>
      </c>
      <c r="E5" s="211"/>
      <c r="F5" s="211"/>
      <c r="G5" s="211"/>
      <c r="H5" s="211"/>
      <c r="I5" s="211"/>
      <c r="J5" s="27"/>
      <c r="K5" s="211" t="s">
        <v>388</v>
      </c>
      <c r="L5" s="211"/>
      <c r="M5" s="211"/>
      <c r="N5" s="27"/>
      <c r="O5" s="211" t="s">
        <v>389</v>
      </c>
      <c r="P5" s="211"/>
      <c r="Q5" s="211"/>
    </row>
    <row r="6" spans="2:17" ht="29" x14ac:dyDescent="0.35">
      <c r="B6" s="27" t="s">
        <v>379</v>
      </c>
      <c r="C6" s="27" t="s">
        <v>380</v>
      </c>
      <c r="D6" s="155" t="s">
        <v>376</v>
      </c>
      <c r="E6" s="156" t="s">
        <v>381</v>
      </c>
      <c r="F6" s="156" t="s">
        <v>382</v>
      </c>
      <c r="G6" s="156" t="s">
        <v>383</v>
      </c>
      <c r="H6" s="156" t="s">
        <v>384</v>
      </c>
      <c r="I6" s="29"/>
      <c r="J6" s="29"/>
      <c r="K6" s="29" t="s">
        <v>386</v>
      </c>
      <c r="L6" s="29" t="s">
        <v>101</v>
      </c>
      <c r="M6" s="29" t="s">
        <v>387</v>
      </c>
      <c r="N6" s="29"/>
      <c r="O6" s="29" t="s">
        <v>427</v>
      </c>
      <c r="P6" s="29" t="s">
        <v>426</v>
      </c>
      <c r="Q6" s="29" t="s">
        <v>428</v>
      </c>
    </row>
    <row r="7" spans="2:17" ht="6" customHeight="1" x14ac:dyDescent="0.35"/>
    <row r="8" spans="2:17" ht="14.5" customHeight="1" x14ac:dyDescent="0.35">
      <c r="B8" s="151" t="str">
        <f>'Data Room&gt;'!C9</f>
        <v>Tata Consumer</v>
      </c>
      <c r="C8" s="151" t="s">
        <v>434</v>
      </c>
      <c r="D8" s="157">
        <f>'Data Room&gt;'!D9</f>
        <v>1196</v>
      </c>
      <c r="E8" s="157">
        <f>'Data Room&gt;'!E9</f>
        <v>98.96</v>
      </c>
      <c r="F8" s="158">
        <f>D8*E8</f>
        <v>118356.15999999999</v>
      </c>
      <c r="G8" s="158">
        <f>'Data Room&gt;'!I9</f>
        <v>-600.97999999999956</v>
      </c>
      <c r="H8" s="158">
        <f>F8+G8</f>
        <v>117755.18</v>
      </c>
      <c r="I8" s="158"/>
      <c r="J8" s="158"/>
      <c r="K8" s="158">
        <f>'Data Room&gt;'!K9</f>
        <v>20290.43</v>
      </c>
      <c r="L8" s="158">
        <f>'Data Room&gt;'!L9</f>
        <v>2840.6602000000003</v>
      </c>
      <c r="M8" s="158">
        <f>'Data Room&gt;'!M9</f>
        <v>1546.8</v>
      </c>
      <c r="N8" s="151"/>
      <c r="O8" s="159">
        <f>$H8/K8</f>
        <v>5.8034837112865523</v>
      </c>
      <c r="P8" s="159">
        <f>$H8/L8</f>
        <v>41.453455080618227</v>
      </c>
      <c r="Q8" s="159">
        <f>F8/M8</f>
        <v>76.516783035945167</v>
      </c>
    </row>
    <row r="9" spans="2:17" x14ac:dyDescent="0.35">
      <c r="B9" s="160" t="str">
        <f>'Data Room&gt;'!C4</f>
        <v>Hind. Unilever</v>
      </c>
      <c r="C9" s="160" t="s">
        <v>435</v>
      </c>
      <c r="D9" s="161">
        <f>'Data Room&gt;'!D4</f>
        <v>2177.1</v>
      </c>
      <c r="E9" s="161">
        <f>'Data Room&gt;'!E4</f>
        <v>234.96</v>
      </c>
      <c r="F9" s="162">
        <f>D9*E9</f>
        <v>511531.41599999997</v>
      </c>
      <c r="G9" s="162">
        <f>'Data Room&gt;'!I4</f>
        <v>-1770</v>
      </c>
      <c r="H9" s="162">
        <f>F9+G9</f>
        <v>509761.41599999997</v>
      </c>
      <c r="I9" s="162"/>
      <c r="J9" s="162"/>
      <c r="K9" s="162">
        <f>'Data Room&gt;'!K4</f>
        <v>64468</v>
      </c>
      <c r="L9" s="162">
        <f>'Data Room&gt;'!L4</f>
        <v>14827.640000000001</v>
      </c>
      <c r="M9" s="162">
        <f>'Data Room&gt;'!M4</f>
        <v>15059</v>
      </c>
      <c r="N9" s="163"/>
      <c r="O9" s="164">
        <f t="shared" ref="O9:O16" si="0">$H9/K9</f>
        <v>7.907200719736923</v>
      </c>
      <c r="P9" s="164">
        <f t="shared" ref="P9:P16" si="1">$H9/L9</f>
        <v>34.379133564073577</v>
      </c>
      <c r="Q9" s="164">
        <f t="shared" ref="Q9:Q16" si="2">F9/M9</f>
        <v>33.968485025566103</v>
      </c>
    </row>
    <row r="10" spans="2:17" x14ac:dyDescent="0.35">
      <c r="B10" s="160" t="str">
        <f>'Data Room&gt;'!C5</f>
        <v>ITC</v>
      </c>
      <c r="C10" s="160" t="s">
        <v>436</v>
      </c>
      <c r="D10" s="161">
        <f>'Data Room&gt;'!D5</f>
        <v>288.64999999999998</v>
      </c>
      <c r="E10" s="161">
        <f>'Data Room&gt;'!E5</f>
        <v>1252.95</v>
      </c>
      <c r="F10" s="162">
        <f t="shared" ref="F10:F16" si="3">D10*E10</f>
        <v>361664.01749999996</v>
      </c>
      <c r="G10" s="162">
        <f>'Data Room&gt;'!I5</f>
        <v>-609.73</v>
      </c>
      <c r="H10" s="162">
        <f t="shared" ref="H10:H16" si="4">F10+G10</f>
        <v>361054.28749999998</v>
      </c>
      <c r="I10" s="162"/>
      <c r="J10" s="162"/>
      <c r="K10" s="162">
        <f>'Data Room&gt;'!K5</f>
        <v>78868.399999999994</v>
      </c>
      <c r="L10" s="162">
        <f>'Data Room&gt;'!L5</f>
        <v>27603.939999999995</v>
      </c>
      <c r="M10" s="162">
        <f>'Data Room&gt;'!M5</f>
        <v>21018.15</v>
      </c>
      <c r="N10" s="163"/>
      <c r="O10" s="164">
        <f t="shared" si="0"/>
        <v>4.5779334625781685</v>
      </c>
      <c r="P10" s="164">
        <f t="shared" si="1"/>
        <v>13.079809893080482</v>
      </c>
      <c r="Q10" s="164">
        <f t="shared" si="2"/>
        <v>17.207224113444806</v>
      </c>
    </row>
    <row r="11" spans="2:17" x14ac:dyDescent="0.35">
      <c r="B11" s="160" t="str">
        <f>'Data Room&gt;'!C6</f>
        <v>Nestle India</v>
      </c>
      <c r="C11" s="160" t="s">
        <v>438</v>
      </c>
      <c r="D11" s="161">
        <f>'Data Room&gt;'!D6</f>
        <v>1423.25</v>
      </c>
      <c r="E11" s="161">
        <f>'Data Room&gt;'!E6</f>
        <v>192.83</v>
      </c>
      <c r="F11" s="162">
        <f t="shared" si="3"/>
        <v>274445.29750000004</v>
      </c>
      <c r="G11" s="162">
        <f>'Data Room&gt;'!I6</f>
        <v>-896.70999999999981</v>
      </c>
      <c r="H11" s="162">
        <f t="shared" si="4"/>
        <v>273548.58750000002</v>
      </c>
      <c r="I11" s="162"/>
      <c r="J11" s="162"/>
      <c r="K11" s="162">
        <f>'Data Room&gt;'!K6</f>
        <v>23154.6</v>
      </c>
      <c r="L11" s="162">
        <f>'Data Room&gt;'!L6</f>
        <v>5325.558</v>
      </c>
      <c r="M11" s="162">
        <f>'Data Room&gt;'!M6</f>
        <v>3544.6</v>
      </c>
      <c r="N11" s="163"/>
      <c r="O11" s="164">
        <f t="shared" si="0"/>
        <v>11.814006180197458</v>
      </c>
      <c r="P11" s="164">
        <f t="shared" si="1"/>
        <v>51.365244261728073</v>
      </c>
      <c r="Q11" s="164">
        <f t="shared" si="2"/>
        <v>77.426309738757567</v>
      </c>
    </row>
    <row r="12" spans="2:17" x14ac:dyDescent="0.35">
      <c r="B12" s="160" t="str">
        <f>'Data Room&gt;'!C8</f>
        <v>Britannia Inds.</v>
      </c>
      <c r="C12" s="160" t="s">
        <v>441</v>
      </c>
      <c r="D12" s="161">
        <f>'Data Room&gt;'!D8</f>
        <v>5265</v>
      </c>
      <c r="E12" s="161">
        <f>'Data Room&gt;'!E8</f>
        <v>24.09</v>
      </c>
      <c r="F12" s="162">
        <f t="shared" si="3"/>
        <v>126833.85</v>
      </c>
      <c r="G12" s="162">
        <f>'Data Room&gt;'!I8</f>
        <v>1027.8399999999999</v>
      </c>
      <c r="H12" s="162">
        <f t="shared" si="4"/>
        <v>127861.69</v>
      </c>
      <c r="I12" s="162"/>
      <c r="J12" s="162"/>
      <c r="K12" s="162">
        <f>'Data Room&gt;'!K8</f>
        <v>19151.59</v>
      </c>
      <c r="L12" s="162">
        <f>'Data Room&gt;'!L8</f>
        <v>3447.2862</v>
      </c>
      <c r="M12" s="162">
        <f>'Data Room&gt;'!M8</f>
        <v>2537.0100000000002</v>
      </c>
      <c r="N12" s="163"/>
      <c r="O12" s="164">
        <f t="shared" si="0"/>
        <v>6.676296328398843</v>
      </c>
      <c r="P12" s="164">
        <f t="shared" si="1"/>
        <v>37.090535157771349</v>
      </c>
      <c r="Q12" s="164">
        <f t="shared" si="2"/>
        <v>49.993437156337578</v>
      </c>
    </row>
    <row r="13" spans="2:17" x14ac:dyDescent="0.35">
      <c r="B13" s="160" t="str">
        <f>'Data Room&gt;'!C10</f>
        <v>Marico</v>
      </c>
      <c r="C13" s="160" t="s">
        <v>442</v>
      </c>
      <c r="D13" s="161">
        <f>'Data Room&gt;'!D10</f>
        <v>834.45</v>
      </c>
      <c r="E13" s="161">
        <f>'Data Room&gt;'!E10</f>
        <v>129.83000000000001</v>
      </c>
      <c r="F13" s="162">
        <f t="shared" si="3"/>
        <v>108336.64350000002</v>
      </c>
      <c r="G13" s="162">
        <f>'Data Room&gt;'!I10</f>
        <v>64</v>
      </c>
      <c r="H13" s="162">
        <f t="shared" si="4"/>
        <v>108400.64350000002</v>
      </c>
      <c r="I13" s="162"/>
      <c r="J13" s="162"/>
      <c r="K13" s="162">
        <f>'Data Room&gt;'!K10</f>
        <v>13611</v>
      </c>
      <c r="L13" s="162">
        <f>'Data Room&gt;'!L10</f>
        <v>2313.8700000000003</v>
      </c>
      <c r="M13" s="162">
        <f>'Data Room&gt;'!M10</f>
        <v>1813</v>
      </c>
      <c r="N13" s="163"/>
      <c r="O13" s="164">
        <f t="shared" si="0"/>
        <v>7.9641939240320347</v>
      </c>
      <c r="P13" s="164">
        <f t="shared" si="1"/>
        <v>46.848199553129604</v>
      </c>
      <c r="Q13" s="164">
        <f t="shared" si="2"/>
        <v>59.755456977385563</v>
      </c>
    </row>
    <row r="14" spans="2:17" x14ac:dyDescent="0.35">
      <c r="B14" s="160" t="str">
        <f>'Data Room&gt;'!C11</f>
        <v>Godrej Consumer</v>
      </c>
      <c r="C14" s="160" t="s">
        <v>443</v>
      </c>
      <c r="D14" s="161">
        <f>'Data Room&gt;'!D11</f>
        <v>1038.8</v>
      </c>
      <c r="E14" s="161">
        <f>'Data Room&gt;'!E11</f>
        <v>102.32</v>
      </c>
      <c r="F14" s="162">
        <f t="shared" si="3"/>
        <v>106290.01599999999</v>
      </c>
      <c r="G14" s="162">
        <f>'Data Room&gt;'!I11</f>
        <v>3410.4000000000005</v>
      </c>
      <c r="H14" s="162">
        <f t="shared" si="4"/>
        <v>109700.41599999998</v>
      </c>
      <c r="I14" s="162"/>
      <c r="J14" s="162"/>
      <c r="K14" s="162">
        <f>'Data Room&gt;'!K11</f>
        <v>15177.9</v>
      </c>
      <c r="L14" s="162">
        <f>'Data Room&gt;'!L11</f>
        <v>3187.3589999999999</v>
      </c>
      <c r="M14" s="162">
        <f>'Data Room&gt;'!M11</f>
        <v>1861.47</v>
      </c>
      <c r="N14" s="163"/>
      <c r="O14" s="164">
        <f t="shared" si="0"/>
        <v>7.2276412415419777</v>
      </c>
      <c r="P14" s="164">
        <f t="shared" si="1"/>
        <v>34.417339245437987</v>
      </c>
      <c r="Q14" s="164">
        <f t="shared" si="2"/>
        <v>57.100042439577315</v>
      </c>
    </row>
    <row r="15" spans="2:17" x14ac:dyDescent="0.35">
      <c r="B15" s="160" t="str">
        <f>'Data Room&gt;'!C22</f>
        <v>Colgate-Palmoliv</v>
      </c>
      <c r="C15" s="160" t="s">
        <v>444</v>
      </c>
      <c r="D15" s="161">
        <f>'Data Room&gt;'!D22</f>
        <v>2090</v>
      </c>
      <c r="E15" s="161">
        <f>'Data Room&gt;'!E22</f>
        <v>27.2</v>
      </c>
      <c r="F15" s="162">
        <f>D15*E15</f>
        <v>56848</v>
      </c>
      <c r="G15" s="162">
        <f>'Data Room&gt;'!I22</f>
        <v>-1421.4099999999999</v>
      </c>
      <c r="H15" s="162">
        <f t="shared" si="4"/>
        <v>55426.59</v>
      </c>
      <c r="I15" s="162"/>
      <c r="J15" s="162"/>
      <c r="K15" s="162">
        <f>'Data Room&gt;'!K22</f>
        <v>6035.04</v>
      </c>
      <c r="L15" s="162">
        <f>'Data Room&gt;'!L22</f>
        <v>1870.8624</v>
      </c>
      <c r="M15" s="162">
        <f>'Data Room&gt;'!M22</f>
        <v>1325.31</v>
      </c>
      <c r="N15" s="163"/>
      <c r="O15" s="164">
        <f t="shared" si="0"/>
        <v>9.184129682653305</v>
      </c>
      <c r="P15" s="164">
        <f t="shared" si="1"/>
        <v>29.626224782752594</v>
      </c>
      <c r="Q15" s="164">
        <f t="shared" si="2"/>
        <v>42.894115339052753</v>
      </c>
    </row>
    <row r="16" spans="2:17" x14ac:dyDescent="0.35">
      <c r="B16" s="160" t="str">
        <f>'Data Room&gt;'!C13</f>
        <v>Dabur India</v>
      </c>
      <c r="C16" s="160" t="s">
        <v>445</v>
      </c>
      <c r="D16" s="161">
        <f>'Data Room&gt;'!D13</f>
        <v>445.4</v>
      </c>
      <c r="E16" s="161">
        <f>'Data Room&gt;'!E13</f>
        <v>177.37</v>
      </c>
      <c r="F16" s="162">
        <f t="shared" si="3"/>
        <v>79000.597999999998</v>
      </c>
      <c r="G16" s="162">
        <f>'Data Room&gt;'!I13</f>
        <v>725.24999999999989</v>
      </c>
      <c r="H16" s="162">
        <f t="shared" si="4"/>
        <v>79725.847999999998</v>
      </c>
      <c r="I16" s="162"/>
      <c r="J16" s="162"/>
      <c r="K16" s="162">
        <f>'Data Room&gt;'!K13</f>
        <v>13192.57</v>
      </c>
      <c r="L16" s="162">
        <f>'Data Room&gt;'!L13</f>
        <v>2506.5882999999999</v>
      </c>
      <c r="M16" s="162">
        <f>'Data Room&gt;'!M13</f>
        <v>1868.69</v>
      </c>
      <c r="N16" s="163"/>
      <c r="O16" s="164">
        <f t="shared" si="0"/>
        <v>6.0432385805040258</v>
      </c>
      <c r="P16" s="164">
        <f t="shared" si="1"/>
        <v>31.806518844758031</v>
      </c>
      <c r="Q16" s="164">
        <f t="shared" si="2"/>
        <v>42.275924845747554</v>
      </c>
    </row>
    <row r="17" spans="2:17" ht="6" customHeight="1" x14ac:dyDescent="0.35">
      <c r="B17" s="20"/>
      <c r="C17" s="20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</row>
    <row r="18" spans="2:17" x14ac:dyDescent="0.35">
      <c r="B18" s="151" t="s">
        <v>429</v>
      </c>
      <c r="C18" s="151"/>
      <c r="D18" s="151"/>
      <c r="E18" s="151"/>
      <c r="F18" s="151"/>
      <c r="G18" s="151"/>
      <c r="H18" s="151"/>
      <c r="I18" s="151"/>
      <c r="J18" s="151"/>
      <c r="K18" s="151"/>
      <c r="L18" s="151"/>
      <c r="M18" s="151"/>
      <c r="N18" s="151"/>
      <c r="O18" s="159">
        <f>MAX(O8:O16)</f>
        <v>11.814006180197458</v>
      </c>
      <c r="P18" s="159">
        <f>MAX(P8:P16)</f>
        <v>51.365244261728073</v>
      </c>
      <c r="Q18" s="159">
        <f>MAX(Q8:Q16)</f>
        <v>77.426309738757567</v>
      </c>
    </row>
    <row r="19" spans="2:17" x14ac:dyDescent="0.35">
      <c r="B19" s="151" t="s">
        <v>430</v>
      </c>
      <c r="C19" s="151"/>
      <c r="D19" s="151"/>
      <c r="E19" s="151"/>
      <c r="F19" s="151"/>
      <c r="G19" s="151"/>
      <c r="H19" s="151"/>
      <c r="I19" s="151"/>
      <c r="J19" s="151"/>
      <c r="K19" s="151"/>
      <c r="L19" s="151"/>
      <c r="M19" s="151"/>
      <c r="N19" s="151"/>
      <c r="O19" s="159">
        <f>QUARTILE(O8:O16,3)</f>
        <v>7.9641939240320347</v>
      </c>
      <c r="P19" s="159">
        <f>QUARTILE(P8:P16,3)</f>
        <v>41.453455080618227</v>
      </c>
      <c r="Q19" s="159">
        <f>QUARTILE(Q8:Q16,3)</f>
        <v>59.755456977385563</v>
      </c>
    </row>
    <row r="20" spans="2:17" x14ac:dyDescent="0.35">
      <c r="B20" s="167" t="s">
        <v>264</v>
      </c>
      <c r="C20" s="167"/>
      <c r="D20" s="167"/>
      <c r="E20" s="167"/>
      <c r="F20" s="167"/>
      <c r="G20" s="167"/>
      <c r="H20" s="167"/>
      <c r="I20" s="167"/>
      <c r="J20" s="167"/>
      <c r="K20" s="167"/>
      <c r="L20" s="167"/>
      <c r="M20" s="167"/>
      <c r="N20" s="167"/>
      <c r="O20" s="168">
        <f>AVERAGE(O8:O16)</f>
        <v>7.4664582034365861</v>
      </c>
      <c r="P20" s="168">
        <f>AVERAGE(P8:P16)</f>
        <v>35.562940042594441</v>
      </c>
      <c r="Q20" s="168">
        <f>AVERAGE(Q8:Q16)</f>
        <v>50.793086519090487</v>
      </c>
    </row>
    <row r="21" spans="2:17" x14ac:dyDescent="0.35">
      <c r="B21" s="167" t="s">
        <v>194</v>
      </c>
      <c r="C21" s="167"/>
      <c r="D21" s="167"/>
      <c r="E21" s="167"/>
      <c r="F21" s="167"/>
      <c r="G21" s="167"/>
      <c r="H21" s="167"/>
      <c r="I21" s="167"/>
      <c r="J21" s="167"/>
      <c r="K21" s="167"/>
      <c r="L21" s="167"/>
      <c r="M21" s="167"/>
      <c r="N21" s="167"/>
      <c r="O21" s="168">
        <f>MEDIAN(O8:O16)</f>
        <v>7.2276412415419777</v>
      </c>
      <c r="P21" s="168">
        <f>MEDIAN(P8:P16)</f>
        <v>34.417339245437987</v>
      </c>
      <c r="Q21" s="168">
        <f>MEDIAN(Q8:Q16)</f>
        <v>49.993437156337578</v>
      </c>
    </row>
    <row r="22" spans="2:17" x14ac:dyDescent="0.35">
      <c r="B22" s="151" t="s">
        <v>431</v>
      </c>
      <c r="C22" s="151"/>
      <c r="D22" s="151"/>
      <c r="E22" s="151"/>
      <c r="F22" s="151"/>
      <c r="G22" s="151"/>
      <c r="H22" s="151"/>
      <c r="I22" s="151"/>
      <c r="J22" s="151"/>
      <c r="K22" s="151"/>
      <c r="L22" s="151"/>
      <c r="M22" s="151"/>
      <c r="N22" s="151"/>
      <c r="O22" s="159">
        <f>QUARTILE(O8:O16,1)</f>
        <v>6.0432385805040258</v>
      </c>
      <c r="P22" s="159">
        <f>QUARTILE(P8:P16,1)</f>
        <v>31.806518844758031</v>
      </c>
      <c r="Q22" s="159">
        <f>QUARTILE(Q8:Q16,1)</f>
        <v>42.275924845747554</v>
      </c>
    </row>
    <row r="23" spans="2:17" x14ac:dyDescent="0.35">
      <c r="B23" s="151" t="s">
        <v>432</v>
      </c>
      <c r="C23" s="151"/>
      <c r="D23" s="151"/>
      <c r="E23" s="151"/>
      <c r="F23" s="151"/>
      <c r="G23" s="151"/>
      <c r="H23" s="151"/>
      <c r="I23" s="151"/>
      <c r="J23" s="151"/>
      <c r="K23" s="151"/>
      <c r="L23" s="151"/>
      <c r="M23" s="151"/>
      <c r="N23" s="151"/>
      <c r="O23" s="159">
        <f>MIN(O8:O16)</f>
        <v>4.5779334625781685</v>
      </c>
      <c r="P23" s="159">
        <f>MIN(P8:P16)</f>
        <v>13.079809893080482</v>
      </c>
      <c r="Q23" s="159">
        <f>MIN(Q8:Q16)</f>
        <v>17.207224113444806</v>
      </c>
    </row>
    <row r="25" spans="2:17" x14ac:dyDescent="0.35">
      <c r="B25" s="165" t="s">
        <v>446</v>
      </c>
      <c r="C25" s="166"/>
      <c r="D25" s="166"/>
      <c r="E25" s="166"/>
      <c r="F25" s="166"/>
      <c r="G25" s="166"/>
      <c r="H25" s="166"/>
      <c r="I25" s="166"/>
      <c r="J25" s="166"/>
      <c r="K25" s="166"/>
      <c r="L25" s="166"/>
      <c r="M25" s="166"/>
      <c r="N25" s="166"/>
      <c r="O25" s="29" t="s">
        <v>427</v>
      </c>
      <c r="P25" s="29" t="s">
        <v>426</v>
      </c>
      <c r="Q25" s="29" t="s">
        <v>428</v>
      </c>
    </row>
    <row r="26" spans="2:17" ht="6" customHeight="1" x14ac:dyDescent="0.35"/>
    <row r="27" spans="2:17" x14ac:dyDescent="0.35">
      <c r="B27" s="124" t="s">
        <v>447</v>
      </c>
      <c r="C27" s="124"/>
      <c r="D27" s="124"/>
      <c r="E27" s="124"/>
      <c r="F27" s="124"/>
      <c r="G27" s="124"/>
      <c r="H27" s="124"/>
      <c r="I27" s="124"/>
      <c r="J27" s="124"/>
      <c r="K27" s="124"/>
      <c r="L27" s="124"/>
      <c r="M27" s="124"/>
      <c r="N27" s="124"/>
      <c r="O27" s="171">
        <f>$K8*O21</f>
        <v>146651.94867662058</v>
      </c>
      <c r="P27" s="171">
        <f>$L8*P21</f>
        <v>97767.965784413725</v>
      </c>
      <c r="Q27" s="171">
        <f>Q29+Q28</f>
        <v>76728.868593422972</v>
      </c>
    </row>
    <row r="28" spans="2:17" x14ac:dyDescent="0.35">
      <c r="B28" s="124" t="s">
        <v>383</v>
      </c>
      <c r="C28" s="124"/>
      <c r="D28" s="124"/>
      <c r="E28" s="124"/>
      <c r="F28" s="124"/>
      <c r="G28" s="124"/>
      <c r="H28" s="124"/>
      <c r="I28" s="124"/>
      <c r="J28" s="124"/>
      <c r="K28" s="124"/>
      <c r="L28" s="124"/>
      <c r="M28" s="124"/>
      <c r="N28" s="124"/>
      <c r="O28" s="171">
        <f>$G$8</f>
        <v>-600.97999999999956</v>
      </c>
      <c r="P28" s="171">
        <f t="shared" ref="P28:Q28" si="5">$G$8</f>
        <v>-600.97999999999956</v>
      </c>
      <c r="Q28" s="171">
        <f t="shared" si="5"/>
        <v>-600.97999999999956</v>
      </c>
    </row>
    <row r="29" spans="2:17" x14ac:dyDescent="0.35">
      <c r="B29" s="124" t="s">
        <v>448</v>
      </c>
      <c r="C29" s="124"/>
      <c r="D29" s="124"/>
      <c r="E29" s="124"/>
      <c r="F29" s="124"/>
      <c r="G29" s="124"/>
      <c r="H29" s="124"/>
      <c r="I29" s="124"/>
      <c r="J29" s="124"/>
      <c r="K29" s="124"/>
      <c r="L29" s="124"/>
      <c r="M29" s="124"/>
      <c r="N29" s="124"/>
      <c r="O29" s="171">
        <f>O27+O28</f>
        <v>146050.96867662057</v>
      </c>
      <c r="P29" s="171">
        <f t="shared" ref="P29" si="6">P27+P28</f>
        <v>97166.98578441373</v>
      </c>
      <c r="Q29" s="171">
        <f>Q21*M8</f>
        <v>77329.848593422968</v>
      </c>
    </row>
    <row r="30" spans="2:17" x14ac:dyDescent="0.35">
      <c r="B30" s="124" t="s">
        <v>381</v>
      </c>
      <c r="C30" s="124"/>
      <c r="D30" s="124"/>
      <c r="E30" s="124"/>
      <c r="F30" s="124"/>
      <c r="G30" s="124"/>
      <c r="H30" s="124"/>
      <c r="I30" s="124"/>
      <c r="J30" s="124"/>
      <c r="K30" s="124"/>
      <c r="L30" s="124"/>
      <c r="M30" s="124"/>
      <c r="N30" s="124"/>
      <c r="O30" s="172">
        <f>$E$8</f>
        <v>98.96</v>
      </c>
      <c r="P30" s="172">
        <f t="shared" ref="P30:Q30" si="7">$E$8</f>
        <v>98.96</v>
      </c>
      <c r="Q30" s="172">
        <f t="shared" si="7"/>
        <v>98.96</v>
      </c>
    </row>
    <row r="31" spans="2:17" ht="6" customHeight="1" x14ac:dyDescent="0.35">
      <c r="O31" s="79"/>
      <c r="P31" s="79"/>
      <c r="Q31" s="79"/>
    </row>
    <row r="32" spans="2:17" x14ac:dyDescent="0.35">
      <c r="B32" s="169" t="s">
        <v>449</v>
      </c>
      <c r="C32" s="169"/>
      <c r="D32" s="169"/>
      <c r="E32" s="169"/>
      <c r="F32" s="169"/>
      <c r="G32" s="169"/>
      <c r="H32" s="169"/>
      <c r="I32" s="169"/>
      <c r="J32" s="169"/>
      <c r="K32" s="169"/>
      <c r="L32" s="169"/>
      <c r="M32" s="169"/>
      <c r="N32" s="169"/>
      <c r="O32" s="170">
        <f>O29/O30</f>
        <v>1475.8586163765217</v>
      </c>
      <c r="P32" s="170">
        <f t="shared" ref="P32:Q32" si="8">P29/P30</f>
        <v>981.88142466060765</v>
      </c>
      <c r="Q32" s="170">
        <f t="shared" si="8"/>
        <v>781.42530914938334</v>
      </c>
    </row>
    <row r="33" spans="15:17" ht="6" customHeight="1" x14ac:dyDescent="0.35"/>
    <row r="35" spans="15:17" x14ac:dyDescent="0.35">
      <c r="O35" s="32" t="str">
        <f>IF(O32&gt;$D$8,"Undervalued","Overvalued")</f>
        <v>Undervalued</v>
      </c>
      <c r="P35" s="32" t="str">
        <f t="shared" ref="P35:Q35" si="9">IF(P32&gt;$D$8,"Undervalued","Overvalued")</f>
        <v>Overvalued</v>
      </c>
      <c r="Q35" s="32" t="str">
        <f t="shared" si="9"/>
        <v>Overvalued</v>
      </c>
    </row>
  </sheetData>
  <mergeCells count="3">
    <mergeCell ref="D5:I5"/>
    <mergeCell ref="K5:M5"/>
    <mergeCell ref="O5:Q5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F24CC-BC25-4F69-B7CE-58549F4AD78A}">
  <dimension ref="L2:Q8"/>
  <sheetViews>
    <sheetView showGridLines="0" workbookViewId="0"/>
  </sheetViews>
  <sheetFormatPr defaultRowHeight="14.5" x14ac:dyDescent="0.35"/>
  <cols>
    <col min="1" max="1" width="1.7265625" customWidth="1"/>
    <col min="12" max="13" width="8.7265625" customWidth="1"/>
    <col min="14" max="14" width="11.26953125" customWidth="1"/>
    <col min="16" max="16" width="11.54296875" customWidth="1"/>
  </cols>
  <sheetData>
    <row r="2" spans="12:17" x14ac:dyDescent="0.35">
      <c r="L2" s="27" t="s">
        <v>459</v>
      </c>
      <c r="M2" s="27"/>
      <c r="N2" s="27"/>
      <c r="O2" s="27"/>
      <c r="P2" s="27"/>
      <c r="Q2" s="27"/>
    </row>
    <row r="3" spans="12:17" x14ac:dyDescent="0.35">
      <c r="N3" s="32" t="s">
        <v>457</v>
      </c>
      <c r="O3" s="32" t="s">
        <v>432</v>
      </c>
      <c r="P3" s="32" t="s">
        <v>458</v>
      </c>
      <c r="Q3" s="32" t="s">
        <v>429</v>
      </c>
    </row>
    <row r="4" spans="12:17" x14ac:dyDescent="0.35">
      <c r="L4" t="s">
        <v>452</v>
      </c>
      <c r="N4" s="177">
        <f>O4</f>
        <v>781.42530914938334</v>
      </c>
      <c r="O4" s="177">
        <f>MIN('Comps Val'!O32:Q32)</f>
        <v>781.42530914938334</v>
      </c>
      <c r="P4" s="177">
        <f>MAX('Comps Val'!O32:Q32)</f>
        <v>1475.8586163765217</v>
      </c>
      <c r="Q4" s="177">
        <f>P4</f>
        <v>1475.8586163765217</v>
      </c>
    </row>
    <row r="5" spans="12:17" x14ac:dyDescent="0.35">
      <c r="L5" t="s">
        <v>453</v>
      </c>
      <c r="N5" s="177">
        <f>O5</f>
        <v>88.397516837562137</v>
      </c>
      <c r="O5" s="177">
        <f>MIN(DCF!K20:K23)</f>
        <v>88.397516837562137</v>
      </c>
      <c r="P5" s="177">
        <f>Q5</f>
        <v>98.863359076369292</v>
      </c>
      <c r="Q5" s="177">
        <f>MAX(DCF!K20:K23)</f>
        <v>98.863359076369292</v>
      </c>
    </row>
    <row r="6" spans="12:17" x14ac:dyDescent="0.35">
      <c r="L6" t="s">
        <v>454</v>
      </c>
      <c r="N6" s="177">
        <f>O6</f>
        <v>91.566074579586328</v>
      </c>
      <c r="O6" s="177">
        <f>MIN(DCF!I20:I23)</f>
        <v>91.566074579586328</v>
      </c>
      <c r="P6" s="177">
        <f>Q6</f>
        <v>98.863359076369292</v>
      </c>
      <c r="Q6" s="177">
        <f>MAX(DCF!K20:K23)</f>
        <v>98.863359076369292</v>
      </c>
    </row>
    <row r="7" spans="12:17" x14ac:dyDescent="0.35">
      <c r="L7" t="s">
        <v>455</v>
      </c>
      <c r="N7" s="177">
        <f>O7</f>
        <v>98.863359076369292</v>
      </c>
      <c r="O7" s="177">
        <f>MIN(DCF!H20:H23)</f>
        <v>98.863359076369292</v>
      </c>
      <c r="P7" s="177">
        <f>Q7</f>
        <v>119.7950435539837</v>
      </c>
      <c r="Q7" s="177">
        <f>MAX(DCF!H20:H23)</f>
        <v>119.7950435539837</v>
      </c>
    </row>
    <row r="8" spans="12:17" x14ac:dyDescent="0.35">
      <c r="L8" t="s">
        <v>456</v>
      </c>
      <c r="N8" s="177">
        <f>O8</f>
        <v>1007.2</v>
      </c>
      <c r="O8" s="177">
        <v>1007.2</v>
      </c>
      <c r="P8" s="177">
        <f>Q8</f>
        <v>1282.7</v>
      </c>
      <c r="Q8" s="177">
        <v>1282.7</v>
      </c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FD5D1-C6F3-4C99-94B6-F737FA3D1CCE}">
  <dimension ref="B2:K7636"/>
  <sheetViews>
    <sheetView showGridLines="0" workbookViewId="0"/>
  </sheetViews>
  <sheetFormatPr defaultRowHeight="14.5" x14ac:dyDescent="0.35"/>
  <cols>
    <col min="1" max="1" width="1.81640625" customWidth="1"/>
    <col min="2" max="2" width="10.08984375" bestFit="1" customWidth="1"/>
    <col min="3" max="3" width="10.81640625" bestFit="1" customWidth="1"/>
    <col min="4" max="4" width="13.453125" bestFit="1" customWidth="1"/>
    <col min="5" max="5" width="15.7265625" bestFit="1" customWidth="1"/>
    <col min="7" max="7" width="9.1796875" bestFit="1" customWidth="1"/>
    <col min="8" max="8" width="10.1796875" bestFit="1" customWidth="1"/>
    <col min="9" max="9" width="8.7265625" customWidth="1"/>
    <col min="10" max="10" width="11.1796875" customWidth="1"/>
    <col min="11" max="11" width="9.90625" customWidth="1"/>
  </cols>
  <sheetData>
    <row r="2" spans="2:11" x14ac:dyDescent="0.35">
      <c r="B2" s="27" t="s">
        <v>523</v>
      </c>
      <c r="C2" s="27" t="s">
        <v>217</v>
      </c>
      <c r="D2" s="27" t="s">
        <v>524</v>
      </c>
      <c r="E2" s="27" t="s">
        <v>525</v>
      </c>
      <c r="F2" s="27"/>
      <c r="G2" s="27" t="s">
        <v>526</v>
      </c>
      <c r="H2" s="27"/>
      <c r="I2" s="27"/>
      <c r="J2" s="27"/>
      <c r="K2" s="27"/>
    </row>
    <row r="4" spans="2:11" x14ac:dyDescent="0.35">
      <c r="B4" s="191">
        <v>39197</v>
      </c>
      <c r="C4" s="72">
        <v>56.98</v>
      </c>
      <c r="D4" s="192">
        <f t="shared" ref="D4:D67" si="0">C4/C5-1</f>
        <v>3.3496183206106869</v>
      </c>
      <c r="E4">
        <v>0.14601769911504414</v>
      </c>
      <c r="G4" s="124" t="s">
        <v>193</v>
      </c>
      <c r="H4" s="124"/>
      <c r="I4" s="124"/>
      <c r="J4" s="124"/>
      <c r="K4" s="194">
        <f>AVERAGE(E4:E7636)</f>
        <v>8.0288540455216719E-4</v>
      </c>
    </row>
    <row r="5" spans="2:11" x14ac:dyDescent="0.35">
      <c r="B5" s="191">
        <v>36964</v>
      </c>
      <c r="C5" s="72">
        <v>13.1</v>
      </c>
      <c r="D5" s="192">
        <f t="shared" si="0"/>
        <v>-0.45665698880132721</v>
      </c>
      <c r="E5">
        <v>0.12833763996554692</v>
      </c>
      <c r="G5" s="124" t="s">
        <v>529</v>
      </c>
      <c r="H5" s="124"/>
      <c r="I5" s="124"/>
      <c r="J5" s="124"/>
      <c r="K5" s="194">
        <f>_xlfn.STDEV.S(E4:E7636)</f>
        <v>2.2201491618463111E-2</v>
      </c>
    </row>
    <row r="6" spans="2:11" x14ac:dyDescent="0.35">
      <c r="B6" s="191">
        <v>38126</v>
      </c>
      <c r="C6" s="72">
        <v>24.11</v>
      </c>
      <c r="D6" s="192">
        <f t="shared" si="0"/>
        <v>0.636795655125594</v>
      </c>
      <c r="E6">
        <v>0.12716222533894328</v>
      </c>
      <c r="G6" s="124" t="s">
        <v>527</v>
      </c>
      <c r="H6" s="124"/>
      <c r="I6" s="124"/>
      <c r="J6" s="124"/>
      <c r="K6" s="194">
        <f>MIN(E4:E7636)</f>
        <v>-0.14267444648709127</v>
      </c>
    </row>
    <row r="7" spans="2:11" x14ac:dyDescent="0.35">
      <c r="B7" s="191">
        <v>36965</v>
      </c>
      <c r="C7" s="72">
        <v>14.73</v>
      </c>
      <c r="D7" s="192">
        <f t="shared" si="0"/>
        <v>-0.10781344639612367</v>
      </c>
      <c r="E7">
        <v>0.12442748091603062</v>
      </c>
      <c r="G7" s="124" t="s">
        <v>528</v>
      </c>
      <c r="H7" s="124"/>
      <c r="I7" s="124"/>
      <c r="J7" s="124"/>
      <c r="K7" s="194">
        <f>MAX(E4:E7636)</f>
        <v>0.14601769911504414</v>
      </c>
    </row>
    <row r="8" spans="2:11" x14ac:dyDescent="0.35">
      <c r="B8" s="191">
        <v>36950</v>
      </c>
      <c r="C8" s="72">
        <v>16.510000000000002</v>
      </c>
      <c r="D8" s="192">
        <f t="shared" si="0"/>
        <v>-0.93710236580441164</v>
      </c>
      <c r="E8">
        <v>0.11780636425186208</v>
      </c>
      <c r="G8" s="124" t="s">
        <v>465</v>
      </c>
      <c r="H8" s="124"/>
      <c r="I8" s="124"/>
      <c r="J8" s="124"/>
      <c r="K8" s="195">
        <f>'Comps Val'!D8</f>
        <v>1196</v>
      </c>
    </row>
    <row r="9" spans="2:11" x14ac:dyDescent="0.35">
      <c r="B9" s="191">
        <v>43915</v>
      </c>
      <c r="C9" s="72">
        <v>262.49</v>
      </c>
      <c r="D9" s="192">
        <f t="shared" si="0"/>
        <v>0.78309897425446628</v>
      </c>
      <c r="E9">
        <v>0.11285877814050105</v>
      </c>
    </row>
    <row r="10" spans="2:11" x14ac:dyDescent="0.35">
      <c r="B10" s="191">
        <v>41796</v>
      </c>
      <c r="C10" s="72">
        <v>147.21</v>
      </c>
      <c r="D10" s="192">
        <f t="shared" si="0"/>
        <v>11.789748045178106</v>
      </c>
      <c r="E10">
        <v>0.11068356722498884</v>
      </c>
      <c r="G10" s="201" t="s">
        <v>530</v>
      </c>
      <c r="H10" s="202" t="s">
        <v>535</v>
      </c>
      <c r="I10" s="202" t="s">
        <v>532</v>
      </c>
      <c r="J10" s="202" t="s">
        <v>533</v>
      </c>
      <c r="K10" s="202" t="s">
        <v>534</v>
      </c>
    </row>
    <row r="11" spans="2:11" x14ac:dyDescent="0.35">
      <c r="B11" s="191">
        <v>36831</v>
      </c>
      <c r="C11" s="72">
        <v>11.51</v>
      </c>
      <c r="D11" s="192">
        <f t="shared" si="0"/>
        <v>-0.94436119301977084</v>
      </c>
      <c r="E11">
        <v>0.10886319845857417</v>
      </c>
      <c r="G11" s="198">
        <v>0.05</v>
      </c>
      <c r="H11" s="48">
        <f>1-G11</f>
        <v>0.95</v>
      </c>
      <c r="I11" s="48">
        <f>_xlfn.PERCENTILE.INC($E$4:$E$7636,$G11)</f>
        <v>-3.1596062013204085E-2</v>
      </c>
      <c r="J11" s="199">
        <f>$K$8*(1-ABS($I11))</f>
        <v>1158.211109832208</v>
      </c>
      <c r="K11" s="200">
        <f>$K$8-J11</f>
        <v>37.788890167792033</v>
      </c>
    </row>
    <row r="12" spans="2:11" x14ac:dyDescent="0.35">
      <c r="B12" s="191">
        <v>43601</v>
      </c>
      <c r="C12" s="72">
        <v>206.87</v>
      </c>
      <c r="D12" s="192">
        <f t="shared" si="0"/>
        <v>6.5693377241126969</v>
      </c>
      <c r="E12">
        <v>0.10815298907220905</v>
      </c>
      <c r="G12" s="196">
        <v>0.01</v>
      </c>
      <c r="H12" s="194">
        <f t="shared" ref="H12:H14" si="1">1-G12</f>
        <v>0.99</v>
      </c>
      <c r="I12" s="194">
        <f t="shared" ref="I12:I14" si="2">_xlfn.PERCENTILE.INC($E$4:$E$7636,$G12)</f>
        <v>-5.7746805404072232E-2</v>
      </c>
      <c r="J12" s="195">
        <f>$K$8*(1-ABS($I12))</f>
        <v>1126.9348207367298</v>
      </c>
      <c r="K12" s="197">
        <f>$K$8-J12</f>
        <v>69.065179263270238</v>
      </c>
    </row>
    <row r="13" spans="2:11" x14ac:dyDescent="0.35">
      <c r="B13" s="191">
        <v>36220</v>
      </c>
      <c r="C13" s="72">
        <v>27.33</v>
      </c>
      <c r="D13" s="192">
        <f t="shared" si="0"/>
        <v>-0.92593295211252336</v>
      </c>
      <c r="E13">
        <v>0.10647773279352224</v>
      </c>
      <c r="G13" s="196">
        <v>5.0000000000000001E-3</v>
      </c>
      <c r="H13" s="194">
        <f t="shared" si="1"/>
        <v>0.995</v>
      </c>
      <c r="I13" s="194">
        <f t="shared" si="2"/>
        <v>-7.0136596021565301E-2</v>
      </c>
      <c r="J13" s="195">
        <f>$K$8*(1-ABS($I13))</f>
        <v>1112.1166311582078</v>
      </c>
      <c r="K13" s="197">
        <f>$K$8-J13</f>
        <v>83.883368841792162</v>
      </c>
    </row>
    <row r="14" spans="2:11" x14ac:dyDescent="0.35">
      <c r="B14" s="191">
        <v>43844</v>
      </c>
      <c r="C14" s="72">
        <v>368.99</v>
      </c>
      <c r="D14" s="192">
        <f t="shared" si="0"/>
        <v>3.1117673278359712</v>
      </c>
      <c r="E14">
        <v>0.1038681305531457</v>
      </c>
      <c r="G14" s="196">
        <v>0.1</v>
      </c>
      <c r="H14" s="194">
        <f t="shared" si="1"/>
        <v>0.9</v>
      </c>
      <c r="I14" s="194">
        <f t="shared" si="2"/>
        <v>-2.2863034833244235E-2</v>
      </c>
      <c r="J14" s="195">
        <f>$K$8*(1-ABS($I14))</f>
        <v>1168.6558103394398</v>
      </c>
      <c r="K14" s="197">
        <f>$K$8-J14</f>
        <v>27.344189660560232</v>
      </c>
    </row>
    <row r="15" spans="2:11" x14ac:dyDescent="0.35">
      <c r="B15" s="191">
        <v>40939</v>
      </c>
      <c r="C15" s="72">
        <v>89.74</v>
      </c>
      <c r="D15" s="192">
        <f t="shared" si="0"/>
        <v>-0.61953618518675546</v>
      </c>
      <c r="E15">
        <v>0.10056414029923944</v>
      </c>
    </row>
    <row r="16" spans="2:11" x14ac:dyDescent="0.35">
      <c r="B16" s="191">
        <v>43914</v>
      </c>
      <c r="C16" s="72">
        <v>235.87</v>
      </c>
      <c r="D16" s="192">
        <f t="shared" si="0"/>
        <v>22.61061061061061</v>
      </c>
      <c r="E16">
        <v>9.9524519858288141E-2</v>
      </c>
    </row>
    <row r="17" spans="2:5" x14ac:dyDescent="0.35">
      <c r="B17" s="191">
        <v>37195</v>
      </c>
      <c r="C17" s="72">
        <v>9.99</v>
      </c>
      <c r="D17" s="192">
        <f t="shared" si="0"/>
        <v>-0.22797527047913446</v>
      </c>
      <c r="E17">
        <v>9.7802197802197899E-2</v>
      </c>
    </row>
    <row r="18" spans="2:5" x14ac:dyDescent="0.35">
      <c r="B18" s="191">
        <v>37319</v>
      </c>
      <c r="C18" s="72">
        <v>12.94</v>
      </c>
      <c r="D18" s="192">
        <f t="shared" si="0"/>
        <v>-0.29940443963183538</v>
      </c>
      <c r="E18">
        <v>9.6610169491525344E-2</v>
      </c>
    </row>
    <row r="19" spans="2:5" x14ac:dyDescent="0.35">
      <c r="B19" s="191">
        <v>35159</v>
      </c>
      <c r="C19" s="72">
        <v>18.47</v>
      </c>
      <c r="D19" s="192">
        <f t="shared" si="0"/>
        <v>-0.59698887191795769</v>
      </c>
      <c r="E19">
        <v>9.6142433234421176E-2</v>
      </c>
    </row>
    <row r="20" spans="2:5" x14ac:dyDescent="0.35">
      <c r="B20" s="191">
        <v>38883</v>
      </c>
      <c r="C20" s="72">
        <v>45.83</v>
      </c>
      <c r="D20" s="192">
        <f t="shared" si="0"/>
        <v>3.3606089438629878</v>
      </c>
      <c r="E20">
        <v>9.4055860587252349E-2</v>
      </c>
    </row>
    <row r="21" spans="2:5" x14ac:dyDescent="0.35">
      <c r="B21" s="191">
        <v>37102</v>
      </c>
      <c r="C21" s="72">
        <v>10.51</v>
      </c>
      <c r="D21" s="192">
        <f t="shared" si="0"/>
        <v>-0.83062046736502815</v>
      </c>
      <c r="E21">
        <v>9.1381100726894982E-2</v>
      </c>
    </row>
    <row r="22" spans="2:5" x14ac:dyDescent="0.35">
      <c r="B22" s="191">
        <v>39967</v>
      </c>
      <c r="C22" s="72">
        <v>62.05</v>
      </c>
      <c r="D22" s="192">
        <f t="shared" si="0"/>
        <v>4.0060341937646626E-2</v>
      </c>
      <c r="E22">
        <v>9.1084930543344544E-2</v>
      </c>
    </row>
    <row r="23" spans="2:5" x14ac:dyDescent="0.35">
      <c r="B23" s="191">
        <v>39472</v>
      </c>
      <c r="C23" s="72">
        <v>59.66</v>
      </c>
      <c r="D23" s="192">
        <f t="shared" si="0"/>
        <v>-0.64045079250286263</v>
      </c>
      <c r="E23">
        <v>8.8884832998722407E-2</v>
      </c>
    </row>
    <row r="24" spans="2:5" x14ac:dyDescent="0.35">
      <c r="B24" s="191">
        <v>42961</v>
      </c>
      <c r="C24" s="72">
        <v>165.93</v>
      </c>
      <c r="D24" s="192">
        <f t="shared" si="0"/>
        <v>0.66362542610788067</v>
      </c>
      <c r="E24">
        <v>8.8636661855399757E-2</v>
      </c>
    </row>
    <row r="25" spans="2:5" x14ac:dyDescent="0.35">
      <c r="B25" s="191">
        <v>40942</v>
      </c>
      <c r="C25" s="72">
        <v>99.74</v>
      </c>
      <c r="D25" s="192">
        <f t="shared" si="0"/>
        <v>0.95606981761129606</v>
      </c>
      <c r="E25">
        <v>8.8626937349923551E-2</v>
      </c>
    </row>
    <row r="26" spans="2:5" x14ac:dyDescent="0.35">
      <c r="B26" s="191">
        <v>39470</v>
      </c>
      <c r="C26" s="72">
        <v>50.99</v>
      </c>
      <c r="D26" s="192">
        <f t="shared" si="0"/>
        <v>2.285438144329897</v>
      </c>
      <c r="E26">
        <v>8.8367129135539013E-2</v>
      </c>
    </row>
    <row r="27" spans="2:5" x14ac:dyDescent="0.35">
      <c r="B27" s="191">
        <v>36775</v>
      </c>
      <c r="C27" s="72">
        <v>15.52</v>
      </c>
      <c r="D27" s="192">
        <f t="shared" si="0"/>
        <v>-0.16198704103671702</v>
      </c>
      <c r="E27">
        <v>8.8359046283309928E-2</v>
      </c>
    </row>
    <row r="28" spans="2:5" x14ac:dyDescent="0.35">
      <c r="B28" s="191">
        <v>35983</v>
      </c>
      <c r="C28" s="72">
        <v>18.52</v>
      </c>
      <c r="D28" s="192">
        <f t="shared" si="0"/>
        <v>0.27548209366391196</v>
      </c>
      <c r="E28">
        <v>8.8131609870740313E-2</v>
      </c>
    </row>
    <row r="29" spans="2:5" x14ac:dyDescent="0.35">
      <c r="B29" s="191">
        <v>36978</v>
      </c>
      <c r="C29" s="72">
        <v>14.52</v>
      </c>
      <c r="D29" s="192">
        <f t="shared" si="0"/>
        <v>-0.62490312580728502</v>
      </c>
      <c r="E29">
        <v>8.6826347305389184E-2</v>
      </c>
    </row>
    <row r="30" spans="2:5" x14ac:dyDescent="0.35">
      <c r="B30" s="191">
        <v>39777</v>
      </c>
      <c r="C30" s="72">
        <v>38.71</v>
      </c>
      <c r="D30" s="192">
        <f t="shared" si="0"/>
        <v>-0.87106551643739794</v>
      </c>
      <c r="E30">
        <v>8.6749017405951756E-2</v>
      </c>
    </row>
    <row r="31" spans="2:5" x14ac:dyDescent="0.35">
      <c r="B31" s="191">
        <v>43769</v>
      </c>
      <c r="C31" s="72">
        <v>300.23</v>
      </c>
      <c r="D31" s="192">
        <f t="shared" si="0"/>
        <v>16.598475967174679</v>
      </c>
      <c r="E31">
        <v>8.6569432883355724E-2</v>
      </c>
    </row>
    <row r="32" spans="2:5" x14ac:dyDescent="0.35">
      <c r="B32" s="191">
        <v>35963</v>
      </c>
      <c r="C32" s="72">
        <v>17.059999999999999</v>
      </c>
      <c r="D32" s="192">
        <f t="shared" si="0"/>
        <v>0.14573539288112825</v>
      </c>
      <c r="E32">
        <v>8.5932527052832386E-2</v>
      </c>
    </row>
    <row r="33" spans="2:5" x14ac:dyDescent="0.35">
      <c r="B33" s="191">
        <v>35492</v>
      </c>
      <c r="C33" s="72">
        <v>14.89</v>
      </c>
      <c r="D33" s="192">
        <f t="shared" si="0"/>
        <v>-0.87689127738735018</v>
      </c>
      <c r="E33">
        <v>8.5276967930029146E-2</v>
      </c>
    </row>
    <row r="34" spans="2:5" x14ac:dyDescent="0.35">
      <c r="B34" s="191">
        <v>41180</v>
      </c>
      <c r="C34" s="72">
        <v>120.95</v>
      </c>
      <c r="D34" s="192">
        <f t="shared" si="0"/>
        <v>1.9025677945764339</v>
      </c>
      <c r="E34">
        <v>8.5045303669148753E-2</v>
      </c>
    </row>
    <row r="35" spans="2:5" x14ac:dyDescent="0.35">
      <c r="B35" s="191">
        <v>39780</v>
      </c>
      <c r="C35" s="72">
        <v>41.67</v>
      </c>
      <c r="D35" s="192">
        <f t="shared" si="0"/>
        <v>-0.76843567657682688</v>
      </c>
      <c r="E35">
        <v>8.4591358667360783E-2</v>
      </c>
    </row>
    <row r="36" spans="2:5" x14ac:dyDescent="0.35">
      <c r="B36" s="191">
        <v>42963</v>
      </c>
      <c r="C36" s="72">
        <v>179.95</v>
      </c>
      <c r="D36" s="192">
        <f t="shared" si="0"/>
        <v>12.135036496350365</v>
      </c>
      <c r="E36">
        <v>8.4493461098053224E-2</v>
      </c>
    </row>
    <row r="37" spans="2:5" x14ac:dyDescent="0.35">
      <c r="B37" s="191">
        <v>37424</v>
      </c>
      <c r="C37" s="72">
        <v>13.7</v>
      </c>
      <c r="D37" s="192">
        <f t="shared" si="0"/>
        <v>-0.97037453507482052</v>
      </c>
      <c r="E37">
        <v>8.3860759493670889E-2</v>
      </c>
    </row>
    <row r="38" spans="2:5" x14ac:dyDescent="0.35">
      <c r="B38" s="191">
        <v>44049</v>
      </c>
      <c r="C38" s="72">
        <v>462.44</v>
      </c>
      <c r="D38" s="192">
        <f t="shared" si="0"/>
        <v>2.3461649782923302</v>
      </c>
      <c r="E38">
        <v>8.2997658079625225E-2</v>
      </c>
    </row>
    <row r="39" spans="2:5" x14ac:dyDescent="0.35">
      <c r="B39" s="191">
        <v>42648</v>
      </c>
      <c r="C39" s="72">
        <v>138.19999999999999</v>
      </c>
      <c r="D39" s="192">
        <f t="shared" si="0"/>
        <v>11.017391304347825</v>
      </c>
      <c r="E39">
        <v>8.1123366971759259E-2</v>
      </c>
    </row>
    <row r="40" spans="2:5" x14ac:dyDescent="0.35">
      <c r="B40" s="191">
        <v>37298</v>
      </c>
      <c r="C40" s="72">
        <v>11.5</v>
      </c>
      <c r="D40" s="192">
        <f t="shared" si="0"/>
        <v>-0.99087547804560672</v>
      </c>
      <c r="E40">
        <v>8.0827067669172914E-2</v>
      </c>
    </row>
    <row r="41" spans="2:5" x14ac:dyDescent="0.35">
      <c r="B41" s="191">
        <v>46153</v>
      </c>
      <c r="C41" s="72">
        <v>1260.3399999999999</v>
      </c>
      <c r="D41" s="192">
        <f t="shared" si="0"/>
        <v>45.661977045538684</v>
      </c>
      <c r="E41">
        <v>8.0603259797827453E-2</v>
      </c>
    </row>
    <row r="42" spans="2:5" x14ac:dyDescent="0.35">
      <c r="B42" s="191">
        <v>36390</v>
      </c>
      <c r="C42" s="72">
        <v>27.01</v>
      </c>
      <c r="D42" s="192">
        <f t="shared" si="0"/>
        <v>0.18934390136503754</v>
      </c>
      <c r="E42">
        <v>8.0400000000000027E-2</v>
      </c>
    </row>
    <row r="43" spans="2:5" x14ac:dyDescent="0.35">
      <c r="B43" s="191">
        <v>35761</v>
      </c>
      <c r="C43" s="72">
        <v>22.71</v>
      </c>
      <c r="D43" s="192">
        <f t="shared" si="0"/>
        <v>-7.720438845997557E-2</v>
      </c>
      <c r="E43">
        <v>8.0399619410085776E-2</v>
      </c>
    </row>
    <row r="44" spans="2:5" x14ac:dyDescent="0.35">
      <c r="B44" s="191">
        <v>36201</v>
      </c>
      <c r="C44" s="72">
        <v>24.61</v>
      </c>
      <c r="D44" s="192">
        <f t="shared" si="0"/>
        <v>-0.13709677419354838</v>
      </c>
      <c r="E44">
        <v>8.0333625987708546E-2</v>
      </c>
    </row>
    <row r="45" spans="2:5" x14ac:dyDescent="0.35">
      <c r="B45" s="191">
        <v>36235</v>
      </c>
      <c r="C45" s="72">
        <v>28.52</v>
      </c>
      <c r="D45" s="192">
        <f t="shared" si="0"/>
        <v>8.4865629420083355E-3</v>
      </c>
      <c r="E45">
        <v>8.0303030303030321E-2</v>
      </c>
    </row>
    <row r="46" spans="2:5" x14ac:dyDescent="0.35">
      <c r="B46" s="191">
        <v>36294</v>
      </c>
      <c r="C46" s="72">
        <v>28.28</v>
      </c>
      <c r="D46" s="192">
        <f t="shared" si="0"/>
        <v>-0.16008316008316004</v>
      </c>
      <c r="E46">
        <v>8.0213903743315607E-2</v>
      </c>
    </row>
    <row r="47" spans="2:5" x14ac:dyDescent="0.35">
      <c r="B47" s="191">
        <v>36398</v>
      </c>
      <c r="C47" s="72">
        <v>33.67</v>
      </c>
      <c r="D47" s="192">
        <f t="shared" si="0"/>
        <v>0.12571046472751601</v>
      </c>
      <c r="E47">
        <v>8.0205325633622149E-2</v>
      </c>
    </row>
    <row r="48" spans="2:5" x14ac:dyDescent="0.35">
      <c r="B48" s="191">
        <v>36563</v>
      </c>
      <c r="C48" s="72">
        <v>29.91</v>
      </c>
      <c r="D48" s="192">
        <f t="shared" si="0"/>
        <v>0.24004975124378114</v>
      </c>
      <c r="E48">
        <v>8.0173347778981441E-2</v>
      </c>
    </row>
    <row r="49" spans="2:5" x14ac:dyDescent="0.35">
      <c r="B49" s="191">
        <v>36266</v>
      </c>
      <c r="C49" s="72">
        <v>24.12</v>
      </c>
      <c r="D49" s="192">
        <f t="shared" si="0"/>
        <v>9.7361237488626129E-2</v>
      </c>
      <c r="E49">
        <v>8.0161218092252629E-2</v>
      </c>
    </row>
    <row r="50" spans="2:5" x14ac:dyDescent="0.35">
      <c r="B50" s="191">
        <v>36623</v>
      </c>
      <c r="C50" s="72">
        <v>21.98</v>
      </c>
      <c r="D50" s="192">
        <f t="shared" si="0"/>
        <v>-0.16042780748663099</v>
      </c>
      <c r="E50">
        <v>8.0098280098280128E-2</v>
      </c>
    </row>
    <row r="51" spans="2:5" x14ac:dyDescent="0.35">
      <c r="B51" s="191">
        <v>36293</v>
      </c>
      <c r="C51" s="72">
        <v>26.18</v>
      </c>
      <c r="D51" s="192">
        <f t="shared" si="0"/>
        <v>-0.27898650509501521</v>
      </c>
      <c r="E51">
        <v>8.003300330033003E-2</v>
      </c>
    </row>
    <row r="52" spans="2:5" x14ac:dyDescent="0.35">
      <c r="B52" s="191">
        <v>36433</v>
      </c>
      <c r="C52" s="72">
        <v>36.31</v>
      </c>
      <c r="D52" s="192">
        <f t="shared" si="0"/>
        <v>9.7642079806529836E-2</v>
      </c>
      <c r="E52">
        <v>8.0011897679952648E-2</v>
      </c>
    </row>
    <row r="53" spans="2:5" x14ac:dyDescent="0.35">
      <c r="B53" s="191">
        <v>36565</v>
      </c>
      <c r="C53" s="72">
        <v>33.08</v>
      </c>
      <c r="D53" s="192">
        <f t="shared" si="0"/>
        <v>0.1946551101480678</v>
      </c>
      <c r="E53">
        <v>7.9986940907606829E-2</v>
      </c>
    </row>
    <row r="54" spans="2:5" x14ac:dyDescent="0.35">
      <c r="B54" s="191">
        <v>36560</v>
      </c>
      <c r="C54" s="72">
        <v>27.69</v>
      </c>
      <c r="D54" s="192">
        <f t="shared" si="0"/>
        <v>0.4317476732161325</v>
      </c>
      <c r="E54">
        <v>7.9953198127925118E-2</v>
      </c>
    </row>
    <row r="55" spans="2:5" x14ac:dyDescent="0.35">
      <c r="B55" s="191">
        <v>36151</v>
      </c>
      <c r="C55" s="72">
        <v>19.34</v>
      </c>
      <c r="D55" s="192">
        <f t="shared" si="0"/>
        <v>-0.45227980741999441</v>
      </c>
      <c r="E55">
        <v>7.9843662758235512E-2</v>
      </c>
    </row>
    <row r="56" spans="2:5" x14ac:dyDescent="0.35">
      <c r="B56" s="191">
        <v>36532</v>
      </c>
      <c r="C56" s="72">
        <v>35.31</v>
      </c>
      <c r="D56" s="192">
        <f t="shared" si="0"/>
        <v>0.32894241625893872</v>
      </c>
      <c r="E56">
        <v>7.9816513761467922E-2</v>
      </c>
    </row>
    <row r="57" spans="2:5" x14ac:dyDescent="0.35">
      <c r="B57" s="191">
        <v>36202</v>
      </c>
      <c r="C57" s="72">
        <v>26.57</v>
      </c>
      <c r="D57" s="192">
        <f t="shared" si="0"/>
        <v>7.1370967741935409E-2</v>
      </c>
      <c r="E57">
        <v>7.9642421779764438E-2</v>
      </c>
    </row>
    <row r="58" spans="2:5" x14ac:dyDescent="0.35">
      <c r="B58" s="191">
        <v>36599</v>
      </c>
      <c r="C58" s="72">
        <v>24.8</v>
      </c>
      <c r="D58" s="192">
        <f t="shared" si="0"/>
        <v>-0.46517144705628632</v>
      </c>
      <c r="E58">
        <v>7.9199303742384597E-2</v>
      </c>
    </row>
    <row r="59" spans="2:5" x14ac:dyDescent="0.35">
      <c r="B59" s="191">
        <v>39801</v>
      </c>
      <c r="C59" s="72">
        <v>46.37</v>
      </c>
      <c r="D59" s="192">
        <f t="shared" si="0"/>
        <v>1.6242218449349175</v>
      </c>
      <c r="E59">
        <v>7.8622935566410757E-2</v>
      </c>
    </row>
    <row r="60" spans="2:5" x14ac:dyDescent="0.35">
      <c r="B60" s="191">
        <v>36007</v>
      </c>
      <c r="C60" s="72">
        <v>17.670000000000002</v>
      </c>
      <c r="D60" s="192">
        <f t="shared" si="0"/>
        <v>-0.42122502456600064</v>
      </c>
      <c r="E60">
        <v>7.80964002440514E-2</v>
      </c>
    </row>
    <row r="61" spans="2:5" x14ac:dyDescent="0.35">
      <c r="B61" s="191">
        <v>36392</v>
      </c>
      <c r="C61" s="72">
        <v>30.53</v>
      </c>
      <c r="D61" s="192">
        <f t="shared" si="0"/>
        <v>-0.62831750669588504</v>
      </c>
      <c r="E61">
        <v>7.7656194846452697E-2</v>
      </c>
    </row>
    <row r="62" spans="2:5" x14ac:dyDescent="0.35">
      <c r="B62" s="191">
        <v>40183</v>
      </c>
      <c r="C62" s="72">
        <v>82.14</v>
      </c>
      <c r="D62" s="192">
        <f t="shared" si="0"/>
        <v>1.5150030618493573</v>
      </c>
      <c r="E62">
        <v>7.7528532073986467E-2</v>
      </c>
    </row>
    <row r="63" spans="2:5" x14ac:dyDescent="0.35">
      <c r="B63" s="191">
        <v>36584</v>
      </c>
      <c r="C63" s="72">
        <v>32.659999999999997</v>
      </c>
      <c r="D63" s="192">
        <f t="shared" si="0"/>
        <v>-0.60664819944598336</v>
      </c>
      <c r="E63">
        <v>7.6821628750411985E-2</v>
      </c>
    </row>
    <row r="64" spans="2:5" x14ac:dyDescent="0.35">
      <c r="B64" s="191">
        <v>40591</v>
      </c>
      <c r="C64" s="72">
        <v>83.03</v>
      </c>
      <c r="D64" s="192">
        <f t="shared" si="0"/>
        <v>0.66159695817490505</v>
      </c>
      <c r="E64">
        <v>7.6215165262475626E-2</v>
      </c>
    </row>
    <row r="65" spans="2:5" x14ac:dyDescent="0.35">
      <c r="B65" s="191">
        <v>38877</v>
      </c>
      <c r="C65" s="72">
        <v>49.97</v>
      </c>
      <c r="D65" s="192">
        <f t="shared" si="0"/>
        <v>-8.7972257711261159E-2</v>
      </c>
      <c r="E65">
        <v>7.6012058570198215E-2</v>
      </c>
    </row>
    <row r="66" spans="2:5" x14ac:dyDescent="0.35">
      <c r="B66" s="191">
        <v>39471</v>
      </c>
      <c r="C66" s="72">
        <v>54.79</v>
      </c>
      <c r="D66" s="192">
        <f t="shared" si="0"/>
        <v>0.74936143039591308</v>
      </c>
      <c r="E66">
        <v>7.452441655226516E-2</v>
      </c>
    </row>
    <row r="67" spans="2:5" x14ac:dyDescent="0.35">
      <c r="B67" s="191">
        <v>36501</v>
      </c>
      <c r="C67" s="72">
        <v>31.32</v>
      </c>
      <c r="D67" s="192">
        <f t="shared" si="0"/>
        <v>1.886635944700461</v>
      </c>
      <c r="E67">
        <v>7.4442538593482155E-2</v>
      </c>
    </row>
    <row r="68" spans="2:5" x14ac:dyDescent="0.35">
      <c r="B68" s="191">
        <v>37120</v>
      </c>
      <c r="C68" s="72">
        <v>10.85</v>
      </c>
      <c r="D68" s="192">
        <f t="shared" ref="D68:D131" si="3">C68/C69-1</f>
        <v>-0.66870229007633597</v>
      </c>
      <c r="E68">
        <v>7.4257425742574323E-2</v>
      </c>
    </row>
    <row r="69" spans="2:5" x14ac:dyDescent="0.35">
      <c r="B69" s="191">
        <v>36516</v>
      </c>
      <c r="C69" s="72">
        <v>32.75</v>
      </c>
      <c r="D69" s="192">
        <f t="shared" si="3"/>
        <v>1.3276474769012081</v>
      </c>
      <c r="E69">
        <v>7.412266316825189E-2</v>
      </c>
    </row>
    <row r="70" spans="2:5" x14ac:dyDescent="0.35">
      <c r="B70" s="191">
        <v>37427</v>
      </c>
      <c r="C70" s="72">
        <v>14.07</v>
      </c>
      <c r="D70" s="192">
        <f t="shared" si="3"/>
        <v>-0.79087395957193818</v>
      </c>
      <c r="E70">
        <v>7.4045801526717581E-2</v>
      </c>
    </row>
    <row r="71" spans="2:5" x14ac:dyDescent="0.35">
      <c r="B71" s="191">
        <v>39428</v>
      </c>
      <c r="C71" s="72">
        <v>67.28</v>
      </c>
      <c r="D71" s="192">
        <f t="shared" si="3"/>
        <v>5.4049819833933865E-2</v>
      </c>
      <c r="E71">
        <v>7.3388640714741493E-2</v>
      </c>
    </row>
    <row r="72" spans="2:5" x14ac:dyDescent="0.35">
      <c r="B72" s="191">
        <v>39476</v>
      </c>
      <c r="C72" s="72">
        <v>63.83</v>
      </c>
      <c r="D72" s="192">
        <f t="shared" si="3"/>
        <v>0.62293414696160698</v>
      </c>
      <c r="E72">
        <v>7.2232487821266567E-2</v>
      </c>
    </row>
    <row r="73" spans="2:5" x14ac:dyDescent="0.35">
      <c r="B73" s="191">
        <v>36440</v>
      </c>
      <c r="C73" s="72">
        <v>39.33</v>
      </c>
      <c r="D73" s="192">
        <f t="shared" si="3"/>
        <v>-0.88113156224499045</v>
      </c>
      <c r="E73">
        <v>7.137019885589746E-2</v>
      </c>
    </row>
    <row r="74" spans="2:5" x14ac:dyDescent="0.35">
      <c r="B74" s="191">
        <v>43948</v>
      </c>
      <c r="C74" s="72">
        <v>330.87</v>
      </c>
      <c r="D74" s="192">
        <f t="shared" si="3"/>
        <v>0.4823924731182796</v>
      </c>
      <c r="E74">
        <v>7.1296745993200572E-2</v>
      </c>
    </row>
    <row r="75" spans="2:5" x14ac:dyDescent="0.35">
      <c r="B75" s="191">
        <v>43048</v>
      </c>
      <c r="C75" s="72">
        <v>223.2</v>
      </c>
      <c r="D75" s="192">
        <f t="shared" si="3"/>
        <v>2.1090681153363975</v>
      </c>
      <c r="E75">
        <v>7.1017274472168879E-2</v>
      </c>
    </row>
    <row r="76" spans="2:5" x14ac:dyDescent="0.35">
      <c r="B76" s="191">
        <v>38761</v>
      </c>
      <c r="C76" s="72">
        <v>71.790000000000006</v>
      </c>
      <c r="D76" s="192">
        <f t="shared" si="3"/>
        <v>-0.93136908119270001</v>
      </c>
      <c r="E76">
        <v>7.1012979263016529E-2</v>
      </c>
    </row>
    <row r="77" spans="2:5" x14ac:dyDescent="0.35">
      <c r="B77" s="191">
        <v>45749</v>
      </c>
      <c r="C77" s="72">
        <v>1046.03</v>
      </c>
      <c r="D77" s="192">
        <f t="shared" si="3"/>
        <v>3.0688890617706548</v>
      </c>
      <c r="E77">
        <v>7.0994890907043029E-2</v>
      </c>
    </row>
    <row r="78" spans="2:5" x14ac:dyDescent="0.35">
      <c r="B78" s="191">
        <v>43192</v>
      </c>
      <c r="C78" s="72">
        <v>257.08</v>
      </c>
      <c r="D78" s="192">
        <f t="shared" si="3"/>
        <v>19.566399999999998</v>
      </c>
      <c r="E78">
        <v>7.0319330529996948E-2</v>
      </c>
    </row>
    <row r="79" spans="2:5" x14ac:dyDescent="0.35">
      <c r="B79" s="191">
        <v>35431</v>
      </c>
      <c r="C79" s="72">
        <v>12.5</v>
      </c>
      <c r="D79" s="192">
        <f t="shared" si="3"/>
        <v>-0.18883841661258927</v>
      </c>
      <c r="E79">
        <v>7.0205479452054798E-2</v>
      </c>
    </row>
    <row r="80" spans="2:5" x14ac:dyDescent="0.35">
      <c r="B80" s="191">
        <v>35445</v>
      </c>
      <c r="C80" s="72">
        <v>15.41</v>
      </c>
      <c r="D80" s="192">
        <f t="shared" si="3"/>
        <v>-0.15838339705079185</v>
      </c>
      <c r="E80">
        <v>7.0138888888888973E-2</v>
      </c>
    </row>
    <row r="81" spans="2:5" x14ac:dyDescent="0.35">
      <c r="B81" s="191">
        <v>35583</v>
      </c>
      <c r="C81" s="72">
        <v>18.309999999999999</v>
      </c>
      <c r="D81" s="192">
        <f t="shared" si="3"/>
        <v>0.19516971279373352</v>
      </c>
      <c r="E81">
        <v>7.0134424313267107E-2</v>
      </c>
    </row>
    <row r="82" spans="2:5" x14ac:dyDescent="0.35">
      <c r="B82" s="191">
        <v>35564</v>
      </c>
      <c r="C82" s="72">
        <v>15.32</v>
      </c>
      <c r="D82" s="192">
        <f t="shared" si="3"/>
        <v>-0.96903361429466583</v>
      </c>
      <c r="E82">
        <v>6.9832402234636826E-2</v>
      </c>
    </row>
    <row r="83" spans="2:5" x14ac:dyDescent="0.35">
      <c r="B83" s="191">
        <v>44050</v>
      </c>
      <c r="C83" s="72">
        <v>494.73</v>
      </c>
      <c r="D83" s="192">
        <f t="shared" si="3"/>
        <v>19.786974789915966</v>
      </c>
      <c r="E83">
        <v>6.9825274630222367E-2</v>
      </c>
    </row>
    <row r="84" spans="2:5" x14ac:dyDescent="0.35">
      <c r="B84" s="191">
        <v>38009</v>
      </c>
      <c r="C84" s="72">
        <v>23.8</v>
      </c>
      <c r="D84" s="192">
        <f t="shared" si="3"/>
        <v>-0.62713457621807933</v>
      </c>
      <c r="E84">
        <v>6.9662921348314644E-2</v>
      </c>
    </row>
    <row r="85" spans="2:5" x14ac:dyDescent="0.35">
      <c r="B85" s="191">
        <v>39420</v>
      </c>
      <c r="C85" s="72">
        <v>63.83</v>
      </c>
      <c r="D85" s="192">
        <f t="shared" si="3"/>
        <v>0.80463669776646873</v>
      </c>
      <c r="E85">
        <v>6.9537533512064265E-2</v>
      </c>
    </row>
    <row r="86" spans="2:5" x14ac:dyDescent="0.35">
      <c r="B86" s="191">
        <v>36566</v>
      </c>
      <c r="C86" s="72">
        <v>35.369999999999997</v>
      </c>
      <c r="D86" s="192">
        <f t="shared" si="3"/>
        <v>4.552172627845108E-2</v>
      </c>
      <c r="E86">
        <v>6.9226118500604672E-2</v>
      </c>
    </row>
    <row r="87" spans="2:5" x14ac:dyDescent="0.35">
      <c r="B87" s="191">
        <v>36528</v>
      </c>
      <c r="C87" s="72">
        <v>33.83</v>
      </c>
      <c r="D87" s="192">
        <f t="shared" si="3"/>
        <v>1.4250896057347671</v>
      </c>
      <c r="E87">
        <v>6.9216182048040364E-2</v>
      </c>
    </row>
    <row r="88" spans="2:5" x14ac:dyDescent="0.35">
      <c r="B88" s="191">
        <v>35558</v>
      </c>
      <c r="C88" s="72">
        <v>13.95</v>
      </c>
      <c r="D88" s="192">
        <f t="shared" si="3"/>
        <v>-0.46917808219178092</v>
      </c>
      <c r="E88">
        <v>6.8965517241379226E-2</v>
      </c>
    </row>
    <row r="89" spans="2:5" x14ac:dyDescent="0.35">
      <c r="B89" s="191">
        <v>35646</v>
      </c>
      <c r="C89" s="72">
        <v>26.28</v>
      </c>
      <c r="D89" s="192">
        <f t="shared" si="3"/>
        <v>4.203286205578971E-3</v>
      </c>
      <c r="E89">
        <v>6.8727124847498988E-2</v>
      </c>
    </row>
    <row r="90" spans="2:5" x14ac:dyDescent="0.35">
      <c r="B90" s="191">
        <v>37988</v>
      </c>
      <c r="C90" s="72">
        <v>26.17</v>
      </c>
      <c r="D90" s="192">
        <f t="shared" si="3"/>
        <v>-0.91478068318733918</v>
      </c>
      <c r="E90">
        <v>6.859942833809729E-2</v>
      </c>
    </row>
    <row r="91" spans="2:5" x14ac:dyDescent="0.35">
      <c r="B91" s="191">
        <v>43903</v>
      </c>
      <c r="C91" s="72">
        <v>307.08999999999997</v>
      </c>
      <c r="D91" s="192">
        <f t="shared" si="3"/>
        <v>3.288966480446927</v>
      </c>
      <c r="E91">
        <v>6.8547966178363895E-2</v>
      </c>
    </row>
    <row r="92" spans="2:5" x14ac:dyDescent="0.35">
      <c r="B92" s="191">
        <v>40028</v>
      </c>
      <c r="C92" s="72">
        <v>71.599999999999994</v>
      </c>
      <c r="D92" s="192">
        <f t="shared" si="3"/>
        <v>-0.28777479359395208</v>
      </c>
      <c r="E92">
        <v>6.8497239218026973E-2</v>
      </c>
    </row>
    <row r="93" spans="2:5" x14ac:dyDescent="0.35">
      <c r="B93" s="191">
        <v>40967</v>
      </c>
      <c r="C93" s="72">
        <v>100.53</v>
      </c>
      <c r="D93" s="192">
        <f t="shared" si="3"/>
        <v>0.17937587986860648</v>
      </c>
      <c r="E93">
        <v>6.7650807136788504E-2</v>
      </c>
    </row>
    <row r="94" spans="2:5" x14ac:dyDescent="0.35">
      <c r="B94" s="191">
        <v>40728</v>
      </c>
      <c r="C94" s="72">
        <v>85.24</v>
      </c>
      <c r="D94" s="192">
        <f t="shared" si="3"/>
        <v>5.0282885431400279</v>
      </c>
      <c r="E94">
        <v>6.7501565435190924E-2</v>
      </c>
    </row>
    <row r="95" spans="2:5" x14ac:dyDescent="0.35">
      <c r="B95" s="191">
        <v>35529</v>
      </c>
      <c r="C95" s="72">
        <v>14.14</v>
      </c>
      <c r="D95" s="192">
        <f t="shared" si="3"/>
        <v>-0.86242459622494649</v>
      </c>
      <c r="E95">
        <v>6.7169811320754835E-2</v>
      </c>
    </row>
    <row r="96" spans="2:5" x14ac:dyDescent="0.35">
      <c r="B96" s="191">
        <v>41114</v>
      </c>
      <c r="C96" s="72">
        <v>102.78</v>
      </c>
      <c r="D96" s="192">
        <f t="shared" si="3"/>
        <v>8.2262118491921008</v>
      </c>
      <c r="E96">
        <v>6.706810631229243E-2</v>
      </c>
    </row>
    <row r="97" spans="2:5" x14ac:dyDescent="0.35">
      <c r="B97" s="191">
        <v>37207</v>
      </c>
      <c r="C97" s="72">
        <v>11.14</v>
      </c>
      <c r="D97" s="192">
        <f t="shared" si="3"/>
        <v>-0.64846954875355001</v>
      </c>
      <c r="E97">
        <v>6.7049808429118896E-2</v>
      </c>
    </row>
    <row r="98" spans="2:5" x14ac:dyDescent="0.35">
      <c r="B98" s="191">
        <v>36509</v>
      </c>
      <c r="C98" s="72">
        <v>31.69</v>
      </c>
      <c r="D98" s="192">
        <f t="shared" si="3"/>
        <v>-0.75915792673658611</v>
      </c>
      <c r="E98">
        <v>6.7003367003367176E-2</v>
      </c>
    </row>
    <row r="99" spans="2:5" x14ac:dyDescent="0.35">
      <c r="B99" s="191">
        <v>41185</v>
      </c>
      <c r="C99" s="72">
        <v>131.58000000000001</v>
      </c>
      <c r="D99" s="192">
        <f t="shared" si="3"/>
        <v>1.1236281471917366</v>
      </c>
      <c r="E99">
        <v>6.6980214077197786E-2</v>
      </c>
    </row>
    <row r="100" spans="2:5" x14ac:dyDescent="0.35">
      <c r="B100" s="191">
        <v>39497</v>
      </c>
      <c r="C100" s="72">
        <v>61.96</v>
      </c>
      <c r="D100" s="192">
        <f t="shared" si="3"/>
        <v>3.1060304837640826</v>
      </c>
      <c r="E100">
        <v>6.6620760888276731E-2</v>
      </c>
    </row>
    <row r="101" spans="2:5" x14ac:dyDescent="0.35">
      <c r="B101" s="191">
        <v>37834</v>
      </c>
      <c r="C101" s="72">
        <v>15.09</v>
      </c>
      <c r="D101" s="192">
        <f t="shared" si="3"/>
        <v>-0.73683292640390652</v>
      </c>
      <c r="E101">
        <v>6.6431095406360496E-2</v>
      </c>
    </row>
    <row r="102" spans="2:5" x14ac:dyDescent="0.35">
      <c r="B102" s="191">
        <v>39951</v>
      </c>
      <c r="C102" s="72">
        <v>57.34</v>
      </c>
      <c r="D102" s="192">
        <f t="shared" si="3"/>
        <v>-1.663522551877894E-2</v>
      </c>
      <c r="E102">
        <v>6.6393899944206858E-2</v>
      </c>
    </row>
    <row r="103" spans="2:5" x14ac:dyDescent="0.35">
      <c r="B103" s="191">
        <v>38575</v>
      </c>
      <c r="C103" s="72">
        <v>58.31</v>
      </c>
      <c r="D103" s="192">
        <f t="shared" si="3"/>
        <v>-0.73561550668782583</v>
      </c>
      <c r="E103">
        <v>6.6386247256766673E-2</v>
      </c>
    </row>
    <row r="104" spans="2:5" x14ac:dyDescent="0.35">
      <c r="B104" s="191">
        <v>43602</v>
      </c>
      <c r="C104" s="72">
        <v>220.55</v>
      </c>
      <c r="D104" s="192">
        <f t="shared" si="3"/>
        <v>3.0676872002950946</v>
      </c>
      <c r="E104">
        <v>6.6128486489099414E-2</v>
      </c>
    </row>
    <row r="105" spans="2:5" x14ac:dyDescent="0.35">
      <c r="B105" s="191">
        <v>39318</v>
      </c>
      <c r="C105" s="72">
        <v>54.22</v>
      </c>
      <c r="D105" s="192">
        <f t="shared" si="3"/>
        <v>0.93989266547406092</v>
      </c>
      <c r="E105">
        <v>6.585413799882045E-2</v>
      </c>
    </row>
    <row r="106" spans="2:5" x14ac:dyDescent="0.35">
      <c r="B106" s="191">
        <v>37994</v>
      </c>
      <c r="C106" s="72">
        <v>27.95</v>
      </c>
      <c r="D106" s="192">
        <f t="shared" si="3"/>
        <v>-0.62372105546580503</v>
      </c>
      <c r="E106">
        <v>6.5573770491803129E-2</v>
      </c>
    </row>
    <row r="107" spans="2:5" x14ac:dyDescent="0.35">
      <c r="B107" s="191">
        <v>39449</v>
      </c>
      <c r="C107" s="72">
        <v>74.28</v>
      </c>
      <c r="D107" s="192">
        <f t="shared" si="3"/>
        <v>-0.72436825114104419</v>
      </c>
      <c r="E107">
        <v>6.5251685070988108E-2</v>
      </c>
    </row>
    <row r="108" spans="2:5" x14ac:dyDescent="0.35">
      <c r="B108" s="191">
        <v>43928</v>
      </c>
      <c r="C108" s="72">
        <v>269.49</v>
      </c>
      <c r="D108" s="192">
        <f t="shared" si="3"/>
        <v>21.143796220213641</v>
      </c>
      <c r="E108">
        <v>6.5135765384767508E-2</v>
      </c>
    </row>
    <row r="109" spans="2:5" x14ac:dyDescent="0.35">
      <c r="B109" s="191">
        <v>37230</v>
      </c>
      <c r="C109" s="72">
        <v>12.17</v>
      </c>
      <c r="D109" s="192">
        <f t="shared" si="3"/>
        <v>-0.29037900874635558</v>
      </c>
      <c r="E109">
        <v>6.4741907261592235E-2</v>
      </c>
    </row>
    <row r="110" spans="2:5" x14ac:dyDescent="0.35">
      <c r="B110" s="191">
        <v>35566</v>
      </c>
      <c r="C110" s="72">
        <v>17.149999999999999</v>
      </c>
      <c r="D110" s="192">
        <f t="shared" si="3"/>
        <v>-0.87324464153732451</v>
      </c>
      <c r="E110">
        <v>6.4556176288019795E-2</v>
      </c>
    </row>
    <row r="111" spans="2:5" x14ac:dyDescent="0.35">
      <c r="B111" s="191">
        <v>41214</v>
      </c>
      <c r="C111" s="72">
        <v>135.30000000000001</v>
      </c>
      <c r="D111" s="192">
        <f t="shared" si="3"/>
        <v>2.8845822566752806</v>
      </c>
      <c r="E111">
        <v>6.4264925666640549E-2</v>
      </c>
    </row>
    <row r="112" spans="2:5" x14ac:dyDescent="0.35">
      <c r="B112" s="191">
        <v>36406</v>
      </c>
      <c r="C112" s="72">
        <v>34.83</v>
      </c>
      <c r="D112" s="192">
        <f t="shared" si="3"/>
        <v>0.57033363390441827</v>
      </c>
      <c r="E112">
        <v>6.4161319890009283E-2</v>
      </c>
    </row>
    <row r="113" spans="2:5" x14ac:dyDescent="0.35">
      <c r="B113" s="191">
        <v>36194</v>
      </c>
      <c r="C113" s="72">
        <v>22.18</v>
      </c>
      <c r="D113" s="192">
        <f t="shared" si="3"/>
        <v>0.12246963562753033</v>
      </c>
      <c r="E113">
        <v>6.3788968824940007E-2</v>
      </c>
    </row>
    <row r="114" spans="2:5" x14ac:dyDescent="0.35">
      <c r="B114" s="191">
        <v>35585</v>
      </c>
      <c r="C114" s="72">
        <v>19.760000000000002</v>
      </c>
      <c r="D114" s="192">
        <f t="shared" si="3"/>
        <v>-0.18582612278533162</v>
      </c>
      <c r="E114">
        <v>6.2937062937063137E-2</v>
      </c>
    </row>
    <row r="115" spans="2:5" x14ac:dyDescent="0.35">
      <c r="B115" s="191">
        <v>36286</v>
      </c>
      <c r="C115" s="72">
        <v>24.27</v>
      </c>
      <c r="D115" s="192">
        <f t="shared" si="3"/>
        <v>-0.90781677301732</v>
      </c>
      <c r="E115">
        <v>6.2609457092819509E-2</v>
      </c>
    </row>
    <row r="116" spans="2:5" x14ac:dyDescent="0.35">
      <c r="B116" s="191">
        <v>43284</v>
      </c>
      <c r="C116" s="72">
        <v>263.27999999999997</v>
      </c>
      <c r="D116" s="192">
        <f t="shared" si="3"/>
        <v>8.7223042836041351</v>
      </c>
      <c r="E116">
        <v>6.2598377527545601E-2</v>
      </c>
    </row>
    <row r="117" spans="2:5" x14ac:dyDescent="0.35">
      <c r="B117" s="191">
        <v>35678</v>
      </c>
      <c r="C117" s="72">
        <v>27.08</v>
      </c>
      <c r="D117" s="192">
        <f t="shared" si="3"/>
        <v>0.19295154185022012</v>
      </c>
      <c r="E117">
        <v>6.2377402903099233E-2</v>
      </c>
    </row>
    <row r="118" spans="2:5" x14ac:dyDescent="0.35">
      <c r="B118" s="191">
        <v>35732</v>
      </c>
      <c r="C118" s="72">
        <v>22.7</v>
      </c>
      <c r="D118" s="192">
        <f t="shared" si="3"/>
        <v>-0.1576994434137291</v>
      </c>
      <c r="E118">
        <v>6.2236780533458047E-2</v>
      </c>
    </row>
    <row r="119" spans="2:5" x14ac:dyDescent="0.35">
      <c r="B119" s="191">
        <v>35669</v>
      </c>
      <c r="C119" s="72">
        <v>26.95</v>
      </c>
      <c r="D119" s="192">
        <f t="shared" si="3"/>
        <v>0.12479131886477446</v>
      </c>
      <c r="E119">
        <v>6.1859732072498064E-2</v>
      </c>
    </row>
    <row r="120" spans="2:5" x14ac:dyDescent="0.35">
      <c r="B120" s="191">
        <v>36350</v>
      </c>
      <c r="C120" s="72">
        <v>23.96</v>
      </c>
      <c r="D120" s="192">
        <f t="shared" si="3"/>
        <v>0.68495077355836842</v>
      </c>
      <c r="E120">
        <v>6.1586176340274745E-2</v>
      </c>
    </row>
    <row r="121" spans="2:5" x14ac:dyDescent="0.35">
      <c r="B121" s="191">
        <v>35443</v>
      </c>
      <c r="C121" s="72">
        <v>14.22</v>
      </c>
      <c r="D121" s="192">
        <f t="shared" si="3"/>
        <v>-0.13503649635036497</v>
      </c>
      <c r="E121">
        <v>6.119402985074629E-2</v>
      </c>
    </row>
    <row r="122" spans="2:5" x14ac:dyDescent="0.35">
      <c r="B122" s="191">
        <v>36045</v>
      </c>
      <c r="C122" s="72">
        <v>16.440000000000001</v>
      </c>
      <c r="D122" s="192">
        <f t="shared" si="3"/>
        <v>-0.88316395423210858</v>
      </c>
      <c r="E122">
        <v>6.0645161290322713E-2</v>
      </c>
    </row>
    <row r="123" spans="2:5" x14ac:dyDescent="0.35">
      <c r="B123" s="191">
        <v>42104</v>
      </c>
      <c r="C123" s="72">
        <v>140.71</v>
      </c>
      <c r="D123" s="192">
        <f t="shared" si="3"/>
        <v>-0.86048702135675903</v>
      </c>
      <c r="E123">
        <v>6.0201928872815058E-2</v>
      </c>
    </row>
    <row r="124" spans="2:5" x14ac:dyDescent="0.35">
      <c r="B124" s="191">
        <v>45688</v>
      </c>
      <c r="C124" s="72">
        <v>1008.58</v>
      </c>
      <c r="D124" s="192">
        <f t="shared" si="3"/>
        <v>5.6603711285742584</v>
      </c>
      <c r="E124">
        <v>5.9944931374403598E-2</v>
      </c>
    </row>
    <row r="125" spans="2:5" x14ac:dyDescent="0.35">
      <c r="B125" s="191">
        <v>41228</v>
      </c>
      <c r="C125" s="72">
        <v>151.43</v>
      </c>
      <c r="D125" s="192">
        <f t="shared" si="3"/>
        <v>0.10799736591790454</v>
      </c>
      <c r="E125">
        <v>5.9543800727680063E-2</v>
      </c>
    </row>
    <row r="126" spans="2:5" x14ac:dyDescent="0.35">
      <c r="B126" s="191">
        <v>42817</v>
      </c>
      <c r="C126" s="72">
        <v>136.66999999999999</v>
      </c>
      <c r="D126" s="192">
        <f t="shared" si="3"/>
        <v>4.1321817499061204</v>
      </c>
      <c r="E126">
        <v>5.9457364341085173E-2</v>
      </c>
    </row>
    <row r="127" spans="2:5" x14ac:dyDescent="0.35">
      <c r="B127" s="191">
        <v>38107</v>
      </c>
      <c r="C127" s="72">
        <v>26.63</v>
      </c>
      <c r="D127" s="192">
        <f t="shared" si="3"/>
        <v>1.1881676253081346</v>
      </c>
      <c r="E127">
        <v>5.9268098647573542E-2</v>
      </c>
    </row>
    <row r="128" spans="2:5" x14ac:dyDescent="0.35">
      <c r="B128" s="191">
        <v>37418</v>
      </c>
      <c r="C128" s="72">
        <v>12.17</v>
      </c>
      <c r="D128" s="192">
        <f t="shared" si="3"/>
        <v>-0.46174259177355148</v>
      </c>
      <c r="E128">
        <v>5.918189730200174E-2</v>
      </c>
    </row>
    <row r="129" spans="2:5" x14ac:dyDescent="0.35">
      <c r="B129" s="191">
        <v>36284</v>
      </c>
      <c r="C129" s="72">
        <v>22.61</v>
      </c>
      <c r="D129" s="192">
        <f t="shared" si="3"/>
        <v>0.15239551478083579</v>
      </c>
      <c r="E129">
        <v>5.9016393442622883E-2</v>
      </c>
    </row>
    <row r="130" spans="2:5" x14ac:dyDescent="0.35">
      <c r="B130" s="191">
        <v>35949</v>
      </c>
      <c r="C130" s="72">
        <v>19.62</v>
      </c>
      <c r="D130" s="192">
        <f t="shared" si="3"/>
        <v>-0.73961512939615126</v>
      </c>
      <c r="E130">
        <v>5.8823529411764719E-2</v>
      </c>
    </row>
    <row r="131" spans="2:5" x14ac:dyDescent="0.35">
      <c r="B131" s="191">
        <v>40046</v>
      </c>
      <c r="C131" s="72">
        <v>75.349999999999994</v>
      </c>
      <c r="D131" s="192">
        <f t="shared" si="3"/>
        <v>-0.15175053472925815</v>
      </c>
      <c r="E131">
        <v>5.858387187412184E-2</v>
      </c>
    </row>
    <row r="132" spans="2:5" x14ac:dyDescent="0.35">
      <c r="B132" s="191">
        <v>40765</v>
      </c>
      <c r="C132" s="72">
        <v>88.83</v>
      </c>
      <c r="D132" s="192">
        <f t="shared" ref="D132:D195" si="4">C132/C133-1</f>
        <v>-0.28414860182125878</v>
      </c>
      <c r="E132">
        <v>5.8381984987489366E-2</v>
      </c>
    </row>
    <row r="133" spans="2:5" x14ac:dyDescent="0.35">
      <c r="B133" s="191">
        <v>42768</v>
      </c>
      <c r="C133" s="72">
        <v>124.09</v>
      </c>
      <c r="D133" s="192">
        <f t="shared" si="4"/>
        <v>9.4365012615643398</v>
      </c>
      <c r="E133">
        <v>5.8066166439290523E-2</v>
      </c>
    </row>
    <row r="134" spans="2:5" x14ac:dyDescent="0.35">
      <c r="B134" s="191">
        <v>37671</v>
      </c>
      <c r="C134" s="72">
        <v>11.89</v>
      </c>
      <c r="D134" s="192">
        <f t="shared" si="4"/>
        <v>-0.95340543929775057</v>
      </c>
      <c r="E134">
        <v>5.7829181494661874E-2</v>
      </c>
    </row>
    <row r="135" spans="2:5" x14ac:dyDescent="0.35">
      <c r="B135" s="191">
        <v>43059</v>
      </c>
      <c r="C135" s="72">
        <v>255.18</v>
      </c>
      <c r="D135" s="192">
        <f t="shared" si="4"/>
        <v>13.232013385387619</v>
      </c>
      <c r="E135">
        <v>5.7697090276050744E-2</v>
      </c>
    </row>
    <row r="136" spans="2:5" x14ac:dyDescent="0.35">
      <c r="B136" s="191">
        <v>35117</v>
      </c>
      <c r="C136" s="72">
        <v>17.93</v>
      </c>
      <c r="D136" s="192">
        <f t="shared" si="4"/>
        <v>-0.27113821138211391</v>
      </c>
      <c r="E136">
        <v>5.7193396226415061E-2</v>
      </c>
    </row>
    <row r="137" spans="2:5" x14ac:dyDescent="0.35">
      <c r="B137" s="191">
        <v>35620</v>
      </c>
      <c r="C137" s="72">
        <v>24.6</v>
      </c>
      <c r="D137" s="192">
        <f t="shared" si="4"/>
        <v>0.39931740614334488</v>
      </c>
      <c r="E137">
        <v>5.7155135367426002E-2</v>
      </c>
    </row>
    <row r="138" spans="2:5" x14ac:dyDescent="0.35">
      <c r="B138" s="191">
        <v>36927</v>
      </c>
      <c r="C138" s="72">
        <v>17.579999999999998</v>
      </c>
      <c r="D138" s="192">
        <f t="shared" si="4"/>
        <v>-0.22894736842105268</v>
      </c>
      <c r="E138">
        <v>5.7125676488274157E-2</v>
      </c>
    </row>
    <row r="139" spans="2:5" x14ac:dyDescent="0.35">
      <c r="B139" s="191">
        <v>38072</v>
      </c>
      <c r="C139" s="72">
        <v>22.8</v>
      </c>
      <c r="D139" s="192">
        <f t="shared" si="4"/>
        <v>-0.57879179752447807</v>
      </c>
      <c r="E139">
        <v>5.7023643949930536E-2</v>
      </c>
    </row>
    <row r="140" spans="2:5" x14ac:dyDescent="0.35">
      <c r="B140" s="191">
        <v>38918</v>
      </c>
      <c r="C140" s="72">
        <v>54.13</v>
      </c>
      <c r="D140" s="192">
        <f t="shared" si="4"/>
        <v>-0.82688371498017144</v>
      </c>
      <c r="E140">
        <v>5.7020113259129035E-2</v>
      </c>
    </row>
    <row r="141" spans="2:5" x14ac:dyDescent="0.35">
      <c r="B141" s="191">
        <v>43943</v>
      </c>
      <c r="C141" s="72">
        <v>312.68</v>
      </c>
      <c r="D141" s="192">
        <f t="shared" si="4"/>
        <v>8.8203517587939704</v>
      </c>
      <c r="E141">
        <v>5.6815493290972352E-2</v>
      </c>
    </row>
    <row r="142" spans="2:5" x14ac:dyDescent="0.35">
      <c r="B142" s="191">
        <v>36466</v>
      </c>
      <c r="C142" s="72">
        <v>31.84</v>
      </c>
      <c r="D142" s="192">
        <f t="shared" si="4"/>
        <v>0.24569640062597808</v>
      </c>
      <c r="E142">
        <v>5.6754065715234114E-2</v>
      </c>
    </row>
    <row r="143" spans="2:5" x14ac:dyDescent="0.35">
      <c r="B143" s="191">
        <v>36318</v>
      </c>
      <c r="C143" s="72">
        <v>25.56</v>
      </c>
      <c r="D143" s="192">
        <f t="shared" si="4"/>
        <v>0.29090909090909078</v>
      </c>
      <c r="E143">
        <v>5.6634973129392252E-2</v>
      </c>
    </row>
    <row r="144" spans="2:5" x14ac:dyDescent="0.35">
      <c r="B144" s="191">
        <v>35593</v>
      </c>
      <c r="C144" s="72">
        <v>19.8</v>
      </c>
      <c r="D144" s="192">
        <f t="shared" si="4"/>
        <v>0.12372304199772977</v>
      </c>
      <c r="E144">
        <v>5.6563500533618027E-2</v>
      </c>
    </row>
    <row r="145" spans="2:5" x14ac:dyDescent="0.35">
      <c r="B145" s="191">
        <v>35200</v>
      </c>
      <c r="C145" s="72">
        <v>17.62</v>
      </c>
      <c r="D145" s="192">
        <f t="shared" si="4"/>
        <v>0.14564369310793235</v>
      </c>
      <c r="E145">
        <v>5.6354916067146377E-2</v>
      </c>
    </row>
    <row r="146" spans="2:5" x14ac:dyDescent="0.35">
      <c r="B146" s="191">
        <v>36894</v>
      </c>
      <c r="C146" s="72">
        <v>15.38</v>
      </c>
      <c r="D146" s="192">
        <f t="shared" si="4"/>
        <v>-0.40155642023346294</v>
      </c>
      <c r="E146">
        <v>5.6318681318681341E-2</v>
      </c>
    </row>
    <row r="147" spans="2:5" x14ac:dyDescent="0.35">
      <c r="B147" s="191">
        <v>36214</v>
      </c>
      <c r="C147" s="72">
        <v>25.7</v>
      </c>
      <c r="D147" s="192">
        <f t="shared" si="4"/>
        <v>-0.83142013775008206</v>
      </c>
      <c r="E147">
        <v>5.6309083436087093E-2</v>
      </c>
    </row>
    <row r="148" spans="2:5" x14ac:dyDescent="0.35">
      <c r="B148" s="191">
        <v>42926</v>
      </c>
      <c r="C148" s="72">
        <v>152.44999999999999</v>
      </c>
      <c r="D148" s="192">
        <f t="shared" si="4"/>
        <v>4.5175533840028956</v>
      </c>
      <c r="E148">
        <v>5.5821040238243747E-2</v>
      </c>
    </row>
    <row r="149" spans="2:5" x14ac:dyDescent="0.35">
      <c r="B149" s="191">
        <v>36245</v>
      </c>
      <c r="C149" s="72">
        <v>27.63</v>
      </c>
      <c r="D149" s="192">
        <f t="shared" si="4"/>
        <v>0.15946286193873282</v>
      </c>
      <c r="E149">
        <v>5.5385790679908231E-2</v>
      </c>
    </row>
    <row r="150" spans="2:5" x14ac:dyDescent="0.35">
      <c r="B150" s="191">
        <v>36311</v>
      </c>
      <c r="C150" s="72">
        <v>23.83</v>
      </c>
      <c r="D150" s="192">
        <f t="shared" si="4"/>
        <v>-0.2451694646816599</v>
      </c>
      <c r="E150">
        <v>5.5358724534986692E-2</v>
      </c>
    </row>
    <row r="151" spans="2:5" x14ac:dyDescent="0.35">
      <c r="B151" s="191">
        <v>36507</v>
      </c>
      <c r="C151" s="72">
        <v>31.57</v>
      </c>
      <c r="D151" s="192">
        <f t="shared" si="4"/>
        <v>0.38586479367866544</v>
      </c>
      <c r="E151">
        <v>5.5147058823529438E-2</v>
      </c>
    </row>
    <row r="152" spans="2:5" x14ac:dyDescent="0.35">
      <c r="B152" s="191">
        <v>36168</v>
      </c>
      <c r="C152" s="72">
        <v>22.78</v>
      </c>
      <c r="D152" s="192">
        <f t="shared" si="4"/>
        <v>-0.52223154362416102</v>
      </c>
      <c r="E152">
        <v>5.5118110236220597E-2</v>
      </c>
    </row>
    <row r="153" spans="2:5" x14ac:dyDescent="0.35">
      <c r="B153" s="191">
        <v>39734</v>
      </c>
      <c r="C153" s="72">
        <v>47.68</v>
      </c>
      <c r="D153" s="192">
        <f t="shared" si="4"/>
        <v>-0.77719626168224298</v>
      </c>
      <c r="E153">
        <v>5.5100685992476306E-2</v>
      </c>
    </row>
    <row r="154" spans="2:5" x14ac:dyDescent="0.35">
      <c r="B154" s="191">
        <v>43383</v>
      </c>
      <c r="C154" s="72">
        <v>214</v>
      </c>
      <c r="D154" s="192">
        <f t="shared" si="4"/>
        <v>1.7988490714098879</v>
      </c>
      <c r="E154">
        <v>5.4966724180429027E-2</v>
      </c>
    </row>
    <row r="155" spans="2:5" x14ac:dyDescent="0.35">
      <c r="B155" s="191">
        <v>40610</v>
      </c>
      <c r="C155" s="72">
        <v>76.459999999999994</v>
      </c>
      <c r="D155" s="192">
        <f t="shared" si="4"/>
        <v>1.9670159099728366</v>
      </c>
      <c r="E155">
        <v>5.4620689655172416E-2</v>
      </c>
    </row>
    <row r="156" spans="2:5" x14ac:dyDescent="0.35">
      <c r="B156" s="191">
        <v>38166</v>
      </c>
      <c r="C156" s="72">
        <v>25.77</v>
      </c>
      <c r="D156" s="192">
        <f t="shared" si="4"/>
        <v>0.8341637010676155</v>
      </c>
      <c r="E156">
        <v>5.4418985270048958E-2</v>
      </c>
    </row>
    <row r="157" spans="2:5" x14ac:dyDescent="0.35">
      <c r="B157" s="191">
        <v>35522</v>
      </c>
      <c r="C157" s="72">
        <v>14.05</v>
      </c>
      <c r="D157" s="192">
        <f t="shared" si="4"/>
        <v>-0.7091097308488612</v>
      </c>
      <c r="E157">
        <v>5.4013503375843985E-2</v>
      </c>
    </row>
    <row r="158" spans="2:5" x14ac:dyDescent="0.35">
      <c r="B158" s="191">
        <v>38884</v>
      </c>
      <c r="C158" s="72">
        <v>48.3</v>
      </c>
      <c r="D158" s="192">
        <f t="shared" si="4"/>
        <v>-0.80696986651746461</v>
      </c>
      <c r="E158">
        <v>5.3894828714815546E-2</v>
      </c>
    </row>
    <row r="159" spans="2:5" x14ac:dyDescent="0.35">
      <c r="B159" s="191">
        <v>43910</v>
      </c>
      <c r="C159" s="72">
        <v>250.22</v>
      </c>
      <c r="D159" s="192">
        <f t="shared" si="4"/>
        <v>10.472718936267768</v>
      </c>
      <c r="E159">
        <v>5.3646622873505079E-2</v>
      </c>
    </row>
    <row r="160" spans="2:5" x14ac:dyDescent="0.35">
      <c r="B160" s="191">
        <v>36650</v>
      </c>
      <c r="C160" s="72">
        <v>21.81</v>
      </c>
      <c r="D160" s="192">
        <f t="shared" si="4"/>
        <v>0.14248297537977983</v>
      </c>
      <c r="E160">
        <v>5.3623188405797162E-2</v>
      </c>
    </row>
    <row r="161" spans="2:5" x14ac:dyDescent="0.35">
      <c r="B161" s="191">
        <v>37956</v>
      </c>
      <c r="C161" s="72">
        <v>19.09</v>
      </c>
      <c r="D161" s="192">
        <f t="shared" si="4"/>
        <v>0.61505922165820648</v>
      </c>
      <c r="E161">
        <v>5.353200883002196E-2</v>
      </c>
    </row>
    <row r="162" spans="2:5" x14ac:dyDescent="0.35">
      <c r="B162" s="191">
        <v>36844</v>
      </c>
      <c r="C162" s="72">
        <v>11.82</v>
      </c>
      <c r="D162" s="192">
        <f t="shared" si="4"/>
        <v>-0.37060702875399365</v>
      </c>
      <c r="E162">
        <v>5.3475935828876997E-2</v>
      </c>
    </row>
    <row r="163" spans="2:5" x14ac:dyDescent="0.35">
      <c r="B163" s="191">
        <v>37901</v>
      </c>
      <c r="C163" s="72">
        <v>18.78</v>
      </c>
      <c r="D163" s="192">
        <f t="shared" si="4"/>
        <v>-0.12037470725995314</v>
      </c>
      <c r="E163">
        <v>5.3280987100392752E-2</v>
      </c>
    </row>
    <row r="164" spans="2:5" x14ac:dyDescent="0.35">
      <c r="B164" s="191">
        <v>37960</v>
      </c>
      <c r="C164" s="72">
        <v>21.35</v>
      </c>
      <c r="D164" s="192">
        <f t="shared" si="4"/>
        <v>0.15969581749049433</v>
      </c>
      <c r="E164">
        <v>5.3280710409472132E-2</v>
      </c>
    </row>
    <row r="165" spans="2:5" x14ac:dyDescent="0.35">
      <c r="B165" s="191">
        <v>35992</v>
      </c>
      <c r="C165" s="72">
        <v>18.41</v>
      </c>
      <c r="D165" s="192">
        <f t="shared" si="4"/>
        <v>-0.13931743805516594</v>
      </c>
      <c r="E165">
        <v>5.3203661327231089E-2</v>
      </c>
    </row>
    <row r="166" spans="2:5" x14ac:dyDescent="0.35">
      <c r="B166" s="191">
        <v>38125</v>
      </c>
      <c r="C166" s="72">
        <v>21.39</v>
      </c>
      <c r="D166" s="192">
        <f t="shared" si="4"/>
        <v>-0.60945773233522005</v>
      </c>
      <c r="E166">
        <v>5.3175775480059251E-2</v>
      </c>
    </row>
    <row r="167" spans="2:5" x14ac:dyDescent="0.35">
      <c r="B167" s="191">
        <v>38891</v>
      </c>
      <c r="C167" s="72">
        <v>54.77</v>
      </c>
      <c r="D167" s="192">
        <f t="shared" si="4"/>
        <v>4.2062737642585555</v>
      </c>
      <c r="E167">
        <v>5.3066717938857977E-2</v>
      </c>
    </row>
    <row r="168" spans="2:5" x14ac:dyDescent="0.35">
      <c r="B168" s="191">
        <v>37196</v>
      </c>
      <c r="C168" s="72">
        <v>10.52</v>
      </c>
      <c r="D168" s="192">
        <f t="shared" si="4"/>
        <v>-0.68159806295399517</v>
      </c>
      <c r="E168">
        <v>5.3053053053053079E-2</v>
      </c>
    </row>
    <row r="169" spans="2:5" x14ac:dyDescent="0.35">
      <c r="B169" s="191">
        <v>36469</v>
      </c>
      <c r="C169" s="72">
        <v>33.04</v>
      </c>
      <c r="D169" s="192">
        <f t="shared" si="4"/>
        <v>-0.72862422997946608</v>
      </c>
      <c r="E169">
        <v>5.2899936265137004E-2</v>
      </c>
    </row>
    <row r="170" spans="2:5" x14ac:dyDescent="0.35">
      <c r="B170" s="191">
        <v>41456</v>
      </c>
      <c r="C170" s="72">
        <v>121.75</v>
      </c>
      <c r="D170" s="192">
        <f t="shared" si="4"/>
        <v>3.4418095585552715</v>
      </c>
      <c r="E170">
        <v>5.2836388792805167E-2</v>
      </c>
    </row>
    <row r="171" spans="2:5" x14ac:dyDescent="0.35">
      <c r="B171" s="191">
        <v>35648</v>
      </c>
      <c r="C171" s="72">
        <v>27.41</v>
      </c>
      <c r="D171" s="192">
        <f t="shared" si="4"/>
        <v>-0.82016795696102873</v>
      </c>
      <c r="E171">
        <v>5.2611367127496145E-2</v>
      </c>
    </row>
    <row r="172" spans="2:5" x14ac:dyDescent="0.35">
      <c r="B172" s="191">
        <v>42958</v>
      </c>
      <c r="C172" s="72">
        <v>152.41999999999999</v>
      </c>
      <c r="D172" s="192">
        <f t="shared" si="4"/>
        <v>-0.33441048034934506</v>
      </c>
      <c r="E172">
        <v>5.2551619363303548E-2</v>
      </c>
    </row>
    <row r="173" spans="2:5" x14ac:dyDescent="0.35">
      <c r="B173" s="191">
        <v>43053</v>
      </c>
      <c r="C173" s="72">
        <v>229</v>
      </c>
      <c r="D173" s="192">
        <f t="shared" si="4"/>
        <v>8.3431252549979593</v>
      </c>
      <c r="E173">
        <v>5.2438071602555203E-2</v>
      </c>
    </row>
    <row r="174" spans="2:5" x14ac:dyDescent="0.35">
      <c r="B174" s="191">
        <v>36370</v>
      </c>
      <c r="C174" s="72">
        <v>24.51</v>
      </c>
      <c r="D174" s="192">
        <f t="shared" si="4"/>
        <v>0.39977155910908047</v>
      </c>
      <c r="E174">
        <v>5.2382996994418285E-2</v>
      </c>
    </row>
    <row r="175" spans="2:5" x14ac:dyDescent="0.35">
      <c r="B175" s="191">
        <v>36901</v>
      </c>
      <c r="C175" s="72">
        <v>17.510000000000002</v>
      </c>
      <c r="D175" s="192">
        <f t="shared" si="4"/>
        <v>-0.64782783588093318</v>
      </c>
      <c r="E175">
        <v>5.2283653846153966E-2</v>
      </c>
    </row>
    <row r="176" spans="2:5" x14ac:dyDescent="0.35">
      <c r="B176" s="191">
        <v>39815</v>
      </c>
      <c r="C176" s="72">
        <v>49.72</v>
      </c>
      <c r="D176" s="192">
        <f t="shared" si="4"/>
        <v>2.6239067055393583</v>
      </c>
      <c r="E176">
        <v>5.2275132275132252E-2</v>
      </c>
    </row>
    <row r="177" spans="2:5" x14ac:dyDescent="0.35">
      <c r="B177" s="191">
        <v>35489</v>
      </c>
      <c r="C177" s="72">
        <v>13.72</v>
      </c>
      <c r="D177" s="192">
        <f t="shared" si="4"/>
        <v>-0.85694922323011158</v>
      </c>
      <c r="E177">
        <v>5.2147239263803824E-2</v>
      </c>
    </row>
    <row r="178" spans="2:5" x14ac:dyDescent="0.35">
      <c r="B178" s="191">
        <v>41086</v>
      </c>
      <c r="C178" s="72">
        <v>95.91</v>
      </c>
      <c r="D178" s="192">
        <f t="shared" si="4"/>
        <v>-0.82620907097686047</v>
      </c>
      <c r="E178">
        <v>5.2106186924089526E-2</v>
      </c>
    </row>
    <row r="179" spans="2:5" x14ac:dyDescent="0.35">
      <c r="B179" s="191">
        <v>44077</v>
      </c>
      <c r="C179" s="72">
        <v>551.87</v>
      </c>
      <c r="D179" s="192">
        <f t="shared" si="4"/>
        <v>1.1372085818294475</v>
      </c>
      <c r="E179">
        <v>5.2102794829755661E-2</v>
      </c>
    </row>
    <row r="180" spans="2:5" x14ac:dyDescent="0.35">
      <c r="B180" s="191">
        <v>43642</v>
      </c>
      <c r="C180" s="72">
        <v>258.22000000000003</v>
      </c>
      <c r="D180" s="192">
        <f t="shared" si="4"/>
        <v>-0.69374733146733714</v>
      </c>
      <c r="E180">
        <v>5.2069752281616699E-2</v>
      </c>
    </row>
    <row r="181" spans="2:5" x14ac:dyDescent="0.35">
      <c r="B181" s="191">
        <v>45091</v>
      </c>
      <c r="C181" s="72">
        <v>843.16</v>
      </c>
      <c r="D181" s="192">
        <f t="shared" si="4"/>
        <v>50.412195121951221</v>
      </c>
      <c r="E181">
        <v>5.196441716260547E-2</v>
      </c>
    </row>
    <row r="182" spans="2:5" x14ac:dyDescent="0.35">
      <c r="B182" s="191">
        <v>36899</v>
      </c>
      <c r="C182" s="72">
        <v>16.399999999999999</v>
      </c>
      <c r="D182" s="192">
        <f t="shared" si="4"/>
        <v>-0.63253416984091426</v>
      </c>
      <c r="E182">
        <v>5.1956382296343806E-2</v>
      </c>
    </row>
    <row r="183" spans="2:5" x14ac:dyDescent="0.35">
      <c r="B183" s="191">
        <v>38527</v>
      </c>
      <c r="C183" s="72">
        <v>44.63</v>
      </c>
      <c r="D183" s="192">
        <f t="shared" si="4"/>
        <v>-9.5643363728470043E-2</v>
      </c>
      <c r="E183">
        <v>5.1850106057035106E-2</v>
      </c>
    </row>
    <row r="184" spans="2:5" x14ac:dyDescent="0.35">
      <c r="B184" s="191">
        <v>38860</v>
      </c>
      <c r="C184" s="72">
        <v>49.35</v>
      </c>
      <c r="D184" s="192">
        <f t="shared" si="4"/>
        <v>-0.48913043478260865</v>
      </c>
      <c r="E184">
        <v>5.179028132992336E-2</v>
      </c>
    </row>
    <row r="185" spans="2:5" x14ac:dyDescent="0.35">
      <c r="B185" s="191">
        <v>42430</v>
      </c>
      <c r="C185" s="72">
        <v>96.6</v>
      </c>
      <c r="D185" s="192">
        <f t="shared" si="4"/>
        <v>4.9962756052141524</v>
      </c>
      <c r="E185">
        <v>5.1600261267145564E-2</v>
      </c>
    </row>
    <row r="186" spans="2:5" x14ac:dyDescent="0.35">
      <c r="B186" s="191">
        <v>35565</v>
      </c>
      <c r="C186" s="72">
        <v>16.11</v>
      </c>
      <c r="D186" s="192">
        <f t="shared" si="4"/>
        <v>-0.8862127419126995</v>
      </c>
      <c r="E186">
        <v>5.1566579634464649E-2</v>
      </c>
    </row>
    <row r="187" spans="2:5" x14ac:dyDescent="0.35">
      <c r="B187" s="191">
        <v>41886</v>
      </c>
      <c r="C187" s="72">
        <v>141.58000000000001</v>
      </c>
      <c r="D187" s="192">
        <f t="shared" si="4"/>
        <v>0.66408086506817132</v>
      </c>
      <c r="E187">
        <v>5.15448603683899E-2</v>
      </c>
    </row>
    <row r="188" spans="2:5" x14ac:dyDescent="0.35">
      <c r="B188" s="191">
        <v>40326</v>
      </c>
      <c r="C188" s="72">
        <v>85.08</v>
      </c>
      <c r="D188" s="192">
        <f t="shared" si="4"/>
        <v>-0.67922180748784078</v>
      </c>
      <c r="E188">
        <v>5.1408798813643131E-2</v>
      </c>
    </row>
    <row r="189" spans="2:5" x14ac:dyDescent="0.35">
      <c r="B189" s="191">
        <v>43705</v>
      </c>
      <c r="C189" s="72">
        <v>265.23</v>
      </c>
      <c r="D189" s="192">
        <f t="shared" si="4"/>
        <v>2.608571428571429</v>
      </c>
      <c r="E189">
        <v>5.124851367419736E-2</v>
      </c>
    </row>
    <row r="190" spans="2:5" x14ac:dyDescent="0.35">
      <c r="B190" s="191">
        <v>40878</v>
      </c>
      <c r="C190" s="72">
        <v>73.5</v>
      </c>
      <c r="D190" s="192">
        <f t="shared" si="4"/>
        <v>0.44770533779791211</v>
      </c>
      <c r="E190">
        <v>5.1201372997711658E-2</v>
      </c>
    </row>
    <row r="191" spans="2:5" x14ac:dyDescent="0.35">
      <c r="B191" s="191">
        <v>38887</v>
      </c>
      <c r="C191" s="72">
        <v>50.77</v>
      </c>
      <c r="D191" s="192">
        <f t="shared" si="4"/>
        <v>1.3482886216466237</v>
      </c>
      <c r="E191">
        <v>5.1138716356107894E-2</v>
      </c>
    </row>
    <row r="192" spans="2:5" x14ac:dyDescent="0.35">
      <c r="B192" s="191">
        <v>36159</v>
      </c>
      <c r="C192" s="72">
        <v>21.62</v>
      </c>
      <c r="D192" s="192">
        <f t="shared" si="4"/>
        <v>-0.89437170216923978</v>
      </c>
      <c r="E192">
        <v>5.1045211473019103E-2</v>
      </c>
    </row>
    <row r="193" spans="2:5" x14ac:dyDescent="0.35">
      <c r="B193" s="191">
        <v>43035</v>
      </c>
      <c r="C193" s="72">
        <v>204.68</v>
      </c>
      <c r="D193" s="192">
        <f t="shared" si="4"/>
        <v>-0.81797808764940239</v>
      </c>
      <c r="E193">
        <v>5.0988446726572656E-2</v>
      </c>
    </row>
    <row r="194" spans="2:5" x14ac:dyDescent="0.35">
      <c r="B194" s="191">
        <v>45448</v>
      </c>
      <c r="C194" s="72">
        <v>1124.48</v>
      </c>
      <c r="D194" s="192">
        <f t="shared" si="4"/>
        <v>81.500366837857669</v>
      </c>
      <c r="E194">
        <v>5.0964998364409597E-2</v>
      </c>
    </row>
    <row r="195" spans="2:5" x14ac:dyDescent="0.35">
      <c r="B195" s="191">
        <v>37726</v>
      </c>
      <c r="C195" s="72">
        <v>13.63</v>
      </c>
      <c r="D195" s="192">
        <f t="shared" si="4"/>
        <v>-0.97639581601551673</v>
      </c>
      <c r="E195">
        <v>5.088666152659993E-2</v>
      </c>
    </row>
    <row r="196" spans="2:5" x14ac:dyDescent="0.35">
      <c r="B196" s="191">
        <v>44188</v>
      </c>
      <c r="C196" s="72">
        <v>577.44000000000005</v>
      </c>
      <c r="D196" s="192">
        <f t="shared" ref="D196:D259" si="5">C196/C197-1</f>
        <v>5.9781268882175231</v>
      </c>
      <c r="E196">
        <v>5.0865347868023214E-2</v>
      </c>
    </row>
    <row r="197" spans="2:5" x14ac:dyDescent="0.35">
      <c r="B197" s="191">
        <v>40613</v>
      </c>
      <c r="C197" s="72">
        <v>82.75</v>
      </c>
      <c r="D197" s="192">
        <f t="shared" si="5"/>
        <v>-0.62249087591240881</v>
      </c>
      <c r="E197">
        <v>5.0793650793650835E-2</v>
      </c>
    </row>
    <row r="198" spans="2:5" x14ac:dyDescent="0.35">
      <c r="B198" s="191">
        <v>43357</v>
      </c>
      <c r="C198" s="72">
        <v>219.2</v>
      </c>
      <c r="D198" s="192">
        <f t="shared" si="5"/>
        <v>-0.13428120063191151</v>
      </c>
      <c r="E198">
        <v>5.0764584631609155E-2</v>
      </c>
    </row>
    <row r="199" spans="2:5" x14ac:dyDescent="0.35">
      <c r="B199" s="191">
        <v>43728</v>
      </c>
      <c r="C199" s="72">
        <v>253.2</v>
      </c>
      <c r="D199" s="192">
        <f t="shared" si="5"/>
        <v>3.3378447832790821</v>
      </c>
      <c r="E199">
        <v>5.0666002738702698E-2</v>
      </c>
    </row>
    <row r="200" spans="2:5" x14ac:dyDescent="0.35">
      <c r="B200" s="191">
        <v>38925</v>
      </c>
      <c r="C200" s="72">
        <v>58.37</v>
      </c>
      <c r="D200" s="192">
        <f t="shared" si="5"/>
        <v>3.2512745812090307</v>
      </c>
      <c r="E200">
        <v>5.0575953923686079E-2</v>
      </c>
    </row>
    <row r="201" spans="2:5" x14ac:dyDescent="0.35">
      <c r="B201" s="191">
        <v>36880</v>
      </c>
      <c r="C201" s="72">
        <v>13.73</v>
      </c>
      <c r="D201" s="192">
        <f t="shared" si="5"/>
        <v>-0.45058023209283704</v>
      </c>
      <c r="E201">
        <v>5.0497322111706211E-2</v>
      </c>
    </row>
    <row r="202" spans="2:5" x14ac:dyDescent="0.35">
      <c r="B202" s="191">
        <v>38090</v>
      </c>
      <c r="C202" s="72">
        <v>24.99</v>
      </c>
      <c r="D202" s="192">
        <f t="shared" si="5"/>
        <v>-0.90390309555854642</v>
      </c>
      <c r="E202">
        <v>5.0441361916771621E-2</v>
      </c>
    </row>
    <row r="203" spans="2:5" x14ac:dyDescent="0.35">
      <c r="B203" s="191">
        <v>43138</v>
      </c>
      <c r="C203" s="72">
        <v>260.05</v>
      </c>
      <c r="D203" s="192">
        <f t="shared" si="5"/>
        <v>3.0582084893882646</v>
      </c>
      <c r="E203">
        <v>5.0409985054732154E-2</v>
      </c>
    </row>
    <row r="204" spans="2:5" x14ac:dyDescent="0.35">
      <c r="B204" s="191">
        <v>39973</v>
      </c>
      <c r="C204" s="72">
        <v>64.08</v>
      </c>
      <c r="D204" s="192">
        <f t="shared" si="5"/>
        <v>-4.4865106573259927E-2</v>
      </c>
      <c r="E204">
        <v>5.0319619734469745E-2</v>
      </c>
    </row>
    <row r="205" spans="2:5" x14ac:dyDescent="0.35">
      <c r="B205" s="191">
        <v>39546</v>
      </c>
      <c r="C205" s="72">
        <v>67.09</v>
      </c>
      <c r="D205" s="192">
        <f t="shared" si="5"/>
        <v>3.7818959372772634</v>
      </c>
      <c r="E205">
        <v>5.0250469630557237E-2</v>
      </c>
    </row>
    <row r="206" spans="2:5" x14ac:dyDescent="0.35">
      <c r="B206" s="191">
        <v>35361</v>
      </c>
      <c r="C206" s="72">
        <v>14.03</v>
      </c>
      <c r="D206" s="192">
        <f t="shared" si="5"/>
        <v>-0.76296671735090382</v>
      </c>
      <c r="E206">
        <v>5.0149700598802305E-2</v>
      </c>
    </row>
    <row r="207" spans="2:5" x14ac:dyDescent="0.35">
      <c r="B207" s="191">
        <v>39492</v>
      </c>
      <c r="C207" s="72">
        <v>59.19</v>
      </c>
      <c r="D207" s="192">
        <f t="shared" si="5"/>
        <v>-0.79777929620772126</v>
      </c>
      <c r="E207">
        <v>5.0026609898882413E-2</v>
      </c>
    </row>
    <row r="208" spans="2:5" x14ac:dyDescent="0.35">
      <c r="B208" s="191">
        <v>43930</v>
      </c>
      <c r="C208" s="72">
        <v>292.7</v>
      </c>
      <c r="D208" s="192">
        <f t="shared" si="5"/>
        <v>0.46702085004009608</v>
      </c>
      <c r="E208">
        <v>4.9781220859335784E-2</v>
      </c>
    </row>
    <row r="209" spans="2:5" x14ac:dyDescent="0.35">
      <c r="B209" s="191">
        <v>43446</v>
      </c>
      <c r="C209" s="72">
        <v>199.52</v>
      </c>
      <c r="D209" s="192">
        <f t="shared" si="5"/>
        <v>11.278153846153847</v>
      </c>
      <c r="E209">
        <v>4.9773755656108642E-2</v>
      </c>
    </row>
    <row r="210" spans="2:5" x14ac:dyDescent="0.35">
      <c r="B210" s="191">
        <v>35097</v>
      </c>
      <c r="C210" s="72">
        <v>16.25</v>
      </c>
      <c r="D210" s="192">
        <f t="shared" si="5"/>
        <v>-0.76050110537951365</v>
      </c>
      <c r="E210">
        <v>4.9741602067183477E-2</v>
      </c>
    </row>
    <row r="211" spans="2:5" x14ac:dyDescent="0.35">
      <c r="B211" s="191">
        <v>39233</v>
      </c>
      <c r="C211" s="72">
        <v>67.849999999999994</v>
      </c>
      <c r="D211" s="192">
        <f t="shared" si="5"/>
        <v>3.9202320522117473</v>
      </c>
      <c r="E211">
        <v>4.9497293116782526E-2</v>
      </c>
    </row>
    <row r="212" spans="2:5" x14ac:dyDescent="0.35">
      <c r="B212" s="191">
        <v>36999</v>
      </c>
      <c r="C212" s="72">
        <v>13.79</v>
      </c>
      <c r="D212" s="192">
        <f t="shared" si="5"/>
        <v>0.20017406440382923</v>
      </c>
      <c r="E212">
        <v>4.9467275494672558E-2</v>
      </c>
    </row>
    <row r="213" spans="2:5" x14ac:dyDescent="0.35">
      <c r="B213" s="191">
        <v>37417</v>
      </c>
      <c r="C213" s="72">
        <v>11.49</v>
      </c>
      <c r="D213" s="192">
        <f t="shared" si="5"/>
        <v>-0.59542253521126765</v>
      </c>
      <c r="E213">
        <v>4.9315068493150704E-2</v>
      </c>
    </row>
    <row r="214" spans="2:5" x14ac:dyDescent="0.35">
      <c r="B214" s="191">
        <v>38000</v>
      </c>
      <c r="C214" s="72">
        <v>28.4</v>
      </c>
      <c r="D214" s="192">
        <f t="shared" si="5"/>
        <v>0.59819921215531791</v>
      </c>
      <c r="E214">
        <v>4.9131880310306464E-2</v>
      </c>
    </row>
    <row r="215" spans="2:5" x14ac:dyDescent="0.35">
      <c r="B215" s="191">
        <v>35226</v>
      </c>
      <c r="C215" s="72">
        <v>17.77</v>
      </c>
      <c r="D215" s="192">
        <f t="shared" si="5"/>
        <v>-0.37274973526297206</v>
      </c>
      <c r="E215">
        <v>4.8996458087366968E-2</v>
      </c>
    </row>
    <row r="216" spans="2:5" x14ac:dyDescent="0.35">
      <c r="B216" s="191">
        <v>36391</v>
      </c>
      <c r="C216" s="72">
        <v>28.33</v>
      </c>
      <c r="D216" s="192">
        <f t="shared" si="5"/>
        <v>-0.80005646128872887</v>
      </c>
      <c r="E216">
        <v>4.8870788596815817E-2</v>
      </c>
    </row>
    <row r="217" spans="2:5" x14ac:dyDescent="0.35">
      <c r="B217" s="191">
        <v>41221</v>
      </c>
      <c r="C217" s="72">
        <v>141.69</v>
      </c>
      <c r="D217" s="192">
        <f t="shared" si="5"/>
        <v>-0.57893016344725112</v>
      </c>
      <c r="E217">
        <v>4.8856318010215283E-2</v>
      </c>
    </row>
    <row r="218" spans="2:5" x14ac:dyDescent="0.35">
      <c r="B218" s="191">
        <v>43893</v>
      </c>
      <c r="C218" s="72">
        <v>336.5</v>
      </c>
      <c r="D218" s="192">
        <f t="shared" si="5"/>
        <v>13.77172958735733</v>
      </c>
      <c r="E218">
        <v>4.8711316109327774E-2</v>
      </c>
    </row>
    <row r="219" spans="2:5" x14ac:dyDescent="0.35">
      <c r="B219" s="191">
        <v>36200</v>
      </c>
      <c r="C219" s="72">
        <v>22.78</v>
      </c>
      <c r="D219" s="192">
        <f t="shared" si="5"/>
        <v>-5.4771784232365173E-2</v>
      </c>
      <c r="E219">
        <v>4.8320294523700014E-2</v>
      </c>
    </row>
    <row r="220" spans="2:5" x14ac:dyDescent="0.35">
      <c r="B220" s="191">
        <v>35640</v>
      </c>
      <c r="C220" s="72">
        <v>24.1</v>
      </c>
      <c r="D220" s="192">
        <f t="shared" si="5"/>
        <v>1.7701149425287359</v>
      </c>
      <c r="E220">
        <v>4.8281861678991067E-2</v>
      </c>
    </row>
    <row r="221" spans="2:5" x14ac:dyDescent="0.35">
      <c r="B221" s="191">
        <v>37182</v>
      </c>
      <c r="C221" s="72">
        <v>8.6999999999999993</v>
      </c>
      <c r="D221" s="192">
        <f t="shared" si="5"/>
        <v>-0.95414536446529274</v>
      </c>
      <c r="E221">
        <v>4.8192771084337283E-2</v>
      </c>
    </row>
    <row r="222" spans="2:5" x14ac:dyDescent="0.35">
      <c r="B222" s="191">
        <v>43535</v>
      </c>
      <c r="C222" s="72">
        <v>189.73</v>
      </c>
      <c r="D222" s="192">
        <f t="shared" si="5"/>
        <v>0.55605675387517417</v>
      </c>
      <c r="E222">
        <v>4.8116230250800918E-2</v>
      </c>
    </row>
    <row r="223" spans="2:5" x14ac:dyDescent="0.35">
      <c r="B223" s="191">
        <v>42578</v>
      </c>
      <c r="C223" s="72">
        <v>121.93</v>
      </c>
      <c r="D223" s="192">
        <f t="shared" si="5"/>
        <v>0.62964448008553897</v>
      </c>
      <c r="E223">
        <v>4.8048822417053438E-2</v>
      </c>
    </row>
    <row r="224" spans="2:5" x14ac:dyDescent="0.35">
      <c r="B224" s="191">
        <v>40695</v>
      </c>
      <c r="C224" s="72">
        <v>74.819999999999993</v>
      </c>
      <c r="D224" s="192">
        <f t="shared" si="5"/>
        <v>0.21955990220048882</v>
      </c>
      <c r="E224">
        <v>4.8045944810197305E-2</v>
      </c>
    </row>
    <row r="225" spans="2:5" x14ac:dyDescent="0.35">
      <c r="B225" s="191">
        <v>39604</v>
      </c>
      <c r="C225" s="72">
        <v>61.35</v>
      </c>
      <c r="D225" s="192">
        <f t="shared" si="5"/>
        <v>-0.78030438675022384</v>
      </c>
      <c r="E225">
        <v>4.7822374039282689E-2</v>
      </c>
    </row>
    <row r="226" spans="2:5" x14ac:dyDescent="0.35">
      <c r="B226" s="191">
        <v>43921</v>
      </c>
      <c r="C226" s="72">
        <v>279.25</v>
      </c>
      <c r="D226" s="192">
        <f t="shared" si="5"/>
        <v>-0.323030303030303</v>
      </c>
      <c r="E226">
        <v>4.7803084312033395E-2</v>
      </c>
    </row>
    <row r="227" spans="2:5" x14ac:dyDescent="0.35">
      <c r="B227" s="191">
        <v>44020</v>
      </c>
      <c r="C227" s="72">
        <v>412.5</v>
      </c>
      <c r="D227" s="192">
        <f t="shared" si="5"/>
        <v>24.384615384615383</v>
      </c>
      <c r="E227">
        <v>4.7752095504191017E-2</v>
      </c>
    </row>
    <row r="228" spans="2:5" x14ac:dyDescent="0.35">
      <c r="B228" s="191">
        <v>36094</v>
      </c>
      <c r="C228" s="72">
        <v>16.25</v>
      </c>
      <c r="D228" s="192">
        <f t="shared" si="5"/>
        <v>0.3126009693053311</v>
      </c>
      <c r="E228">
        <v>4.7711154094132846E-2</v>
      </c>
    </row>
    <row r="229" spans="2:5" x14ac:dyDescent="0.35">
      <c r="B229" s="191">
        <v>36845</v>
      </c>
      <c r="C229" s="72">
        <v>12.38</v>
      </c>
      <c r="D229" s="192">
        <f t="shared" si="5"/>
        <v>-0.49654331028873522</v>
      </c>
      <c r="E229">
        <v>4.7377326565143818E-2</v>
      </c>
    </row>
    <row r="230" spans="2:5" x14ac:dyDescent="0.35">
      <c r="B230" s="191">
        <v>35718</v>
      </c>
      <c r="C230" s="72">
        <v>24.59</v>
      </c>
      <c r="D230" s="192">
        <f t="shared" si="5"/>
        <v>-0.87137775917983051</v>
      </c>
      <c r="E230">
        <v>4.7274275979557023E-2</v>
      </c>
    </row>
    <row r="231" spans="2:5" x14ac:dyDescent="0.35">
      <c r="B231" s="191">
        <v>42984</v>
      </c>
      <c r="C231" s="72">
        <v>191.18</v>
      </c>
      <c r="D231" s="192">
        <f t="shared" si="5"/>
        <v>-0.71915031143495123</v>
      </c>
      <c r="E231">
        <v>4.7045292732351252E-2</v>
      </c>
    </row>
    <row r="232" spans="2:5" x14ac:dyDescent="0.35">
      <c r="B232" s="191">
        <v>44617</v>
      </c>
      <c r="C232" s="72">
        <v>680.72</v>
      </c>
      <c r="D232" s="192">
        <f t="shared" si="5"/>
        <v>6.140669254169727</v>
      </c>
      <c r="E232">
        <v>4.6923301702526787E-2</v>
      </c>
    </row>
    <row r="233" spans="2:5" x14ac:dyDescent="0.35">
      <c r="B233" s="191">
        <v>40413</v>
      </c>
      <c r="C233" s="72">
        <v>95.33</v>
      </c>
      <c r="D233" s="192">
        <f t="shared" si="5"/>
        <v>5.9583941605839419</v>
      </c>
      <c r="E233">
        <v>4.6662274923144453E-2</v>
      </c>
    </row>
    <row r="234" spans="2:5" x14ac:dyDescent="0.35">
      <c r="B234" s="191">
        <v>35452</v>
      </c>
      <c r="C234" s="72">
        <v>13.7</v>
      </c>
      <c r="D234" s="192">
        <f t="shared" si="5"/>
        <v>-0.68087584439785698</v>
      </c>
      <c r="E234">
        <v>4.6600458365164243E-2</v>
      </c>
    </row>
    <row r="235" spans="2:5" x14ac:dyDescent="0.35">
      <c r="B235" s="191">
        <v>39864</v>
      </c>
      <c r="C235" s="72">
        <v>42.93</v>
      </c>
      <c r="D235" s="192">
        <f t="shared" si="5"/>
        <v>-2.6530612244897944E-2</v>
      </c>
      <c r="E235">
        <v>4.656265236470003E-2</v>
      </c>
    </row>
    <row r="236" spans="2:5" x14ac:dyDescent="0.35">
      <c r="B236" s="191">
        <v>39793</v>
      </c>
      <c r="C236" s="72">
        <v>44.1</v>
      </c>
      <c r="D236" s="192">
        <f t="shared" si="5"/>
        <v>1.1756290083867786</v>
      </c>
      <c r="E236">
        <v>4.6511627906976827E-2</v>
      </c>
    </row>
    <row r="237" spans="2:5" x14ac:dyDescent="0.35">
      <c r="B237" s="191">
        <v>37959</v>
      </c>
      <c r="C237" s="72">
        <v>20.27</v>
      </c>
      <c r="D237" s="192">
        <f t="shared" si="5"/>
        <v>0.5713178294573642</v>
      </c>
      <c r="E237">
        <v>4.6463603510583207E-2</v>
      </c>
    </row>
    <row r="238" spans="2:5" x14ac:dyDescent="0.35">
      <c r="B238" s="191">
        <v>36997</v>
      </c>
      <c r="C238" s="72">
        <v>12.9</v>
      </c>
      <c r="D238" s="192">
        <f t="shared" si="5"/>
        <v>-0.90477596515833758</v>
      </c>
      <c r="E238">
        <v>4.6228710462287159E-2</v>
      </c>
    </row>
    <row r="239" spans="2:5" x14ac:dyDescent="0.35">
      <c r="B239" s="191">
        <v>41746</v>
      </c>
      <c r="C239" s="72">
        <v>135.47</v>
      </c>
      <c r="D239" s="192">
        <f t="shared" si="5"/>
        <v>0.65126767430521681</v>
      </c>
      <c r="E239">
        <v>4.6181172291296591E-2</v>
      </c>
    </row>
    <row r="240" spans="2:5" x14ac:dyDescent="0.35">
      <c r="B240" s="191">
        <v>40924</v>
      </c>
      <c r="C240" s="72">
        <v>82.04</v>
      </c>
      <c r="D240" s="192">
        <f t="shared" si="5"/>
        <v>-0.57923889629705605</v>
      </c>
      <c r="E240">
        <v>4.6161693445549767E-2</v>
      </c>
    </row>
    <row r="241" spans="2:5" x14ac:dyDescent="0.35">
      <c r="B241" s="191">
        <v>43556</v>
      </c>
      <c r="C241" s="72">
        <v>194.98</v>
      </c>
      <c r="D241" s="192">
        <f t="shared" si="5"/>
        <v>8.5298142717497552</v>
      </c>
      <c r="E241">
        <v>4.6030042918454805E-2</v>
      </c>
    </row>
    <row r="242" spans="2:5" x14ac:dyDescent="0.35">
      <c r="B242" s="191">
        <v>37907</v>
      </c>
      <c r="C242" s="72">
        <v>20.46</v>
      </c>
      <c r="D242" s="192">
        <f t="shared" si="5"/>
        <v>-0.11772315653298837</v>
      </c>
      <c r="E242">
        <v>4.6012269938650485E-2</v>
      </c>
    </row>
    <row r="243" spans="2:5" x14ac:dyDescent="0.35">
      <c r="B243" s="191">
        <v>36182</v>
      </c>
      <c r="C243" s="72">
        <v>23.19</v>
      </c>
      <c r="D243" s="192">
        <f t="shared" si="5"/>
        <v>-0.75607447144209528</v>
      </c>
      <c r="E243">
        <v>4.6008119079837595E-2</v>
      </c>
    </row>
    <row r="244" spans="2:5" x14ac:dyDescent="0.35">
      <c r="B244" s="191">
        <v>40350</v>
      </c>
      <c r="C244" s="72">
        <v>95.07</v>
      </c>
      <c r="D244" s="192">
        <f t="shared" si="5"/>
        <v>-0.86579994918268821</v>
      </c>
      <c r="E244">
        <v>4.5989657828143793E-2</v>
      </c>
    </row>
    <row r="245" spans="2:5" x14ac:dyDescent="0.35">
      <c r="B245" s="191">
        <v>45040</v>
      </c>
      <c r="C245" s="72">
        <v>708.42</v>
      </c>
      <c r="D245" s="192">
        <f t="shared" si="5"/>
        <v>0.10088578088578082</v>
      </c>
      <c r="E245">
        <v>4.5900816441025727E-2</v>
      </c>
    </row>
    <row r="246" spans="2:5" x14ac:dyDescent="0.35">
      <c r="B246" s="191">
        <v>44292</v>
      </c>
      <c r="C246" s="72">
        <v>643.5</v>
      </c>
      <c r="D246" s="192">
        <f t="shared" si="5"/>
        <v>38.213893967093234</v>
      </c>
      <c r="E246">
        <v>4.5899294607157914E-2</v>
      </c>
    </row>
    <row r="247" spans="2:5" x14ac:dyDescent="0.35">
      <c r="B247" s="191">
        <v>36004</v>
      </c>
      <c r="C247" s="72">
        <v>16.41</v>
      </c>
      <c r="D247" s="192">
        <f t="shared" si="5"/>
        <v>-0.69767870302137069</v>
      </c>
      <c r="E247">
        <v>4.5889101338432159E-2</v>
      </c>
    </row>
    <row r="248" spans="2:5" x14ac:dyDescent="0.35">
      <c r="B248" s="191">
        <v>38863</v>
      </c>
      <c r="C248" s="72">
        <v>54.28</v>
      </c>
      <c r="D248" s="192">
        <f t="shared" si="5"/>
        <v>3.1689708141321047</v>
      </c>
      <c r="E248">
        <v>4.5857418111753478E-2</v>
      </c>
    </row>
    <row r="249" spans="2:5" x14ac:dyDescent="0.35">
      <c r="B249" s="191">
        <v>35439</v>
      </c>
      <c r="C249" s="72">
        <v>13.02</v>
      </c>
      <c r="D249" s="192">
        <f t="shared" si="5"/>
        <v>0.16250000000000009</v>
      </c>
      <c r="E249">
        <v>4.5783132530120563E-2</v>
      </c>
    </row>
    <row r="250" spans="2:5" x14ac:dyDescent="0.35">
      <c r="B250" s="191">
        <v>37511</v>
      </c>
      <c r="C250" s="72">
        <v>11.2</v>
      </c>
      <c r="D250" s="192">
        <f t="shared" si="5"/>
        <v>-0.97646020303074887</v>
      </c>
      <c r="E250">
        <v>4.5751633986927942E-2</v>
      </c>
    </row>
    <row r="251" spans="2:5" x14ac:dyDescent="0.35">
      <c r="B251" s="191">
        <v>44131</v>
      </c>
      <c r="C251" s="72">
        <v>475.79</v>
      </c>
      <c r="D251" s="192">
        <f t="shared" si="5"/>
        <v>6.9723525469168903</v>
      </c>
      <c r="E251">
        <v>4.5692307692307699E-2</v>
      </c>
    </row>
    <row r="252" spans="2:5" x14ac:dyDescent="0.35">
      <c r="B252" s="191">
        <v>39419</v>
      </c>
      <c r="C252" s="72">
        <v>59.68</v>
      </c>
      <c r="D252" s="192">
        <f t="shared" si="5"/>
        <v>1.5857885615251304</v>
      </c>
      <c r="E252">
        <v>4.5366964442108859E-2</v>
      </c>
    </row>
    <row r="253" spans="2:5" x14ac:dyDescent="0.35">
      <c r="B253" s="191">
        <v>35780</v>
      </c>
      <c r="C253" s="72">
        <v>23.08</v>
      </c>
      <c r="D253" s="192">
        <f t="shared" si="5"/>
        <v>0.69084249084249061</v>
      </c>
      <c r="E253">
        <v>4.5289855072463858E-2</v>
      </c>
    </row>
    <row r="254" spans="2:5" x14ac:dyDescent="0.35">
      <c r="B254" s="191">
        <v>37005</v>
      </c>
      <c r="C254" s="72">
        <v>13.65</v>
      </c>
      <c r="D254" s="192">
        <f t="shared" si="5"/>
        <v>-0.19326241134751776</v>
      </c>
      <c r="E254">
        <v>4.5176110260336966E-2</v>
      </c>
    </row>
    <row r="255" spans="2:5" x14ac:dyDescent="0.35">
      <c r="B255" s="191">
        <v>37862</v>
      </c>
      <c r="C255" s="72">
        <v>16.920000000000002</v>
      </c>
      <c r="D255" s="192">
        <f t="shared" si="5"/>
        <v>-0.83491072299736557</v>
      </c>
      <c r="E255">
        <v>4.5089561457690053E-2</v>
      </c>
    </row>
    <row r="256" spans="2:5" x14ac:dyDescent="0.35">
      <c r="B256" s="191">
        <v>40948</v>
      </c>
      <c r="C256" s="72">
        <v>102.49</v>
      </c>
      <c r="D256" s="192">
        <f t="shared" si="5"/>
        <v>1.7918823208934893</v>
      </c>
      <c r="E256">
        <v>4.5069848067706753E-2</v>
      </c>
    </row>
    <row r="257" spans="2:5" x14ac:dyDescent="0.35">
      <c r="B257" s="191">
        <v>36439</v>
      </c>
      <c r="C257" s="72">
        <v>36.71</v>
      </c>
      <c r="D257" s="192">
        <f t="shared" si="5"/>
        <v>1.3853151397011048</v>
      </c>
      <c r="E257">
        <v>4.4975804155992005E-2</v>
      </c>
    </row>
    <row r="258" spans="2:5" x14ac:dyDescent="0.35">
      <c r="B258" s="191">
        <v>35494</v>
      </c>
      <c r="C258" s="72">
        <v>15.39</v>
      </c>
      <c r="D258" s="192">
        <f t="shared" si="5"/>
        <v>0.29327731092436982</v>
      </c>
      <c r="E258">
        <v>4.4806517311609007E-2</v>
      </c>
    </row>
    <row r="259" spans="2:5" x14ac:dyDescent="0.35">
      <c r="B259" s="191">
        <v>36836</v>
      </c>
      <c r="C259" s="72">
        <v>11.9</v>
      </c>
      <c r="D259" s="192">
        <f t="shared" si="5"/>
        <v>-0.84694533762057878</v>
      </c>
      <c r="E259">
        <v>4.4776119402984982E-2</v>
      </c>
    </row>
    <row r="260" spans="2:5" x14ac:dyDescent="0.35">
      <c r="B260" s="191">
        <v>40784</v>
      </c>
      <c r="C260" s="72">
        <v>77.75</v>
      </c>
      <c r="D260" s="192">
        <f t="shared" ref="D260:D323" si="6">C260/C261-1</f>
        <v>-0.37660359204618343</v>
      </c>
      <c r="E260">
        <v>4.4746036011824808E-2</v>
      </c>
    </row>
    <row r="261" spans="2:5" x14ac:dyDescent="0.35">
      <c r="B261" s="191">
        <v>41409</v>
      </c>
      <c r="C261" s="72">
        <v>124.72</v>
      </c>
      <c r="D261" s="192">
        <f t="shared" si="6"/>
        <v>0.13247979660401343</v>
      </c>
      <c r="E261">
        <v>4.4731110738817303E-2</v>
      </c>
    </row>
    <row r="262" spans="2:5" x14ac:dyDescent="0.35">
      <c r="B262" s="191">
        <v>42250</v>
      </c>
      <c r="C262" s="72">
        <v>110.13</v>
      </c>
      <c r="D262" s="192">
        <f t="shared" si="6"/>
        <v>-0.23727404944940778</v>
      </c>
      <c r="E262">
        <v>4.4579341743336665E-2</v>
      </c>
    </row>
    <row r="263" spans="2:5" x14ac:dyDescent="0.35">
      <c r="B263" s="191">
        <v>42923</v>
      </c>
      <c r="C263" s="72">
        <v>144.38999999999999</v>
      </c>
      <c r="D263" s="192">
        <f t="shared" si="6"/>
        <v>1.2282407407407407</v>
      </c>
      <c r="E263">
        <v>4.4487847222222099E-2</v>
      </c>
    </row>
    <row r="264" spans="2:5" x14ac:dyDescent="0.35">
      <c r="B264" s="191">
        <v>39224</v>
      </c>
      <c r="C264" s="72">
        <v>64.8</v>
      </c>
      <c r="D264" s="192">
        <f t="shared" si="6"/>
        <v>-0.86131917989984164</v>
      </c>
      <c r="E264">
        <v>4.4487427466150864E-2</v>
      </c>
    </row>
    <row r="265" spans="2:5" x14ac:dyDescent="0.35">
      <c r="B265" s="191">
        <v>44118</v>
      </c>
      <c r="C265" s="72">
        <v>467.26</v>
      </c>
      <c r="D265" s="192">
        <f t="shared" si="6"/>
        <v>28.258609893550407</v>
      </c>
      <c r="E265">
        <v>4.4483190271816797E-2</v>
      </c>
    </row>
    <row r="266" spans="2:5" x14ac:dyDescent="0.35">
      <c r="B266" s="191">
        <v>37860</v>
      </c>
      <c r="C266" s="72">
        <v>15.97</v>
      </c>
      <c r="D266" s="192">
        <f t="shared" si="6"/>
        <v>-0.30109409190371994</v>
      </c>
      <c r="E266">
        <v>4.4473512099411527E-2</v>
      </c>
    </row>
    <row r="267" spans="2:5" x14ac:dyDescent="0.35">
      <c r="B267" s="191">
        <v>35599</v>
      </c>
      <c r="C267" s="72">
        <v>22.85</v>
      </c>
      <c r="D267" s="192">
        <f t="shared" si="6"/>
        <v>-0.45269461077844309</v>
      </c>
      <c r="E267">
        <v>4.4332723948811825E-2</v>
      </c>
    </row>
    <row r="268" spans="2:5" x14ac:dyDescent="0.35">
      <c r="B268" s="191">
        <v>39755</v>
      </c>
      <c r="C268" s="72">
        <v>41.75</v>
      </c>
      <c r="D268" s="192">
        <f t="shared" si="6"/>
        <v>-0.94293095670954252</v>
      </c>
      <c r="E268">
        <v>4.427213606803404E-2</v>
      </c>
    </row>
    <row r="269" spans="2:5" x14ac:dyDescent="0.35">
      <c r="B269" s="191">
        <v>44575</v>
      </c>
      <c r="C269" s="72">
        <v>731.57</v>
      </c>
      <c r="D269" s="192">
        <f t="shared" si="6"/>
        <v>10.14179104477612</v>
      </c>
      <c r="E269">
        <v>4.4234776899140682E-2</v>
      </c>
    </row>
    <row r="270" spans="2:5" x14ac:dyDescent="0.35">
      <c r="B270" s="191">
        <v>38812</v>
      </c>
      <c r="C270" s="72">
        <v>65.66</v>
      </c>
      <c r="D270" s="192">
        <f t="shared" si="6"/>
        <v>-0.93764896920432639</v>
      </c>
      <c r="E270">
        <v>4.4211195928753E-2</v>
      </c>
    </row>
    <row r="271" spans="2:5" x14ac:dyDescent="0.35">
      <c r="B271" s="191">
        <v>45689</v>
      </c>
      <c r="C271" s="72">
        <v>1053.07</v>
      </c>
      <c r="D271" s="192">
        <f t="shared" si="6"/>
        <v>7.1747399472131654</v>
      </c>
      <c r="E271">
        <v>4.4111523131531438E-2</v>
      </c>
    </row>
    <row r="272" spans="2:5" x14ac:dyDescent="0.35">
      <c r="B272" s="191">
        <v>42590</v>
      </c>
      <c r="C272" s="72">
        <v>128.82</v>
      </c>
      <c r="D272" s="192">
        <f t="shared" si="6"/>
        <v>-0.87874965880105038</v>
      </c>
      <c r="E272">
        <v>4.4006807682956506E-2</v>
      </c>
    </row>
    <row r="273" spans="2:5" x14ac:dyDescent="0.35">
      <c r="B273" s="191">
        <v>45289</v>
      </c>
      <c r="C273" s="72">
        <v>1062.43</v>
      </c>
      <c r="D273" s="192">
        <f t="shared" si="6"/>
        <v>14.125711845102508</v>
      </c>
      <c r="E273">
        <v>4.4003341030806276E-2</v>
      </c>
    </row>
    <row r="274" spans="2:5" x14ac:dyDescent="0.35">
      <c r="B274" s="191">
        <v>39429</v>
      </c>
      <c r="C274" s="72">
        <v>70.239999999999995</v>
      </c>
      <c r="D274" s="192">
        <f t="shared" si="6"/>
        <v>0.17418923436977596</v>
      </c>
      <c r="E274">
        <v>4.3995243757431579E-2</v>
      </c>
    </row>
    <row r="275" spans="2:5" x14ac:dyDescent="0.35">
      <c r="B275" s="191">
        <v>39402</v>
      </c>
      <c r="C275" s="72">
        <v>59.82</v>
      </c>
      <c r="D275" s="192">
        <f t="shared" si="6"/>
        <v>3.4017660044150109</v>
      </c>
      <c r="E275">
        <v>4.3796894084801918E-2</v>
      </c>
    </row>
    <row r="276" spans="2:5" x14ac:dyDescent="0.35">
      <c r="B276" s="191">
        <v>35348</v>
      </c>
      <c r="C276" s="72">
        <v>13.59</v>
      </c>
      <c r="D276" s="192">
        <f t="shared" si="6"/>
        <v>-0.89327783885660439</v>
      </c>
      <c r="E276">
        <v>4.377880184331806E-2</v>
      </c>
    </row>
    <row r="277" spans="2:5" x14ac:dyDescent="0.35">
      <c r="B277" s="191">
        <v>41726</v>
      </c>
      <c r="C277" s="72">
        <v>127.34</v>
      </c>
      <c r="D277" s="192">
        <f t="shared" si="6"/>
        <v>7.8924581005586596</v>
      </c>
      <c r="E277">
        <v>4.3770491803278633E-2</v>
      </c>
    </row>
    <row r="278" spans="2:5" x14ac:dyDescent="0.35">
      <c r="B278" s="191">
        <v>35563</v>
      </c>
      <c r="C278" s="72">
        <v>14.32</v>
      </c>
      <c r="D278" s="192">
        <f t="shared" si="6"/>
        <v>-0.8919571450128263</v>
      </c>
      <c r="E278">
        <v>4.3731778425655898E-2</v>
      </c>
    </row>
    <row r="279" spans="2:5" x14ac:dyDescent="0.35">
      <c r="B279" s="191">
        <v>41470</v>
      </c>
      <c r="C279" s="72">
        <v>132.54</v>
      </c>
      <c r="D279" s="192">
        <f t="shared" si="6"/>
        <v>4.3703403565640189</v>
      </c>
      <c r="E279">
        <v>4.3704228679423585E-2</v>
      </c>
    </row>
    <row r="280" spans="2:5" x14ac:dyDescent="0.35">
      <c r="B280" s="191">
        <v>35790</v>
      </c>
      <c r="C280" s="72">
        <v>24.68</v>
      </c>
      <c r="D280" s="192">
        <f t="shared" si="6"/>
        <v>-0.51664708186447328</v>
      </c>
      <c r="E280">
        <v>4.3551797040169093E-2</v>
      </c>
    </row>
    <row r="281" spans="2:5" x14ac:dyDescent="0.35">
      <c r="B281" s="191">
        <v>39918</v>
      </c>
      <c r="C281" s="72">
        <v>51.06</v>
      </c>
      <c r="D281" s="192">
        <f t="shared" si="6"/>
        <v>-0.90837311129454834</v>
      </c>
      <c r="E281">
        <v>4.3531575720416882E-2</v>
      </c>
    </row>
    <row r="282" spans="2:5" x14ac:dyDescent="0.35">
      <c r="B282" s="191">
        <v>44228</v>
      </c>
      <c r="C282" s="72">
        <v>557.26</v>
      </c>
      <c r="D282" s="192">
        <f t="shared" si="6"/>
        <v>8.7988394584139265</v>
      </c>
      <c r="E282">
        <v>4.3499428871037304E-2</v>
      </c>
    </row>
    <row r="283" spans="2:5" x14ac:dyDescent="0.35">
      <c r="B283" s="191">
        <v>39966</v>
      </c>
      <c r="C283" s="72">
        <v>56.87</v>
      </c>
      <c r="D283" s="192">
        <f t="shared" si="6"/>
        <v>-0.88306294080151337</v>
      </c>
      <c r="E283">
        <v>4.3486238532109978E-2</v>
      </c>
    </row>
    <row r="284" spans="2:5" x14ac:dyDescent="0.35">
      <c r="B284" s="191">
        <v>44099</v>
      </c>
      <c r="C284" s="72">
        <v>486.33</v>
      </c>
      <c r="D284" s="192">
        <f t="shared" si="6"/>
        <v>22.448891031822566</v>
      </c>
      <c r="E284">
        <v>4.3268405697614476E-2</v>
      </c>
    </row>
    <row r="285" spans="2:5" x14ac:dyDescent="0.35">
      <c r="B285" s="191">
        <v>36153</v>
      </c>
      <c r="C285" s="72">
        <v>20.74</v>
      </c>
      <c r="D285" s="192">
        <f t="shared" si="6"/>
        <v>-0.98302782324058924</v>
      </c>
      <c r="E285">
        <v>4.3259557344064392E-2</v>
      </c>
    </row>
    <row r="286" spans="2:5" x14ac:dyDescent="0.35">
      <c r="B286" s="191">
        <v>45496</v>
      </c>
      <c r="C286" s="72">
        <v>1222</v>
      </c>
      <c r="D286" s="192">
        <f t="shared" si="6"/>
        <v>9.929254986137197</v>
      </c>
      <c r="E286">
        <v>4.3249611555995715E-2</v>
      </c>
    </row>
    <row r="287" spans="2:5" x14ac:dyDescent="0.35">
      <c r="B287" s="191">
        <v>41338</v>
      </c>
      <c r="C287" s="72">
        <v>111.81</v>
      </c>
      <c r="D287" s="192">
        <f t="shared" si="6"/>
        <v>2.2512358243675488</v>
      </c>
      <c r="E287">
        <v>4.3101035544360622E-2</v>
      </c>
    </row>
    <row r="288" spans="2:5" x14ac:dyDescent="0.35">
      <c r="B288" s="191">
        <v>38377</v>
      </c>
      <c r="C288" s="72">
        <v>34.39</v>
      </c>
      <c r="D288" s="192">
        <f t="shared" si="6"/>
        <v>-0.85807436754570587</v>
      </c>
      <c r="E288">
        <v>4.3069457082195894E-2</v>
      </c>
    </row>
    <row r="289" spans="2:5" x14ac:dyDescent="0.35">
      <c r="B289" s="191">
        <v>43636</v>
      </c>
      <c r="C289" s="72">
        <v>242.31</v>
      </c>
      <c r="D289" s="192">
        <f t="shared" si="6"/>
        <v>3.2871549893842884</v>
      </c>
      <c r="E289">
        <v>4.300103305785119E-2</v>
      </c>
    </row>
    <row r="290" spans="2:5" x14ac:dyDescent="0.35">
      <c r="B290" s="191">
        <v>38658</v>
      </c>
      <c r="C290" s="72">
        <v>56.52</v>
      </c>
      <c r="D290" s="192">
        <f t="shared" si="6"/>
        <v>4.8148148148148149</v>
      </c>
      <c r="E290">
        <v>4.2996862889832066E-2</v>
      </c>
    </row>
    <row r="291" spans="2:5" x14ac:dyDescent="0.35">
      <c r="B291" s="191">
        <v>37112</v>
      </c>
      <c r="C291" s="72">
        <v>9.7200000000000006</v>
      </c>
      <c r="D291" s="192">
        <f t="shared" si="6"/>
        <v>-0.98745304573442283</v>
      </c>
      <c r="E291">
        <v>4.2918454935622297E-2</v>
      </c>
    </row>
    <row r="292" spans="2:5" x14ac:dyDescent="0.35">
      <c r="B292" s="191">
        <v>44421</v>
      </c>
      <c r="C292" s="72">
        <v>774.69</v>
      </c>
      <c r="D292" s="192">
        <f t="shared" si="6"/>
        <v>33.943166441136668</v>
      </c>
      <c r="E292">
        <v>4.2875989445910312E-2</v>
      </c>
    </row>
    <row r="293" spans="2:5" x14ac:dyDescent="0.35">
      <c r="B293" s="191">
        <v>36181</v>
      </c>
      <c r="C293" s="72">
        <v>22.17</v>
      </c>
      <c r="D293" s="192">
        <f t="shared" si="6"/>
        <v>0.28002309468822184</v>
      </c>
      <c r="E293">
        <v>4.2803386641580454E-2</v>
      </c>
    </row>
    <row r="294" spans="2:5" x14ac:dyDescent="0.35">
      <c r="B294" s="191">
        <v>35971</v>
      </c>
      <c r="C294" s="72">
        <v>17.32</v>
      </c>
      <c r="D294" s="192">
        <f t="shared" si="6"/>
        <v>-0.66685901134833625</v>
      </c>
      <c r="E294">
        <v>4.2745334136062629E-2</v>
      </c>
    </row>
    <row r="295" spans="2:5" x14ac:dyDescent="0.35">
      <c r="B295" s="191">
        <v>38870</v>
      </c>
      <c r="C295" s="72">
        <v>51.99</v>
      </c>
      <c r="D295" s="192">
        <f t="shared" si="6"/>
        <v>2.3220447284345047</v>
      </c>
      <c r="E295">
        <v>4.2719614921781002E-2</v>
      </c>
    </row>
    <row r="296" spans="2:5" x14ac:dyDescent="0.35">
      <c r="B296" s="191">
        <v>36780</v>
      </c>
      <c r="C296" s="72">
        <v>15.65</v>
      </c>
      <c r="D296" s="192">
        <f t="shared" si="6"/>
        <v>-0.67685319017138135</v>
      </c>
      <c r="E296">
        <v>4.2638241172551661E-2</v>
      </c>
    </row>
    <row r="297" spans="2:5" x14ac:dyDescent="0.35">
      <c r="B297" s="191">
        <v>38555</v>
      </c>
      <c r="C297" s="72">
        <v>48.43</v>
      </c>
      <c r="D297" s="192">
        <f t="shared" si="6"/>
        <v>1.8690758293838865</v>
      </c>
      <c r="E297">
        <v>4.2626480086114027E-2</v>
      </c>
    </row>
    <row r="298" spans="2:5" x14ac:dyDescent="0.35">
      <c r="B298" s="191">
        <v>35103</v>
      </c>
      <c r="C298" s="72">
        <v>16.88</v>
      </c>
      <c r="D298" s="192">
        <f t="shared" si="6"/>
        <v>0.86108048511576607</v>
      </c>
      <c r="E298">
        <v>4.2618900555898565E-2</v>
      </c>
    </row>
    <row r="299" spans="2:5" x14ac:dyDescent="0.35">
      <c r="B299" s="191">
        <v>37183</v>
      </c>
      <c r="C299" s="72">
        <v>9.07</v>
      </c>
      <c r="D299" s="192">
        <f t="shared" si="6"/>
        <v>-0.88693592620294193</v>
      </c>
      <c r="E299">
        <v>4.2528735632183956E-2</v>
      </c>
    </row>
    <row r="300" spans="2:5" x14ac:dyDescent="0.35">
      <c r="B300" s="191">
        <v>40702</v>
      </c>
      <c r="C300" s="72">
        <v>80.22</v>
      </c>
      <c r="D300" s="192">
        <f t="shared" si="6"/>
        <v>-0.27304032623470775</v>
      </c>
      <c r="E300">
        <v>4.249512670565303E-2</v>
      </c>
    </row>
    <row r="301" spans="2:5" x14ac:dyDescent="0.35">
      <c r="B301" s="191">
        <v>42529</v>
      </c>
      <c r="C301" s="72">
        <v>110.35</v>
      </c>
      <c r="D301" s="192">
        <f t="shared" si="6"/>
        <v>-0.22479803301721113</v>
      </c>
      <c r="E301">
        <v>4.2316047983375737E-2</v>
      </c>
    </row>
    <row r="302" spans="2:5" x14ac:dyDescent="0.35">
      <c r="B302" s="191">
        <v>41571</v>
      </c>
      <c r="C302" s="72">
        <v>142.35</v>
      </c>
      <c r="D302" s="192">
        <f t="shared" si="6"/>
        <v>0.74448529411764719</v>
      </c>
      <c r="E302">
        <v>4.2169997803645831E-2</v>
      </c>
    </row>
    <row r="303" spans="2:5" x14ac:dyDescent="0.35">
      <c r="B303" s="191">
        <v>40707</v>
      </c>
      <c r="C303" s="72">
        <v>81.599999999999994</v>
      </c>
      <c r="D303" s="192">
        <f t="shared" si="6"/>
        <v>2.3538840937114673</v>
      </c>
      <c r="E303">
        <v>4.2145593869731712E-2</v>
      </c>
    </row>
    <row r="304" spans="2:5" x14ac:dyDescent="0.35">
      <c r="B304" s="191">
        <v>38128</v>
      </c>
      <c r="C304" s="72">
        <v>24.33</v>
      </c>
      <c r="D304" s="192">
        <f t="shared" si="6"/>
        <v>-0.74855312112443162</v>
      </c>
      <c r="E304">
        <v>4.1970021413276104E-2</v>
      </c>
    </row>
    <row r="305" spans="2:5" x14ac:dyDescent="0.35">
      <c r="B305" s="191">
        <v>40375</v>
      </c>
      <c r="C305" s="72">
        <v>96.76</v>
      </c>
      <c r="D305" s="192">
        <f t="shared" si="6"/>
        <v>5.7054747054747059</v>
      </c>
      <c r="E305">
        <v>4.188650802196614E-2</v>
      </c>
    </row>
    <row r="306" spans="2:5" x14ac:dyDescent="0.35">
      <c r="B306" s="191">
        <v>37432</v>
      </c>
      <c r="C306" s="72">
        <v>14.43</v>
      </c>
      <c r="D306" s="192">
        <f t="shared" si="6"/>
        <v>-0.93376480308454968</v>
      </c>
      <c r="E306">
        <v>4.187725631768946E-2</v>
      </c>
    </row>
    <row r="307" spans="2:5" x14ac:dyDescent="0.35">
      <c r="B307" s="191">
        <v>43045</v>
      </c>
      <c r="C307" s="72">
        <v>217.86</v>
      </c>
      <c r="D307" s="192">
        <f t="shared" si="6"/>
        <v>6.9919295671313284</v>
      </c>
      <c r="E307">
        <v>4.1694558668834425E-2</v>
      </c>
    </row>
    <row r="308" spans="2:5" x14ac:dyDescent="0.35">
      <c r="B308" s="191">
        <v>37991</v>
      </c>
      <c r="C308" s="72">
        <v>27.26</v>
      </c>
      <c r="D308" s="192">
        <f t="shared" si="6"/>
        <v>0.53318335208098988</v>
      </c>
      <c r="E308">
        <v>4.1650745128009259E-2</v>
      </c>
    </row>
    <row r="309" spans="2:5" x14ac:dyDescent="0.35">
      <c r="B309" s="191">
        <v>36914</v>
      </c>
      <c r="C309" s="72">
        <v>17.78</v>
      </c>
      <c r="D309" s="192">
        <f t="shared" si="6"/>
        <v>-0.96542470441817052</v>
      </c>
      <c r="E309">
        <v>4.1593438781488024E-2</v>
      </c>
    </row>
    <row r="310" spans="2:5" x14ac:dyDescent="0.35">
      <c r="B310" s="191">
        <v>44056</v>
      </c>
      <c r="C310" s="72">
        <v>514.24</v>
      </c>
      <c r="D310" s="192">
        <f t="shared" si="6"/>
        <v>28.251422070534701</v>
      </c>
      <c r="E310">
        <v>4.1540923176635047E-2</v>
      </c>
    </row>
    <row r="311" spans="2:5" x14ac:dyDescent="0.35">
      <c r="B311" s="191">
        <v>35104</v>
      </c>
      <c r="C311" s="72">
        <v>17.579999999999998</v>
      </c>
      <c r="D311" s="192">
        <f t="shared" si="6"/>
        <v>0.62627197039777971</v>
      </c>
      <c r="E311">
        <v>4.1469194312796276E-2</v>
      </c>
    </row>
    <row r="312" spans="2:5" x14ac:dyDescent="0.35">
      <c r="B312" s="191">
        <v>37253</v>
      </c>
      <c r="C312" s="72">
        <v>10.81</v>
      </c>
      <c r="D312" s="192">
        <f t="shared" si="6"/>
        <v>-0.91613003336178134</v>
      </c>
      <c r="E312">
        <v>4.1425818882466325E-2</v>
      </c>
    </row>
    <row r="313" spans="2:5" x14ac:dyDescent="0.35">
      <c r="B313" s="191">
        <v>41548</v>
      </c>
      <c r="C313" s="72">
        <v>128.88999999999999</v>
      </c>
      <c r="D313" s="192">
        <f t="shared" si="6"/>
        <v>2.1801173299508481E-2</v>
      </c>
      <c r="E313">
        <v>4.1367051789609643E-2</v>
      </c>
    </row>
    <row r="314" spans="2:5" x14ac:dyDescent="0.35">
      <c r="B314" s="191">
        <v>42355</v>
      </c>
      <c r="C314" s="72">
        <v>126.14</v>
      </c>
      <c r="D314" s="192">
        <f t="shared" si="6"/>
        <v>6.1386530843237122</v>
      </c>
      <c r="E314">
        <v>4.1360521753488033E-2</v>
      </c>
    </row>
    <row r="315" spans="2:5" x14ac:dyDescent="0.35">
      <c r="B315" s="191">
        <v>36136</v>
      </c>
      <c r="C315" s="72">
        <v>17.670000000000002</v>
      </c>
      <c r="D315" s="192">
        <f t="shared" si="6"/>
        <v>-5.4574638844301693E-2</v>
      </c>
      <c r="E315">
        <v>4.1249263406010872E-2</v>
      </c>
    </row>
    <row r="316" spans="2:5" x14ac:dyDescent="0.35">
      <c r="B316" s="191">
        <v>37937</v>
      </c>
      <c r="C316" s="72">
        <v>18.690000000000001</v>
      </c>
      <c r="D316" s="192">
        <f t="shared" si="6"/>
        <v>-0.85585377140212859</v>
      </c>
      <c r="E316">
        <v>4.1225626740947208E-2</v>
      </c>
    </row>
    <row r="317" spans="2:5" x14ac:dyDescent="0.35">
      <c r="B317" s="191">
        <v>41778</v>
      </c>
      <c r="C317" s="72">
        <v>129.66</v>
      </c>
      <c r="D317" s="192">
        <f t="shared" si="6"/>
        <v>4.8143497757847529</v>
      </c>
      <c r="E317">
        <v>4.1111289545527452E-2</v>
      </c>
    </row>
    <row r="318" spans="2:5" x14ac:dyDescent="0.35">
      <c r="B318" s="191">
        <v>36634</v>
      </c>
      <c r="C318" s="72">
        <v>22.3</v>
      </c>
      <c r="D318" s="192">
        <f t="shared" si="6"/>
        <v>9.9637681159421287E-3</v>
      </c>
      <c r="E318">
        <v>4.1083099906629172E-2</v>
      </c>
    </row>
    <row r="319" spans="2:5" x14ac:dyDescent="0.35">
      <c r="B319" s="191">
        <v>35779</v>
      </c>
      <c r="C319" s="72">
        <v>22.08</v>
      </c>
      <c r="D319" s="192">
        <f t="shared" si="6"/>
        <v>-0.70524629555466567</v>
      </c>
      <c r="E319">
        <v>4.1018387553040991E-2</v>
      </c>
    </row>
    <row r="320" spans="2:5" x14ac:dyDescent="0.35">
      <c r="B320" s="191">
        <v>40585</v>
      </c>
      <c r="C320" s="72">
        <v>74.91</v>
      </c>
      <c r="D320" s="192">
        <f t="shared" si="6"/>
        <v>2.2999999999999998</v>
      </c>
      <c r="E320">
        <v>4.085035431429751E-2</v>
      </c>
    </row>
    <row r="321" spans="2:5" x14ac:dyDescent="0.35">
      <c r="B321" s="191">
        <v>36651</v>
      </c>
      <c r="C321" s="72">
        <v>22.7</v>
      </c>
      <c r="D321" s="192">
        <f t="shared" si="6"/>
        <v>-0.78020914020139431</v>
      </c>
      <c r="E321">
        <v>4.080696928014671E-2</v>
      </c>
    </row>
    <row r="322" spans="2:5" x14ac:dyDescent="0.35">
      <c r="B322" s="191">
        <v>41018</v>
      </c>
      <c r="C322" s="72">
        <v>103.28</v>
      </c>
      <c r="D322" s="192">
        <f t="shared" si="6"/>
        <v>-0.90659986615782528</v>
      </c>
      <c r="E322">
        <v>4.0709391374445847E-2</v>
      </c>
    </row>
    <row r="323" spans="2:5" x14ac:dyDescent="0.35">
      <c r="B323" s="191">
        <v>45384</v>
      </c>
      <c r="C323" s="72">
        <v>1105.78</v>
      </c>
      <c r="D323" s="192">
        <f t="shared" si="6"/>
        <v>4.8208138127072697</v>
      </c>
      <c r="E323">
        <v>4.0704733042831842E-2</v>
      </c>
    </row>
    <row r="324" spans="2:5" x14ac:dyDescent="0.35">
      <c r="B324" s="191">
        <v>43004</v>
      </c>
      <c r="C324" s="72">
        <v>189.97</v>
      </c>
      <c r="D324" s="192">
        <f t="shared" ref="D324:D387" si="7">C324/C325-1</f>
        <v>9.6128491620111731</v>
      </c>
      <c r="E324">
        <v>4.0703407472334918E-2</v>
      </c>
    </row>
    <row r="325" spans="2:5" x14ac:dyDescent="0.35">
      <c r="B325" s="191">
        <v>35172</v>
      </c>
      <c r="C325" s="72">
        <v>17.899999999999999</v>
      </c>
      <c r="D325" s="192">
        <f t="shared" si="7"/>
        <v>-5.583472920157595E-4</v>
      </c>
      <c r="E325">
        <v>4.0697674418604501E-2</v>
      </c>
    </row>
    <row r="326" spans="2:5" x14ac:dyDescent="0.35">
      <c r="B326" s="191">
        <v>36150</v>
      </c>
      <c r="C326" s="72">
        <v>17.91</v>
      </c>
      <c r="D326" s="192">
        <f t="shared" si="7"/>
        <v>-0.87277118704269374</v>
      </c>
      <c r="E326">
        <v>4.0674026728646062E-2</v>
      </c>
    </row>
    <row r="327" spans="2:5" x14ac:dyDescent="0.35">
      <c r="B327" s="191">
        <v>42921</v>
      </c>
      <c r="C327" s="72">
        <v>140.77000000000001</v>
      </c>
      <c r="D327" s="192">
        <f t="shared" si="7"/>
        <v>0.27601522842639614</v>
      </c>
      <c r="E327">
        <v>4.0659421896946935E-2</v>
      </c>
    </row>
    <row r="328" spans="2:5" x14ac:dyDescent="0.35">
      <c r="B328" s="191">
        <v>41151</v>
      </c>
      <c r="C328" s="72">
        <v>110.32</v>
      </c>
      <c r="D328" s="192">
        <f t="shared" si="7"/>
        <v>1.2546494992846924</v>
      </c>
      <c r="E328">
        <v>4.0656541835675686E-2</v>
      </c>
    </row>
    <row r="329" spans="2:5" x14ac:dyDescent="0.35">
      <c r="B329" s="191">
        <v>39916</v>
      </c>
      <c r="C329" s="72">
        <v>48.93</v>
      </c>
      <c r="D329" s="192">
        <f t="shared" si="7"/>
        <v>0.15646419286220747</v>
      </c>
      <c r="E329">
        <v>4.0621012335176454E-2</v>
      </c>
    </row>
    <row r="330" spans="2:5" x14ac:dyDescent="0.35">
      <c r="B330" s="191">
        <v>39757</v>
      </c>
      <c r="C330" s="72">
        <v>42.31</v>
      </c>
      <c r="D330" s="192">
        <f t="shared" si="7"/>
        <v>2.5855932203389829</v>
      </c>
      <c r="E330">
        <v>4.05804230201674E-2</v>
      </c>
    </row>
    <row r="331" spans="2:5" x14ac:dyDescent="0.35">
      <c r="B331" s="191">
        <v>35410</v>
      </c>
      <c r="C331" s="72">
        <v>11.8</v>
      </c>
      <c r="D331" s="192">
        <f t="shared" si="7"/>
        <v>-0.75432021653133452</v>
      </c>
      <c r="E331">
        <v>4.0564373897707284E-2</v>
      </c>
    </row>
    <row r="332" spans="2:5" x14ac:dyDescent="0.35">
      <c r="B332" s="191">
        <v>38551</v>
      </c>
      <c r="C332" s="72">
        <v>48.03</v>
      </c>
      <c r="D332" s="192">
        <f t="shared" si="7"/>
        <v>-0.86706706152611335</v>
      </c>
      <c r="E332">
        <v>4.0511265164644872E-2</v>
      </c>
    </row>
    <row r="333" spans="2:5" x14ac:dyDescent="0.35">
      <c r="B333" s="191">
        <v>43986</v>
      </c>
      <c r="C333" s="72">
        <v>361.31</v>
      </c>
      <c r="D333" s="192">
        <f t="shared" si="7"/>
        <v>-0.67934006052699303</v>
      </c>
      <c r="E333">
        <v>4.048956083513322E-2</v>
      </c>
    </row>
    <row r="334" spans="2:5" x14ac:dyDescent="0.35">
      <c r="B334" s="191">
        <v>45917</v>
      </c>
      <c r="C334" s="72">
        <v>1126.77</v>
      </c>
      <c r="D334" s="192">
        <f t="shared" si="7"/>
        <v>31.946491228070172</v>
      </c>
      <c r="E334">
        <v>4.0473156407557109E-2</v>
      </c>
    </row>
    <row r="335" spans="2:5" x14ac:dyDescent="0.35">
      <c r="B335" s="191">
        <v>36427</v>
      </c>
      <c r="C335" s="72">
        <v>34.200000000000003</v>
      </c>
      <c r="D335" s="192">
        <f t="shared" si="7"/>
        <v>-0.54296405185086183</v>
      </c>
      <c r="E335">
        <v>4.0462427745664886E-2</v>
      </c>
    </row>
    <row r="336" spans="2:5" x14ac:dyDescent="0.35">
      <c r="B336" s="191">
        <v>40899</v>
      </c>
      <c r="C336" s="72">
        <v>74.83</v>
      </c>
      <c r="D336" s="192">
        <f t="shared" si="7"/>
        <v>-0.28440279238787414</v>
      </c>
      <c r="E336">
        <v>4.0461624026696175E-2</v>
      </c>
    </row>
    <row r="337" spans="2:5" x14ac:dyDescent="0.35">
      <c r="B337" s="191">
        <v>40968</v>
      </c>
      <c r="C337" s="72">
        <v>104.57</v>
      </c>
      <c r="D337" s="192">
        <f t="shared" si="7"/>
        <v>-0.19219775975280029</v>
      </c>
      <c r="E337">
        <v>4.0187008853078687E-2</v>
      </c>
    </row>
    <row r="338" spans="2:5" x14ac:dyDescent="0.35">
      <c r="B338" s="191">
        <v>42795</v>
      </c>
      <c r="C338" s="72">
        <v>129.44999999999999</v>
      </c>
      <c r="D338" s="192">
        <f t="shared" si="7"/>
        <v>3.5041753653444676</v>
      </c>
      <c r="E338">
        <v>4.0176777822418464E-2</v>
      </c>
    </row>
    <row r="339" spans="2:5" x14ac:dyDescent="0.35">
      <c r="B339" s="191">
        <v>36249</v>
      </c>
      <c r="C339" s="72">
        <v>28.74</v>
      </c>
      <c r="D339" s="192">
        <f t="shared" si="7"/>
        <v>5.9502975148757464E-3</v>
      </c>
      <c r="E339">
        <v>4.0173724212812179E-2</v>
      </c>
    </row>
    <row r="340" spans="2:5" x14ac:dyDescent="0.35">
      <c r="B340" s="191">
        <v>38187</v>
      </c>
      <c r="C340" s="72">
        <v>28.57</v>
      </c>
      <c r="D340" s="192">
        <f t="shared" si="7"/>
        <v>-0.46195856873822971</v>
      </c>
      <c r="E340">
        <v>4.004368401892977E-2</v>
      </c>
    </row>
    <row r="341" spans="2:5" x14ac:dyDescent="0.35">
      <c r="B341" s="191">
        <v>39919</v>
      </c>
      <c r="C341" s="72">
        <v>53.1</v>
      </c>
      <c r="D341" s="192">
        <f t="shared" si="7"/>
        <v>3.5191489361702128</v>
      </c>
      <c r="E341">
        <v>3.9952996474735603E-2</v>
      </c>
    </row>
    <row r="342" spans="2:5" x14ac:dyDescent="0.35">
      <c r="B342" s="191">
        <v>35425</v>
      </c>
      <c r="C342" s="72">
        <v>11.75</v>
      </c>
      <c r="D342" s="192">
        <f t="shared" si="7"/>
        <v>-0.84624443862863119</v>
      </c>
      <c r="E342">
        <v>3.9823008849557473E-2</v>
      </c>
    </row>
    <row r="343" spans="2:5" x14ac:dyDescent="0.35">
      <c r="B343" s="191">
        <v>40879</v>
      </c>
      <c r="C343" s="72">
        <v>76.42</v>
      </c>
      <c r="D343" s="192">
        <f t="shared" si="7"/>
        <v>-0.74727164495006282</v>
      </c>
      <c r="E343">
        <v>3.9727891156462691E-2</v>
      </c>
    </row>
    <row r="344" spans="2:5" x14ac:dyDescent="0.35">
      <c r="B344" s="191">
        <v>43112</v>
      </c>
      <c r="C344" s="72">
        <v>302.38</v>
      </c>
      <c r="D344" s="192">
        <f t="shared" si="7"/>
        <v>2.8397460317460319</v>
      </c>
      <c r="E344">
        <v>3.9713922222604392E-2</v>
      </c>
    </row>
    <row r="345" spans="2:5" x14ac:dyDescent="0.35">
      <c r="B345" s="191">
        <v>40911</v>
      </c>
      <c r="C345" s="72">
        <v>78.75</v>
      </c>
      <c r="D345" s="192">
        <f t="shared" si="7"/>
        <v>0.14678899082568808</v>
      </c>
      <c r="E345">
        <v>3.9603960396039639E-2</v>
      </c>
    </row>
    <row r="346" spans="2:5" x14ac:dyDescent="0.35">
      <c r="B346" s="191">
        <v>39568</v>
      </c>
      <c r="C346" s="72">
        <v>68.67</v>
      </c>
      <c r="D346" s="192">
        <f t="shared" si="7"/>
        <v>-0.4061743341404358</v>
      </c>
      <c r="E346">
        <v>3.9509536784741117E-2</v>
      </c>
    </row>
    <row r="347" spans="2:5" x14ac:dyDescent="0.35">
      <c r="B347" s="191">
        <v>41453</v>
      </c>
      <c r="C347" s="72">
        <v>115.64</v>
      </c>
      <c r="D347" s="192">
        <f t="shared" si="7"/>
        <v>9.6580645161290324</v>
      </c>
      <c r="E347">
        <v>3.9460674157303366E-2</v>
      </c>
    </row>
    <row r="348" spans="2:5" x14ac:dyDescent="0.35">
      <c r="B348" s="191">
        <v>37400</v>
      </c>
      <c r="C348" s="72">
        <v>10.85</v>
      </c>
      <c r="D348" s="192">
        <f t="shared" si="7"/>
        <v>-0.2548076923076924</v>
      </c>
      <c r="E348">
        <v>3.9272030651340994E-2</v>
      </c>
    </row>
    <row r="349" spans="2:5" x14ac:dyDescent="0.35">
      <c r="B349" s="191">
        <v>36893</v>
      </c>
      <c r="C349" s="72">
        <v>14.56</v>
      </c>
      <c r="D349" s="192">
        <f t="shared" si="7"/>
        <v>-0.79727095516569202</v>
      </c>
      <c r="E349">
        <v>3.9257673090649536E-2</v>
      </c>
    </row>
    <row r="350" spans="2:5" x14ac:dyDescent="0.35">
      <c r="B350" s="191">
        <v>40123</v>
      </c>
      <c r="C350" s="72">
        <v>71.819999999999993</v>
      </c>
      <c r="D350" s="192">
        <f t="shared" si="7"/>
        <v>-0.91174085088603241</v>
      </c>
      <c r="E350">
        <v>3.921284908117495E-2</v>
      </c>
    </row>
    <row r="351" spans="2:5" x14ac:dyDescent="0.35">
      <c r="B351" s="191">
        <v>44482</v>
      </c>
      <c r="C351" s="72">
        <v>813.74</v>
      </c>
      <c r="D351" s="192">
        <f t="shared" si="7"/>
        <v>11.949395289624443</v>
      </c>
      <c r="E351">
        <v>3.9206170821413977E-2</v>
      </c>
    </row>
    <row r="352" spans="2:5" x14ac:dyDescent="0.35">
      <c r="B352" s="191">
        <v>38839</v>
      </c>
      <c r="C352" s="72">
        <v>62.84</v>
      </c>
      <c r="D352" s="192">
        <f t="shared" si="7"/>
        <v>-0.92190296281566908</v>
      </c>
      <c r="E352">
        <v>3.9192988258640815E-2</v>
      </c>
    </row>
    <row r="353" spans="2:5" x14ac:dyDescent="0.35">
      <c r="B353" s="191">
        <v>45084</v>
      </c>
      <c r="C353" s="72">
        <v>804.64</v>
      </c>
      <c r="D353" s="192">
        <f t="shared" si="7"/>
        <v>1.4889108849639641</v>
      </c>
      <c r="E353">
        <v>3.9130097889815696E-2</v>
      </c>
    </row>
    <row r="354" spans="2:5" x14ac:dyDescent="0.35">
      <c r="B354" s="191">
        <v>43840</v>
      </c>
      <c r="C354" s="72">
        <v>323.29000000000002</v>
      </c>
      <c r="D354" s="192">
        <f t="shared" si="7"/>
        <v>13.775594149908594</v>
      </c>
      <c r="E354">
        <v>3.8949770222065139E-2</v>
      </c>
    </row>
    <row r="355" spans="2:5" x14ac:dyDescent="0.35">
      <c r="B355" s="191">
        <v>35598</v>
      </c>
      <c r="C355" s="72">
        <v>21.88</v>
      </c>
      <c r="D355" s="192">
        <f t="shared" si="7"/>
        <v>-0.92968473824597486</v>
      </c>
      <c r="E355">
        <v>3.8936372269705588E-2</v>
      </c>
    </row>
    <row r="356" spans="2:5" x14ac:dyDescent="0.35">
      <c r="B356" s="191">
        <v>43839</v>
      </c>
      <c r="C356" s="72">
        <v>311.17</v>
      </c>
      <c r="D356" s="192">
        <f t="shared" si="7"/>
        <v>11.362733412793007</v>
      </c>
      <c r="E356">
        <v>3.8895566239316448E-2</v>
      </c>
    </row>
    <row r="357" spans="2:5" x14ac:dyDescent="0.35">
      <c r="B357" s="191">
        <v>35900</v>
      </c>
      <c r="C357" s="72">
        <v>25.17</v>
      </c>
      <c r="D357" s="192">
        <f t="shared" si="7"/>
        <v>0.99761904761904785</v>
      </c>
      <c r="E357">
        <v>3.8794882377218398E-2</v>
      </c>
    </row>
    <row r="358" spans="2:5" x14ac:dyDescent="0.35">
      <c r="B358" s="191">
        <v>37235</v>
      </c>
      <c r="C358" s="72">
        <v>12.6</v>
      </c>
      <c r="D358" s="192">
        <f t="shared" si="7"/>
        <v>-0.44761069706269174</v>
      </c>
      <c r="E358">
        <v>3.8746908491343657E-2</v>
      </c>
    </row>
    <row r="359" spans="2:5" x14ac:dyDescent="0.35">
      <c r="B359" s="191">
        <v>36346</v>
      </c>
      <c r="C359" s="72">
        <v>22.81</v>
      </c>
      <c r="D359" s="192">
        <f t="shared" si="7"/>
        <v>-0.93896500053515997</v>
      </c>
      <c r="E359">
        <v>3.8706739526411571E-2</v>
      </c>
    </row>
    <row r="360" spans="2:5" x14ac:dyDescent="0.35">
      <c r="B360" s="191">
        <v>43866</v>
      </c>
      <c r="C360" s="72">
        <v>373.72</v>
      </c>
      <c r="D360" s="192">
        <f t="shared" si="7"/>
        <v>19.46659364731654</v>
      </c>
      <c r="E360">
        <v>3.8688160088938384E-2</v>
      </c>
    </row>
    <row r="361" spans="2:5" x14ac:dyDescent="0.35">
      <c r="B361" s="191">
        <v>36928</v>
      </c>
      <c r="C361" s="72">
        <v>18.260000000000002</v>
      </c>
      <c r="D361" s="192">
        <f t="shared" si="7"/>
        <v>-0.80227395776935562</v>
      </c>
      <c r="E361">
        <v>3.8680318543800052E-2</v>
      </c>
    </row>
    <row r="362" spans="2:5" x14ac:dyDescent="0.35">
      <c r="B362" s="191">
        <v>40409</v>
      </c>
      <c r="C362" s="72">
        <v>92.35</v>
      </c>
      <c r="D362" s="192">
        <f t="shared" si="7"/>
        <v>-0.89251504323839903</v>
      </c>
      <c r="E362">
        <v>3.8573999100314893E-2</v>
      </c>
    </row>
    <row r="363" spans="2:5" x14ac:dyDescent="0.35">
      <c r="B363" s="191">
        <v>45175</v>
      </c>
      <c r="C363" s="72">
        <v>859.19</v>
      </c>
      <c r="D363" s="192">
        <f t="shared" si="7"/>
        <v>35.938521066208082</v>
      </c>
      <c r="E363">
        <v>3.8521974568486161E-2</v>
      </c>
    </row>
    <row r="364" spans="2:5" x14ac:dyDescent="0.35">
      <c r="B364" s="191">
        <v>35825</v>
      </c>
      <c r="C364" s="72">
        <v>23.26</v>
      </c>
      <c r="D364" s="192">
        <f t="shared" si="7"/>
        <v>-0.76282247374324452</v>
      </c>
      <c r="E364">
        <v>3.839285714285734E-2</v>
      </c>
    </row>
    <row r="365" spans="2:5" x14ac:dyDescent="0.35">
      <c r="B365" s="191">
        <v>40947</v>
      </c>
      <c r="C365" s="72">
        <v>98.07</v>
      </c>
      <c r="D365" s="192">
        <f t="shared" si="7"/>
        <v>4.7283878504672892</v>
      </c>
      <c r="E365">
        <v>3.8327157226045516E-2</v>
      </c>
    </row>
    <row r="366" spans="2:5" x14ac:dyDescent="0.35">
      <c r="B366" s="191">
        <v>36096</v>
      </c>
      <c r="C366" s="72">
        <v>17.12</v>
      </c>
      <c r="D366" s="192">
        <f t="shared" si="7"/>
        <v>-0.97857348468730054</v>
      </c>
      <c r="E366">
        <v>3.8204972710733864E-2</v>
      </c>
    </row>
    <row r="367" spans="2:5" x14ac:dyDescent="0.35">
      <c r="B367" s="191">
        <v>44425</v>
      </c>
      <c r="C367" s="72">
        <v>799.01</v>
      </c>
      <c r="D367" s="192">
        <f t="shared" si="7"/>
        <v>13.37068345323741</v>
      </c>
      <c r="E367">
        <v>3.8201166824755273E-2</v>
      </c>
    </row>
    <row r="368" spans="2:5" x14ac:dyDescent="0.35">
      <c r="B368" s="191">
        <v>39055</v>
      </c>
      <c r="C368" s="72">
        <v>55.6</v>
      </c>
      <c r="D368" s="192">
        <f t="shared" si="7"/>
        <v>-0.57792454262506632</v>
      </c>
      <c r="E368">
        <v>3.8088125466766209E-2</v>
      </c>
    </row>
    <row r="369" spans="2:5" x14ac:dyDescent="0.35">
      <c r="B369" s="191">
        <v>41628</v>
      </c>
      <c r="C369" s="72">
        <v>131.72999999999999</v>
      </c>
      <c r="D369" s="192">
        <f t="shared" si="7"/>
        <v>4.175563463819687E-2</v>
      </c>
      <c r="E369">
        <v>3.7979670632731777E-2</v>
      </c>
    </row>
    <row r="370" spans="2:5" x14ac:dyDescent="0.35">
      <c r="B370" s="191">
        <v>41305</v>
      </c>
      <c r="C370" s="72">
        <v>126.45</v>
      </c>
      <c r="D370" s="192">
        <f t="shared" si="7"/>
        <v>-0.27651905252317199</v>
      </c>
      <c r="E370">
        <v>3.7836506894287636E-2</v>
      </c>
    </row>
    <row r="371" spans="2:5" x14ac:dyDescent="0.35">
      <c r="B371" s="191">
        <v>43508</v>
      </c>
      <c r="C371" s="72">
        <v>174.78</v>
      </c>
      <c r="D371" s="192">
        <f t="shared" si="7"/>
        <v>1.2350383631713555</v>
      </c>
      <c r="E371">
        <v>3.7824357223442906E-2</v>
      </c>
    </row>
    <row r="372" spans="2:5" x14ac:dyDescent="0.35">
      <c r="B372" s="191">
        <v>40049</v>
      </c>
      <c r="C372" s="72">
        <v>78.2</v>
      </c>
      <c r="D372" s="192">
        <f t="shared" si="7"/>
        <v>2.1659919028340084</v>
      </c>
      <c r="E372">
        <v>3.782349037823507E-2</v>
      </c>
    </row>
    <row r="373" spans="2:5" x14ac:dyDescent="0.35">
      <c r="B373" s="191">
        <v>38013</v>
      </c>
      <c r="C373" s="72">
        <v>24.7</v>
      </c>
      <c r="D373" s="192">
        <f t="shared" si="7"/>
        <v>-0.6537706756377909</v>
      </c>
      <c r="E373">
        <v>3.7815126050420034E-2</v>
      </c>
    </row>
    <row r="374" spans="2:5" x14ac:dyDescent="0.35">
      <c r="B374" s="191">
        <v>40826</v>
      </c>
      <c r="C374" s="72">
        <v>71.34</v>
      </c>
      <c r="D374" s="192">
        <f t="shared" si="7"/>
        <v>-9.5473564092810936E-2</v>
      </c>
      <c r="E374">
        <v>3.7672727272727302E-2</v>
      </c>
    </row>
    <row r="375" spans="2:5" x14ac:dyDescent="0.35">
      <c r="B375" s="191">
        <v>40724</v>
      </c>
      <c r="C375" s="72">
        <v>78.87</v>
      </c>
      <c r="D375" s="192">
        <f t="shared" si="7"/>
        <v>0.29337487700885556</v>
      </c>
      <c r="E375">
        <v>3.7626628075253299E-2</v>
      </c>
    </row>
    <row r="376" spans="2:5" x14ac:dyDescent="0.35">
      <c r="B376" s="191">
        <v>39521</v>
      </c>
      <c r="C376" s="72">
        <v>60.98</v>
      </c>
      <c r="D376" s="192">
        <f t="shared" si="7"/>
        <v>2.61470065204505</v>
      </c>
      <c r="E376">
        <v>3.7604219840054354E-2</v>
      </c>
    </row>
    <row r="377" spans="2:5" x14ac:dyDescent="0.35">
      <c r="B377" s="191">
        <v>36027</v>
      </c>
      <c r="C377" s="72">
        <v>16.87</v>
      </c>
      <c r="D377" s="192">
        <f t="shared" si="7"/>
        <v>-0.33082110273700915</v>
      </c>
      <c r="E377">
        <v>3.7515375153751584E-2</v>
      </c>
    </row>
    <row r="378" spans="2:5" x14ac:dyDescent="0.35">
      <c r="B378" s="191">
        <v>36381</v>
      </c>
      <c r="C378" s="72">
        <v>25.21</v>
      </c>
      <c r="D378" s="192">
        <f t="shared" si="7"/>
        <v>-0.97708827512246543</v>
      </c>
      <c r="E378">
        <v>3.7448559670781867E-2</v>
      </c>
    </row>
    <row r="379" spans="2:5" x14ac:dyDescent="0.35">
      <c r="B379" s="191">
        <v>45295</v>
      </c>
      <c r="C379" s="72">
        <v>1100.31</v>
      </c>
      <c r="D379" s="192">
        <f t="shared" si="7"/>
        <v>-2.4867729556794282E-2</v>
      </c>
      <c r="E379">
        <v>3.7421508174463991E-2</v>
      </c>
    </row>
    <row r="380" spans="2:5" x14ac:dyDescent="0.35">
      <c r="B380" s="191">
        <v>45476</v>
      </c>
      <c r="C380" s="72">
        <v>1128.3699999999999</v>
      </c>
      <c r="D380" s="192">
        <f t="shared" si="7"/>
        <v>9.0630518148577544</v>
      </c>
      <c r="E380">
        <v>3.7419437880974682E-2</v>
      </c>
    </row>
    <row r="381" spans="2:5" x14ac:dyDescent="0.35">
      <c r="B381" s="191">
        <v>42388</v>
      </c>
      <c r="C381" s="72">
        <v>112.13</v>
      </c>
      <c r="D381" s="192">
        <f t="shared" si="7"/>
        <v>0.19835417334615801</v>
      </c>
      <c r="E381">
        <v>3.7376260523637628E-2</v>
      </c>
    </row>
    <row r="382" spans="2:5" x14ac:dyDescent="0.35">
      <c r="B382" s="191">
        <v>40998</v>
      </c>
      <c r="C382" s="72">
        <v>93.57</v>
      </c>
      <c r="D382" s="192">
        <f t="shared" si="7"/>
        <v>0.7267023436058313</v>
      </c>
      <c r="E382">
        <v>3.7361419068736135E-2</v>
      </c>
    </row>
    <row r="383" spans="2:5" x14ac:dyDescent="0.35">
      <c r="B383" s="191">
        <v>38656</v>
      </c>
      <c r="C383" s="72">
        <v>54.19</v>
      </c>
      <c r="D383" s="192">
        <f t="shared" si="7"/>
        <v>3.623720136518771</v>
      </c>
      <c r="E383">
        <v>3.7327718223583384E-2</v>
      </c>
    </row>
    <row r="384" spans="2:5" x14ac:dyDescent="0.35">
      <c r="B384" s="191">
        <v>37217</v>
      </c>
      <c r="C384" s="72">
        <v>11.72</v>
      </c>
      <c r="D384" s="192">
        <f t="shared" si="7"/>
        <v>-0.95612294560293509</v>
      </c>
      <c r="E384">
        <v>3.7168141592920367E-2</v>
      </c>
    </row>
    <row r="385" spans="2:5" x14ac:dyDescent="0.35">
      <c r="B385" s="191">
        <v>43067</v>
      </c>
      <c r="C385" s="72">
        <v>267.11</v>
      </c>
      <c r="D385" s="192">
        <f t="shared" si="7"/>
        <v>15.757214554579676</v>
      </c>
      <c r="E385">
        <v>3.7119006018248912E-2</v>
      </c>
    </row>
    <row r="386" spans="2:5" x14ac:dyDescent="0.35">
      <c r="B386" s="191">
        <v>37781</v>
      </c>
      <c r="C386" s="72">
        <v>15.94</v>
      </c>
      <c r="D386" s="192">
        <f t="shared" si="7"/>
        <v>-1.7868145409735137E-2</v>
      </c>
      <c r="E386">
        <v>3.7085230969420957E-2</v>
      </c>
    </row>
    <row r="387" spans="2:5" x14ac:dyDescent="0.35">
      <c r="B387" s="191">
        <v>36082</v>
      </c>
      <c r="C387" s="72">
        <v>16.23</v>
      </c>
      <c r="D387" s="192">
        <f t="shared" si="7"/>
        <v>9.2193808882907291E-2</v>
      </c>
      <c r="E387">
        <v>3.706070287539931E-2</v>
      </c>
    </row>
    <row r="388" spans="2:5" x14ac:dyDescent="0.35">
      <c r="B388" s="191">
        <v>36740</v>
      </c>
      <c r="C388" s="72">
        <v>14.86</v>
      </c>
      <c r="D388" s="192">
        <f t="shared" ref="D388:D451" si="8">C388/C389-1</f>
        <v>-0.18486012068019753</v>
      </c>
      <c r="E388">
        <v>3.6985345429169536E-2</v>
      </c>
    </row>
    <row r="389" spans="2:5" x14ac:dyDescent="0.35">
      <c r="B389" s="191">
        <v>35107</v>
      </c>
      <c r="C389" s="72">
        <v>18.23</v>
      </c>
      <c r="D389" s="192">
        <f t="shared" si="8"/>
        <v>-0.97688601496132876</v>
      </c>
      <c r="E389">
        <v>3.697383390216169E-2</v>
      </c>
    </row>
    <row r="390" spans="2:5" x14ac:dyDescent="0.35">
      <c r="B390" s="191">
        <v>44677</v>
      </c>
      <c r="C390" s="72">
        <v>788.7</v>
      </c>
      <c r="D390" s="192">
        <f t="shared" si="8"/>
        <v>2.0780939000117082</v>
      </c>
      <c r="E390">
        <v>3.6958150909162546E-2</v>
      </c>
    </row>
    <row r="391" spans="2:5" x14ac:dyDescent="0.35">
      <c r="B391" s="191">
        <v>43683</v>
      </c>
      <c r="C391" s="72">
        <v>256.23</v>
      </c>
      <c r="D391" s="192">
        <f t="shared" si="8"/>
        <v>-0.15110654651470967</v>
      </c>
      <c r="E391">
        <v>3.6948603804128011E-2</v>
      </c>
    </row>
    <row r="392" spans="2:5" x14ac:dyDescent="0.35">
      <c r="B392" s="191">
        <v>43797</v>
      </c>
      <c r="C392" s="72">
        <v>301.83999999999997</v>
      </c>
      <c r="D392" s="192">
        <f t="shared" si="8"/>
        <v>3.2802041973908107</v>
      </c>
      <c r="E392">
        <v>3.693015905733632E-2</v>
      </c>
    </row>
    <row r="393" spans="2:5" x14ac:dyDescent="0.35">
      <c r="B393" s="191">
        <v>40037</v>
      </c>
      <c r="C393" s="72">
        <v>70.52</v>
      </c>
      <c r="D393" s="192">
        <f t="shared" si="8"/>
        <v>5.2740213523131665</v>
      </c>
      <c r="E393">
        <v>3.6906337303337589E-2</v>
      </c>
    </row>
    <row r="394" spans="2:5" x14ac:dyDescent="0.35">
      <c r="B394" s="191">
        <v>37378</v>
      </c>
      <c r="C394" s="72">
        <v>11.24</v>
      </c>
      <c r="D394" s="192">
        <f t="shared" si="8"/>
        <v>-0.8334074403438565</v>
      </c>
      <c r="E394">
        <v>3.6900369003689981E-2</v>
      </c>
    </row>
    <row r="395" spans="2:5" x14ac:dyDescent="0.35">
      <c r="B395" s="191">
        <v>39227</v>
      </c>
      <c r="C395" s="72">
        <v>67.47</v>
      </c>
      <c r="D395" s="192">
        <f t="shared" si="8"/>
        <v>-0.35317802703480017</v>
      </c>
      <c r="E395">
        <v>3.6883356385431165E-2</v>
      </c>
    </row>
    <row r="396" spans="2:5" x14ac:dyDescent="0.35">
      <c r="B396" s="191">
        <v>40428</v>
      </c>
      <c r="C396" s="72">
        <v>104.31</v>
      </c>
      <c r="D396" s="192">
        <f t="shared" si="8"/>
        <v>-4.6090534979423836E-2</v>
      </c>
      <c r="E396">
        <v>3.6878727634194863E-2</v>
      </c>
    </row>
    <row r="397" spans="2:5" x14ac:dyDescent="0.35">
      <c r="B397" s="191">
        <v>42690</v>
      </c>
      <c r="C397" s="72">
        <v>109.35</v>
      </c>
      <c r="D397" s="192">
        <f t="shared" si="8"/>
        <v>-0.88246611563141553</v>
      </c>
      <c r="E397">
        <v>3.67877121456337E-2</v>
      </c>
    </row>
    <row r="398" spans="2:5" x14ac:dyDescent="0.35">
      <c r="B398" s="191">
        <v>45618</v>
      </c>
      <c r="C398" s="72">
        <v>930.37</v>
      </c>
      <c r="D398" s="192">
        <f t="shared" si="8"/>
        <v>51.267977528089887</v>
      </c>
      <c r="E398">
        <v>3.6739469578783268E-2</v>
      </c>
    </row>
    <row r="399" spans="2:5" x14ac:dyDescent="0.35">
      <c r="B399" s="191">
        <v>35976</v>
      </c>
      <c r="C399" s="72">
        <v>17.8</v>
      </c>
      <c r="D399" s="192">
        <f t="shared" si="8"/>
        <v>-0.873336654095211</v>
      </c>
      <c r="E399">
        <v>3.669190448456594E-2</v>
      </c>
    </row>
    <row r="400" spans="2:5" x14ac:dyDescent="0.35">
      <c r="B400" s="191">
        <v>41970</v>
      </c>
      <c r="C400" s="72">
        <v>140.53</v>
      </c>
      <c r="D400" s="192">
        <f t="shared" si="8"/>
        <v>10.287550200803214</v>
      </c>
      <c r="E400">
        <v>3.6662732369430406E-2</v>
      </c>
    </row>
    <row r="401" spans="2:5" x14ac:dyDescent="0.35">
      <c r="B401" s="191">
        <v>35438</v>
      </c>
      <c r="C401" s="72">
        <v>12.45</v>
      </c>
      <c r="D401" s="192">
        <f t="shared" si="8"/>
        <v>-0.7723116313094367</v>
      </c>
      <c r="E401">
        <v>3.6636136552872456E-2</v>
      </c>
    </row>
    <row r="402" spans="2:5" x14ac:dyDescent="0.35">
      <c r="B402" s="191">
        <v>38574</v>
      </c>
      <c r="C402" s="72">
        <v>54.68</v>
      </c>
      <c r="D402" s="192">
        <f t="shared" si="8"/>
        <v>-0.92386839870236548</v>
      </c>
      <c r="E402">
        <v>3.6587677725118395E-2</v>
      </c>
    </row>
    <row r="403" spans="2:5" x14ac:dyDescent="0.35">
      <c r="B403" s="191">
        <v>44635</v>
      </c>
      <c r="C403" s="72">
        <v>718.23</v>
      </c>
      <c r="D403" s="192">
        <f t="shared" si="8"/>
        <v>5.3179978888106962</v>
      </c>
      <c r="E403">
        <v>3.6481708636986854E-2</v>
      </c>
    </row>
    <row r="404" spans="2:5" x14ac:dyDescent="0.35">
      <c r="B404" s="191">
        <v>42534</v>
      </c>
      <c r="C404" s="72">
        <v>113.68</v>
      </c>
      <c r="D404" s="192">
        <f t="shared" si="8"/>
        <v>-0.19433026222537197</v>
      </c>
      <c r="E404">
        <v>3.6375239310785012E-2</v>
      </c>
    </row>
    <row r="405" spans="2:5" x14ac:dyDescent="0.35">
      <c r="B405" s="191">
        <v>41276</v>
      </c>
      <c r="C405" s="72">
        <v>141.1</v>
      </c>
      <c r="D405" s="192">
        <f t="shared" si="8"/>
        <v>1.2761735763832873</v>
      </c>
      <c r="E405">
        <v>3.6356959236136577E-2</v>
      </c>
    </row>
    <row r="406" spans="2:5" x14ac:dyDescent="0.35">
      <c r="B406" s="191">
        <v>39405</v>
      </c>
      <c r="C406" s="72">
        <v>61.99</v>
      </c>
      <c r="D406" s="192">
        <f t="shared" si="8"/>
        <v>-0.55115487654767947</v>
      </c>
      <c r="E406">
        <v>3.627549314610512E-2</v>
      </c>
    </row>
    <row r="407" spans="2:5" x14ac:dyDescent="0.35">
      <c r="B407" s="191">
        <v>42657</v>
      </c>
      <c r="C407" s="72">
        <v>138.11000000000001</v>
      </c>
      <c r="D407" s="192">
        <f t="shared" si="8"/>
        <v>0.79901002995961989</v>
      </c>
      <c r="E407">
        <v>3.6239495798319421E-2</v>
      </c>
    </row>
    <row r="408" spans="2:5" x14ac:dyDescent="0.35">
      <c r="B408" s="191">
        <v>40155</v>
      </c>
      <c r="C408" s="72">
        <v>76.77</v>
      </c>
      <c r="D408" s="192">
        <f t="shared" si="8"/>
        <v>-0.88296542472101958</v>
      </c>
      <c r="E408">
        <v>3.6172222972060908E-2</v>
      </c>
    </row>
    <row r="409" spans="2:5" x14ac:dyDescent="0.35">
      <c r="B409" s="191">
        <v>44628</v>
      </c>
      <c r="C409" s="72">
        <v>655.96</v>
      </c>
      <c r="D409" s="192">
        <f t="shared" si="8"/>
        <v>29.103717301514457</v>
      </c>
      <c r="E409">
        <v>3.6140772098312901E-2</v>
      </c>
    </row>
    <row r="410" spans="2:5" x14ac:dyDescent="0.35">
      <c r="B410" s="191">
        <v>36279</v>
      </c>
      <c r="C410" s="72">
        <v>21.79</v>
      </c>
      <c r="D410" s="192">
        <f t="shared" si="8"/>
        <v>0.24514285714285711</v>
      </c>
      <c r="E410">
        <v>3.6138849262957518E-2</v>
      </c>
    </row>
    <row r="411" spans="2:5" x14ac:dyDescent="0.35">
      <c r="B411" s="191">
        <v>37872</v>
      </c>
      <c r="C411" s="72">
        <v>17.5</v>
      </c>
      <c r="D411" s="192">
        <f t="shared" si="8"/>
        <v>-0.15418076365393918</v>
      </c>
      <c r="E411">
        <v>3.6116044997039687E-2</v>
      </c>
    </row>
    <row r="412" spans="2:5" x14ac:dyDescent="0.35">
      <c r="B412" s="191">
        <v>35759</v>
      </c>
      <c r="C412" s="72">
        <v>20.69</v>
      </c>
      <c r="D412" s="192">
        <f t="shared" si="8"/>
        <v>-0.95177718214660301</v>
      </c>
      <c r="E412">
        <v>3.6054081121682735E-2</v>
      </c>
    </row>
    <row r="413" spans="2:5" x14ac:dyDescent="0.35">
      <c r="B413" s="191">
        <v>44047</v>
      </c>
      <c r="C413" s="72">
        <v>429.05</v>
      </c>
      <c r="D413" s="192">
        <f t="shared" si="8"/>
        <v>2.2131356249531939</v>
      </c>
      <c r="E413">
        <v>3.60523519752729E-2</v>
      </c>
    </row>
    <row r="414" spans="2:5" x14ac:dyDescent="0.35">
      <c r="B414" s="191">
        <v>41550</v>
      </c>
      <c r="C414" s="72">
        <v>133.53</v>
      </c>
      <c r="D414" s="192">
        <f t="shared" si="8"/>
        <v>1.7290006131207849</v>
      </c>
      <c r="E414">
        <v>3.5999689657847833E-2</v>
      </c>
    </row>
    <row r="415" spans="2:5" x14ac:dyDescent="0.35">
      <c r="B415" s="191">
        <v>39188</v>
      </c>
      <c r="C415" s="72">
        <v>48.93</v>
      </c>
      <c r="D415" s="192">
        <f t="shared" si="8"/>
        <v>1.0227366680446464</v>
      </c>
      <c r="E415">
        <v>3.5994071564683594E-2</v>
      </c>
    </row>
    <row r="416" spans="2:5" x14ac:dyDescent="0.35">
      <c r="B416" s="191">
        <v>35713</v>
      </c>
      <c r="C416" s="72">
        <v>24.19</v>
      </c>
      <c r="D416" s="192">
        <f t="shared" si="8"/>
        <v>-0.67293131422390484</v>
      </c>
      <c r="E416">
        <v>3.5974304068522533E-2</v>
      </c>
    </row>
    <row r="417" spans="2:5" x14ac:dyDescent="0.35">
      <c r="B417" s="191">
        <v>40151</v>
      </c>
      <c r="C417" s="72">
        <v>73.959999999999994</v>
      </c>
      <c r="D417" s="192">
        <f t="shared" si="8"/>
        <v>-0.34222696549270726</v>
      </c>
      <c r="E417">
        <v>3.585434173669455E-2</v>
      </c>
    </row>
    <row r="418" spans="2:5" x14ac:dyDescent="0.35">
      <c r="B418" s="191">
        <v>41372</v>
      </c>
      <c r="C418" s="72">
        <v>112.44</v>
      </c>
      <c r="D418" s="192">
        <f t="shared" si="8"/>
        <v>-0.83817391554647247</v>
      </c>
      <c r="E418">
        <v>3.5836020267157931E-2</v>
      </c>
    </row>
    <row r="419" spans="2:5" x14ac:dyDescent="0.35">
      <c r="B419" s="191">
        <v>44630</v>
      </c>
      <c r="C419" s="72">
        <v>694.82</v>
      </c>
      <c r="D419" s="192">
        <f t="shared" si="8"/>
        <v>19.006334581053846</v>
      </c>
      <c r="E419">
        <v>3.5823432072630945E-2</v>
      </c>
    </row>
    <row r="420" spans="2:5" x14ac:dyDescent="0.35">
      <c r="B420" s="191">
        <v>36574</v>
      </c>
      <c r="C420" s="72">
        <v>34.729999999999997</v>
      </c>
      <c r="D420" s="192">
        <f t="shared" si="8"/>
        <v>0.9665911664779161</v>
      </c>
      <c r="E420">
        <v>3.5788845809722414E-2</v>
      </c>
    </row>
    <row r="421" spans="2:5" x14ac:dyDescent="0.35">
      <c r="B421" s="191">
        <v>36062</v>
      </c>
      <c r="C421" s="72">
        <v>17.66</v>
      </c>
      <c r="D421" s="192">
        <f t="shared" si="8"/>
        <v>-0.78968679290222699</v>
      </c>
      <c r="E421">
        <v>3.5777126099706624E-2</v>
      </c>
    </row>
    <row r="422" spans="2:5" x14ac:dyDescent="0.35">
      <c r="B422" s="191">
        <v>40746</v>
      </c>
      <c r="C422" s="72">
        <v>83.97</v>
      </c>
      <c r="D422" s="192">
        <f t="shared" si="8"/>
        <v>4.1769420468557339</v>
      </c>
      <c r="E422">
        <v>3.5771555445911041E-2</v>
      </c>
    </row>
    <row r="423" spans="2:5" x14ac:dyDescent="0.35">
      <c r="B423" s="191">
        <v>37789</v>
      </c>
      <c r="C423" s="72">
        <v>16.22</v>
      </c>
      <c r="D423" s="192">
        <f t="shared" si="8"/>
        <v>-0.87684130599848142</v>
      </c>
      <c r="E423">
        <v>3.5759897828863352E-2</v>
      </c>
    </row>
    <row r="424" spans="2:5" x14ac:dyDescent="0.35">
      <c r="B424" s="191">
        <v>41190</v>
      </c>
      <c r="C424" s="72">
        <v>131.69999999999999</v>
      </c>
      <c r="D424" s="192">
        <f t="shared" si="8"/>
        <v>0.24503686897334087</v>
      </c>
      <c r="E424">
        <v>3.5621608870016308E-2</v>
      </c>
    </row>
    <row r="425" spans="2:5" x14ac:dyDescent="0.35">
      <c r="B425" s="191">
        <v>41121</v>
      </c>
      <c r="C425" s="72">
        <v>105.78</v>
      </c>
      <c r="D425" s="192">
        <f t="shared" si="8"/>
        <v>-0.86953465138938568</v>
      </c>
      <c r="E425">
        <v>3.553597650513951E-2</v>
      </c>
    </row>
    <row r="426" spans="2:5" x14ac:dyDescent="0.35">
      <c r="B426" s="191">
        <v>44805</v>
      </c>
      <c r="C426" s="72">
        <v>810.79</v>
      </c>
      <c r="D426" s="192">
        <f t="shared" si="8"/>
        <v>-0.28439290032744635</v>
      </c>
      <c r="E426">
        <v>3.5518148611714206E-2</v>
      </c>
    </row>
    <row r="427" spans="2:5" x14ac:dyDescent="0.35">
      <c r="B427" s="191">
        <v>45303</v>
      </c>
      <c r="C427" s="72">
        <v>1133.01</v>
      </c>
      <c r="D427" s="192">
        <f t="shared" si="8"/>
        <v>19.014308426073132</v>
      </c>
      <c r="E427">
        <v>3.5516154092217533E-2</v>
      </c>
    </row>
    <row r="428" spans="2:5" x14ac:dyDescent="0.35">
      <c r="B428" s="191">
        <v>39325</v>
      </c>
      <c r="C428" s="72">
        <v>56.61</v>
      </c>
      <c r="D428" s="192">
        <f t="shared" si="8"/>
        <v>-0.86125340065194478</v>
      </c>
      <c r="E428">
        <v>3.5485641119443967E-2</v>
      </c>
    </row>
    <row r="429" spans="2:5" x14ac:dyDescent="0.35">
      <c r="B429" s="191">
        <v>44041</v>
      </c>
      <c r="C429" s="72">
        <v>408.01</v>
      </c>
      <c r="D429" s="192">
        <f t="shared" si="8"/>
        <v>4.5876472199397424</v>
      </c>
      <c r="E429">
        <v>3.5453253476804392E-2</v>
      </c>
    </row>
    <row r="430" spans="2:5" x14ac:dyDescent="0.35">
      <c r="B430" s="191">
        <v>40038</v>
      </c>
      <c r="C430" s="72">
        <v>73.02</v>
      </c>
      <c r="D430" s="192">
        <f t="shared" si="8"/>
        <v>-0.45572450805008946</v>
      </c>
      <c r="E430">
        <v>3.5450935904707936E-2</v>
      </c>
    </row>
    <row r="431" spans="2:5" x14ac:dyDescent="0.35">
      <c r="B431" s="191">
        <v>42012</v>
      </c>
      <c r="C431" s="72">
        <v>134.16</v>
      </c>
      <c r="D431" s="192">
        <f t="shared" si="8"/>
        <v>-0.26467525349410792</v>
      </c>
      <c r="E431">
        <v>3.5344960642074374E-2</v>
      </c>
    </row>
    <row r="432" spans="2:5" x14ac:dyDescent="0.35">
      <c r="B432" s="191">
        <v>42970</v>
      </c>
      <c r="C432" s="72">
        <v>182.45</v>
      </c>
      <c r="D432" s="192">
        <f t="shared" si="8"/>
        <v>9.7197414806110451</v>
      </c>
      <c r="E432">
        <v>3.5294785223855207E-2</v>
      </c>
    </row>
    <row r="433" spans="2:5" x14ac:dyDescent="0.35">
      <c r="B433" s="191">
        <v>35982</v>
      </c>
      <c r="C433" s="72">
        <v>17.02</v>
      </c>
      <c r="D433" s="192">
        <f t="shared" si="8"/>
        <v>-0.8420271022832746</v>
      </c>
      <c r="E433">
        <v>3.5279805352797844E-2</v>
      </c>
    </row>
    <row r="434" spans="2:5" x14ac:dyDescent="0.35">
      <c r="B434" s="191">
        <v>40492</v>
      </c>
      <c r="C434" s="72">
        <v>107.74</v>
      </c>
      <c r="D434" s="192">
        <f t="shared" si="8"/>
        <v>4.8174946004319654</v>
      </c>
      <c r="E434">
        <v>3.5264725665417496E-2</v>
      </c>
    </row>
    <row r="435" spans="2:5" x14ac:dyDescent="0.35">
      <c r="B435" s="191">
        <v>37924</v>
      </c>
      <c r="C435" s="72">
        <v>18.52</v>
      </c>
      <c r="D435" s="192">
        <f t="shared" si="8"/>
        <v>-0.89875355346599606</v>
      </c>
      <c r="E435">
        <v>3.5215204024594771E-2</v>
      </c>
    </row>
    <row r="436" spans="2:5" x14ac:dyDescent="0.35">
      <c r="B436" s="191">
        <v>42977</v>
      </c>
      <c r="C436" s="72">
        <v>182.92</v>
      </c>
      <c r="D436" s="192">
        <f t="shared" si="8"/>
        <v>0.68979214780600451</v>
      </c>
      <c r="E436">
        <v>3.5200905489530365E-2</v>
      </c>
    </row>
    <row r="437" spans="2:5" x14ac:dyDescent="0.35">
      <c r="B437" s="191">
        <v>41361</v>
      </c>
      <c r="C437" s="72">
        <v>108.25</v>
      </c>
      <c r="D437" s="192">
        <f t="shared" si="8"/>
        <v>0.88654583478563942</v>
      </c>
      <c r="E437">
        <v>3.5191737592043637E-2</v>
      </c>
    </row>
    <row r="438" spans="2:5" x14ac:dyDescent="0.35">
      <c r="B438" s="191">
        <v>39990</v>
      </c>
      <c r="C438" s="72">
        <v>57.38</v>
      </c>
      <c r="D438" s="192">
        <f t="shared" si="8"/>
        <v>0.51079515534491859</v>
      </c>
      <c r="E438">
        <v>3.5179505682843226E-2</v>
      </c>
    </row>
    <row r="439" spans="2:5" x14ac:dyDescent="0.35">
      <c r="B439" s="191">
        <v>36454</v>
      </c>
      <c r="C439" s="72">
        <v>37.979999999999997</v>
      </c>
      <c r="D439" s="192">
        <f t="shared" si="8"/>
        <v>-0.17863321799307974</v>
      </c>
      <c r="E439">
        <v>3.5159443990188111E-2</v>
      </c>
    </row>
    <row r="440" spans="2:5" x14ac:dyDescent="0.35">
      <c r="B440" s="191">
        <v>39160</v>
      </c>
      <c r="C440" s="72">
        <v>46.24</v>
      </c>
      <c r="D440" s="192">
        <f t="shared" si="8"/>
        <v>0.93553788195897858</v>
      </c>
      <c r="E440">
        <v>3.5146630848444049E-2</v>
      </c>
    </row>
    <row r="441" spans="2:5" x14ac:dyDescent="0.35">
      <c r="B441" s="191">
        <v>36270</v>
      </c>
      <c r="C441" s="72">
        <v>23.89</v>
      </c>
      <c r="D441" s="192">
        <f t="shared" si="8"/>
        <v>-0.80935280504349216</v>
      </c>
      <c r="E441">
        <v>3.5095320623916848E-2</v>
      </c>
    </row>
    <row r="442" spans="2:5" x14ac:dyDescent="0.35">
      <c r="B442" s="191">
        <v>41424</v>
      </c>
      <c r="C442" s="72">
        <v>125.31</v>
      </c>
      <c r="D442" s="192">
        <f t="shared" si="8"/>
        <v>0.78453432070635154</v>
      </c>
      <c r="E442">
        <v>3.4935579781962378E-2</v>
      </c>
    </row>
    <row r="443" spans="2:5" x14ac:dyDescent="0.35">
      <c r="B443" s="191">
        <v>39234</v>
      </c>
      <c r="C443" s="72">
        <v>70.22</v>
      </c>
      <c r="D443" s="192">
        <f t="shared" si="8"/>
        <v>-0.86318291637440581</v>
      </c>
      <c r="E443">
        <v>3.4929992630803319E-2</v>
      </c>
    </row>
    <row r="444" spans="2:5" x14ac:dyDescent="0.35">
      <c r="B444" s="191">
        <v>44162</v>
      </c>
      <c r="C444" s="72">
        <v>513.24</v>
      </c>
      <c r="D444" s="192">
        <f t="shared" si="8"/>
        <v>3.1504124211547797</v>
      </c>
      <c r="E444">
        <v>3.4924987901274296E-2</v>
      </c>
    </row>
    <row r="445" spans="2:5" x14ac:dyDescent="0.35">
      <c r="B445" s="191">
        <v>42297</v>
      </c>
      <c r="C445" s="72">
        <v>123.66</v>
      </c>
      <c r="D445" s="192">
        <f t="shared" si="8"/>
        <v>0.95757479816368529</v>
      </c>
      <c r="E445">
        <v>3.4898317850866167E-2</v>
      </c>
    </row>
    <row r="446" spans="2:5" x14ac:dyDescent="0.35">
      <c r="B446" s="191">
        <v>39517</v>
      </c>
      <c r="C446" s="72">
        <v>63.17</v>
      </c>
      <c r="D446" s="192">
        <f t="shared" si="8"/>
        <v>-0.26631823461091741</v>
      </c>
      <c r="E446">
        <v>3.4895150720838819E-2</v>
      </c>
    </row>
    <row r="447" spans="2:5" x14ac:dyDescent="0.35">
      <c r="B447" s="191">
        <v>40638</v>
      </c>
      <c r="C447" s="72">
        <v>86.1</v>
      </c>
      <c r="D447" s="192">
        <f t="shared" si="8"/>
        <v>3.2020497803806736</v>
      </c>
      <c r="E447">
        <v>3.4855769230769162E-2</v>
      </c>
    </row>
    <row r="448" spans="2:5" x14ac:dyDescent="0.35">
      <c r="B448" s="191">
        <v>35594</v>
      </c>
      <c r="C448" s="72">
        <v>20.49</v>
      </c>
      <c r="D448" s="192">
        <f t="shared" si="8"/>
        <v>-0.93146011038635224</v>
      </c>
      <c r="E448">
        <v>3.4848484848484684E-2</v>
      </c>
    </row>
    <row r="449" spans="2:5" x14ac:dyDescent="0.35">
      <c r="B449" s="191">
        <v>43936</v>
      </c>
      <c r="C449" s="72">
        <v>298.95</v>
      </c>
      <c r="D449" s="192">
        <f t="shared" si="8"/>
        <v>20.353571428571428</v>
      </c>
      <c r="E449">
        <v>3.4751306635284251E-2</v>
      </c>
    </row>
    <row r="450" spans="2:5" x14ac:dyDescent="0.35">
      <c r="B450" s="191">
        <v>37034</v>
      </c>
      <c r="C450" s="72">
        <v>14</v>
      </c>
      <c r="D450" s="192">
        <f t="shared" si="8"/>
        <v>-0.94167638726878855</v>
      </c>
      <c r="E450">
        <v>3.4737620103473921E-2</v>
      </c>
    </row>
    <row r="451" spans="2:5" x14ac:dyDescent="0.35">
      <c r="B451" s="191">
        <v>43620</v>
      </c>
      <c r="C451" s="72">
        <v>240.04</v>
      </c>
      <c r="D451" s="192">
        <f t="shared" si="8"/>
        <v>8.682936668011294</v>
      </c>
      <c r="E451">
        <v>3.4699771541876645E-2</v>
      </c>
    </row>
    <row r="452" spans="2:5" x14ac:dyDescent="0.35">
      <c r="B452" s="191">
        <v>36353</v>
      </c>
      <c r="C452" s="72">
        <v>24.79</v>
      </c>
      <c r="D452" s="192">
        <f t="shared" ref="D452:D515" si="9">C452/C453-1</f>
        <v>-0.91108959185137361</v>
      </c>
      <c r="E452">
        <v>3.4641068447412326E-2</v>
      </c>
    </row>
    <row r="453" spans="2:5" x14ac:dyDescent="0.35">
      <c r="B453" s="191">
        <v>43929</v>
      </c>
      <c r="C453" s="72">
        <v>278.82</v>
      </c>
      <c r="D453" s="192">
        <f t="shared" si="9"/>
        <v>20.68118195956454</v>
      </c>
      <c r="E453">
        <v>3.462095068462645E-2</v>
      </c>
    </row>
    <row r="454" spans="2:5" x14ac:dyDescent="0.35">
      <c r="B454" s="191">
        <v>37706</v>
      </c>
      <c r="C454" s="72">
        <v>12.86</v>
      </c>
      <c r="D454" s="192">
        <f t="shared" si="9"/>
        <v>-0.80808834502313087</v>
      </c>
      <c r="E454">
        <v>3.4593724859211639E-2</v>
      </c>
    </row>
    <row r="455" spans="2:5" x14ac:dyDescent="0.35">
      <c r="B455" s="191">
        <v>40025</v>
      </c>
      <c r="C455" s="72">
        <v>67.010000000000005</v>
      </c>
      <c r="D455" s="192">
        <f t="shared" si="9"/>
        <v>-0.4583737471710313</v>
      </c>
      <c r="E455">
        <v>3.4583912305079734E-2</v>
      </c>
    </row>
    <row r="456" spans="2:5" x14ac:dyDescent="0.35">
      <c r="B456" s="191">
        <v>41519</v>
      </c>
      <c r="C456" s="72">
        <v>123.72</v>
      </c>
      <c r="D456" s="192">
        <f t="shared" si="9"/>
        <v>-0.14380622837370238</v>
      </c>
      <c r="E456">
        <v>3.4534660088636038E-2</v>
      </c>
    </row>
    <row r="457" spans="2:5" x14ac:dyDescent="0.35">
      <c r="B457" s="191">
        <v>41813</v>
      </c>
      <c r="C457" s="72">
        <v>144.5</v>
      </c>
      <c r="D457" s="192">
        <f t="shared" si="9"/>
        <v>3.5326223337515685</v>
      </c>
      <c r="E457">
        <v>3.4507445589919694E-2</v>
      </c>
    </row>
    <row r="458" spans="2:5" x14ac:dyDescent="0.35">
      <c r="B458" s="191">
        <v>36396</v>
      </c>
      <c r="C458" s="72">
        <v>31.88</v>
      </c>
      <c r="D458" s="192">
        <f t="shared" si="9"/>
        <v>7.0517125587642671E-2</v>
      </c>
      <c r="E458">
        <v>3.4393251135626191E-2</v>
      </c>
    </row>
    <row r="459" spans="2:5" x14ac:dyDescent="0.35">
      <c r="B459" s="191">
        <v>38229</v>
      </c>
      <c r="C459" s="72">
        <v>29.78</v>
      </c>
      <c r="D459" s="192">
        <f t="shared" si="9"/>
        <v>-0.89247156526448812</v>
      </c>
      <c r="E459">
        <v>3.4386939909690994E-2</v>
      </c>
    </row>
    <row r="460" spans="2:5" x14ac:dyDescent="0.35">
      <c r="B460" s="191">
        <v>43080</v>
      </c>
      <c r="C460" s="72">
        <v>276.95</v>
      </c>
      <c r="D460" s="192">
        <f t="shared" si="9"/>
        <v>2.1233788203450996</v>
      </c>
      <c r="E460">
        <v>3.4321780699133608E-2</v>
      </c>
    </row>
    <row r="461" spans="2:5" x14ac:dyDescent="0.35">
      <c r="B461" s="191">
        <v>40751</v>
      </c>
      <c r="C461" s="72">
        <v>88.67</v>
      </c>
      <c r="D461" s="192">
        <f t="shared" si="9"/>
        <v>0.17505963424330773</v>
      </c>
      <c r="E461">
        <v>3.4293712819316369E-2</v>
      </c>
    </row>
    <row r="462" spans="2:5" x14ac:dyDescent="0.35">
      <c r="B462" s="191">
        <v>40777</v>
      </c>
      <c r="C462" s="72">
        <v>75.459999999999994</v>
      </c>
      <c r="D462" s="192">
        <f t="shared" si="9"/>
        <v>-0.2488552657774239</v>
      </c>
      <c r="E462">
        <v>3.4265350877193068E-2</v>
      </c>
    </row>
    <row r="463" spans="2:5" x14ac:dyDescent="0.35">
      <c r="B463" s="191">
        <v>42433</v>
      </c>
      <c r="C463" s="72">
        <v>100.46</v>
      </c>
      <c r="D463" s="192">
        <f t="shared" si="9"/>
        <v>7.5063505503810326</v>
      </c>
      <c r="E463">
        <v>3.4177475808111923E-2</v>
      </c>
    </row>
    <row r="464" spans="2:5" x14ac:dyDescent="0.35">
      <c r="B464" s="191">
        <v>37589</v>
      </c>
      <c r="C464" s="72">
        <v>11.81</v>
      </c>
      <c r="D464" s="192">
        <f t="shared" si="9"/>
        <v>-0.80107798551456966</v>
      </c>
      <c r="E464">
        <v>3.4150612959719773E-2</v>
      </c>
    </row>
    <row r="465" spans="2:5" x14ac:dyDescent="0.35">
      <c r="B465" s="191">
        <v>39624</v>
      </c>
      <c r="C465" s="72">
        <v>59.37</v>
      </c>
      <c r="D465" s="192">
        <f t="shared" si="9"/>
        <v>-0.9175095870616351</v>
      </c>
      <c r="E465">
        <v>3.4140393659641166E-2</v>
      </c>
    </row>
    <row r="466" spans="2:5" x14ac:dyDescent="0.35">
      <c r="B466" s="191">
        <v>44711</v>
      </c>
      <c r="C466" s="72">
        <v>719.72</v>
      </c>
      <c r="D466" s="192">
        <f t="shared" si="9"/>
        <v>-0.41640854321067733</v>
      </c>
      <c r="E466">
        <v>3.4050745668227966E-2</v>
      </c>
    </row>
    <row r="467" spans="2:5" x14ac:dyDescent="0.35">
      <c r="B467" s="191">
        <v>45358</v>
      </c>
      <c r="C467" s="72">
        <v>1233.26</v>
      </c>
      <c r="D467" s="192">
        <f t="shared" si="9"/>
        <v>47.841980198019805</v>
      </c>
      <c r="E467">
        <v>3.4015544693088762E-2</v>
      </c>
    </row>
    <row r="468" spans="2:5" x14ac:dyDescent="0.35">
      <c r="B468" s="191">
        <v>38021</v>
      </c>
      <c r="C468" s="72">
        <v>25.25</v>
      </c>
      <c r="D468" s="192">
        <f t="shared" si="9"/>
        <v>-0.92446226104645945</v>
      </c>
      <c r="E468">
        <v>3.3988533988533964E-2</v>
      </c>
    </row>
    <row r="469" spans="2:5" x14ac:dyDescent="0.35">
      <c r="B469" s="191">
        <v>43843</v>
      </c>
      <c r="C469" s="72">
        <v>334.27</v>
      </c>
      <c r="D469" s="192">
        <f t="shared" si="9"/>
        <v>1.8438829334694571</v>
      </c>
      <c r="E469">
        <v>3.3963314671038303E-2</v>
      </c>
    </row>
    <row r="470" spans="2:5" x14ac:dyDescent="0.35">
      <c r="B470" s="191">
        <v>42325</v>
      </c>
      <c r="C470" s="72">
        <v>117.54</v>
      </c>
      <c r="D470" s="192">
        <f t="shared" si="9"/>
        <v>0.93672763222936251</v>
      </c>
      <c r="E470">
        <v>3.3954961294862862E-2</v>
      </c>
    </row>
    <row r="471" spans="2:5" x14ac:dyDescent="0.35">
      <c r="B471" s="191">
        <v>39217</v>
      </c>
      <c r="C471" s="72">
        <v>60.69</v>
      </c>
      <c r="D471" s="192">
        <f t="shared" si="9"/>
        <v>2.5470485096434832</v>
      </c>
      <c r="E471">
        <v>3.3901192504258937E-2</v>
      </c>
    </row>
    <row r="472" spans="2:5" x14ac:dyDescent="0.35">
      <c r="B472" s="191">
        <v>35580</v>
      </c>
      <c r="C472" s="72">
        <v>17.11</v>
      </c>
      <c r="D472" s="192">
        <f t="shared" si="9"/>
        <v>-0.97109748475481006</v>
      </c>
      <c r="E472">
        <v>3.3836858006042192E-2</v>
      </c>
    </row>
    <row r="473" spans="2:5" x14ac:dyDescent="0.35">
      <c r="B473" s="191">
        <v>44277</v>
      </c>
      <c r="C473" s="72">
        <v>591.99</v>
      </c>
      <c r="D473" s="192">
        <f t="shared" si="9"/>
        <v>18.550528401585204</v>
      </c>
      <c r="E473">
        <v>3.382697076595309E-2</v>
      </c>
    </row>
    <row r="474" spans="2:5" x14ac:dyDescent="0.35">
      <c r="B474" s="191">
        <v>38292</v>
      </c>
      <c r="C474" s="72">
        <v>30.28</v>
      </c>
      <c r="D474" s="192">
        <f t="shared" si="9"/>
        <v>0.11200881380829975</v>
      </c>
      <c r="E474">
        <v>3.3799931717309661E-2</v>
      </c>
    </row>
    <row r="475" spans="2:5" x14ac:dyDescent="0.35">
      <c r="B475" s="191">
        <v>35650</v>
      </c>
      <c r="C475" s="72">
        <v>27.23</v>
      </c>
      <c r="D475" s="192">
        <f t="shared" si="9"/>
        <v>0.61602373887240347</v>
      </c>
      <c r="E475">
        <v>3.3788914198936926E-2</v>
      </c>
    </row>
    <row r="476" spans="2:5" x14ac:dyDescent="0.35">
      <c r="B476" s="191">
        <v>35158</v>
      </c>
      <c r="C476" s="72">
        <v>16.850000000000001</v>
      </c>
      <c r="D476" s="192">
        <f t="shared" si="9"/>
        <v>-0.78300064391500324</v>
      </c>
      <c r="E476">
        <v>3.3742331288343586E-2</v>
      </c>
    </row>
    <row r="477" spans="2:5" x14ac:dyDescent="0.35">
      <c r="B477" s="191">
        <v>40266</v>
      </c>
      <c r="C477" s="72">
        <v>77.650000000000006</v>
      </c>
      <c r="D477" s="192">
        <f t="shared" si="9"/>
        <v>8.7305764411027571</v>
      </c>
      <c r="E477">
        <v>3.3679446219382347E-2</v>
      </c>
    </row>
    <row r="478" spans="2:5" x14ac:dyDescent="0.35">
      <c r="B478" s="191">
        <v>37152</v>
      </c>
      <c r="C478" s="72">
        <v>7.98</v>
      </c>
      <c r="D478" s="192">
        <f t="shared" si="9"/>
        <v>-0.97140604844489031</v>
      </c>
      <c r="E478">
        <v>3.3678756476684057E-2</v>
      </c>
    </row>
    <row r="479" spans="2:5" x14ac:dyDescent="0.35">
      <c r="B479" s="191">
        <v>43088</v>
      </c>
      <c r="C479" s="72">
        <v>279.08</v>
      </c>
      <c r="D479" s="192">
        <f t="shared" si="9"/>
        <v>10.49896992171405</v>
      </c>
      <c r="E479">
        <v>3.3667913626430623E-2</v>
      </c>
    </row>
    <row r="480" spans="2:5" x14ac:dyDescent="0.35">
      <c r="B480" s="191">
        <v>36332</v>
      </c>
      <c r="C480" s="72">
        <v>24.27</v>
      </c>
      <c r="D480" s="192">
        <f t="shared" si="9"/>
        <v>-0.49363655330690592</v>
      </c>
      <c r="E480">
        <v>3.3645655877342362E-2</v>
      </c>
    </row>
    <row r="481" spans="2:5" x14ac:dyDescent="0.35">
      <c r="B481" s="191">
        <v>39804</v>
      </c>
      <c r="C481" s="72">
        <v>47.93</v>
      </c>
      <c r="D481" s="192">
        <f t="shared" si="9"/>
        <v>3.4544609665427508</v>
      </c>
      <c r="E481">
        <v>3.3642441233556308E-2</v>
      </c>
    </row>
    <row r="482" spans="2:5" x14ac:dyDescent="0.35">
      <c r="B482" s="191">
        <v>37498</v>
      </c>
      <c r="C482" s="72">
        <v>10.76</v>
      </c>
      <c r="D482" s="192">
        <f t="shared" si="9"/>
        <v>-0.95827678467563693</v>
      </c>
      <c r="E482">
        <v>3.3621517771373677E-2</v>
      </c>
    </row>
    <row r="483" spans="2:5" x14ac:dyDescent="0.35">
      <c r="B483" s="191">
        <v>43290</v>
      </c>
      <c r="C483" s="72">
        <v>257.89</v>
      </c>
      <c r="D483" s="192">
        <f t="shared" si="9"/>
        <v>8.5127259313906301</v>
      </c>
      <c r="E483">
        <v>3.3585828223317682E-2</v>
      </c>
    </row>
    <row r="484" spans="2:5" x14ac:dyDescent="0.35">
      <c r="B484" s="191">
        <v>38177</v>
      </c>
      <c r="C484" s="72">
        <v>27.11</v>
      </c>
      <c r="D484" s="192">
        <f t="shared" si="9"/>
        <v>-0.17094801223241596</v>
      </c>
      <c r="E484">
        <v>3.3549370949294666E-2</v>
      </c>
    </row>
    <row r="485" spans="2:5" x14ac:dyDescent="0.35">
      <c r="B485" s="191">
        <v>36531</v>
      </c>
      <c r="C485" s="72">
        <v>32.700000000000003</v>
      </c>
      <c r="D485" s="192">
        <f t="shared" si="9"/>
        <v>-0.49482465626448324</v>
      </c>
      <c r="E485">
        <v>3.3501896333754777E-2</v>
      </c>
    </row>
    <row r="486" spans="2:5" x14ac:dyDescent="0.35">
      <c r="B486" s="191">
        <v>39597</v>
      </c>
      <c r="C486" s="72">
        <v>64.73</v>
      </c>
      <c r="D486" s="192">
        <f t="shared" si="9"/>
        <v>-0.13404682274247481</v>
      </c>
      <c r="E486">
        <v>3.3365261813537828E-2</v>
      </c>
    </row>
    <row r="487" spans="2:5" x14ac:dyDescent="0.35">
      <c r="B487" s="191">
        <v>40844</v>
      </c>
      <c r="C487" s="72">
        <v>74.75</v>
      </c>
      <c r="D487" s="192">
        <f t="shared" si="9"/>
        <v>-0.69468610872850545</v>
      </c>
      <c r="E487">
        <v>3.3314901852363743E-2</v>
      </c>
    </row>
    <row r="488" spans="2:5" x14ac:dyDescent="0.35">
      <c r="B488" s="191">
        <v>43256</v>
      </c>
      <c r="C488" s="72">
        <v>244.83</v>
      </c>
      <c r="D488" s="192">
        <f t="shared" si="9"/>
        <v>16.923133235724745</v>
      </c>
      <c r="E488">
        <v>3.3299569511268778E-2</v>
      </c>
    </row>
    <row r="489" spans="2:5" x14ac:dyDescent="0.35">
      <c r="B489" s="191">
        <v>35457</v>
      </c>
      <c r="C489" s="72">
        <v>13.66</v>
      </c>
      <c r="D489" s="192">
        <f t="shared" si="9"/>
        <v>-6.6302118933697973E-2</v>
      </c>
      <c r="E489">
        <v>3.3282904689863724E-2</v>
      </c>
    </row>
    <row r="490" spans="2:5" x14ac:dyDescent="0.35">
      <c r="B490" s="191">
        <v>37040</v>
      </c>
      <c r="C490" s="72">
        <v>14.63</v>
      </c>
      <c r="D490" s="192">
        <f t="shared" si="9"/>
        <v>-0.83526629884022063</v>
      </c>
      <c r="E490">
        <v>3.3192090395480323E-2</v>
      </c>
    </row>
    <row r="491" spans="2:5" x14ac:dyDescent="0.35">
      <c r="B491" s="191">
        <v>40315</v>
      </c>
      <c r="C491" s="72">
        <v>88.81</v>
      </c>
      <c r="D491" s="192">
        <f t="shared" si="9"/>
        <v>-0.58297332832456794</v>
      </c>
      <c r="E491">
        <v>3.3154955793392338E-2</v>
      </c>
    </row>
    <row r="492" spans="2:5" x14ac:dyDescent="0.35">
      <c r="B492" s="191">
        <v>43403</v>
      </c>
      <c r="C492" s="72">
        <v>212.96</v>
      </c>
      <c r="D492" s="192">
        <f t="shared" si="9"/>
        <v>12.928057553956835</v>
      </c>
      <c r="E492">
        <v>3.3134429728812087E-2</v>
      </c>
    </row>
    <row r="493" spans="2:5" x14ac:dyDescent="0.35">
      <c r="B493" s="191">
        <v>37859</v>
      </c>
      <c r="C493" s="72">
        <v>15.29</v>
      </c>
      <c r="D493" s="192">
        <f t="shared" si="9"/>
        <v>-0.94200204832530443</v>
      </c>
      <c r="E493">
        <v>3.3108108108107936E-2</v>
      </c>
    </row>
    <row r="494" spans="2:5" x14ac:dyDescent="0.35">
      <c r="B494" s="191">
        <v>43076</v>
      </c>
      <c r="C494" s="72">
        <v>263.63</v>
      </c>
      <c r="D494" s="192">
        <f t="shared" si="9"/>
        <v>11.535901093675701</v>
      </c>
      <c r="E494">
        <v>3.2911491595815523E-2</v>
      </c>
    </row>
    <row r="495" spans="2:5" x14ac:dyDescent="0.35">
      <c r="B495" s="191">
        <v>36278</v>
      </c>
      <c r="C495" s="72">
        <v>21.03</v>
      </c>
      <c r="D495" s="192">
        <f t="shared" si="9"/>
        <v>-0.37392080976481101</v>
      </c>
      <c r="E495">
        <v>3.2907662082514832E-2</v>
      </c>
    </row>
    <row r="496" spans="2:5" x14ac:dyDescent="0.35">
      <c r="B496" s="191">
        <v>36572</v>
      </c>
      <c r="C496" s="72">
        <v>33.590000000000003</v>
      </c>
      <c r="D496" s="192">
        <f t="shared" si="9"/>
        <v>-0.76471000280190526</v>
      </c>
      <c r="E496">
        <v>3.2902829028290226E-2</v>
      </c>
    </row>
    <row r="497" spans="2:5" x14ac:dyDescent="0.35">
      <c r="B497" s="191">
        <v>42066</v>
      </c>
      <c r="C497" s="72">
        <v>142.76</v>
      </c>
      <c r="D497" s="192">
        <f t="shared" si="9"/>
        <v>2.6558258642765686</v>
      </c>
      <c r="E497">
        <v>3.2846187237736801E-2</v>
      </c>
    </row>
    <row r="498" spans="2:5" x14ac:dyDescent="0.35">
      <c r="B498" s="191">
        <v>38394</v>
      </c>
      <c r="C498" s="72">
        <v>39.049999999999997</v>
      </c>
      <c r="D498" s="192">
        <f t="shared" si="9"/>
        <v>0.53077224617796914</v>
      </c>
      <c r="E498">
        <v>3.2795556731023412E-2</v>
      </c>
    </row>
    <row r="499" spans="2:5" x14ac:dyDescent="0.35">
      <c r="B499" s="191">
        <v>35894</v>
      </c>
      <c r="C499" s="72">
        <v>25.51</v>
      </c>
      <c r="D499" s="192">
        <f t="shared" si="9"/>
        <v>0.79901269393512009</v>
      </c>
      <c r="E499">
        <v>3.2793522267206665E-2</v>
      </c>
    </row>
    <row r="500" spans="2:5" x14ac:dyDescent="0.35">
      <c r="B500" s="191">
        <v>36881</v>
      </c>
      <c r="C500" s="72">
        <v>14.18</v>
      </c>
      <c r="D500" s="192">
        <f t="shared" si="9"/>
        <v>-0.88261589403973506</v>
      </c>
      <c r="E500">
        <v>3.2774945375090958E-2</v>
      </c>
    </row>
    <row r="501" spans="2:5" x14ac:dyDescent="0.35">
      <c r="B501" s="191">
        <v>41702</v>
      </c>
      <c r="C501" s="72">
        <v>120.8</v>
      </c>
      <c r="D501" s="192">
        <f t="shared" si="9"/>
        <v>-0.83697045764335942</v>
      </c>
      <c r="E501">
        <v>3.2743438488501253E-2</v>
      </c>
    </row>
    <row r="502" spans="2:5" x14ac:dyDescent="0.35">
      <c r="B502" s="191">
        <v>44637</v>
      </c>
      <c r="C502" s="72">
        <v>740.97</v>
      </c>
      <c r="D502" s="192">
        <f t="shared" si="9"/>
        <v>15.260039499670835</v>
      </c>
      <c r="E502">
        <v>3.2696408412426381E-2</v>
      </c>
    </row>
    <row r="503" spans="2:5" x14ac:dyDescent="0.35">
      <c r="B503" s="191">
        <v>39870</v>
      </c>
      <c r="C503" s="72">
        <v>45.57</v>
      </c>
      <c r="D503" s="192">
        <f t="shared" si="9"/>
        <v>-0.661993769470405</v>
      </c>
      <c r="E503">
        <v>3.263086335825971E-2</v>
      </c>
    </row>
    <row r="504" spans="2:5" x14ac:dyDescent="0.35">
      <c r="B504" s="191">
        <v>41481</v>
      </c>
      <c r="C504" s="72">
        <v>134.82</v>
      </c>
      <c r="D504" s="192">
        <f t="shared" si="9"/>
        <v>-0.46346704871060174</v>
      </c>
      <c r="E504">
        <v>3.2628676470588092E-2</v>
      </c>
    </row>
    <row r="505" spans="2:5" x14ac:dyDescent="0.35">
      <c r="B505" s="191">
        <v>43154</v>
      </c>
      <c r="C505" s="72">
        <v>251.28</v>
      </c>
      <c r="D505" s="192">
        <f t="shared" si="9"/>
        <v>8.7850467289719631</v>
      </c>
      <c r="E505">
        <v>3.2586809122662874E-2</v>
      </c>
    </row>
    <row r="506" spans="2:5" x14ac:dyDescent="0.35">
      <c r="B506" s="191">
        <v>36591</v>
      </c>
      <c r="C506" s="72">
        <v>25.68</v>
      </c>
      <c r="D506" s="192">
        <f t="shared" si="9"/>
        <v>0.6482670089858793</v>
      </c>
      <c r="E506">
        <v>3.2569360675512637E-2</v>
      </c>
    </row>
    <row r="507" spans="2:5" x14ac:dyDescent="0.35">
      <c r="B507" s="191">
        <v>37837</v>
      </c>
      <c r="C507" s="72">
        <v>15.58</v>
      </c>
      <c r="D507" s="192">
        <f t="shared" si="9"/>
        <v>-0.87639825466084886</v>
      </c>
      <c r="E507">
        <v>3.2471835652750247E-2</v>
      </c>
    </row>
    <row r="508" spans="2:5" x14ac:dyDescent="0.35">
      <c r="B508" s="191">
        <v>41494</v>
      </c>
      <c r="C508" s="72">
        <v>126.05</v>
      </c>
      <c r="D508" s="192">
        <f t="shared" si="9"/>
        <v>-4.2173252279635198E-2</v>
      </c>
      <c r="E508">
        <v>3.2435088868867146E-2</v>
      </c>
    </row>
    <row r="509" spans="2:5" x14ac:dyDescent="0.35">
      <c r="B509" s="191">
        <v>42374</v>
      </c>
      <c r="C509" s="72">
        <v>131.6</v>
      </c>
      <c r="D509" s="192">
        <f t="shared" si="9"/>
        <v>-0.60748053807379132</v>
      </c>
      <c r="E509">
        <v>3.2399780340472306E-2</v>
      </c>
    </row>
    <row r="510" spans="2:5" x14ac:dyDescent="0.35">
      <c r="B510" s="191">
        <v>43950</v>
      </c>
      <c r="C510" s="72">
        <v>335.27</v>
      </c>
      <c r="D510" s="192">
        <f t="shared" si="9"/>
        <v>29.843606255749769</v>
      </c>
      <c r="E510">
        <v>3.2362359896539017E-2</v>
      </c>
    </row>
    <row r="511" spans="2:5" x14ac:dyDescent="0.35">
      <c r="B511" s="191">
        <v>37578</v>
      </c>
      <c r="C511" s="72">
        <v>10.87</v>
      </c>
      <c r="D511" s="192">
        <f t="shared" si="9"/>
        <v>-0.94414469965572168</v>
      </c>
      <c r="E511">
        <v>3.228869895536568E-2</v>
      </c>
    </row>
    <row r="512" spans="2:5" x14ac:dyDescent="0.35">
      <c r="B512" s="191">
        <v>43032</v>
      </c>
      <c r="C512" s="72">
        <v>194.61</v>
      </c>
      <c r="D512" s="192">
        <f t="shared" si="9"/>
        <v>-0.74544479470510527</v>
      </c>
      <c r="E512">
        <v>3.2249509361905293E-2</v>
      </c>
    </row>
    <row r="513" spans="2:5" x14ac:dyDescent="0.35">
      <c r="B513" s="191">
        <v>44757</v>
      </c>
      <c r="C513" s="72">
        <v>764.51</v>
      </c>
      <c r="D513" s="192">
        <f t="shared" si="9"/>
        <v>55.630370370370372</v>
      </c>
      <c r="E513">
        <v>3.2242820301635167E-2</v>
      </c>
    </row>
    <row r="514" spans="2:5" x14ac:dyDescent="0.35">
      <c r="B514" s="191">
        <v>35468</v>
      </c>
      <c r="C514" s="72">
        <v>13.5</v>
      </c>
      <c r="D514" s="192">
        <f t="shared" si="9"/>
        <v>-4.6610169491525411E-2</v>
      </c>
      <c r="E514">
        <v>3.2110091743119185E-2</v>
      </c>
    </row>
    <row r="515" spans="2:5" x14ac:dyDescent="0.35">
      <c r="B515" s="191">
        <v>37039</v>
      </c>
      <c r="C515" s="72">
        <v>14.16</v>
      </c>
      <c r="D515" s="192">
        <f t="shared" si="9"/>
        <v>-0.98788407731601513</v>
      </c>
      <c r="E515">
        <v>3.2069970845481022E-2</v>
      </c>
    </row>
    <row r="516" spans="2:5" x14ac:dyDescent="0.35">
      <c r="B516" s="191">
        <v>46134</v>
      </c>
      <c r="C516" s="72">
        <v>1168.71</v>
      </c>
      <c r="D516" s="192">
        <f t="shared" ref="D516:D579" si="10">C516/C517-1</f>
        <v>8.8310060565275919</v>
      </c>
      <c r="E516">
        <v>3.2046413874710744E-2</v>
      </c>
    </row>
    <row r="517" spans="2:5" x14ac:dyDescent="0.35">
      <c r="B517" s="191">
        <v>41390</v>
      </c>
      <c r="C517" s="72">
        <v>118.88</v>
      </c>
      <c r="D517" s="192">
        <f t="shared" si="10"/>
        <v>-0.5952332311882873</v>
      </c>
      <c r="E517">
        <v>3.2034030731834306E-2</v>
      </c>
    </row>
    <row r="518" spans="2:5" x14ac:dyDescent="0.35">
      <c r="B518" s="191">
        <v>43098</v>
      </c>
      <c r="C518" s="72">
        <v>293.7</v>
      </c>
      <c r="D518" s="192">
        <f t="shared" si="10"/>
        <v>-0.51054078826764426</v>
      </c>
      <c r="E518">
        <v>3.1938442078633722E-2</v>
      </c>
    </row>
    <row r="519" spans="2:5" x14ac:dyDescent="0.35">
      <c r="B519" s="191">
        <v>44207</v>
      </c>
      <c r="C519" s="72">
        <v>600.04999999999995</v>
      </c>
      <c r="D519" s="192">
        <f t="shared" si="10"/>
        <v>33.347452776187751</v>
      </c>
      <c r="E519">
        <v>3.1918003748989676E-2</v>
      </c>
    </row>
    <row r="520" spans="2:5" x14ac:dyDescent="0.35">
      <c r="B520" s="191">
        <v>37897</v>
      </c>
      <c r="C520" s="72">
        <v>17.47</v>
      </c>
      <c r="D520" s="192">
        <f t="shared" si="10"/>
        <v>-0.54658707500648851</v>
      </c>
      <c r="E520">
        <v>3.1896042528056556E-2</v>
      </c>
    </row>
    <row r="521" spans="2:5" x14ac:dyDescent="0.35">
      <c r="B521" s="191">
        <v>38443</v>
      </c>
      <c r="C521" s="72">
        <v>38.53</v>
      </c>
      <c r="D521" s="192">
        <f t="shared" si="10"/>
        <v>1.1193619361936196</v>
      </c>
      <c r="E521">
        <v>3.1869309051954842E-2</v>
      </c>
    </row>
    <row r="522" spans="2:5" x14ac:dyDescent="0.35">
      <c r="B522" s="191">
        <v>35179</v>
      </c>
      <c r="C522" s="72">
        <v>18.18</v>
      </c>
      <c r="D522" s="192">
        <f t="shared" si="10"/>
        <v>-0.83316509130953476</v>
      </c>
      <c r="E522">
        <v>3.1782065834279116E-2</v>
      </c>
    </row>
    <row r="523" spans="2:5" x14ac:dyDescent="0.35">
      <c r="B523" s="191">
        <v>40458</v>
      </c>
      <c r="C523" s="72">
        <v>108.97</v>
      </c>
      <c r="D523" s="192">
        <f t="shared" si="10"/>
        <v>-0.17290322580645168</v>
      </c>
      <c r="E523">
        <v>3.1717477750426104E-2</v>
      </c>
    </row>
    <row r="524" spans="2:5" x14ac:dyDescent="0.35">
      <c r="B524" s="191">
        <v>42774</v>
      </c>
      <c r="C524" s="72">
        <v>131.75</v>
      </c>
      <c r="D524" s="192">
        <f t="shared" si="10"/>
        <v>0.70837655601659733</v>
      </c>
      <c r="E524">
        <v>3.171495693030546E-2</v>
      </c>
    </row>
    <row r="525" spans="2:5" x14ac:dyDescent="0.35">
      <c r="B525" s="191">
        <v>40847</v>
      </c>
      <c r="C525" s="72">
        <v>77.12</v>
      </c>
      <c r="D525" s="192">
        <f t="shared" si="10"/>
        <v>-0.26851939675614156</v>
      </c>
      <c r="E525">
        <v>3.1705685618729218E-2</v>
      </c>
    </row>
    <row r="526" spans="2:5" x14ac:dyDescent="0.35">
      <c r="B526" s="191">
        <v>42249</v>
      </c>
      <c r="C526" s="72">
        <v>105.43</v>
      </c>
      <c r="D526" s="192">
        <f t="shared" si="10"/>
        <v>0.36425983436853016</v>
      </c>
      <c r="E526">
        <v>3.1705646345043581E-2</v>
      </c>
    </row>
    <row r="527" spans="2:5" x14ac:dyDescent="0.35">
      <c r="B527" s="191">
        <v>40588</v>
      </c>
      <c r="C527" s="72">
        <v>77.28</v>
      </c>
      <c r="D527" s="192">
        <f t="shared" si="10"/>
        <v>0.51797289334119045</v>
      </c>
      <c r="E527">
        <v>3.1637965558670489E-2</v>
      </c>
    </row>
    <row r="528" spans="2:5" x14ac:dyDescent="0.35">
      <c r="B528" s="191">
        <v>38861</v>
      </c>
      <c r="C528" s="72">
        <v>50.91</v>
      </c>
      <c r="D528" s="192">
        <f t="shared" si="10"/>
        <v>-0.78898284008953001</v>
      </c>
      <c r="E528">
        <v>3.1610942249240104E-2</v>
      </c>
    </row>
    <row r="529" spans="2:5" x14ac:dyDescent="0.35">
      <c r="B529" s="191">
        <v>43056</v>
      </c>
      <c r="C529" s="72">
        <v>241.26</v>
      </c>
      <c r="D529" s="192">
        <f t="shared" si="10"/>
        <v>-0.28852845768209978</v>
      </c>
      <c r="E529">
        <v>3.1554643406875194E-2</v>
      </c>
    </row>
    <row r="530" spans="2:5" x14ac:dyDescent="0.35">
      <c r="B530" s="191">
        <v>43970</v>
      </c>
      <c r="C530" s="72">
        <v>339.1</v>
      </c>
      <c r="D530" s="192">
        <f t="shared" si="10"/>
        <v>-0.70245511819314532</v>
      </c>
      <c r="E530">
        <v>3.1545645362455632E-2</v>
      </c>
    </row>
    <row r="531" spans="2:5" x14ac:dyDescent="0.35">
      <c r="B531" s="191">
        <v>45946</v>
      </c>
      <c r="C531" s="72">
        <v>1139.6600000000001</v>
      </c>
      <c r="D531" s="192">
        <f t="shared" si="10"/>
        <v>11.512736056214319</v>
      </c>
      <c r="E531">
        <v>3.1506539349233087E-2</v>
      </c>
    </row>
    <row r="532" spans="2:5" x14ac:dyDescent="0.35">
      <c r="B532" s="191">
        <v>40546</v>
      </c>
      <c r="C532" s="72">
        <v>91.08</v>
      </c>
      <c r="D532" s="192">
        <f t="shared" si="10"/>
        <v>2.9106912838127954</v>
      </c>
      <c r="E532">
        <v>3.1483578708946691E-2</v>
      </c>
    </row>
    <row r="533" spans="2:5" x14ac:dyDescent="0.35">
      <c r="B533" s="191">
        <v>36327</v>
      </c>
      <c r="C533" s="72">
        <v>23.29</v>
      </c>
      <c r="D533" s="192">
        <f t="shared" si="10"/>
        <v>-0.60804442948502191</v>
      </c>
      <c r="E533">
        <v>3.144375553587242E-2</v>
      </c>
    </row>
    <row r="534" spans="2:5" x14ac:dyDescent="0.35">
      <c r="B534" s="191">
        <v>39525</v>
      </c>
      <c r="C534" s="72">
        <v>59.42</v>
      </c>
      <c r="D534" s="192">
        <f t="shared" si="10"/>
        <v>-0.53628843452473851</v>
      </c>
      <c r="E534">
        <v>3.141815657003999E-2</v>
      </c>
    </row>
    <row r="535" spans="2:5" x14ac:dyDescent="0.35">
      <c r="B535" s="191">
        <v>42377</v>
      </c>
      <c r="C535" s="72">
        <v>128.13999999999999</v>
      </c>
      <c r="D535" s="192">
        <f t="shared" si="10"/>
        <v>-1.2940995224156593E-2</v>
      </c>
      <c r="E535">
        <v>3.1390856406954271E-2</v>
      </c>
    </row>
    <row r="536" spans="2:5" x14ac:dyDescent="0.35">
      <c r="B536" s="191">
        <v>42368</v>
      </c>
      <c r="C536" s="72">
        <v>129.82</v>
      </c>
      <c r="D536" s="192">
        <f t="shared" si="10"/>
        <v>4.7695908320555258E-2</v>
      </c>
      <c r="E536">
        <v>3.1299650460756334E-2</v>
      </c>
    </row>
    <row r="537" spans="2:5" x14ac:dyDescent="0.35">
      <c r="B537" s="191">
        <v>41324</v>
      </c>
      <c r="C537" s="72">
        <v>123.91</v>
      </c>
      <c r="D537" s="192">
        <f t="shared" si="10"/>
        <v>3.8195254764683</v>
      </c>
      <c r="E537">
        <v>3.1294215563878458E-2</v>
      </c>
    </row>
    <row r="538" spans="2:5" x14ac:dyDescent="0.35">
      <c r="B538" s="191">
        <v>38047</v>
      </c>
      <c r="C538" s="72">
        <v>25.71</v>
      </c>
      <c r="D538" s="192">
        <f t="shared" si="10"/>
        <v>-0.74048652467951959</v>
      </c>
      <c r="E538">
        <v>3.128760529482566E-2</v>
      </c>
    </row>
    <row r="539" spans="2:5" x14ac:dyDescent="0.35">
      <c r="B539" s="191">
        <v>41002</v>
      </c>
      <c r="C539" s="72">
        <v>99.07</v>
      </c>
      <c r="D539" s="192">
        <f t="shared" si="10"/>
        <v>-0.11044266858220353</v>
      </c>
      <c r="E539">
        <v>3.1227230144686091E-2</v>
      </c>
    </row>
    <row r="540" spans="2:5" x14ac:dyDescent="0.35">
      <c r="B540" s="191">
        <v>42391</v>
      </c>
      <c r="C540" s="72">
        <v>111.37</v>
      </c>
      <c r="D540" s="192">
        <f t="shared" si="10"/>
        <v>4.0234551195308974</v>
      </c>
      <c r="E540">
        <v>3.1203703703703844E-2</v>
      </c>
    </row>
    <row r="541" spans="2:5" x14ac:dyDescent="0.35">
      <c r="B541" s="191">
        <v>36642</v>
      </c>
      <c r="C541" s="72">
        <v>22.17</v>
      </c>
      <c r="D541" s="192">
        <f t="shared" si="10"/>
        <v>-0.71038536903984317</v>
      </c>
      <c r="E541">
        <v>3.1162790697674581E-2</v>
      </c>
    </row>
    <row r="542" spans="2:5" x14ac:dyDescent="0.35">
      <c r="B542" s="191">
        <v>40212</v>
      </c>
      <c r="C542" s="72">
        <v>76.55</v>
      </c>
      <c r="D542" s="192">
        <f t="shared" si="10"/>
        <v>-0.1557295687658542</v>
      </c>
      <c r="E542">
        <v>3.11153017241379E-2</v>
      </c>
    </row>
    <row r="543" spans="2:5" x14ac:dyDescent="0.35">
      <c r="B543" s="191">
        <v>40759</v>
      </c>
      <c r="C543" s="72">
        <v>90.67</v>
      </c>
      <c r="D543" s="192">
        <f t="shared" si="10"/>
        <v>4.458759783263095</v>
      </c>
      <c r="E543">
        <v>3.1043893563793556E-2</v>
      </c>
    </row>
    <row r="544" spans="2:5" x14ac:dyDescent="0.35">
      <c r="B544" s="191">
        <v>35970</v>
      </c>
      <c r="C544" s="72">
        <v>16.61</v>
      </c>
      <c r="D544" s="192">
        <f t="shared" si="10"/>
        <v>-0.92533824785364316</v>
      </c>
      <c r="E544">
        <v>3.1036623215394243E-2</v>
      </c>
    </row>
    <row r="545" spans="2:5" x14ac:dyDescent="0.35">
      <c r="B545" s="191">
        <v>43609</v>
      </c>
      <c r="C545" s="72">
        <v>222.47</v>
      </c>
      <c r="D545" s="192">
        <f t="shared" si="10"/>
        <v>1.3616772823779191</v>
      </c>
      <c r="E545">
        <v>3.1003800166836681E-2</v>
      </c>
    </row>
    <row r="546" spans="2:5" x14ac:dyDescent="0.35">
      <c r="B546" s="191">
        <v>40988</v>
      </c>
      <c r="C546" s="72">
        <v>94.2</v>
      </c>
      <c r="D546" s="192">
        <f t="shared" si="10"/>
        <v>-0.76656010705523747</v>
      </c>
      <c r="E546">
        <v>3.0972967057020906E-2</v>
      </c>
    </row>
    <row r="547" spans="2:5" x14ac:dyDescent="0.35">
      <c r="B547" s="191">
        <v>44029</v>
      </c>
      <c r="C547" s="72">
        <v>403.53</v>
      </c>
      <c r="D547" s="192">
        <f t="shared" si="10"/>
        <v>4.5506189821182934</v>
      </c>
      <c r="E547">
        <v>3.0964972790679779E-2</v>
      </c>
    </row>
    <row r="548" spans="2:5" x14ac:dyDescent="0.35">
      <c r="B548" s="191">
        <v>40141</v>
      </c>
      <c r="C548" s="72">
        <v>72.7</v>
      </c>
      <c r="D548" s="192">
        <f t="shared" si="10"/>
        <v>-0.4908963585434174</v>
      </c>
      <c r="E548">
        <v>3.0913216108905406E-2</v>
      </c>
    </row>
    <row r="549" spans="2:5" x14ac:dyDescent="0.35">
      <c r="B549" s="191">
        <v>42037</v>
      </c>
      <c r="C549" s="72">
        <v>142.80000000000001</v>
      </c>
      <c r="D549" s="192">
        <f t="shared" si="10"/>
        <v>-0.85814475592553596</v>
      </c>
      <c r="E549">
        <v>3.0898065261334207E-2</v>
      </c>
    </row>
    <row r="550" spans="2:5" x14ac:dyDescent="0.35">
      <c r="B550" s="191">
        <v>45595</v>
      </c>
      <c r="C550" s="72">
        <v>1006.66</v>
      </c>
      <c r="D550" s="192">
        <f t="shared" si="10"/>
        <v>80.444983818770226</v>
      </c>
      <c r="E550">
        <v>3.0896373746786887E-2</v>
      </c>
    </row>
    <row r="551" spans="2:5" x14ac:dyDescent="0.35">
      <c r="B551" s="191">
        <v>37676</v>
      </c>
      <c r="C551" s="72">
        <v>12.36</v>
      </c>
      <c r="D551" s="192">
        <f t="shared" si="10"/>
        <v>-0.70669197911722836</v>
      </c>
      <c r="E551">
        <v>3.0859049207673017E-2</v>
      </c>
    </row>
    <row r="552" spans="2:5" x14ac:dyDescent="0.35">
      <c r="B552" s="191">
        <v>39785</v>
      </c>
      <c r="C552" s="72">
        <v>42.14</v>
      </c>
      <c r="D552" s="192">
        <f t="shared" si="10"/>
        <v>-0.79799626096543785</v>
      </c>
      <c r="E552">
        <v>3.082191780821919E-2</v>
      </c>
    </row>
    <row r="553" spans="2:5" x14ac:dyDescent="0.35">
      <c r="B553" s="191">
        <v>43355</v>
      </c>
      <c r="C553" s="72">
        <v>208.61</v>
      </c>
      <c r="D553" s="192">
        <f t="shared" si="10"/>
        <v>14.556301267710664</v>
      </c>
      <c r="E553">
        <v>3.0783674276114281E-2</v>
      </c>
    </row>
    <row r="554" spans="2:5" x14ac:dyDescent="0.35">
      <c r="B554" s="191">
        <v>37028</v>
      </c>
      <c r="C554" s="72">
        <v>13.41</v>
      </c>
      <c r="D554" s="192">
        <f t="shared" si="10"/>
        <v>-0.89342764046729717</v>
      </c>
      <c r="E554">
        <v>3.0745580322828703E-2</v>
      </c>
    </row>
    <row r="555" spans="2:5" x14ac:dyDescent="0.35">
      <c r="B555" s="191">
        <v>41508</v>
      </c>
      <c r="C555" s="72">
        <v>125.83</v>
      </c>
      <c r="D555" s="192">
        <f t="shared" si="10"/>
        <v>1.0071781783378531</v>
      </c>
      <c r="E555">
        <v>3.0633139487263428E-2</v>
      </c>
    </row>
    <row r="556" spans="2:5" x14ac:dyDescent="0.35">
      <c r="B556" s="191">
        <v>39535</v>
      </c>
      <c r="C556" s="72">
        <v>62.69</v>
      </c>
      <c r="D556" s="192">
        <f t="shared" si="10"/>
        <v>1.512625250501002</v>
      </c>
      <c r="E556">
        <v>3.0577017918790084E-2</v>
      </c>
    </row>
    <row r="557" spans="2:5" x14ac:dyDescent="0.35">
      <c r="B557" s="191">
        <v>35886</v>
      </c>
      <c r="C557" s="72">
        <v>24.95</v>
      </c>
      <c r="D557" s="192">
        <f t="shared" si="10"/>
        <v>-0.80489521426337185</v>
      </c>
      <c r="E557">
        <v>3.0565881866996936E-2</v>
      </c>
    </row>
    <row r="558" spans="2:5" x14ac:dyDescent="0.35">
      <c r="B558" s="191">
        <v>42769</v>
      </c>
      <c r="C558" s="72">
        <v>127.88</v>
      </c>
      <c r="D558" s="192">
        <f t="shared" si="10"/>
        <v>8.2332129963898915</v>
      </c>
      <c r="E558">
        <v>3.054234829559177E-2</v>
      </c>
    </row>
    <row r="559" spans="2:5" x14ac:dyDescent="0.35">
      <c r="B559" s="191">
        <v>37732</v>
      </c>
      <c r="C559" s="72">
        <v>13.85</v>
      </c>
      <c r="D559" s="192">
        <f t="shared" si="10"/>
        <v>-0.9811508206538011</v>
      </c>
      <c r="E559">
        <v>3.0505952380952328E-2</v>
      </c>
    </row>
    <row r="560" spans="2:5" x14ac:dyDescent="0.35">
      <c r="B560" s="191">
        <v>44650</v>
      </c>
      <c r="C560" s="72">
        <v>734.78</v>
      </c>
      <c r="D560" s="192">
        <f t="shared" si="10"/>
        <v>1.8494202505138246</v>
      </c>
      <c r="E560">
        <v>3.0474721267793381E-2</v>
      </c>
    </row>
    <row r="561" spans="2:5" x14ac:dyDescent="0.35">
      <c r="B561" s="191">
        <v>43265</v>
      </c>
      <c r="C561" s="72">
        <v>257.87</v>
      </c>
      <c r="D561" s="192">
        <f t="shared" si="10"/>
        <v>9.5511456628477909</v>
      </c>
      <c r="E561">
        <v>3.0408375289698863E-2</v>
      </c>
    </row>
    <row r="562" spans="2:5" x14ac:dyDescent="0.35">
      <c r="B562" s="191">
        <v>38163</v>
      </c>
      <c r="C562" s="72">
        <v>24.44</v>
      </c>
      <c r="D562" s="192">
        <f t="shared" si="10"/>
        <v>-0.77509892334590957</v>
      </c>
      <c r="E562">
        <v>3.0354131534570117E-2</v>
      </c>
    </row>
    <row r="563" spans="2:5" x14ac:dyDescent="0.35">
      <c r="B563" s="191">
        <v>42731</v>
      </c>
      <c r="C563" s="72">
        <v>108.67</v>
      </c>
      <c r="D563" s="192">
        <f t="shared" si="10"/>
        <v>-0.79231724796942182</v>
      </c>
      <c r="E563">
        <v>3.034038115103832E-2</v>
      </c>
    </row>
    <row r="564" spans="2:5" x14ac:dyDescent="0.35">
      <c r="B564" s="191">
        <v>44075</v>
      </c>
      <c r="C564" s="72">
        <v>523.25</v>
      </c>
      <c r="D564" s="192">
        <f t="shared" si="10"/>
        <v>33.906604402935287</v>
      </c>
      <c r="E564">
        <v>3.0323914541695363E-2</v>
      </c>
    </row>
    <row r="565" spans="2:5" x14ac:dyDescent="0.35">
      <c r="B565" s="191">
        <v>35093</v>
      </c>
      <c r="C565" s="72">
        <v>14.99</v>
      </c>
      <c r="D565" s="192">
        <f t="shared" si="10"/>
        <v>-0.83085082374181907</v>
      </c>
      <c r="E565">
        <v>3.0240549828178587E-2</v>
      </c>
    </row>
    <row r="566" spans="2:5" x14ac:dyDescent="0.35">
      <c r="B566" s="191">
        <v>40340</v>
      </c>
      <c r="C566" s="72">
        <v>88.62</v>
      </c>
      <c r="D566" s="192">
        <f t="shared" si="10"/>
        <v>0.18097014925373123</v>
      </c>
      <c r="E566">
        <v>3.0225528946756564E-2</v>
      </c>
    </row>
    <row r="567" spans="2:5" x14ac:dyDescent="0.35">
      <c r="B567" s="191">
        <v>40906</v>
      </c>
      <c r="C567" s="72">
        <v>75.040000000000006</v>
      </c>
      <c r="D567" s="192">
        <f t="shared" si="10"/>
        <v>-0.67527803020468213</v>
      </c>
      <c r="E567">
        <v>3.0203185063152116E-2</v>
      </c>
    </row>
    <row r="568" spans="2:5" x14ac:dyDescent="0.35">
      <c r="B568" s="191">
        <v>43616</v>
      </c>
      <c r="C568" s="72">
        <v>231.09</v>
      </c>
      <c r="D568" s="192">
        <f t="shared" si="10"/>
        <v>8.6448247078464107</v>
      </c>
      <c r="E568">
        <v>3.0180099857346709E-2</v>
      </c>
    </row>
    <row r="569" spans="2:5" x14ac:dyDescent="0.35">
      <c r="B569" s="191">
        <v>35828</v>
      </c>
      <c r="C569" s="72">
        <v>23.96</v>
      </c>
      <c r="D569" s="192">
        <f t="shared" si="10"/>
        <v>-0.83145751266178958</v>
      </c>
      <c r="E569">
        <v>3.009458297506451E-2</v>
      </c>
    </row>
    <row r="570" spans="2:5" x14ac:dyDescent="0.35">
      <c r="B570" s="191">
        <v>42857</v>
      </c>
      <c r="C570" s="72">
        <v>142.16</v>
      </c>
      <c r="D570" s="192">
        <f t="shared" si="10"/>
        <v>1.8556996489216937E-2</v>
      </c>
      <c r="E570">
        <v>2.9995652803941342E-2</v>
      </c>
    </row>
    <row r="571" spans="2:5" x14ac:dyDescent="0.35">
      <c r="B571" s="191">
        <v>41960</v>
      </c>
      <c r="C571" s="72">
        <v>139.57</v>
      </c>
      <c r="D571" s="192">
        <f t="shared" si="10"/>
        <v>0.6236621684504422</v>
      </c>
      <c r="E571">
        <v>2.9960888495313975E-2</v>
      </c>
    </row>
    <row r="572" spans="2:5" x14ac:dyDescent="0.35">
      <c r="B572" s="191">
        <v>40312</v>
      </c>
      <c r="C572" s="72">
        <v>85.96</v>
      </c>
      <c r="D572" s="192">
        <f t="shared" si="10"/>
        <v>5.4101416853094699</v>
      </c>
      <c r="E572">
        <v>2.9954469206805667E-2</v>
      </c>
    </row>
    <row r="573" spans="2:5" x14ac:dyDescent="0.35">
      <c r="B573" s="191">
        <v>35550</v>
      </c>
      <c r="C573" s="72">
        <v>13.41</v>
      </c>
      <c r="D573" s="192">
        <f t="shared" si="10"/>
        <v>-0.79173784749184661</v>
      </c>
      <c r="E573">
        <v>2.9953917050691281E-2</v>
      </c>
    </row>
    <row r="574" spans="2:5" x14ac:dyDescent="0.35">
      <c r="B574" s="191">
        <v>38939</v>
      </c>
      <c r="C574" s="72">
        <v>64.39</v>
      </c>
      <c r="D574" s="192">
        <f t="shared" si="10"/>
        <v>-0.55933479332055847</v>
      </c>
      <c r="E574">
        <v>2.9910428662827782E-2</v>
      </c>
    </row>
    <row r="575" spans="2:5" x14ac:dyDescent="0.35">
      <c r="B575" s="191">
        <v>41893</v>
      </c>
      <c r="C575" s="72">
        <v>146.12</v>
      </c>
      <c r="D575" s="192">
        <f t="shared" si="10"/>
        <v>2.1579857358979901</v>
      </c>
      <c r="E575">
        <v>2.9884409360022568E-2</v>
      </c>
    </row>
    <row r="576" spans="2:5" x14ac:dyDescent="0.35">
      <c r="B576" s="191">
        <v>38544</v>
      </c>
      <c r="C576" s="72">
        <v>46.27</v>
      </c>
      <c r="D576" s="192">
        <f t="shared" si="10"/>
        <v>0.91277387350144701</v>
      </c>
      <c r="E576">
        <v>2.9824170932561733E-2</v>
      </c>
    </row>
    <row r="577" spans="2:5" x14ac:dyDescent="0.35">
      <c r="B577" s="191">
        <v>36315</v>
      </c>
      <c r="C577" s="72">
        <v>24.19</v>
      </c>
      <c r="D577" s="192">
        <f t="shared" si="10"/>
        <v>-0.6782816863944674</v>
      </c>
      <c r="E577">
        <v>2.97999148573862E-2</v>
      </c>
    </row>
    <row r="578" spans="2:5" x14ac:dyDescent="0.35">
      <c r="B578" s="191">
        <v>40039</v>
      </c>
      <c r="C578" s="72">
        <v>75.19</v>
      </c>
      <c r="D578" s="192">
        <f t="shared" si="10"/>
        <v>-8.5502310873266874E-2</v>
      </c>
      <c r="E578">
        <v>2.9717885510818887E-2</v>
      </c>
    </row>
    <row r="579" spans="2:5" x14ac:dyDescent="0.35">
      <c r="B579" s="191">
        <v>40634</v>
      </c>
      <c r="C579" s="72">
        <v>82.22</v>
      </c>
      <c r="D579" s="192">
        <f t="shared" si="10"/>
        <v>2.2888000000000002</v>
      </c>
      <c r="E579">
        <v>2.9680651221039467E-2</v>
      </c>
    </row>
    <row r="580" spans="2:5" x14ac:dyDescent="0.35">
      <c r="B580" s="191">
        <v>36389</v>
      </c>
      <c r="C580" s="72">
        <v>25</v>
      </c>
      <c r="D580" s="192">
        <f t="shared" ref="D580:D643" si="11">C580/C581-1</f>
        <v>0.35648399348887683</v>
      </c>
      <c r="E580">
        <v>2.9654036243822013E-2</v>
      </c>
    </row>
    <row r="581" spans="2:5" x14ac:dyDescent="0.35">
      <c r="B581" s="191">
        <v>35173</v>
      </c>
      <c r="C581" s="72">
        <v>18.43</v>
      </c>
      <c r="D581" s="192">
        <f t="shared" si="11"/>
        <v>-0.8662457362653313</v>
      </c>
      <c r="E581">
        <v>2.960893854748603E-2</v>
      </c>
    </row>
    <row r="582" spans="2:5" x14ac:dyDescent="0.35">
      <c r="B582" s="191">
        <v>41557</v>
      </c>
      <c r="C582" s="72">
        <v>137.79</v>
      </c>
      <c r="D582" s="192">
        <f t="shared" si="11"/>
        <v>0.28980623420387519</v>
      </c>
      <c r="E582">
        <v>2.9589778076664297E-2</v>
      </c>
    </row>
    <row r="583" spans="2:5" x14ac:dyDescent="0.35">
      <c r="B583" s="191">
        <v>42699</v>
      </c>
      <c r="C583" s="72">
        <v>106.83</v>
      </c>
      <c r="D583" s="192">
        <f t="shared" si="11"/>
        <v>1.7406362237044641</v>
      </c>
      <c r="E583">
        <v>2.9587509637625242E-2</v>
      </c>
    </row>
    <row r="584" spans="2:5" x14ac:dyDescent="0.35">
      <c r="B584" s="191">
        <v>38411</v>
      </c>
      <c r="C584" s="72">
        <v>38.979999999999997</v>
      </c>
      <c r="D584" s="192">
        <f t="shared" si="11"/>
        <v>-0.45367904695164685</v>
      </c>
      <c r="E584">
        <v>2.9582673005810856E-2</v>
      </c>
    </row>
    <row r="585" spans="2:5" x14ac:dyDescent="0.35">
      <c r="B585" s="191">
        <v>39589</v>
      </c>
      <c r="C585" s="72">
        <v>71.349999999999994</v>
      </c>
      <c r="D585" s="192">
        <f t="shared" si="11"/>
        <v>3.2673444976076551</v>
      </c>
      <c r="E585">
        <v>2.9581529581529598E-2</v>
      </c>
    </row>
    <row r="586" spans="2:5" x14ac:dyDescent="0.35">
      <c r="B586" s="191">
        <v>36032</v>
      </c>
      <c r="C586" s="72">
        <v>16.72</v>
      </c>
      <c r="D586" s="192">
        <f t="shared" si="11"/>
        <v>-0.60360360360360366</v>
      </c>
      <c r="E586">
        <v>2.9556650246305383E-2</v>
      </c>
    </row>
    <row r="587" spans="2:5" x14ac:dyDescent="0.35">
      <c r="B587" s="191">
        <v>39892</v>
      </c>
      <c r="C587" s="72">
        <v>42.18</v>
      </c>
      <c r="D587" s="192">
        <f t="shared" si="11"/>
        <v>4.0334128878281614</v>
      </c>
      <c r="E587">
        <v>2.9533805223334264E-2</v>
      </c>
    </row>
    <row r="588" spans="2:5" x14ac:dyDescent="0.35">
      <c r="B588" s="191">
        <v>37158</v>
      </c>
      <c r="C588" s="72">
        <v>8.3800000000000008</v>
      </c>
      <c r="D588" s="192">
        <f t="shared" si="11"/>
        <v>-0.96967174550323909</v>
      </c>
      <c r="E588">
        <v>2.9484029484029506E-2</v>
      </c>
    </row>
    <row r="589" spans="2:5" x14ac:dyDescent="0.35">
      <c r="B589" s="191">
        <v>43768</v>
      </c>
      <c r="C589" s="72">
        <v>276.31</v>
      </c>
      <c r="D589" s="192">
        <f t="shared" si="11"/>
        <v>8.6409630146545702</v>
      </c>
      <c r="E589">
        <v>2.9470938897168564E-2</v>
      </c>
    </row>
    <row r="590" spans="2:5" x14ac:dyDescent="0.35">
      <c r="B590" s="191">
        <v>38197</v>
      </c>
      <c r="C590" s="72">
        <v>28.66</v>
      </c>
      <c r="D590" s="192">
        <f t="shared" si="11"/>
        <v>-0.97565905693708388</v>
      </c>
      <c r="E590">
        <v>2.9454022988505857E-2</v>
      </c>
    </row>
    <row r="591" spans="2:5" x14ac:dyDescent="0.35">
      <c r="B591" s="191">
        <v>46049</v>
      </c>
      <c r="C591" s="72">
        <v>1177.44</v>
      </c>
      <c r="D591" s="192">
        <f t="shared" si="11"/>
        <v>83.042826552462529</v>
      </c>
      <c r="E591">
        <v>2.939273661939823E-2</v>
      </c>
    </row>
    <row r="592" spans="2:5" x14ac:dyDescent="0.35">
      <c r="B592" s="191">
        <v>36892</v>
      </c>
      <c r="C592" s="72">
        <v>14.01</v>
      </c>
      <c r="D592" s="192">
        <f t="shared" si="11"/>
        <v>-0.98172545132004596</v>
      </c>
      <c r="E592">
        <v>2.9390154298310156E-2</v>
      </c>
    </row>
    <row r="593" spans="2:5" x14ac:dyDescent="0.35">
      <c r="B593" s="191">
        <v>44889</v>
      </c>
      <c r="C593" s="72">
        <v>766.64</v>
      </c>
      <c r="D593" s="192">
        <f t="shared" si="11"/>
        <v>-3.1225121627598496E-2</v>
      </c>
      <c r="E593">
        <v>2.9350949273611038E-2</v>
      </c>
    </row>
    <row r="594" spans="2:5" x14ac:dyDescent="0.35">
      <c r="B594" s="191">
        <v>44763</v>
      </c>
      <c r="C594" s="72">
        <v>791.35</v>
      </c>
      <c r="D594" s="192">
        <f t="shared" si="11"/>
        <v>9.0552731893265559</v>
      </c>
      <c r="E594">
        <v>2.9304648682396461E-2</v>
      </c>
    </row>
    <row r="595" spans="2:5" x14ac:dyDescent="0.35">
      <c r="B595" s="191">
        <v>40611</v>
      </c>
      <c r="C595" s="72">
        <v>78.7</v>
      </c>
      <c r="D595" s="192">
        <f t="shared" si="11"/>
        <v>-0.9307626663851426</v>
      </c>
      <c r="E595">
        <v>2.9296364111954132E-2</v>
      </c>
    </row>
    <row r="596" spans="2:5" x14ac:dyDescent="0.35">
      <c r="B596" s="191">
        <v>45324</v>
      </c>
      <c r="C596" s="72">
        <v>1136.67</v>
      </c>
      <c r="D596" s="192">
        <f t="shared" si="11"/>
        <v>11.925517398226065</v>
      </c>
      <c r="E596">
        <v>2.9294045204288688E-2</v>
      </c>
    </row>
    <row r="597" spans="2:5" x14ac:dyDescent="0.35">
      <c r="B597" s="191">
        <v>40758</v>
      </c>
      <c r="C597" s="72">
        <v>87.94</v>
      </c>
      <c r="D597" s="192">
        <f t="shared" si="11"/>
        <v>-0.71301765492934766</v>
      </c>
      <c r="E597">
        <v>2.9260299625468056E-2</v>
      </c>
    </row>
    <row r="598" spans="2:5" x14ac:dyDescent="0.35">
      <c r="B598" s="191">
        <v>43811</v>
      </c>
      <c r="C598" s="72">
        <v>306.43</v>
      </c>
      <c r="D598" s="192">
        <f t="shared" si="11"/>
        <v>1.5806804783560722</v>
      </c>
      <c r="E598">
        <v>2.9255676474539749E-2</v>
      </c>
    </row>
    <row r="599" spans="2:5" x14ac:dyDescent="0.35">
      <c r="B599" s="191">
        <v>42571</v>
      </c>
      <c r="C599" s="72">
        <v>118.74</v>
      </c>
      <c r="D599" s="192">
        <f t="shared" si="11"/>
        <v>7.4212765957446809</v>
      </c>
      <c r="E599">
        <v>2.9210366646441832E-2</v>
      </c>
    </row>
    <row r="600" spans="2:5" x14ac:dyDescent="0.35">
      <c r="B600" s="191">
        <v>37441</v>
      </c>
      <c r="C600" s="72">
        <v>14.1</v>
      </c>
      <c r="D600" s="192">
        <f t="shared" si="11"/>
        <v>5.2238805970149294E-2</v>
      </c>
      <c r="E600">
        <v>2.9197080291970767E-2</v>
      </c>
    </row>
    <row r="601" spans="2:5" x14ac:dyDescent="0.35">
      <c r="B601" s="191">
        <v>35440</v>
      </c>
      <c r="C601" s="72">
        <v>13.4</v>
      </c>
      <c r="D601" s="192">
        <f t="shared" si="11"/>
        <v>-0.63477786862905416</v>
      </c>
      <c r="E601">
        <v>2.9185867895545448E-2</v>
      </c>
    </row>
    <row r="602" spans="2:5" x14ac:dyDescent="0.35">
      <c r="B602" s="191">
        <v>36453</v>
      </c>
      <c r="C602" s="72">
        <v>36.69</v>
      </c>
      <c r="D602" s="192">
        <f t="shared" si="11"/>
        <v>-0.60347995244785479</v>
      </c>
      <c r="E602">
        <v>2.9172510518933992E-2</v>
      </c>
    </row>
    <row r="603" spans="2:5" x14ac:dyDescent="0.35">
      <c r="B603" s="191">
        <v>41057</v>
      </c>
      <c r="C603" s="72">
        <v>92.53</v>
      </c>
      <c r="D603" s="192">
        <f t="shared" si="11"/>
        <v>0.62675808720112514</v>
      </c>
      <c r="E603">
        <v>2.9140251362473668E-2</v>
      </c>
    </row>
    <row r="604" spans="2:5" x14ac:dyDescent="0.35">
      <c r="B604" s="191">
        <v>39651</v>
      </c>
      <c r="C604" s="72">
        <v>56.88</v>
      </c>
      <c r="D604" s="192">
        <f t="shared" si="11"/>
        <v>-0.94232290251272588</v>
      </c>
      <c r="E604">
        <v>2.9129726795730004E-2</v>
      </c>
    </row>
    <row r="605" spans="2:5" x14ac:dyDescent="0.35">
      <c r="B605" s="191">
        <v>45744</v>
      </c>
      <c r="C605" s="72">
        <v>986.18</v>
      </c>
      <c r="D605" s="192">
        <f t="shared" si="11"/>
        <v>22.63239875389408</v>
      </c>
      <c r="E605">
        <v>2.9114663772592531E-2</v>
      </c>
    </row>
    <row r="606" spans="2:5" x14ac:dyDescent="0.35">
      <c r="B606" s="191">
        <v>39762</v>
      </c>
      <c r="C606" s="72">
        <v>41.73</v>
      </c>
      <c r="D606" s="192">
        <f t="shared" si="11"/>
        <v>0.81513701609395395</v>
      </c>
      <c r="E606">
        <v>2.9099876695437787E-2</v>
      </c>
    </row>
    <row r="607" spans="2:5" x14ac:dyDescent="0.35">
      <c r="B607" s="191">
        <v>35639</v>
      </c>
      <c r="C607" s="72">
        <v>22.99</v>
      </c>
      <c r="D607" s="192">
        <f t="shared" si="11"/>
        <v>0.70675575352635467</v>
      </c>
      <c r="E607">
        <v>2.9095792300805723E-2</v>
      </c>
    </row>
    <row r="608" spans="2:5" x14ac:dyDescent="0.35">
      <c r="B608" s="191">
        <v>36887</v>
      </c>
      <c r="C608" s="72">
        <v>13.47</v>
      </c>
      <c r="D608" s="192">
        <f t="shared" si="11"/>
        <v>-0.37754158964879847</v>
      </c>
      <c r="E608">
        <v>2.9029793735676046E-2</v>
      </c>
    </row>
    <row r="609" spans="2:5" x14ac:dyDescent="0.35">
      <c r="B609" s="191">
        <v>36166</v>
      </c>
      <c r="C609" s="72">
        <v>21.64</v>
      </c>
      <c r="D609" s="192">
        <f t="shared" si="11"/>
        <v>-0.6053255517052708</v>
      </c>
      <c r="E609">
        <v>2.9006181645268692E-2</v>
      </c>
    </row>
    <row r="610" spans="2:5" x14ac:dyDescent="0.35">
      <c r="B610" s="191">
        <v>39708</v>
      </c>
      <c r="C610" s="72">
        <v>54.83</v>
      </c>
      <c r="D610" s="192">
        <f t="shared" si="11"/>
        <v>3.8096491228070173</v>
      </c>
      <c r="E610">
        <v>2.8898480015012273E-2</v>
      </c>
    </row>
    <row r="611" spans="2:5" x14ac:dyDescent="0.35">
      <c r="B611" s="191">
        <v>37309</v>
      </c>
      <c r="C611" s="72">
        <v>11.4</v>
      </c>
      <c r="D611" s="192">
        <f t="shared" si="11"/>
        <v>-0.98939623659414555</v>
      </c>
      <c r="E611">
        <v>2.8880866425992746E-2</v>
      </c>
    </row>
    <row r="612" spans="2:5" x14ac:dyDescent="0.35">
      <c r="B612" s="191">
        <v>45428</v>
      </c>
      <c r="C612" s="72">
        <v>1075.0899999999999</v>
      </c>
      <c r="D612" s="192">
        <f t="shared" si="11"/>
        <v>-6.0802488009854327E-2</v>
      </c>
      <c r="E612">
        <v>2.8863177437723042E-2</v>
      </c>
    </row>
    <row r="613" spans="2:5" x14ac:dyDescent="0.35">
      <c r="B613" s="191">
        <v>45404</v>
      </c>
      <c r="C613" s="72">
        <v>1144.69</v>
      </c>
      <c r="D613" s="192">
        <f t="shared" si="11"/>
        <v>96.25488530161428</v>
      </c>
      <c r="E613">
        <v>2.8860845961638848E-2</v>
      </c>
    </row>
    <row r="614" spans="2:5" x14ac:dyDescent="0.35">
      <c r="B614" s="191">
        <v>37209</v>
      </c>
      <c r="C614" s="72">
        <v>11.77</v>
      </c>
      <c r="D614" s="192">
        <f t="shared" si="11"/>
        <v>-2.9678483099752739E-2</v>
      </c>
      <c r="E614">
        <v>2.8846153846153744E-2</v>
      </c>
    </row>
    <row r="615" spans="2:5" x14ac:dyDescent="0.35">
      <c r="B615" s="191">
        <v>37687</v>
      </c>
      <c r="C615" s="72">
        <v>12.13</v>
      </c>
      <c r="D615" s="192">
        <f t="shared" si="11"/>
        <v>-0.98838411889759259</v>
      </c>
      <c r="E615">
        <v>2.8837998303647305E-2</v>
      </c>
    </row>
    <row r="616" spans="2:5" x14ac:dyDescent="0.35">
      <c r="B616" s="191">
        <v>46105</v>
      </c>
      <c r="C616" s="72">
        <v>1044.26</v>
      </c>
      <c r="D616" s="192">
        <f t="shared" si="11"/>
        <v>30.788736681887364</v>
      </c>
      <c r="E616">
        <v>2.8817450074383411E-2</v>
      </c>
    </row>
    <row r="617" spans="2:5" x14ac:dyDescent="0.35">
      <c r="B617" s="191">
        <v>36425</v>
      </c>
      <c r="C617" s="72">
        <v>32.85</v>
      </c>
      <c r="D617" s="192">
        <f t="shared" si="11"/>
        <v>-0.70942061034940296</v>
      </c>
      <c r="E617">
        <v>2.8813028499843352E-2</v>
      </c>
    </row>
    <row r="618" spans="2:5" x14ac:dyDescent="0.35">
      <c r="B618" s="191">
        <v>42684</v>
      </c>
      <c r="C618" s="72">
        <v>113.05</v>
      </c>
      <c r="D618" s="192">
        <f t="shared" si="11"/>
        <v>0.33692052980132448</v>
      </c>
      <c r="E618">
        <v>2.8756028756028673E-2</v>
      </c>
    </row>
    <row r="619" spans="2:5" x14ac:dyDescent="0.35">
      <c r="B619" s="191">
        <v>40298</v>
      </c>
      <c r="C619" s="72">
        <v>84.56</v>
      </c>
      <c r="D619" s="192">
        <f t="shared" si="11"/>
        <v>-0.67000975609756097</v>
      </c>
      <c r="E619">
        <v>2.871046228710461E-2</v>
      </c>
    </row>
    <row r="620" spans="2:5" x14ac:dyDescent="0.35">
      <c r="B620" s="191">
        <v>43171</v>
      </c>
      <c r="C620" s="72">
        <v>256.25</v>
      </c>
      <c r="D620" s="192">
        <f t="shared" si="11"/>
        <v>-0.64667356084108929</v>
      </c>
      <c r="E620">
        <v>2.8703331995182602E-2</v>
      </c>
    </row>
    <row r="621" spans="2:5" x14ac:dyDescent="0.35">
      <c r="B621" s="191">
        <v>44748</v>
      </c>
      <c r="C621" s="72">
        <v>725.25</v>
      </c>
      <c r="D621" s="192">
        <f t="shared" si="11"/>
        <v>8.0194005720681503</v>
      </c>
      <c r="E621">
        <v>2.8665040281402598E-2</v>
      </c>
    </row>
    <row r="622" spans="2:5" x14ac:dyDescent="0.35">
      <c r="B622" s="191">
        <v>40277</v>
      </c>
      <c r="C622" s="72">
        <v>80.41</v>
      </c>
      <c r="D622" s="192">
        <f t="shared" si="11"/>
        <v>-0.34138750102383497</v>
      </c>
      <c r="E622">
        <v>2.865549443520532E-2</v>
      </c>
    </row>
    <row r="623" spans="2:5" x14ac:dyDescent="0.35">
      <c r="B623" s="191">
        <v>41493</v>
      </c>
      <c r="C623" s="72">
        <v>122.09</v>
      </c>
      <c r="D623" s="192">
        <f t="shared" si="11"/>
        <v>0.10030641672674845</v>
      </c>
      <c r="E623">
        <v>2.8646052742438366E-2</v>
      </c>
    </row>
    <row r="624" spans="2:5" x14ac:dyDescent="0.35">
      <c r="B624" s="191">
        <v>41173</v>
      </c>
      <c r="C624" s="72">
        <v>110.96</v>
      </c>
      <c r="D624" s="192">
        <f t="shared" si="11"/>
        <v>-0.90159892872662128</v>
      </c>
      <c r="E624">
        <v>2.8645591916195423E-2</v>
      </c>
    </row>
    <row r="625" spans="2:5" x14ac:dyDescent="0.35">
      <c r="B625" s="191">
        <v>45789</v>
      </c>
      <c r="C625" s="72">
        <v>1127.6300000000001</v>
      </c>
      <c r="D625" s="192">
        <f t="shared" si="11"/>
        <v>11.552933318490483</v>
      </c>
      <c r="E625">
        <v>2.8643624056995387E-2</v>
      </c>
    </row>
    <row r="626" spans="2:5" x14ac:dyDescent="0.35">
      <c r="B626" s="191">
        <v>41045</v>
      </c>
      <c r="C626" s="72">
        <v>89.83</v>
      </c>
      <c r="D626" s="192">
        <f t="shared" si="11"/>
        <v>4.3185316755476615</v>
      </c>
      <c r="E626">
        <v>2.8627046833848535E-2</v>
      </c>
    </row>
    <row r="627" spans="2:5" x14ac:dyDescent="0.35">
      <c r="B627" s="191">
        <v>37869</v>
      </c>
      <c r="C627" s="72">
        <v>16.89</v>
      </c>
      <c r="D627" s="192">
        <f t="shared" si="11"/>
        <v>-0.88024673851389679</v>
      </c>
      <c r="E627">
        <v>2.862362971985366E-2</v>
      </c>
    </row>
    <row r="628" spans="2:5" x14ac:dyDescent="0.35">
      <c r="B628" s="191">
        <v>42899</v>
      </c>
      <c r="C628" s="72">
        <v>141.04</v>
      </c>
      <c r="D628" s="192">
        <f t="shared" si="11"/>
        <v>-0.33007172374483451</v>
      </c>
      <c r="E628">
        <v>2.8588098016335994E-2</v>
      </c>
    </row>
    <row r="629" spans="2:5" x14ac:dyDescent="0.35">
      <c r="B629" s="191">
        <v>43038</v>
      </c>
      <c r="C629" s="72">
        <v>210.53</v>
      </c>
      <c r="D629" s="192">
        <f t="shared" si="11"/>
        <v>4.5155881582394546</v>
      </c>
      <c r="E629">
        <v>2.8581199921829059E-2</v>
      </c>
    </row>
    <row r="630" spans="2:5" x14ac:dyDescent="0.35">
      <c r="B630" s="191">
        <v>38392</v>
      </c>
      <c r="C630" s="72">
        <v>38.17</v>
      </c>
      <c r="D630" s="192">
        <f t="shared" si="11"/>
        <v>0.45188284518828459</v>
      </c>
      <c r="E630">
        <v>2.8563729452977693E-2</v>
      </c>
    </row>
    <row r="631" spans="2:5" x14ac:dyDescent="0.35">
      <c r="B631" s="191">
        <v>36319</v>
      </c>
      <c r="C631" s="72">
        <v>26.29</v>
      </c>
      <c r="D631" s="192">
        <f t="shared" si="11"/>
        <v>-0.63511450381679391</v>
      </c>
      <c r="E631">
        <v>2.856025039123633E-2</v>
      </c>
    </row>
    <row r="632" spans="2:5" x14ac:dyDescent="0.35">
      <c r="B632" s="191">
        <v>40690</v>
      </c>
      <c r="C632" s="72">
        <v>72.05</v>
      </c>
      <c r="D632" s="192">
        <f t="shared" si="11"/>
        <v>0.94152519536513068</v>
      </c>
      <c r="E632">
        <v>2.8551034975017764E-2</v>
      </c>
    </row>
    <row r="633" spans="2:5" x14ac:dyDescent="0.35">
      <c r="B633" s="191">
        <v>38391</v>
      </c>
      <c r="C633" s="72">
        <v>37.11</v>
      </c>
      <c r="D633" s="192">
        <f t="shared" si="11"/>
        <v>0.55989911727616648</v>
      </c>
      <c r="E633">
        <v>2.8547671840354782E-2</v>
      </c>
    </row>
    <row r="634" spans="2:5" x14ac:dyDescent="0.35">
      <c r="B634" s="191">
        <v>38140</v>
      </c>
      <c r="C634" s="72">
        <v>23.79</v>
      </c>
      <c r="D634" s="192">
        <f t="shared" si="11"/>
        <v>-0.63767895217788606</v>
      </c>
      <c r="E634">
        <v>2.8534370946822207E-2</v>
      </c>
    </row>
    <row r="635" spans="2:5" x14ac:dyDescent="0.35">
      <c r="B635" s="191">
        <v>38755</v>
      </c>
      <c r="C635" s="72">
        <v>65.66</v>
      </c>
      <c r="D635" s="192">
        <f t="shared" si="11"/>
        <v>0.83767142457318777</v>
      </c>
      <c r="E635">
        <v>2.8508771929824483E-2</v>
      </c>
    </row>
    <row r="636" spans="2:5" x14ac:dyDescent="0.35">
      <c r="B636" s="191">
        <v>38356</v>
      </c>
      <c r="C636" s="72">
        <v>35.729999999999997</v>
      </c>
      <c r="D636" s="192">
        <f t="shared" si="11"/>
        <v>-0.95648202280035077</v>
      </c>
      <c r="E636">
        <v>2.849740932642475E-2</v>
      </c>
    </row>
    <row r="637" spans="2:5" x14ac:dyDescent="0.35">
      <c r="B637" s="191">
        <v>44817</v>
      </c>
      <c r="C637" s="72">
        <v>821.04</v>
      </c>
      <c r="D637" s="192">
        <f t="shared" si="11"/>
        <v>9.4644404792250825</v>
      </c>
      <c r="E637">
        <v>2.8472648469892725E-2</v>
      </c>
    </row>
    <row r="638" spans="2:5" x14ac:dyDescent="0.35">
      <c r="B638" s="191">
        <v>40792</v>
      </c>
      <c r="C638" s="72">
        <v>78.459999999999994</v>
      </c>
      <c r="D638" s="192">
        <f t="shared" si="11"/>
        <v>3.1711855396065918</v>
      </c>
      <c r="E638">
        <v>2.8444094901035388E-2</v>
      </c>
    </row>
    <row r="639" spans="2:5" x14ac:dyDescent="0.35">
      <c r="B639" s="191">
        <v>36931</v>
      </c>
      <c r="C639" s="72">
        <v>18.809999999999999</v>
      </c>
      <c r="D639" s="192">
        <f t="shared" si="11"/>
        <v>-0.90668717134636378</v>
      </c>
      <c r="E639">
        <v>2.8430836522689962E-2</v>
      </c>
    </row>
    <row r="640" spans="2:5" x14ac:dyDescent="0.35">
      <c r="B640" s="191">
        <v>43381</v>
      </c>
      <c r="C640" s="72">
        <v>201.58</v>
      </c>
      <c r="D640" s="192">
        <f t="shared" si="11"/>
        <v>-0.17742593650534555</v>
      </c>
      <c r="E640">
        <v>2.8416917504209049E-2</v>
      </c>
    </row>
    <row r="641" spans="2:5" x14ac:dyDescent="0.35">
      <c r="B641" s="191">
        <v>43678</v>
      </c>
      <c r="C641" s="72">
        <v>245.06</v>
      </c>
      <c r="D641" s="192">
        <f t="shared" si="11"/>
        <v>2.8659094494399748</v>
      </c>
      <c r="E641">
        <v>2.8410759998321433E-2</v>
      </c>
    </row>
    <row r="642" spans="2:5" x14ac:dyDescent="0.35">
      <c r="B642" s="191">
        <v>39358</v>
      </c>
      <c r="C642" s="72">
        <v>63.39</v>
      </c>
      <c r="D642" s="192">
        <f t="shared" si="11"/>
        <v>-0.92708429189288677</v>
      </c>
      <c r="E642">
        <v>2.8390655418559341E-2</v>
      </c>
    </row>
    <row r="643" spans="2:5" x14ac:dyDescent="0.35">
      <c r="B643" s="191">
        <v>45182</v>
      </c>
      <c r="C643" s="72">
        <v>869.36</v>
      </c>
      <c r="D643" s="192">
        <f t="shared" si="11"/>
        <v>35.868532654792197</v>
      </c>
      <c r="E643">
        <v>2.8390271600265082E-2</v>
      </c>
    </row>
    <row r="644" spans="2:5" x14ac:dyDescent="0.35">
      <c r="B644" s="191">
        <v>35786</v>
      </c>
      <c r="C644" s="72">
        <v>23.58</v>
      </c>
      <c r="D644" s="192">
        <f t="shared" ref="D644:D707" si="12">C644/C645-1</f>
        <v>-0.7958795013850416</v>
      </c>
      <c r="E644">
        <v>2.8347143480156989E-2</v>
      </c>
    </row>
    <row r="645" spans="2:5" x14ac:dyDescent="0.35">
      <c r="B645" s="191">
        <v>42172</v>
      </c>
      <c r="C645" s="72">
        <v>115.52</v>
      </c>
      <c r="D645" s="192">
        <f t="shared" si="12"/>
        <v>7.3589001447178006</v>
      </c>
      <c r="E645">
        <v>2.8306925405020333E-2</v>
      </c>
    </row>
    <row r="646" spans="2:5" x14ac:dyDescent="0.35">
      <c r="B646" s="191">
        <v>37826</v>
      </c>
      <c r="C646" s="72">
        <v>13.82</v>
      </c>
      <c r="D646" s="192">
        <f t="shared" si="12"/>
        <v>-0.68669236000906819</v>
      </c>
      <c r="E646">
        <v>2.8273809523809534E-2</v>
      </c>
    </row>
    <row r="647" spans="2:5" x14ac:dyDescent="0.35">
      <c r="B647" s="191">
        <v>39898</v>
      </c>
      <c r="C647" s="72">
        <v>44.11</v>
      </c>
      <c r="D647" s="192">
        <f t="shared" si="12"/>
        <v>-0.63140302498537648</v>
      </c>
      <c r="E647">
        <v>2.8205128205128327E-2</v>
      </c>
    </row>
    <row r="648" spans="2:5" x14ac:dyDescent="0.35">
      <c r="B648" s="191">
        <v>42552</v>
      </c>
      <c r="C648" s="72">
        <v>119.67</v>
      </c>
      <c r="D648" s="192">
        <f t="shared" si="12"/>
        <v>7.5202156334231773E-2</v>
      </c>
      <c r="E648">
        <v>2.8181115216083796E-2</v>
      </c>
    </row>
    <row r="649" spans="2:5" x14ac:dyDescent="0.35">
      <c r="B649" s="191">
        <v>41365</v>
      </c>
      <c r="C649" s="72">
        <v>111.3</v>
      </c>
      <c r="D649" s="192">
        <f t="shared" si="12"/>
        <v>3.1732283464566926</v>
      </c>
      <c r="E649">
        <v>2.8175519630484924E-2</v>
      </c>
    </row>
    <row r="650" spans="2:5" x14ac:dyDescent="0.35">
      <c r="B650" s="191">
        <v>38170</v>
      </c>
      <c r="C650" s="72">
        <v>26.67</v>
      </c>
      <c r="D650" s="192">
        <f t="shared" si="12"/>
        <v>-0.55771144278606966</v>
      </c>
      <c r="E650">
        <v>2.8141865844256042E-2</v>
      </c>
    </row>
    <row r="651" spans="2:5" x14ac:dyDescent="0.35">
      <c r="B651" s="191">
        <v>39616</v>
      </c>
      <c r="C651" s="72">
        <v>60.3</v>
      </c>
      <c r="D651" s="192">
        <f t="shared" si="12"/>
        <v>3.1216678058783316</v>
      </c>
      <c r="E651">
        <v>2.8132992327365658E-2</v>
      </c>
    </row>
    <row r="652" spans="2:5" x14ac:dyDescent="0.35">
      <c r="B652" s="191">
        <v>37756</v>
      </c>
      <c r="C652" s="72">
        <v>14.63</v>
      </c>
      <c r="D652" s="192">
        <f t="shared" si="12"/>
        <v>-7.1700507614213094E-2</v>
      </c>
      <c r="E652">
        <v>2.8109627547435068E-2</v>
      </c>
    </row>
    <row r="653" spans="2:5" x14ac:dyDescent="0.35">
      <c r="B653" s="191">
        <v>37784</v>
      </c>
      <c r="C653" s="72">
        <v>15.76</v>
      </c>
      <c r="D653" s="192">
        <f t="shared" si="12"/>
        <v>-0.93743052247101799</v>
      </c>
      <c r="E653">
        <v>2.8049575994781417E-2</v>
      </c>
    </row>
    <row r="654" spans="2:5" x14ac:dyDescent="0.35">
      <c r="B654" s="191">
        <v>43700</v>
      </c>
      <c r="C654" s="72">
        <v>251.88</v>
      </c>
      <c r="D654" s="192">
        <f t="shared" si="12"/>
        <v>3.1612423591607461</v>
      </c>
      <c r="E654">
        <v>2.8039671850128567E-2</v>
      </c>
    </row>
    <row r="655" spans="2:5" x14ac:dyDescent="0.35">
      <c r="B655" s="191">
        <v>39503</v>
      </c>
      <c r="C655" s="72">
        <v>60.53</v>
      </c>
      <c r="D655" s="192">
        <f t="shared" si="12"/>
        <v>-0.19207154297917783</v>
      </c>
      <c r="E655">
        <v>2.8023097826086918E-2</v>
      </c>
    </row>
    <row r="656" spans="2:5" x14ac:dyDescent="0.35">
      <c r="B656" s="191">
        <v>39451</v>
      </c>
      <c r="C656" s="72">
        <v>74.92</v>
      </c>
      <c r="D656" s="192">
        <f t="shared" si="12"/>
        <v>3.5296251511487311</v>
      </c>
      <c r="E656">
        <v>2.7991218441273391E-2</v>
      </c>
    </row>
    <row r="657" spans="2:5" x14ac:dyDescent="0.35">
      <c r="B657" s="191">
        <v>37888</v>
      </c>
      <c r="C657" s="72">
        <v>16.54</v>
      </c>
      <c r="D657" s="192">
        <f t="shared" si="12"/>
        <v>0.36356141797197017</v>
      </c>
      <c r="E657">
        <v>2.7967681789931698E-2</v>
      </c>
    </row>
    <row r="658" spans="2:5" x14ac:dyDescent="0.35">
      <c r="B658" s="191">
        <v>37232</v>
      </c>
      <c r="C658" s="72">
        <v>12.13</v>
      </c>
      <c r="D658" s="192">
        <f t="shared" si="12"/>
        <v>-0.90859769422048076</v>
      </c>
      <c r="E658">
        <v>2.7966101694915313E-2</v>
      </c>
    </row>
    <row r="659" spans="2:5" x14ac:dyDescent="0.35">
      <c r="B659" s="191">
        <v>41730</v>
      </c>
      <c r="C659" s="72">
        <v>132.71</v>
      </c>
      <c r="D659" s="192">
        <f t="shared" si="12"/>
        <v>7.1970352069178496</v>
      </c>
      <c r="E659">
        <v>2.7962819519752324E-2</v>
      </c>
    </row>
    <row r="660" spans="2:5" x14ac:dyDescent="0.35">
      <c r="B660" s="191">
        <v>35102</v>
      </c>
      <c r="C660" s="72">
        <v>16.190000000000001</v>
      </c>
      <c r="D660" s="192">
        <f t="shared" si="12"/>
        <v>-0.70865574950512866</v>
      </c>
      <c r="E660">
        <v>2.7936507936507926E-2</v>
      </c>
    </row>
    <row r="661" spans="2:5" x14ac:dyDescent="0.35">
      <c r="B661" s="191">
        <v>38898</v>
      </c>
      <c r="C661" s="72">
        <v>55.57</v>
      </c>
      <c r="D661" s="192">
        <f t="shared" si="12"/>
        <v>1.3962915049590339</v>
      </c>
      <c r="E661">
        <v>2.7931927487976349E-2</v>
      </c>
    </row>
    <row r="662" spans="2:5" x14ac:dyDescent="0.35">
      <c r="B662" s="191">
        <v>37981</v>
      </c>
      <c r="C662" s="72">
        <v>23.19</v>
      </c>
      <c r="D662" s="192">
        <f t="shared" si="12"/>
        <v>0.16649899396378287</v>
      </c>
      <c r="E662">
        <v>2.7925531914893664E-2</v>
      </c>
    </row>
    <row r="663" spans="2:5" x14ac:dyDescent="0.35">
      <c r="B663" s="191">
        <v>36152</v>
      </c>
      <c r="C663" s="72">
        <v>19.88</v>
      </c>
      <c r="D663" s="192">
        <f t="shared" si="12"/>
        <v>-0.98325824245231375</v>
      </c>
      <c r="E663">
        <v>2.792140641158225E-2</v>
      </c>
    </row>
    <row r="664" spans="2:5" x14ac:dyDescent="0.35">
      <c r="B664" s="191">
        <v>45964</v>
      </c>
      <c r="C664" s="72">
        <v>1187.45</v>
      </c>
      <c r="D664" s="192">
        <f t="shared" si="12"/>
        <v>31.875138427464016</v>
      </c>
      <c r="E664">
        <v>2.789944772424291E-2</v>
      </c>
    </row>
    <row r="665" spans="2:5" x14ac:dyDescent="0.35">
      <c r="B665" s="191">
        <v>38387</v>
      </c>
      <c r="C665" s="72">
        <v>36.119999999999997</v>
      </c>
      <c r="D665" s="192">
        <f t="shared" si="12"/>
        <v>1.0372250423011842</v>
      </c>
      <c r="E665">
        <v>2.7888446215139417E-2</v>
      </c>
    </row>
    <row r="666" spans="2:5" x14ac:dyDescent="0.35">
      <c r="B666" s="191">
        <v>35186</v>
      </c>
      <c r="C666" s="72">
        <v>17.73</v>
      </c>
      <c r="D666" s="192">
        <f t="shared" si="12"/>
        <v>-0.158119658119658</v>
      </c>
      <c r="E666">
        <v>2.7826086956521667E-2</v>
      </c>
    </row>
    <row r="667" spans="2:5" x14ac:dyDescent="0.35">
      <c r="B667" s="191">
        <v>35597</v>
      </c>
      <c r="C667" s="72">
        <v>21.06</v>
      </c>
      <c r="D667" s="192">
        <f t="shared" si="12"/>
        <v>-0.89526035708957075</v>
      </c>
      <c r="E667">
        <v>2.7818448023426035E-2</v>
      </c>
    </row>
    <row r="668" spans="2:5" x14ac:dyDescent="0.35">
      <c r="B668" s="191">
        <v>43566</v>
      </c>
      <c r="C668" s="72">
        <v>201.07</v>
      </c>
      <c r="D668" s="192">
        <f t="shared" si="12"/>
        <v>-0.58382663410191671</v>
      </c>
      <c r="E668">
        <v>2.7807595971987897E-2</v>
      </c>
    </row>
    <row r="669" spans="2:5" x14ac:dyDescent="0.35">
      <c r="B669" s="191">
        <v>44140</v>
      </c>
      <c r="C669" s="72">
        <v>483.14</v>
      </c>
      <c r="D669" s="192">
        <f t="shared" si="12"/>
        <v>32.504854368932037</v>
      </c>
      <c r="E669">
        <v>2.7804369561980069E-2</v>
      </c>
    </row>
    <row r="670" spans="2:5" x14ac:dyDescent="0.35">
      <c r="B670" s="191">
        <v>36766</v>
      </c>
      <c r="C670" s="72">
        <v>14.42</v>
      </c>
      <c r="D670" s="192">
        <f t="shared" si="12"/>
        <v>-0.54164017800381437</v>
      </c>
      <c r="E670">
        <v>2.7797576621525266E-2</v>
      </c>
    </row>
    <row r="671" spans="2:5" x14ac:dyDescent="0.35">
      <c r="B671" s="191">
        <v>38315</v>
      </c>
      <c r="C671" s="72">
        <v>31.46</v>
      </c>
      <c r="D671" s="192">
        <f t="shared" si="12"/>
        <v>-0.75857570409024633</v>
      </c>
      <c r="E671">
        <v>2.7768703038222764E-2</v>
      </c>
    </row>
    <row r="672" spans="2:5" x14ac:dyDescent="0.35">
      <c r="B672" s="191">
        <v>42640</v>
      </c>
      <c r="C672" s="72">
        <v>130.31</v>
      </c>
      <c r="D672" s="192">
        <f t="shared" si="12"/>
        <v>1.8614404918752747</v>
      </c>
      <c r="E672">
        <v>2.7762441832952067E-2</v>
      </c>
    </row>
    <row r="673" spans="2:5" x14ac:dyDescent="0.35">
      <c r="B673" s="191">
        <v>38534</v>
      </c>
      <c r="C673" s="72">
        <v>45.54</v>
      </c>
      <c r="D673" s="192">
        <f t="shared" si="12"/>
        <v>1.5541222658440832</v>
      </c>
      <c r="E673">
        <v>2.7758970886932799E-2</v>
      </c>
    </row>
    <row r="674" spans="2:5" x14ac:dyDescent="0.35">
      <c r="B674" s="191">
        <v>36108</v>
      </c>
      <c r="C674" s="72">
        <v>17.829999999999998</v>
      </c>
      <c r="D674" s="192">
        <f t="shared" si="12"/>
        <v>-0.50042028579434017</v>
      </c>
      <c r="E674">
        <v>2.7665706051873018E-2</v>
      </c>
    </row>
    <row r="675" spans="2:5" x14ac:dyDescent="0.35">
      <c r="B675" s="191">
        <v>36577</v>
      </c>
      <c r="C675" s="72">
        <v>35.69</v>
      </c>
      <c r="D675" s="192">
        <f t="shared" si="12"/>
        <v>-0.94835993228480897</v>
      </c>
      <c r="E675">
        <v>2.7641808234955434E-2</v>
      </c>
    </row>
    <row r="676" spans="2:5" x14ac:dyDescent="0.35">
      <c r="B676" s="191">
        <v>44609</v>
      </c>
      <c r="C676" s="72">
        <v>691.13</v>
      </c>
      <c r="D676" s="192">
        <f t="shared" si="12"/>
        <v>40.26149253731343</v>
      </c>
      <c r="E676">
        <v>2.7610919471868778E-2</v>
      </c>
    </row>
    <row r="677" spans="2:5" x14ac:dyDescent="0.35">
      <c r="B677" s="191">
        <v>35214</v>
      </c>
      <c r="C677" s="72">
        <v>16.75</v>
      </c>
      <c r="D677" s="192">
        <f t="shared" si="12"/>
        <v>-0.87081598025605433</v>
      </c>
      <c r="E677">
        <v>2.7607361963190247E-2</v>
      </c>
    </row>
    <row r="678" spans="2:5" x14ac:dyDescent="0.35">
      <c r="B678" s="191">
        <v>41528</v>
      </c>
      <c r="C678" s="72">
        <v>129.66</v>
      </c>
      <c r="D678" s="192">
        <f t="shared" si="12"/>
        <v>1.0757717492984042E-2</v>
      </c>
      <c r="E678">
        <v>2.7579648121730749E-2</v>
      </c>
    </row>
    <row r="679" spans="2:5" x14ac:dyDescent="0.35">
      <c r="B679" s="191">
        <v>41465</v>
      </c>
      <c r="C679" s="72">
        <v>128.28</v>
      </c>
      <c r="D679" s="192">
        <f t="shared" si="12"/>
        <v>2.6925734024179619</v>
      </c>
      <c r="E679">
        <v>2.7555270746555616E-2</v>
      </c>
    </row>
    <row r="680" spans="2:5" x14ac:dyDescent="0.35">
      <c r="B680" s="191">
        <v>38355</v>
      </c>
      <c r="C680" s="72">
        <v>34.74</v>
      </c>
      <c r="D680" s="192">
        <f t="shared" si="12"/>
        <v>-0.45299952763344353</v>
      </c>
      <c r="E680">
        <v>2.7506654835847355E-2</v>
      </c>
    </row>
    <row r="681" spans="2:5" x14ac:dyDescent="0.35">
      <c r="B681" s="191">
        <v>40021</v>
      </c>
      <c r="C681" s="72">
        <v>63.51</v>
      </c>
      <c r="D681" s="192">
        <f t="shared" si="12"/>
        <v>0.47732030704815065</v>
      </c>
      <c r="E681">
        <v>2.7503640187671818E-2</v>
      </c>
    </row>
    <row r="682" spans="2:5" x14ac:dyDescent="0.35">
      <c r="B682" s="191">
        <v>39800</v>
      </c>
      <c r="C682" s="72">
        <v>42.99</v>
      </c>
      <c r="D682" s="192">
        <f t="shared" si="12"/>
        <v>-0.30006512536633012</v>
      </c>
      <c r="E682">
        <v>2.7485659655831718E-2</v>
      </c>
    </row>
    <row r="683" spans="2:5" x14ac:dyDescent="0.35">
      <c r="B683" s="191">
        <v>38929</v>
      </c>
      <c r="C683" s="72">
        <v>61.42</v>
      </c>
      <c r="D683" s="192">
        <f t="shared" si="12"/>
        <v>-0.53010481217963434</v>
      </c>
      <c r="E683">
        <v>2.7433924389427933E-2</v>
      </c>
    </row>
    <row r="684" spans="2:5" x14ac:dyDescent="0.35">
      <c r="B684" s="191">
        <v>42093</v>
      </c>
      <c r="C684" s="72">
        <v>130.71</v>
      </c>
      <c r="D684" s="192">
        <f t="shared" si="12"/>
        <v>1.1537320810677216</v>
      </c>
      <c r="E684">
        <v>2.7432793585914217E-2</v>
      </c>
    </row>
    <row r="685" spans="2:5" x14ac:dyDescent="0.35">
      <c r="B685" s="191">
        <v>39381</v>
      </c>
      <c r="C685" s="72">
        <v>60.69</v>
      </c>
      <c r="D685" s="192">
        <f t="shared" si="12"/>
        <v>-0.50311118388734244</v>
      </c>
      <c r="E685">
        <v>2.7425088877602866E-2</v>
      </c>
    </row>
    <row r="686" spans="2:5" x14ac:dyDescent="0.35">
      <c r="B686" s="191">
        <v>41393</v>
      </c>
      <c r="C686" s="72">
        <v>122.14</v>
      </c>
      <c r="D686" s="192">
        <f t="shared" si="12"/>
        <v>9.8665480427046255</v>
      </c>
      <c r="E686">
        <v>2.742261103633914E-2</v>
      </c>
    </row>
    <row r="687" spans="2:5" x14ac:dyDescent="0.35">
      <c r="B687" s="191">
        <v>37585</v>
      </c>
      <c r="C687" s="72">
        <v>11.24</v>
      </c>
      <c r="D687" s="192">
        <f t="shared" si="12"/>
        <v>-0.88858049167327513</v>
      </c>
      <c r="E687">
        <v>2.7422303473491949E-2</v>
      </c>
    </row>
    <row r="688" spans="2:5" x14ac:dyDescent="0.35">
      <c r="B688" s="191">
        <v>40452</v>
      </c>
      <c r="C688" s="72">
        <v>100.88</v>
      </c>
      <c r="D688" s="192">
        <f t="shared" si="12"/>
        <v>0.34131099587820768</v>
      </c>
      <c r="E688">
        <v>2.7395865159384858E-2</v>
      </c>
    </row>
    <row r="689" spans="2:5" x14ac:dyDescent="0.35">
      <c r="B689" s="191">
        <v>40833</v>
      </c>
      <c r="C689" s="72">
        <v>75.209999999999994</v>
      </c>
      <c r="D689" s="192">
        <f t="shared" si="12"/>
        <v>-0.89607572198424768</v>
      </c>
      <c r="E689">
        <v>2.7318672312525605E-2</v>
      </c>
    </row>
    <row r="690" spans="2:5" x14ac:dyDescent="0.35">
      <c r="B690" s="191">
        <v>44699</v>
      </c>
      <c r="C690" s="72">
        <v>723.7</v>
      </c>
      <c r="D690" s="192">
        <f t="shared" si="12"/>
        <v>10.511054557022428</v>
      </c>
      <c r="E690">
        <v>2.7311699741646045E-2</v>
      </c>
    </row>
    <row r="691" spans="2:5" x14ac:dyDescent="0.35">
      <c r="B691" s="191">
        <v>38846</v>
      </c>
      <c r="C691" s="72">
        <v>62.87</v>
      </c>
      <c r="D691" s="192">
        <f t="shared" si="12"/>
        <v>-0.43976118338977011</v>
      </c>
      <c r="E691">
        <v>2.7287581699346308E-2</v>
      </c>
    </row>
    <row r="692" spans="2:5" x14ac:dyDescent="0.35">
      <c r="B692" s="191">
        <v>42398</v>
      </c>
      <c r="C692" s="72">
        <v>112.22</v>
      </c>
      <c r="D692" s="192">
        <f t="shared" si="12"/>
        <v>8.5914529914529911</v>
      </c>
      <c r="E692">
        <v>2.7279384840717791E-2</v>
      </c>
    </row>
    <row r="693" spans="2:5" x14ac:dyDescent="0.35">
      <c r="B693" s="191">
        <v>37074</v>
      </c>
      <c r="C693" s="72">
        <v>11.7</v>
      </c>
      <c r="D693" s="192">
        <f t="shared" si="12"/>
        <v>-0.53049759229534521</v>
      </c>
      <c r="E693">
        <v>2.7216856892010366E-2</v>
      </c>
    </row>
    <row r="694" spans="2:5" x14ac:dyDescent="0.35">
      <c r="B694" s="191">
        <v>36357</v>
      </c>
      <c r="C694" s="72">
        <v>24.92</v>
      </c>
      <c r="D694" s="192">
        <f t="shared" si="12"/>
        <v>-0.89850527430456562</v>
      </c>
      <c r="E694">
        <v>2.7205276174773196E-2</v>
      </c>
    </row>
    <row r="695" spans="2:5" x14ac:dyDescent="0.35">
      <c r="B695" s="191">
        <v>43250</v>
      </c>
      <c r="C695" s="72">
        <v>245.53</v>
      </c>
      <c r="D695" s="192">
        <f t="shared" si="12"/>
        <v>3.1099765651155007</v>
      </c>
      <c r="E695">
        <v>2.7193239342341968E-2</v>
      </c>
    </row>
    <row r="696" spans="2:5" x14ac:dyDescent="0.35">
      <c r="B696" s="191">
        <v>38589</v>
      </c>
      <c r="C696" s="72">
        <v>59.74</v>
      </c>
      <c r="D696" s="192">
        <f t="shared" si="12"/>
        <v>0.37935811590856616</v>
      </c>
      <c r="E696">
        <v>2.7166437414030353E-2</v>
      </c>
    </row>
    <row r="697" spans="2:5" x14ac:dyDescent="0.35">
      <c r="B697" s="191">
        <v>39149</v>
      </c>
      <c r="C697" s="72">
        <v>43.31</v>
      </c>
      <c r="D697" s="192">
        <f t="shared" si="12"/>
        <v>1.4734437464306112</v>
      </c>
      <c r="E697">
        <v>2.7033436092008589E-2</v>
      </c>
    </row>
    <row r="698" spans="2:5" x14ac:dyDescent="0.35">
      <c r="B698" s="191">
        <v>36907</v>
      </c>
      <c r="C698" s="72">
        <v>17.510000000000002</v>
      </c>
      <c r="D698" s="192">
        <f t="shared" si="12"/>
        <v>0.58461538461538476</v>
      </c>
      <c r="E698">
        <v>2.6979472140762573E-2</v>
      </c>
    </row>
    <row r="699" spans="2:5" x14ac:dyDescent="0.35">
      <c r="B699" s="191">
        <v>37501</v>
      </c>
      <c r="C699" s="72">
        <v>11.05</v>
      </c>
      <c r="D699" s="192">
        <f t="shared" si="12"/>
        <v>-0.84157706093189966</v>
      </c>
      <c r="E699">
        <v>2.6951672862453702E-2</v>
      </c>
    </row>
    <row r="700" spans="2:5" x14ac:dyDescent="0.35">
      <c r="B700" s="191">
        <v>40875</v>
      </c>
      <c r="C700" s="72">
        <v>69.75</v>
      </c>
      <c r="D700" s="192">
        <f t="shared" si="12"/>
        <v>-7.579170531336954E-2</v>
      </c>
      <c r="E700">
        <v>2.6943462897526471E-2</v>
      </c>
    </row>
    <row r="701" spans="2:5" x14ac:dyDescent="0.35">
      <c r="B701" s="191">
        <v>40210</v>
      </c>
      <c r="C701" s="72">
        <v>75.47</v>
      </c>
      <c r="D701" s="192">
        <f t="shared" si="12"/>
        <v>0.43451815244250147</v>
      </c>
      <c r="E701">
        <v>2.6942441148455565E-2</v>
      </c>
    </row>
    <row r="702" spans="2:5" x14ac:dyDescent="0.35">
      <c r="B702" s="191">
        <v>38916</v>
      </c>
      <c r="C702" s="72">
        <v>52.61</v>
      </c>
      <c r="D702" s="192">
        <f t="shared" si="12"/>
        <v>3.5987762237762242</v>
      </c>
      <c r="E702">
        <v>2.6937341401522596E-2</v>
      </c>
    </row>
    <row r="703" spans="2:5" x14ac:dyDescent="0.35">
      <c r="B703" s="191">
        <v>37208</v>
      </c>
      <c r="C703" s="72">
        <v>11.44</v>
      </c>
      <c r="D703" s="192">
        <f t="shared" si="12"/>
        <v>-0.91229684145967493</v>
      </c>
      <c r="E703">
        <v>2.6929982046678624E-2</v>
      </c>
    </row>
    <row r="704" spans="2:5" x14ac:dyDescent="0.35">
      <c r="B704" s="191">
        <v>42810</v>
      </c>
      <c r="C704" s="72">
        <v>130.44</v>
      </c>
      <c r="D704" s="192">
        <f t="shared" si="12"/>
        <v>11.664077669902911</v>
      </c>
      <c r="E704">
        <v>2.6924893717524823E-2</v>
      </c>
    </row>
    <row r="705" spans="2:5" x14ac:dyDescent="0.35">
      <c r="B705" s="191">
        <v>37574</v>
      </c>
      <c r="C705" s="72">
        <v>10.3</v>
      </c>
      <c r="D705" s="192">
        <f t="shared" si="12"/>
        <v>-0.92222306123990028</v>
      </c>
      <c r="E705">
        <v>2.6919242273180544E-2</v>
      </c>
    </row>
    <row r="706" spans="2:5" x14ac:dyDescent="0.35">
      <c r="B706" s="191">
        <v>42881</v>
      </c>
      <c r="C706" s="72">
        <v>132.43</v>
      </c>
      <c r="D706" s="192">
        <f t="shared" si="12"/>
        <v>1.8369751499571554</v>
      </c>
      <c r="E706">
        <v>2.6907568238213386E-2</v>
      </c>
    </row>
    <row r="707" spans="2:5" x14ac:dyDescent="0.35">
      <c r="B707" s="191">
        <v>39811</v>
      </c>
      <c r="C707" s="72">
        <v>46.68</v>
      </c>
      <c r="D707" s="192">
        <f t="shared" si="12"/>
        <v>-0.80922020598332511</v>
      </c>
      <c r="E707">
        <v>2.6836779586449699E-2</v>
      </c>
    </row>
    <row r="708" spans="2:5" x14ac:dyDescent="0.35">
      <c r="B708" s="191">
        <v>43672</v>
      </c>
      <c r="C708" s="72">
        <v>244.68</v>
      </c>
      <c r="D708" s="192">
        <f t="shared" ref="D708:D771" si="13">C708/C709-1</f>
        <v>2.6291901512904183</v>
      </c>
      <c r="E708">
        <v>2.6816064459272315E-2</v>
      </c>
    </row>
    <row r="709" spans="2:5" x14ac:dyDescent="0.35">
      <c r="B709" s="191">
        <v>38756</v>
      </c>
      <c r="C709" s="72">
        <v>67.42</v>
      </c>
      <c r="D709" s="192">
        <f t="shared" si="13"/>
        <v>0.25642937010808797</v>
      </c>
      <c r="E709">
        <v>2.680475175144692E-2</v>
      </c>
    </row>
    <row r="710" spans="2:5" x14ac:dyDescent="0.35">
      <c r="B710" s="191">
        <v>39307</v>
      </c>
      <c r="C710" s="72">
        <v>53.66</v>
      </c>
      <c r="D710" s="192">
        <f t="shared" si="13"/>
        <v>3.8255395683453237</v>
      </c>
      <c r="E710">
        <v>2.6789131266743205E-2</v>
      </c>
    </row>
    <row r="711" spans="2:5" x14ac:dyDescent="0.35">
      <c r="B711" s="191">
        <v>37516</v>
      </c>
      <c r="C711" s="72">
        <v>11.12</v>
      </c>
      <c r="D711" s="192">
        <f t="shared" si="13"/>
        <v>-0.8945671755001422</v>
      </c>
      <c r="E711">
        <v>2.6777469990766356E-2</v>
      </c>
    </row>
    <row r="712" spans="2:5" x14ac:dyDescent="0.35">
      <c r="B712" s="191">
        <v>42447</v>
      </c>
      <c r="C712" s="72">
        <v>105.47</v>
      </c>
      <c r="D712" s="192">
        <f t="shared" si="13"/>
        <v>0.60703946365991168</v>
      </c>
      <c r="E712">
        <v>2.6771806853582492E-2</v>
      </c>
    </row>
    <row r="713" spans="2:5" x14ac:dyDescent="0.35">
      <c r="B713" s="191">
        <v>38692</v>
      </c>
      <c r="C713" s="72">
        <v>65.63</v>
      </c>
      <c r="D713" s="192">
        <f t="shared" si="13"/>
        <v>-0.31685229520141567</v>
      </c>
      <c r="E713">
        <v>2.675219023779718E-2</v>
      </c>
    </row>
    <row r="714" spans="2:5" x14ac:dyDescent="0.35">
      <c r="B714" s="191">
        <v>41001</v>
      </c>
      <c r="C714" s="72">
        <v>96.07</v>
      </c>
      <c r="D714" s="192">
        <f t="shared" si="13"/>
        <v>4.5499711149624495</v>
      </c>
      <c r="E714">
        <v>2.6717965159773538E-2</v>
      </c>
    </row>
    <row r="715" spans="2:5" x14ac:dyDescent="0.35">
      <c r="B715" s="191">
        <v>35263</v>
      </c>
      <c r="C715" s="72">
        <v>17.309999999999999</v>
      </c>
      <c r="D715" s="192">
        <f t="shared" si="13"/>
        <v>-0.59837587006960558</v>
      </c>
      <c r="E715">
        <v>2.6690391459074592E-2</v>
      </c>
    </row>
    <row r="716" spans="2:5" x14ac:dyDescent="0.35">
      <c r="B716" s="191">
        <v>38510</v>
      </c>
      <c r="C716" s="72">
        <v>43.1</v>
      </c>
      <c r="D716" s="192">
        <f t="shared" si="13"/>
        <v>-0.96238140541672845</v>
      </c>
      <c r="E716">
        <v>2.667937112910912E-2</v>
      </c>
    </row>
    <row r="717" spans="2:5" x14ac:dyDescent="0.35">
      <c r="B717" s="191">
        <v>46056</v>
      </c>
      <c r="C717" s="72">
        <v>1145.71</v>
      </c>
      <c r="D717" s="192">
        <f t="shared" si="13"/>
        <v>2.7331704138155755</v>
      </c>
      <c r="E717">
        <v>2.6658661600774236E-2</v>
      </c>
    </row>
    <row r="718" spans="2:5" x14ac:dyDescent="0.35">
      <c r="B718" s="191">
        <v>43937</v>
      </c>
      <c r="C718" s="72">
        <v>306.89999999999998</v>
      </c>
      <c r="D718" s="192">
        <f t="shared" si="13"/>
        <v>15.220930232558135</v>
      </c>
      <c r="E718">
        <v>2.6593075765177998E-2</v>
      </c>
    </row>
    <row r="719" spans="2:5" x14ac:dyDescent="0.35">
      <c r="B719" s="191">
        <v>37928</v>
      </c>
      <c r="C719" s="72">
        <v>18.920000000000002</v>
      </c>
      <c r="D719" s="192">
        <f t="shared" si="13"/>
        <v>-0.30003699593044764</v>
      </c>
      <c r="E719">
        <v>2.6587086272382043E-2</v>
      </c>
    </row>
    <row r="720" spans="2:5" x14ac:dyDescent="0.35">
      <c r="B720" s="191">
        <v>38183</v>
      </c>
      <c r="C720" s="72">
        <v>27.03</v>
      </c>
      <c r="D720" s="192">
        <f t="shared" si="13"/>
        <v>1.3498312710911176E-2</v>
      </c>
      <c r="E720">
        <v>2.6585643752373933E-2</v>
      </c>
    </row>
    <row r="721" spans="2:5" x14ac:dyDescent="0.35">
      <c r="B721" s="191">
        <v>38026</v>
      </c>
      <c r="C721" s="72">
        <v>26.67</v>
      </c>
      <c r="D721" s="192">
        <f t="shared" si="13"/>
        <v>-0.88391730141458102</v>
      </c>
      <c r="E721">
        <v>2.6558891454965483E-2</v>
      </c>
    </row>
    <row r="722" spans="2:5" x14ac:dyDescent="0.35">
      <c r="B722" s="191">
        <v>43237</v>
      </c>
      <c r="C722" s="72">
        <v>229.75</v>
      </c>
      <c r="D722" s="192">
        <f t="shared" si="13"/>
        <v>1.4619588512644666</v>
      </c>
      <c r="E722">
        <v>2.6540369063044578E-2</v>
      </c>
    </row>
    <row r="723" spans="2:5" x14ac:dyDescent="0.35">
      <c r="B723" s="191">
        <v>41068</v>
      </c>
      <c r="C723" s="72">
        <v>93.32</v>
      </c>
      <c r="D723" s="192">
        <f t="shared" si="13"/>
        <v>-0.62902007553170347</v>
      </c>
      <c r="E723">
        <v>2.650973490265085E-2</v>
      </c>
    </row>
    <row r="724" spans="2:5" x14ac:dyDescent="0.35">
      <c r="B724" s="191">
        <v>43679</v>
      </c>
      <c r="C724" s="72">
        <v>251.55</v>
      </c>
      <c r="D724" s="192">
        <f t="shared" si="13"/>
        <v>14.080935251798563</v>
      </c>
      <c r="E724">
        <v>2.6483310209744593E-2</v>
      </c>
    </row>
    <row r="725" spans="2:5" x14ac:dyDescent="0.35">
      <c r="B725" s="191">
        <v>37890</v>
      </c>
      <c r="C725" s="72">
        <v>16.68</v>
      </c>
      <c r="D725" s="192">
        <f t="shared" si="13"/>
        <v>-0.87615087615087617</v>
      </c>
      <c r="E725">
        <v>2.6461538461538536E-2</v>
      </c>
    </row>
    <row r="726" spans="2:5" x14ac:dyDescent="0.35">
      <c r="B726" s="191">
        <v>42886</v>
      </c>
      <c r="C726" s="72">
        <v>134.68</v>
      </c>
      <c r="D726" s="192">
        <f t="shared" si="13"/>
        <v>2.2913000977517108</v>
      </c>
      <c r="E726">
        <v>2.6446155018672313E-2</v>
      </c>
    </row>
    <row r="727" spans="2:5" x14ac:dyDescent="0.35">
      <c r="B727" s="191">
        <v>38503</v>
      </c>
      <c r="C727" s="72">
        <v>40.92</v>
      </c>
      <c r="D727" s="192">
        <f t="shared" si="13"/>
        <v>-0.46711811433780437</v>
      </c>
      <c r="E727">
        <v>2.6335590669676501E-2</v>
      </c>
    </row>
    <row r="728" spans="2:5" x14ac:dyDescent="0.35">
      <c r="B728" s="191">
        <v>40696</v>
      </c>
      <c r="C728" s="72">
        <v>76.790000000000006</v>
      </c>
      <c r="D728" s="192">
        <f t="shared" si="13"/>
        <v>0.77385077385077405</v>
      </c>
      <c r="E728">
        <v>2.6329858326650912E-2</v>
      </c>
    </row>
    <row r="729" spans="2:5" x14ac:dyDescent="0.35">
      <c r="B729" s="191">
        <v>39895</v>
      </c>
      <c r="C729" s="72">
        <v>43.29</v>
      </c>
      <c r="D729" s="192">
        <f t="shared" si="13"/>
        <v>1.5813953488372094</v>
      </c>
      <c r="E729">
        <v>2.6315789473684292E-2</v>
      </c>
    </row>
    <row r="730" spans="2:5" x14ac:dyDescent="0.35">
      <c r="B730" s="191">
        <v>36921</v>
      </c>
      <c r="C730" s="72">
        <v>16.77</v>
      </c>
      <c r="D730" s="192">
        <f t="shared" si="13"/>
        <v>-0.82380752258877921</v>
      </c>
      <c r="E730">
        <v>2.6315789473684292E-2</v>
      </c>
    </row>
    <row r="731" spans="2:5" x14ac:dyDescent="0.35">
      <c r="B731" s="191">
        <v>42419</v>
      </c>
      <c r="C731" s="72">
        <v>95.18</v>
      </c>
      <c r="D731" s="192">
        <f t="shared" si="13"/>
        <v>7.4007060900264783</v>
      </c>
      <c r="E731">
        <v>2.6310114298037757E-2</v>
      </c>
    </row>
    <row r="732" spans="2:5" x14ac:dyDescent="0.35">
      <c r="B732" s="191">
        <v>37263</v>
      </c>
      <c r="C732" s="72">
        <v>11.33</v>
      </c>
      <c r="D732" s="192">
        <f t="shared" si="13"/>
        <v>-0.9610773300353842</v>
      </c>
      <c r="E732">
        <v>2.6268115942029047E-2</v>
      </c>
    </row>
    <row r="733" spans="2:5" x14ac:dyDescent="0.35">
      <c r="B733" s="191">
        <v>43796</v>
      </c>
      <c r="C733" s="72">
        <v>291.08999999999997</v>
      </c>
      <c r="D733" s="192">
        <f t="shared" si="13"/>
        <v>-0.17367360263434295</v>
      </c>
      <c r="E733">
        <v>2.6229508196721207E-2</v>
      </c>
    </row>
    <row r="734" spans="2:5" x14ac:dyDescent="0.35">
      <c r="B734" s="191">
        <v>43977</v>
      </c>
      <c r="C734" s="72">
        <v>352.27</v>
      </c>
      <c r="D734" s="192">
        <f t="shared" si="13"/>
        <v>4.8419568822553893</v>
      </c>
      <c r="E734">
        <v>2.6218428642176717E-2</v>
      </c>
    </row>
    <row r="735" spans="2:5" x14ac:dyDescent="0.35">
      <c r="B735" s="191">
        <v>38966</v>
      </c>
      <c r="C735" s="72">
        <v>60.3</v>
      </c>
      <c r="D735" s="192">
        <f t="shared" si="13"/>
        <v>-0.19374247894103502</v>
      </c>
      <c r="E735">
        <v>2.620830496936688E-2</v>
      </c>
    </row>
    <row r="736" spans="2:5" x14ac:dyDescent="0.35">
      <c r="B736" s="191">
        <v>40892</v>
      </c>
      <c r="C736" s="72">
        <v>74.790000000000006</v>
      </c>
      <c r="D736" s="192">
        <f t="shared" si="13"/>
        <v>-0.66325979288608727</v>
      </c>
      <c r="E736">
        <v>2.6207464324917717E-2</v>
      </c>
    </row>
    <row r="737" spans="2:5" x14ac:dyDescent="0.35">
      <c r="B737" s="191">
        <v>43339</v>
      </c>
      <c r="C737" s="72">
        <v>222.1</v>
      </c>
      <c r="D737" s="192">
        <f t="shared" si="13"/>
        <v>7.7200628190027487</v>
      </c>
      <c r="E737">
        <v>2.6197846878898368E-2</v>
      </c>
    </row>
    <row r="738" spans="2:5" x14ac:dyDescent="0.35">
      <c r="B738" s="191">
        <v>35720</v>
      </c>
      <c r="C738" s="72">
        <v>25.47</v>
      </c>
      <c r="D738" s="192">
        <f t="shared" si="13"/>
        <v>-5.9106021425932798E-2</v>
      </c>
      <c r="E738">
        <v>2.6188557614826635E-2</v>
      </c>
    </row>
    <row r="739" spans="2:5" x14ac:dyDescent="0.35">
      <c r="B739" s="191">
        <v>37999</v>
      </c>
      <c r="C739" s="72">
        <v>27.07</v>
      </c>
      <c r="D739" s="192">
        <f t="shared" si="13"/>
        <v>-0.78698457664463328</v>
      </c>
      <c r="E739">
        <v>2.6156178923426809E-2</v>
      </c>
    </row>
    <row r="740" spans="2:5" x14ac:dyDescent="0.35">
      <c r="B740" s="191">
        <v>41596</v>
      </c>
      <c r="C740" s="72">
        <v>127.08</v>
      </c>
      <c r="D740" s="192">
        <f t="shared" si="13"/>
        <v>2.7553191489361697</v>
      </c>
      <c r="E740">
        <v>2.6079935405732835E-2</v>
      </c>
    </row>
    <row r="741" spans="2:5" x14ac:dyDescent="0.35">
      <c r="B741" s="191">
        <v>36420</v>
      </c>
      <c r="C741" s="72">
        <v>33.840000000000003</v>
      </c>
      <c r="D741" s="192">
        <f t="shared" si="13"/>
        <v>-0.96156292594275328</v>
      </c>
      <c r="E741">
        <v>2.6076409945421597E-2</v>
      </c>
    </row>
    <row r="742" spans="2:5" x14ac:dyDescent="0.35">
      <c r="B742" s="191">
        <v>45194</v>
      </c>
      <c r="C742" s="72">
        <v>880.4</v>
      </c>
      <c r="D742" s="192">
        <f t="shared" si="13"/>
        <v>57.65423051299134</v>
      </c>
      <c r="E742">
        <v>2.6023517894810277E-2</v>
      </c>
    </row>
    <row r="743" spans="2:5" x14ac:dyDescent="0.35">
      <c r="B743" s="191">
        <v>37041</v>
      </c>
      <c r="C743" s="72">
        <v>15.01</v>
      </c>
      <c r="D743" s="192">
        <f t="shared" si="13"/>
        <v>-6.6577896138475534E-4</v>
      </c>
      <c r="E743">
        <v>2.5974025974025983E-2</v>
      </c>
    </row>
    <row r="744" spans="2:5" x14ac:dyDescent="0.35">
      <c r="B744" s="191">
        <v>35298</v>
      </c>
      <c r="C744" s="72">
        <v>15.02</v>
      </c>
      <c r="D744" s="192">
        <f t="shared" si="13"/>
        <v>0.35682023486901526</v>
      </c>
      <c r="E744">
        <v>2.5956284153005438E-2</v>
      </c>
    </row>
    <row r="745" spans="2:5" x14ac:dyDescent="0.35">
      <c r="B745" s="191">
        <v>35417</v>
      </c>
      <c r="C745" s="72">
        <v>11.07</v>
      </c>
      <c r="D745" s="192">
        <f t="shared" si="13"/>
        <v>-0.84460976979225155</v>
      </c>
      <c r="E745">
        <v>2.594995366079722E-2</v>
      </c>
    </row>
    <row r="746" spans="2:5" x14ac:dyDescent="0.35">
      <c r="B746" s="191">
        <v>39584</v>
      </c>
      <c r="C746" s="72">
        <v>71.239999999999995</v>
      </c>
      <c r="D746" s="192">
        <f t="shared" si="13"/>
        <v>1.9932773109243693</v>
      </c>
      <c r="E746">
        <v>2.5921658986175045E-2</v>
      </c>
    </row>
    <row r="747" spans="2:5" x14ac:dyDescent="0.35">
      <c r="B747" s="191">
        <v>38078</v>
      </c>
      <c r="C747" s="72">
        <v>23.8</v>
      </c>
      <c r="D747" s="192">
        <f t="shared" si="13"/>
        <v>-0.97177452829069866</v>
      </c>
      <c r="E747">
        <v>2.5862068965517349E-2</v>
      </c>
    </row>
    <row r="748" spans="2:5" x14ac:dyDescent="0.35">
      <c r="B748" s="191">
        <v>45103</v>
      </c>
      <c r="C748" s="72">
        <v>843.21</v>
      </c>
      <c r="D748" s="192">
        <f t="shared" si="13"/>
        <v>12.341930379746836</v>
      </c>
      <c r="E748">
        <v>2.5815399214102364E-2</v>
      </c>
    </row>
    <row r="749" spans="2:5" x14ac:dyDescent="0.35">
      <c r="B749" s="191">
        <v>39262</v>
      </c>
      <c r="C749" s="72">
        <v>63.2</v>
      </c>
      <c r="D749" s="192">
        <f t="shared" si="13"/>
        <v>-0.45554789800137829</v>
      </c>
      <c r="E749">
        <v>2.5807498782665306E-2</v>
      </c>
    </row>
    <row r="750" spans="2:5" x14ac:dyDescent="0.35">
      <c r="B750" s="191">
        <v>41381</v>
      </c>
      <c r="C750" s="72">
        <v>116.08</v>
      </c>
      <c r="D750" s="192">
        <f t="shared" si="13"/>
        <v>-0.8047172033242489</v>
      </c>
      <c r="E750">
        <v>2.5804171085189065E-2</v>
      </c>
    </row>
    <row r="751" spans="2:5" x14ac:dyDescent="0.35">
      <c r="B751" s="191">
        <v>44242</v>
      </c>
      <c r="C751" s="72">
        <v>594.41999999999996</v>
      </c>
      <c r="D751" s="192">
        <f t="shared" si="13"/>
        <v>9.6987041036717052</v>
      </c>
      <c r="E751">
        <v>2.5675535769748459E-2</v>
      </c>
    </row>
    <row r="752" spans="2:5" x14ac:dyDescent="0.35">
      <c r="B752" s="191">
        <v>38924</v>
      </c>
      <c r="C752" s="72">
        <v>55.56</v>
      </c>
      <c r="D752" s="192">
        <f t="shared" si="13"/>
        <v>-9.8490994645464847E-2</v>
      </c>
      <c r="E752">
        <v>2.5659959387114739E-2</v>
      </c>
    </row>
    <row r="753" spans="2:5" x14ac:dyDescent="0.35">
      <c r="B753" s="191">
        <v>39219</v>
      </c>
      <c r="C753" s="72">
        <v>61.63</v>
      </c>
      <c r="D753" s="192">
        <f t="shared" si="13"/>
        <v>-0.46737533488894645</v>
      </c>
      <c r="E753">
        <v>2.5628224330171312E-2</v>
      </c>
    </row>
    <row r="754" spans="2:5" x14ac:dyDescent="0.35">
      <c r="B754" s="191">
        <v>42748</v>
      </c>
      <c r="C754" s="72">
        <v>115.71</v>
      </c>
      <c r="D754" s="192">
        <f t="shared" si="13"/>
        <v>3.7325153374233127</v>
      </c>
      <c r="E754">
        <v>2.5616025527388731E-2</v>
      </c>
    </row>
    <row r="755" spans="2:5" x14ac:dyDescent="0.35">
      <c r="B755" s="191">
        <v>36355</v>
      </c>
      <c r="C755" s="72">
        <v>24.45</v>
      </c>
      <c r="D755" s="192">
        <f t="shared" si="13"/>
        <v>-0.93442578984069091</v>
      </c>
      <c r="E755">
        <v>2.5587248322147538E-2</v>
      </c>
    </row>
    <row r="756" spans="2:5" x14ac:dyDescent="0.35">
      <c r="B756" s="191">
        <v>44005</v>
      </c>
      <c r="C756" s="72">
        <v>372.86</v>
      </c>
      <c r="D756" s="192">
        <f t="shared" si="13"/>
        <v>7.4491275776116019</v>
      </c>
      <c r="E756">
        <v>2.5580371878094477E-2</v>
      </c>
    </row>
    <row r="757" spans="2:5" x14ac:dyDescent="0.35">
      <c r="B757" s="191">
        <v>39869</v>
      </c>
      <c r="C757" s="72">
        <v>44.13</v>
      </c>
      <c r="D757" s="192">
        <f t="shared" si="13"/>
        <v>0.86438529784537388</v>
      </c>
      <c r="E757">
        <v>2.5563560306762767E-2</v>
      </c>
    </row>
    <row r="758" spans="2:5" x14ac:dyDescent="0.35">
      <c r="B758" s="191">
        <v>36172</v>
      </c>
      <c r="C758" s="72">
        <v>23.67</v>
      </c>
      <c r="D758" s="192">
        <f t="shared" si="13"/>
        <v>-0.78700620894447937</v>
      </c>
      <c r="E758">
        <v>2.5563258232235819E-2</v>
      </c>
    </row>
    <row r="759" spans="2:5" x14ac:dyDescent="0.35">
      <c r="B759" s="191">
        <v>41130</v>
      </c>
      <c r="C759" s="72">
        <v>111.13</v>
      </c>
      <c r="D759" s="192">
        <f t="shared" si="13"/>
        <v>0.94657558241373252</v>
      </c>
      <c r="E759">
        <v>2.5562938353635989E-2</v>
      </c>
    </row>
    <row r="760" spans="2:5" x14ac:dyDescent="0.35">
      <c r="B760" s="191">
        <v>39416</v>
      </c>
      <c r="C760" s="72">
        <v>57.09</v>
      </c>
      <c r="D760" s="192">
        <f t="shared" si="13"/>
        <v>-0.89680229930767696</v>
      </c>
      <c r="E760">
        <v>2.5507454643434624E-2</v>
      </c>
    </row>
    <row r="761" spans="2:5" x14ac:dyDescent="0.35">
      <c r="B761" s="191">
        <v>44175</v>
      </c>
      <c r="C761" s="72">
        <v>553.21</v>
      </c>
      <c r="D761" s="192">
        <f t="shared" si="13"/>
        <v>41.818111455108365</v>
      </c>
      <c r="E761">
        <v>2.5469442230337203E-2</v>
      </c>
    </row>
    <row r="762" spans="2:5" x14ac:dyDescent="0.35">
      <c r="B762" s="191">
        <v>37236</v>
      </c>
      <c r="C762" s="72">
        <v>12.92</v>
      </c>
      <c r="D762" s="192">
        <f t="shared" si="13"/>
        <v>-0.89080459770114939</v>
      </c>
      <c r="E762">
        <v>2.5396825396825529E-2</v>
      </c>
    </row>
    <row r="763" spans="2:5" x14ac:dyDescent="0.35">
      <c r="B763" s="191">
        <v>42186</v>
      </c>
      <c r="C763" s="72">
        <v>118.32</v>
      </c>
      <c r="D763" s="192">
        <f t="shared" si="13"/>
        <v>1.7382550335570466</v>
      </c>
      <c r="E763">
        <v>2.5392148366409462E-2</v>
      </c>
    </row>
    <row r="764" spans="2:5" x14ac:dyDescent="0.35">
      <c r="B764" s="191">
        <v>39786</v>
      </c>
      <c r="C764" s="72">
        <v>43.21</v>
      </c>
      <c r="D764" s="192">
        <f t="shared" si="13"/>
        <v>-0.33563960639606405</v>
      </c>
      <c r="E764">
        <v>2.5391551969625059E-2</v>
      </c>
    </row>
    <row r="765" spans="2:5" x14ac:dyDescent="0.35">
      <c r="B765" s="191">
        <v>39365</v>
      </c>
      <c r="C765" s="72">
        <v>65.040000000000006</v>
      </c>
      <c r="D765" s="192">
        <f t="shared" si="13"/>
        <v>-0.90834272829763241</v>
      </c>
      <c r="E765">
        <v>2.5382311209207087E-2</v>
      </c>
    </row>
    <row r="766" spans="2:5" x14ac:dyDescent="0.35">
      <c r="B766" s="191">
        <v>44701</v>
      </c>
      <c r="C766" s="72">
        <v>709.6</v>
      </c>
      <c r="D766" s="192">
        <f t="shared" si="13"/>
        <v>7.241579558652731</v>
      </c>
      <c r="E766">
        <v>2.5374255823362946E-2</v>
      </c>
    </row>
    <row r="767" spans="2:5" x14ac:dyDescent="0.35">
      <c r="B767" s="191">
        <v>40749</v>
      </c>
      <c r="C767" s="72">
        <v>86.1</v>
      </c>
      <c r="D767" s="192">
        <f t="shared" si="13"/>
        <v>1.8776737967914436</v>
      </c>
      <c r="E767">
        <v>2.5366202215076683E-2</v>
      </c>
    </row>
    <row r="768" spans="2:5" x14ac:dyDescent="0.35">
      <c r="B768" s="191">
        <v>36504</v>
      </c>
      <c r="C768" s="72">
        <v>29.92</v>
      </c>
      <c r="D768" s="192">
        <f t="shared" si="13"/>
        <v>-0.89652429534843503</v>
      </c>
      <c r="E768">
        <v>2.5359835503769856E-2</v>
      </c>
    </row>
    <row r="769" spans="2:5" x14ac:dyDescent="0.35">
      <c r="B769" s="191">
        <v>43787</v>
      </c>
      <c r="C769" s="72">
        <v>289.14999999999998</v>
      </c>
      <c r="D769" s="192">
        <f t="shared" si="13"/>
        <v>5.3815934672257768</v>
      </c>
      <c r="E769">
        <v>2.5354609929078009E-2</v>
      </c>
    </row>
    <row r="770" spans="2:5" x14ac:dyDescent="0.35">
      <c r="B770" s="191">
        <v>39154</v>
      </c>
      <c r="C770" s="72">
        <v>45.31</v>
      </c>
      <c r="D770" s="192">
        <f t="shared" si="13"/>
        <v>-0.79412967422418101</v>
      </c>
      <c r="E770">
        <v>2.5345100701516188E-2</v>
      </c>
    </row>
    <row r="771" spans="2:5" x14ac:dyDescent="0.35">
      <c r="B771" s="191">
        <v>43388</v>
      </c>
      <c r="C771" s="72">
        <v>220.09</v>
      </c>
      <c r="D771" s="192">
        <f t="shared" si="13"/>
        <v>6.8828796561604584</v>
      </c>
      <c r="E771">
        <v>2.5343582576286883E-2</v>
      </c>
    </row>
    <row r="772" spans="2:5" x14ac:dyDescent="0.35">
      <c r="B772" s="191">
        <v>35653</v>
      </c>
      <c r="C772" s="72">
        <v>27.92</v>
      </c>
      <c r="D772" s="192">
        <f t="shared" ref="D772:D835" si="14">C772/C773-1</f>
        <v>1.0898203592814375</v>
      </c>
      <c r="E772">
        <v>2.5339698861549742E-2</v>
      </c>
    </row>
    <row r="773" spans="2:5" x14ac:dyDescent="0.35">
      <c r="B773" s="191">
        <v>36977</v>
      </c>
      <c r="C773" s="72">
        <v>13.36</v>
      </c>
      <c r="D773" s="192">
        <f t="shared" si="14"/>
        <v>-0.62120782534732077</v>
      </c>
      <c r="E773">
        <v>2.5326170376055224E-2</v>
      </c>
    </row>
    <row r="774" spans="2:5" x14ac:dyDescent="0.35">
      <c r="B774" s="191">
        <v>38359</v>
      </c>
      <c r="C774" s="72">
        <v>35.270000000000003</v>
      </c>
      <c r="D774" s="192">
        <f t="shared" si="14"/>
        <v>-0.9545536542624472</v>
      </c>
      <c r="E774">
        <v>2.5290697674418716E-2</v>
      </c>
    </row>
    <row r="775" spans="2:5" x14ac:dyDescent="0.35">
      <c r="B775" s="191">
        <v>44495</v>
      </c>
      <c r="C775" s="72">
        <v>776.08</v>
      </c>
      <c r="D775" s="192">
        <f t="shared" si="14"/>
        <v>0.30258475998657275</v>
      </c>
      <c r="E775">
        <v>2.5286020028007394E-2</v>
      </c>
    </row>
    <row r="776" spans="2:5" x14ac:dyDescent="0.35">
      <c r="B776" s="191">
        <v>44256</v>
      </c>
      <c r="C776" s="72">
        <v>595.79999999999995</v>
      </c>
      <c r="D776" s="192">
        <f t="shared" si="14"/>
        <v>8.5297504798464487</v>
      </c>
      <c r="E776">
        <v>2.5279207034812679E-2</v>
      </c>
    </row>
    <row r="777" spans="2:5" x14ac:dyDescent="0.35">
      <c r="B777" s="191">
        <v>38931</v>
      </c>
      <c r="C777" s="72">
        <v>62.52</v>
      </c>
      <c r="D777" s="192">
        <f t="shared" si="14"/>
        <v>4.489025460930641</v>
      </c>
      <c r="E777">
        <v>2.5254181698917799E-2</v>
      </c>
    </row>
    <row r="778" spans="2:5" x14ac:dyDescent="0.35">
      <c r="B778" s="191">
        <v>37350</v>
      </c>
      <c r="C778" s="72">
        <v>11.39</v>
      </c>
      <c r="D778" s="192">
        <f t="shared" si="14"/>
        <v>-3.5563082133784896E-2</v>
      </c>
      <c r="E778">
        <v>2.5202520252025407E-2</v>
      </c>
    </row>
    <row r="779" spans="2:5" x14ac:dyDescent="0.35">
      <c r="B779" s="191">
        <v>37617</v>
      </c>
      <c r="C779" s="72">
        <v>11.81</v>
      </c>
      <c r="D779" s="192">
        <f t="shared" si="14"/>
        <v>-9.4325153374233084E-2</v>
      </c>
      <c r="E779">
        <v>2.517361111111116E-2</v>
      </c>
    </row>
    <row r="780" spans="2:5" x14ac:dyDescent="0.35">
      <c r="B780" s="191">
        <v>35488</v>
      </c>
      <c r="C780" s="72">
        <v>13.04</v>
      </c>
      <c r="D780" s="192">
        <f t="shared" si="14"/>
        <v>-0.89841863363714269</v>
      </c>
      <c r="E780">
        <v>2.5157232704402288E-2</v>
      </c>
    </row>
    <row r="781" spans="2:5" x14ac:dyDescent="0.35">
      <c r="B781" s="191">
        <v>42636</v>
      </c>
      <c r="C781" s="72">
        <v>128.37</v>
      </c>
      <c r="D781" s="192">
        <f t="shared" si="14"/>
        <v>7.983205038488455</v>
      </c>
      <c r="E781">
        <v>2.5155725922376693E-2</v>
      </c>
    </row>
    <row r="782" spans="2:5" x14ac:dyDescent="0.35">
      <c r="B782" s="191">
        <v>37754</v>
      </c>
      <c r="C782" s="72">
        <v>14.29</v>
      </c>
      <c r="D782" s="192">
        <f t="shared" si="14"/>
        <v>-0.9101483903420523</v>
      </c>
      <c r="E782">
        <v>2.5107604017216678E-2</v>
      </c>
    </row>
    <row r="783" spans="2:5" x14ac:dyDescent="0.35">
      <c r="B783" s="191">
        <v>42928</v>
      </c>
      <c r="C783" s="72">
        <v>159.04</v>
      </c>
      <c r="D783" s="192">
        <f t="shared" si="14"/>
        <v>4.7064944384642979</v>
      </c>
      <c r="E783">
        <v>2.5072510473735043E-2</v>
      </c>
    </row>
    <row r="784" spans="2:5" x14ac:dyDescent="0.35">
      <c r="B784" s="191">
        <v>36242</v>
      </c>
      <c r="C784" s="72">
        <v>27.87</v>
      </c>
      <c r="D784" s="192">
        <f t="shared" si="14"/>
        <v>-0.80004304778303914</v>
      </c>
      <c r="E784">
        <v>2.5009194556822267E-2</v>
      </c>
    </row>
    <row r="785" spans="2:5" x14ac:dyDescent="0.35">
      <c r="B785" s="191">
        <v>41564</v>
      </c>
      <c r="C785" s="72">
        <v>139.38</v>
      </c>
      <c r="D785" s="192">
        <f t="shared" si="14"/>
        <v>2.8558777949966752E-2</v>
      </c>
      <c r="E785">
        <v>2.5003677011325331E-2</v>
      </c>
    </row>
    <row r="786" spans="2:5" x14ac:dyDescent="0.35">
      <c r="B786" s="191">
        <v>41193</v>
      </c>
      <c r="C786" s="72">
        <v>135.51</v>
      </c>
      <c r="D786" s="192">
        <f t="shared" si="14"/>
        <v>7.0469121140142512</v>
      </c>
      <c r="E786">
        <v>2.4960290447016087E-2</v>
      </c>
    </row>
    <row r="787" spans="2:5" x14ac:dyDescent="0.35">
      <c r="B787" s="191">
        <v>36049</v>
      </c>
      <c r="C787" s="72">
        <v>16.84</v>
      </c>
      <c r="D787" s="192">
        <f t="shared" si="14"/>
        <v>-0.63118703460359171</v>
      </c>
      <c r="E787">
        <v>2.4954351795495988E-2</v>
      </c>
    </row>
    <row r="788" spans="2:5" x14ac:dyDescent="0.35">
      <c r="B788" s="191">
        <v>39902</v>
      </c>
      <c r="C788" s="72">
        <v>45.66</v>
      </c>
      <c r="D788" s="192">
        <f t="shared" si="14"/>
        <v>-0.54765207053695275</v>
      </c>
      <c r="E788">
        <v>2.4915824915825002E-2</v>
      </c>
    </row>
    <row r="789" spans="2:5" x14ac:dyDescent="0.35">
      <c r="B789" s="191">
        <v>41011</v>
      </c>
      <c r="C789" s="72">
        <v>100.94</v>
      </c>
      <c r="D789" s="192">
        <f t="shared" si="14"/>
        <v>-0.1221081927291704</v>
      </c>
      <c r="E789">
        <v>2.4875621890547261E-2</v>
      </c>
    </row>
    <row r="790" spans="2:5" x14ac:dyDescent="0.35">
      <c r="B790" s="191">
        <v>42746</v>
      </c>
      <c r="C790" s="72">
        <v>114.98</v>
      </c>
      <c r="D790" s="192">
        <f t="shared" si="14"/>
        <v>5.4850535815002823</v>
      </c>
      <c r="E790">
        <v>2.486852660664951E-2</v>
      </c>
    </row>
    <row r="791" spans="2:5" x14ac:dyDescent="0.35">
      <c r="B791" s="191">
        <v>35955</v>
      </c>
      <c r="C791" s="72">
        <v>17.73</v>
      </c>
      <c r="D791" s="192">
        <f t="shared" si="14"/>
        <v>-0.91186120501093659</v>
      </c>
      <c r="E791">
        <v>2.485549132947984E-2</v>
      </c>
    </row>
    <row r="792" spans="2:5" x14ac:dyDescent="0.35">
      <c r="B792" s="191">
        <v>43416</v>
      </c>
      <c r="C792" s="72">
        <v>201.16</v>
      </c>
      <c r="D792" s="192">
        <f t="shared" si="14"/>
        <v>-3.2702408086413559E-3</v>
      </c>
      <c r="E792">
        <v>2.4810229762086689E-2</v>
      </c>
    </row>
    <row r="793" spans="2:5" x14ac:dyDescent="0.35">
      <c r="B793" s="191">
        <v>43455</v>
      </c>
      <c r="C793" s="72">
        <v>201.82</v>
      </c>
      <c r="D793" s="192">
        <f t="shared" si="14"/>
        <v>0.40337945900841388</v>
      </c>
      <c r="E793">
        <v>2.4779120544328181E-2</v>
      </c>
    </row>
    <row r="794" spans="2:5" x14ac:dyDescent="0.35">
      <c r="B794" s="191">
        <v>41250</v>
      </c>
      <c r="C794" s="72">
        <v>143.81</v>
      </c>
      <c r="D794" s="192">
        <f t="shared" si="14"/>
        <v>9.199290780141844</v>
      </c>
      <c r="E794">
        <v>2.4725666239133526E-2</v>
      </c>
    </row>
    <row r="795" spans="2:5" x14ac:dyDescent="0.35">
      <c r="B795" s="191">
        <v>37748</v>
      </c>
      <c r="C795" s="72">
        <v>14.1</v>
      </c>
      <c r="D795" s="192">
        <f t="shared" si="14"/>
        <v>-0.85675099055166104</v>
      </c>
      <c r="E795">
        <v>2.4709302325581328E-2</v>
      </c>
    </row>
    <row r="796" spans="2:5" x14ac:dyDescent="0.35">
      <c r="B796" s="191">
        <v>40421</v>
      </c>
      <c r="C796" s="72">
        <v>98.43</v>
      </c>
      <c r="D796" s="192">
        <f t="shared" si="14"/>
        <v>3.3883192153366029</v>
      </c>
      <c r="E796">
        <v>2.4672079950031289E-2</v>
      </c>
    </row>
    <row r="797" spans="2:5" x14ac:dyDescent="0.35">
      <c r="B797" s="191">
        <v>36187</v>
      </c>
      <c r="C797" s="72">
        <v>22.43</v>
      </c>
      <c r="D797" s="192">
        <f t="shared" si="14"/>
        <v>-0.59424746743849499</v>
      </c>
      <c r="E797">
        <v>2.4668798538145298E-2</v>
      </c>
    </row>
    <row r="798" spans="2:5" x14ac:dyDescent="0.35">
      <c r="B798" s="191">
        <v>39639</v>
      </c>
      <c r="C798" s="72">
        <v>55.28</v>
      </c>
      <c r="D798" s="192">
        <f t="shared" si="14"/>
        <v>-0.79257813965704849</v>
      </c>
      <c r="E798">
        <v>2.4652455977757226E-2</v>
      </c>
    </row>
    <row r="799" spans="2:5" x14ac:dyDescent="0.35">
      <c r="B799" s="191">
        <v>43069</v>
      </c>
      <c r="C799" s="72">
        <v>266.51</v>
      </c>
      <c r="D799" s="192">
        <f t="shared" si="14"/>
        <v>13.897149245388484</v>
      </c>
      <c r="E799">
        <v>2.4644367550941793E-2</v>
      </c>
    </row>
    <row r="800" spans="2:5" x14ac:dyDescent="0.35">
      <c r="B800" s="191">
        <v>37923</v>
      </c>
      <c r="C800" s="72">
        <v>17.89</v>
      </c>
      <c r="D800" s="192">
        <f t="shared" si="14"/>
        <v>-0.93240128471566219</v>
      </c>
      <c r="E800">
        <v>2.4627720504009076E-2</v>
      </c>
    </row>
    <row r="801" spans="2:5" x14ac:dyDescent="0.35">
      <c r="B801" s="191">
        <v>43143</v>
      </c>
      <c r="C801" s="72">
        <v>264.64999999999998</v>
      </c>
      <c r="D801" s="192">
        <f t="shared" si="14"/>
        <v>2.8770876062115436</v>
      </c>
      <c r="E801">
        <v>2.4623485229780417E-2</v>
      </c>
    </row>
    <row r="802" spans="2:5" x14ac:dyDescent="0.35">
      <c r="B802" s="191">
        <v>38713</v>
      </c>
      <c r="C802" s="72">
        <v>68.260000000000005</v>
      </c>
      <c r="D802" s="192">
        <f t="shared" si="14"/>
        <v>1.9133589415279557</v>
      </c>
      <c r="E802">
        <v>2.4617232062443817E-2</v>
      </c>
    </row>
    <row r="803" spans="2:5" x14ac:dyDescent="0.35">
      <c r="B803" s="191">
        <v>35612</v>
      </c>
      <c r="C803" s="72">
        <v>23.43</v>
      </c>
      <c r="D803" s="192">
        <f t="shared" si="14"/>
        <v>-0.88630628881987583</v>
      </c>
      <c r="E803">
        <v>2.4486226497595132E-2</v>
      </c>
    </row>
    <row r="804" spans="2:5" x14ac:dyDescent="0.35">
      <c r="B804" s="191">
        <v>43417</v>
      </c>
      <c r="C804" s="72">
        <v>206.08</v>
      </c>
      <c r="D804" s="192">
        <f t="shared" si="14"/>
        <v>8.8180085755121507</v>
      </c>
      <c r="E804">
        <v>2.4458142771922819E-2</v>
      </c>
    </row>
    <row r="805" spans="2:5" x14ac:dyDescent="0.35">
      <c r="B805" s="191">
        <v>36710</v>
      </c>
      <c r="C805" s="72">
        <v>20.99</v>
      </c>
      <c r="D805" s="192">
        <f t="shared" si="14"/>
        <v>-0.98046551451359221</v>
      </c>
      <c r="E805">
        <v>2.4402147388970175E-2</v>
      </c>
    </row>
    <row r="806" spans="2:5" x14ac:dyDescent="0.35">
      <c r="B806" s="191">
        <v>46094</v>
      </c>
      <c r="C806" s="72">
        <v>1074.51</v>
      </c>
      <c r="D806" s="192">
        <f t="shared" si="14"/>
        <v>15.589624826308476</v>
      </c>
      <c r="E806">
        <v>2.4396522137055232E-2</v>
      </c>
    </row>
    <row r="807" spans="2:5" x14ac:dyDescent="0.35">
      <c r="B807" s="191">
        <v>40024</v>
      </c>
      <c r="C807" s="72">
        <v>64.77</v>
      </c>
      <c r="D807" s="192">
        <f t="shared" si="14"/>
        <v>-0.27929231111605657</v>
      </c>
      <c r="E807">
        <v>2.4355527439506641E-2</v>
      </c>
    </row>
    <row r="808" spans="2:5" x14ac:dyDescent="0.35">
      <c r="B808" s="191">
        <v>41066</v>
      </c>
      <c r="C808" s="72">
        <v>89.87</v>
      </c>
      <c r="D808" s="192">
        <f t="shared" si="14"/>
        <v>0.48889993373094764</v>
      </c>
      <c r="E808">
        <v>2.4276270800091204E-2</v>
      </c>
    </row>
    <row r="809" spans="2:5" x14ac:dyDescent="0.35">
      <c r="B809" s="191">
        <v>38961</v>
      </c>
      <c r="C809" s="72">
        <v>60.36</v>
      </c>
      <c r="D809" s="192">
        <f t="shared" si="14"/>
        <v>3.6111535523300233</v>
      </c>
      <c r="E809">
        <v>2.4266078398099467E-2</v>
      </c>
    </row>
    <row r="810" spans="2:5" x14ac:dyDescent="0.35">
      <c r="B810" s="191">
        <v>36859</v>
      </c>
      <c r="C810" s="72">
        <v>13.09</v>
      </c>
      <c r="D810" s="192">
        <f t="shared" si="14"/>
        <v>-0.14051214707813531</v>
      </c>
      <c r="E810">
        <v>2.4256651017214415E-2</v>
      </c>
    </row>
    <row r="811" spans="2:5" x14ac:dyDescent="0.35">
      <c r="B811" s="191">
        <v>36948</v>
      </c>
      <c r="C811" s="72">
        <v>15.23</v>
      </c>
      <c r="D811" s="192">
        <f t="shared" si="14"/>
        <v>-0.89009165042938587</v>
      </c>
      <c r="E811">
        <v>2.420981842636194E-2</v>
      </c>
    </row>
    <row r="812" spans="2:5" x14ac:dyDescent="0.35">
      <c r="B812" s="191">
        <v>41634</v>
      </c>
      <c r="C812" s="72">
        <v>138.57</v>
      </c>
      <c r="D812" s="192">
        <f t="shared" si="14"/>
        <v>1.3179993308798927</v>
      </c>
      <c r="E812">
        <v>2.4168514412416631E-2</v>
      </c>
    </row>
    <row r="813" spans="2:5" x14ac:dyDescent="0.35">
      <c r="B813" s="191">
        <v>38926</v>
      </c>
      <c r="C813" s="72">
        <v>59.78</v>
      </c>
      <c r="D813" s="192">
        <f t="shared" si="14"/>
        <v>2.2019282271023028</v>
      </c>
      <c r="E813">
        <v>2.4156244646222458E-2</v>
      </c>
    </row>
    <row r="814" spans="2:5" x14ac:dyDescent="0.35">
      <c r="B814" s="191">
        <v>35108</v>
      </c>
      <c r="C814" s="72">
        <v>18.670000000000002</v>
      </c>
      <c r="D814" s="192">
        <f t="shared" si="14"/>
        <v>-0.98295335226390801</v>
      </c>
      <c r="E814">
        <v>2.413603949533738E-2</v>
      </c>
    </row>
    <row r="815" spans="2:5" x14ac:dyDescent="0.35">
      <c r="B815" s="191">
        <v>45434</v>
      </c>
      <c r="C815" s="72">
        <v>1095.23</v>
      </c>
      <c r="D815" s="192">
        <f t="shared" si="14"/>
        <v>42.739217252396166</v>
      </c>
      <c r="E815">
        <v>2.4134577621514497E-2</v>
      </c>
    </row>
    <row r="816" spans="2:5" x14ac:dyDescent="0.35">
      <c r="B816" s="191">
        <v>35675</v>
      </c>
      <c r="C816" s="72">
        <v>25.04</v>
      </c>
      <c r="D816" s="192">
        <f t="shared" si="14"/>
        <v>-0.96779711151407588</v>
      </c>
      <c r="E816">
        <v>2.4130879345603207E-2</v>
      </c>
    </row>
    <row r="817" spans="2:5" x14ac:dyDescent="0.35">
      <c r="B817" s="191">
        <v>44671</v>
      </c>
      <c r="C817" s="72">
        <v>777.57</v>
      </c>
      <c r="D817" s="192">
        <f t="shared" si="14"/>
        <v>-0.30845169380730886</v>
      </c>
      <c r="E817">
        <v>2.4129074744813961E-2</v>
      </c>
    </row>
    <row r="818" spans="2:5" x14ac:dyDescent="0.35">
      <c r="B818" s="191">
        <v>46052</v>
      </c>
      <c r="C818" s="72">
        <v>1124.3900000000001</v>
      </c>
      <c r="D818" s="192">
        <f t="shared" si="14"/>
        <v>0.73303020961775611</v>
      </c>
      <c r="E818">
        <v>2.4118552522520043E-2</v>
      </c>
    </row>
    <row r="819" spans="2:5" x14ac:dyDescent="0.35">
      <c r="B819" s="191">
        <v>44306</v>
      </c>
      <c r="C819" s="72">
        <v>648.79999999999995</v>
      </c>
      <c r="D819" s="192">
        <f t="shared" si="14"/>
        <v>21.105621805792161</v>
      </c>
      <c r="E819">
        <v>2.4103041687055127E-2</v>
      </c>
    </row>
    <row r="820" spans="2:5" x14ac:dyDescent="0.35">
      <c r="B820" s="191">
        <v>38198</v>
      </c>
      <c r="C820" s="72">
        <v>29.35</v>
      </c>
      <c r="D820" s="192">
        <f t="shared" si="14"/>
        <v>-4.1789095657851716E-2</v>
      </c>
      <c r="E820">
        <v>2.4075366364270767E-2</v>
      </c>
    </row>
    <row r="821" spans="2:5" x14ac:dyDescent="0.35">
      <c r="B821" s="191">
        <v>36564</v>
      </c>
      <c r="C821" s="72">
        <v>30.63</v>
      </c>
      <c r="D821" s="192">
        <f t="shared" si="14"/>
        <v>-0.4750642673521851</v>
      </c>
      <c r="E821">
        <v>2.4072216649949851E-2</v>
      </c>
    </row>
    <row r="822" spans="2:5" x14ac:dyDescent="0.35">
      <c r="B822" s="191">
        <v>39198</v>
      </c>
      <c r="C822" s="72">
        <v>58.35</v>
      </c>
      <c r="D822" s="192">
        <f t="shared" si="14"/>
        <v>-0.63120970800151688</v>
      </c>
      <c r="E822">
        <v>2.4043524043524167E-2</v>
      </c>
    </row>
    <row r="823" spans="2:5" x14ac:dyDescent="0.35">
      <c r="B823" s="191">
        <v>42954</v>
      </c>
      <c r="C823" s="72">
        <v>158.22</v>
      </c>
      <c r="D823" s="192">
        <f t="shared" si="14"/>
        <v>0.32957983193277318</v>
      </c>
      <c r="E823">
        <v>2.4011390848488912E-2</v>
      </c>
    </row>
    <row r="824" spans="2:5" x14ac:dyDescent="0.35">
      <c r="B824" s="191">
        <v>42234</v>
      </c>
      <c r="C824" s="72">
        <v>119</v>
      </c>
      <c r="D824" s="192">
        <f t="shared" si="14"/>
        <v>-0.89973797066282468</v>
      </c>
      <c r="E824">
        <v>2.4008260906978718E-2</v>
      </c>
    </row>
    <row r="825" spans="2:5" x14ac:dyDescent="0.35">
      <c r="B825" s="191">
        <v>45526</v>
      </c>
      <c r="C825" s="72">
        <v>1186.8900000000001</v>
      </c>
      <c r="D825" s="192">
        <f t="shared" si="14"/>
        <v>10.874837418709355</v>
      </c>
      <c r="E825">
        <v>2.3993166994513038E-2</v>
      </c>
    </row>
    <row r="826" spans="2:5" x14ac:dyDescent="0.35">
      <c r="B826" s="191">
        <v>40962</v>
      </c>
      <c r="C826" s="72">
        <v>99.95</v>
      </c>
      <c r="D826" s="192">
        <f t="shared" si="14"/>
        <v>0.65919654714475429</v>
      </c>
      <c r="E826">
        <v>2.3972953590820634E-2</v>
      </c>
    </row>
    <row r="827" spans="2:5" x14ac:dyDescent="0.35">
      <c r="B827" s="191">
        <v>39378</v>
      </c>
      <c r="C827" s="72">
        <v>60.24</v>
      </c>
      <c r="D827" s="192">
        <f t="shared" si="14"/>
        <v>-0.92349116033326561</v>
      </c>
      <c r="E827">
        <v>2.3967363590005064E-2</v>
      </c>
    </row>
    <row r="828" spans="2:5" x14ac:dyDescent="0.35">
      <c r="B828" s="191">
        <v>44475</v>
      </c>
      <c r="C828" s="72">
        <v>787.36</v>
      </c>
      <c r="D828" s="192">
        <f t="shared" si="14"/>
        <v>5.3950617283950617</v>
      </c>
      <c r="E828">
        <v>2.3955055010794091E-2</v>
      </c>
    </row>
    <row r="829" spans="2:5" x14ac:dyDescent="0.35">
      <c r="B829" s="191">
        <v>42132</v>
      </c>
      <c r="C829" s="72">
        <v>123.12</v>
      </c>
      <c r="D829" s="192">
        <f t="shared" si="14"/>
        <v>-0.78369261582248462</v>
      </c>
      <c r="E829">
        <v>2.3952095808383422E-2</v>
      </c>
    </row>
    <row r="830" spans="2:5" x14ac:dyDescent="0.35">
      <c r="B830" s="191">
        <v>44216</v>
      </c>
      <c r="C830" s="72">
        <v>569.19000000000005</v>
      </c>
      <c r="D830" s="192">
        <f t="shared" si="14"/>
        <v>-0.5257698460307938</v>
      </c>
      <c r="E830">
        <v>2.3944016694250614E-2</v>
      </c>
    </row>
    <row r="831" spans="2:5" x14ac:dyDescent="0.35">
      <c r="B831" s="191">
        <v>46028</v>
      </c>
      <c r="C831" s="72">
        <v>1200.24</v>
      </c>
      <c r="D831" s="192">
        <f t="shared" si="14"/>
        <v>6.2902383081977709E-2</v>
      </c>
      <c r="E831">
        <v>2.3938302991008076E-2</v>
      </c>
    </row>
    <row r="832" spans="2:5" x14ac:dyDescent="0.35">
      <c r="B832" s="191">
        <v>45792</v>
      </c>
      <c r="C832" s="72">
        <v>1129.21</v>
      </c>
      <c r="D832" s="192">
        <f t="shared" si="14"/>
        <v>0.40885328941622689</v>
      </c>
      <c r="E832">
        <v>2.3920277830672187E-2</v>
      </c>
    </row>
    <row r="833" spans="2:5" x14ac:dyDescent="0.35">
      <c r="B833" s="191">
        <v>45090</v>
      </c>
      <c r="C833" s="72">
        <v>801.51</v>
      </c>
      <c r="D833" s="192">
        <f t="shared" si="14"/>
        <v>-0.30773017792364832</v>
      </c>
      <c r="E833">
        <v>2.3914459816809064E-2</v>
      </c>
    </row>
    <row r="834" spans="2:5" x14ac:dyDescent="0.35">
      <c r="B834" s="191">
        <v>45489</v>
      </c>
      <c r="C834" s="72">
        <v>1157.8</v>
      </c>
      <c r="D834" s="192">
        <f t="shared" si="14"/>
        <v>18.409891031014251</v>
      </c>
      <c r="E834">
        <v>2.3895010523709237E-2</v>
      </c>
    </row>
    <row r="835" spans="2:5" x14ac:dyDescent="0.35">
      <c r="B835" s="191">
        <v>39343</v>
      </c>
      <c r="C835" s="72">
        <v>59.65</v>
      </c>
      <c r="D835" s="192">
        <f t="shared" si="14"/>
        <v>-0.53219355344678854</v>
      </c>
      <c r="E835">
        <v>2.3858565053209713E-2</v>
      </c>
    </row>
    <row r="836" spans="2:5" x14ac:dyDescent="0.35">
      <c r="B836" s="191">
        <v>41626</v>
      </c>
      <c r="C836" s="72">
        <v>127.51</v>
      </c>
      <c r="D836" s="192">
        <f t="shared" ref="D836:D899" si="15">C836/C837-1</f>
        <v>6.2406265622396262E-2</v>
      </c>
      <c r="E836">
        <v>2.3847759755901698E-2</v>
      </c>
    </row>
    <row r="837" spans="2:5" x14ac:dyDescent="0.35">
      <c r="B837" s="191">
        <v>42348</v>
      </c>
      <c r="C837" s="72">
        <v>120.02</v>
      </c>
      <c r="D837" s="192">
        <f t="shared" si="15"/>
        <v>-0.77673189969491774</v>
      </c>
      <c r="E837">
        <v>2.3799368762262185E-2</v>
      </c>
    </row>
    <row r="838" spans="2:5" x14ac:dyDescent="0.35">
      <c r="B838" s="191">
        <v>44169</v>
      </c>
      <c r="C838" s="72">
        <v>537.55999999999995</v>
      </c>
      <c r="D838" s="192">
        <f t="shared" si="15"/>
        <v>2.7702342544536394</v>
      </c>
      <c r="E838">
        <v>2.3787304549869326E-2</v>
      </c>
    </row>
    <row r="839" spans="2:5" x14ac:dyDescent="0.35">
      <c r="B839" s="191">
        <v>41975</v>
      </c>
      <c r="C839" s="72">
        <v>142.58000000000001</v>
      </c>
      <c r="D839" s="192">
        <f t="shared" si="15"/>
        <v>1.2167288557213936</v>
      </c>
      <c r="E839">
        <v>2.376678394485543E-2</v>
      </c>
    </row>
    <row r="840" spans="2:5" x14ac:dyDescent="0.35">
      <c r="B840" s="191">
        <v>39541</v>
      </c>
      <c r="C840" s="72">
        <v>64.319999999999993</v>
      </c>
      <c r="D840" s="192">
        <f t="shared" si="15"/>
        <v>-0.46679930365580702</v>
      </c>
      <c r="E840">
        <v>2.3714785930287974E-2</v>
      </c>
    </row>
    <row r="841" spans="2:5" x14ac:dyDescent="0.35">
      <c r="B841" s="191">
        <v>42192</v>
      </c>
      <c r="C841" s="72">
        <v>120.63</v>
      </c>
      <c r="D841" s="192">
        <f t="shared" si="15"/>
        <v>0.11364475627769566</v>
      </c>
      <c r="E841">
        <v>2.3676171079429764E-2</v>
      </c>
    </row>
    <row r="842" spans="2:5" x14ac:dyDescent="0.35">
      <c r="B842" s="191">
        <v>41123</v>
      </c>
      <c r="C842" s="72">
        <v>108.32</v>
      </c>
      <c r="D842" s="192">
        <f t="shared" si="15"/>
        <v>-0.51545515544620901</v>
      </c>
      <c r="E842">
        <v>2.3625023625023722E-2</v>
      </c>
    </row>
    <row r="843" spans="2:5" x14ac:dyDescent="0.35">
      <c r="B843" s="191">
        <v>43301</v>
      </c>
      <c r="C843" s="72">
        <v>223.55</v>
      </c>
      <c r="D843" s="192">
        <f t="shared" si="15"/>
        <v>-0.1374387467685303</v>
      </c>
      <c r="E843">
        <v>2.3580586080585997E-2</v>
      </c>
    </row>
    <row r="844" spans="2:5" x14ac:dyDescent="0.35">
      <c r="B844" s="191">
        <v>43731</v>
      </c>
      <c r="C844" s="72">
        <v>259.17</v>
      </c>
      <c r="D844" s="192">
        <f t="shared" si="15"/>
        <v>-0.61832881715362853</v>
      </c>
      <c r="E844">
        <v>2.3578199052132875E-2</v>
      </c>
    </row>
    <row r="845" spans="2:5" x14ac:dyDescent="0.35">
      <c r="B845" s="191">
        <v>44586</v>
      </c>
      <c r="C845" s="72">
        <v>679.04</v>
      </c>
      <c r="D845" s="192">
        <f t="shared" si="15"/>
        <v>5.511699271192942</v>
      </c>
      <c r="E845">
        <v>2.3575520048236376E-2</v>
      </c>
    </row>
    <row r="846" spans="2:5" x14ac:dyDescent="0.35">
      <c r="B846" s="191">
        <v>42241</v>
      </c>
      <c r="C846" s="72">
        <v>104.28</v>
      </c>
      <c r="D846" s="192">
        <f t="shared" si="15"/>
        <v>-0.81022402591493936</v>
      </c>
      <c r="E846">
        <v>2.3557126030624431E-2</v>
      </c>
    </row>
    <row r="847" spans="2:5" x14ac:dyDescent="0.35">
      <c r="B847" s="191">
        <v>44187</v>
      </c>
      <c r="C847" s="72">
        <v>549.49</v>
      </c>
      <c r="D847" s="192">
        <f t="shared" si="15"/>
        <v>-0.29000038763195635</v>
      </c>
      <c r="E847">
        <v>2.3544751792865748E-2</v>
      </c>
    </row>
    <row r="848" spans="2:5" x14ac:dyDescent="0.35">
      <c r="B848" s="191">
        <v>44656</v>
      </c>
      <c r="C848" s="72">
        <v>773.93</v>
      </c>
      <c r="D848" s="192">
        <f t="shared" si="15"/>
        <v>47.100062150403978</v>
      </c>
      <c r="E848">
        <v>2.3540925502228305E-2</v>
      </c>
    </row>
    <row r="849" spans="2:5" x14ac:dyDescent="0.35">
      <c r="B849" s="191">
        <v>37887</v>
      </c>
      <c r="C849" s="72">
        <v>16.09</v>
      </c>
      <c r="D849" s="192">
        <f t="shared" si="15"/>
        <v>-0.98197945949578325</v>
      </c>
      <c r="E849">
        <v>2.3536895674300284E-2</v>
      </c>
    </row>
    <row r="850" spans="2:5" x14ac:dyDescent="0.35">
      <c r="B850" s="191">
        <v>45212</v>
      </c>
      <c r="C850" s="72">
        <v>892.87</v>
      </c>
      <c r="D850" s="192">
        <f t="shared" si="15"/>
        <v>15.163468501086168</v>
      </c>
      <c r="E850">
        <v>2.3534401724098375E-2</v>
      </c>
    </row>
    <row r="851" spans="2:5" x14ac:dyDescent="0.35">
      <c r="B851" s="191">
        <v>39646</v>
      </c>
      <c r="C851" s="72">
        <v>55.24</v>
      </c>
      <c r="D851" s="192">
        <f t="shared" si="15"/>
        <v>-0.2957674655787863</v>
      </c>
      <c r="E851">
        <v>2.3531591624976977E-2</v>
      </c>
    </row>
    <row r="852" spans="2:5" x14ac:dyDescent="0.35">
      <c r="B852" s="191">
        <v>40240</v>
      </c>
      <c r="C852" s="72">
        <v>78.44</v>
      </c>
      <c r="D852" s="192">
        <f t="shared" si="15"/>
        <v>-0.58728822477112486</v>
      </c>
      <c r="E852">
        <v>2.3486430062630514E-2</v>
      </c>
    </row>
    <row r="853" spans="2:5" x14ac:dyDescent="0.35">
      <c r="B853" s="191">
        <v>43445</v>
      </c>
      <c r="C853" s="72">
        <v>190.06</v>
      </c>
      <c r="D853" s="192">
        <f t="shared" si="15"/>
        <v>0.66339926483458767</v>
      </c>
      <c r="E853">
        <v>2.3478729133010301E-2</v>
      </c>
    </row>
    <row r="854" spans="2:5" x14ac:dyDescent="0.35">
      <c r="B854" s="191">
        <v>42317</v>
      </c>
      <c r="C854" s="72">
        <v>114.26</v>
      </c>
      <c r="D854" s="192">
        <f t="shared" si="15"/>
        <v>-7.951341335696438E-2</v>
      </c>
      <c r="E854">
        <v>2.3468290935148683E-2</v>
      </c>
    </row>
    <row r="855" spans="2:5" x14ac:dyDescent="0.35">
      <c r="B855" s="191">
        <v>41411</v>
      </c>
      <c r="C855" s="72">
        <v>124.13</v>
      </c>
      <c r="D855" s="192">
        <f t="shared" si="15"/>
        <v>-0.67927550835852513</v>
      </c>
      <c r="E855">
        <v>2.3414955890840083E-2</v>
      </c>
    </row>
    <row r="856" spans="2:5" x14ac:dyDescent="0.35">
      <c r="B856" s="191">
        <v>44018</v>
      </c>
      <c r="C856" s="72">
        <v>387.03</v>
      </c>
      <c r="D856" s="192">
        <f t="shared" si="15"/>
        <v>-0.64543405767891826</v>
      </c>
      <c r="E856">
        <v>2.3347435219460477E-2</v>
      </c>
    </row>
    <row r="857" spans="2:5" x14ac:dyDescent="0.35">
      <c r="B857" s="191">
        <v>45902</v>
      </c>
      <c r="C857" s="72">
        <v>1091.56</v>
      </c>
      <c r="D857" s="192">
        <f t="shared" si="15"/>
        <v>8.6812416851441245</v>
      </c>
      <c r="E857">
        <v>2.3334302080305847E-2</v>
      </c>
    </row>
    <row r="858" spans="2:5" x14ac:dyDescent="0.35">
      <c r="B858" s="191">
        <v>42275</v>
      </c>
      <c r="C858" s="72">
        <v>112.75</v>
      </c>
      <c r="D858" s="192">
        <f t="shared" si="15"/>
        <v>1.8215715715715715</v>
      </c>
      <c r="E858">
        <v>2.3325467416954071E-2</v>
      </c>
    </row>
    <row r="859" spans="2:5" x14ac:dyDescent="0.35">
      <c r="B859" s="191">
        <v>38397</v>
      </c>
      <c r="C859" s="72">
        <v>39.96</v>
      </c>
      <c r="D859" s="192">
        <f t="shared" si="15"/>
        <v>-0.83883847549909252</v>
      </c>
      <c r="E859">
        <v>2.3303457106274017E-2</v>
      </c>
    </row>
    <row r="860" spans="2:5" x14ac:dyDescent="0.35">
      <c r="B860" s="191">
        <v>43637</v>
      </c>
      <c r="C860" s="72">
        <v>247.95</v>
      </c>
      <c r="D860" s="192">
        <f t="shared" si="15"/>
        <v>0.95775759968416874</v>
      </c>
      <c r="E860">
        <v>2.3275968800297031E-2</v>
      </c>
    </row>
    <row r="861" spans="2:5" x14ac:dyDescent="0.35">
      <c r="B861" s="191">
        <v>41522</v>
      </c>
      <c r="C861" s="72">
        <v>126.65</v>
      </c>
      <c r="D861" s="192">
        <f t="shared" si="15"/>
        <v>0.84271788156554628</v>
      </c>
      <c r="E861">
        <v>2.3268966631655674E-2</v>
      </c>
    </row>
    <row r="862" spans="2:5" x14ac:dyDescent="0.35">
      <c r="B862" s="191">
        <v>38702</v>
      </c>
      <c r="C862" s="72">
        <v>68.73</v>
      </c>
      <c r="D862" s="192">
        <f t="shared" si="15"/>
        <v>0.18092783505154642</v>
      </c>
      <c r="E862">
        <v>2.3224653863331834E-2</v>
      </c>
    </row>
    <row r="863" spans="2:5" x14ac:dyDescent="0.35">
      <c r="B863" s="191">
        <v>39652</v>
      </c>
      <c r="C863" s="72">
        <v>58.2</v>
      </c>
      <c r="D863" s="192">
        <f t="shared" si="15"/>
        <v>2.5574572127139366</v>
      </c>
      <c r="E863">
        <v>2.320675105485237E-2</v>
      </c>
    </row>
    <row r="864" spans="2:5" x14ac:dyDescent="0.35">
      <c r="B864" s="191">
        <v>35145</v>
      </c>
      <c r="C864" s="72">
        <v>16.36</v>
      </c>
      <c r="D864" s="192">
        <f t="shared" si="15"/>
        <v>5.6847545219638196E-2</v>
      </c>
      <c r="E864">
        <v>2.313946216385232E-2</v>
      </c>
    </row>
    <row r="865" spans="2:5" x14ac:dyDescent="0.35">
      <c r="B865" s="191">
        <v>35096</v>
      </c>
      <c r="C865" s="72">
        <v>15.48</v>
      </c>
      <c r="D865" s="192">
        <f t="shared" si="15"/>
        <v>-0.75354242954943484</v>
      </c>
      <c r="E865">
        <v>2.3132848645075921E-2</v>
      </c>
    </row>
    <row r="866" spans="2:5" x14ac:dyDescent="0.35">
      <c r="B866" s="191">
        <v>38621</v>
      </c>
      <c r="C866" s="72">
        <v>62.81</v>
      </c>
      <c r="D866" s="192">
        <f t="shared" si="15"/>
        <v>1.4209591474245054E-2</v>
      </c>
      <c r="E866">
        <v>2.3130803062388017E-2</v>
      </c>
    </row>
    <row r="867" spans="2:5" x14ac:dyDescent="0.35">
      <c r="B867" s="191">
        <v>39504</v>
      </c>
      <c r="C867" s="72">
        <v>61.93</v>
      </c>
      <c r="D867" s="192">
        <f t="shared" si="15"/>
        <v>-0.37539082198688856</v>
      </c>
      <c r="E867">
        <v>2.3129026928795593E-2</v>
      </c>
    </row>
    <row r="868" spans="2:5" x14ac:dyDescent="0.35">
      <c r="B868" s="191">
        <v>41108</v>
      </c>
      <c r="C868" s="72">
        <v>99.15</v>
      </c>
      <c r="D868" s="192">
        <f t="shared" si="15"/>
        <v>3.4722598105548039</v>
      </c>
      <c r="E868">
        <v>2.311422969765764E-2</v>
      </c>
    </row>
    <row r="869" spans="2:5" x14ac:dyDescent="0.35">
      <c r="B869" s="191">
        <v>36178</v>
      </c>
      <c r="C869" s="72">
        <v>22.17</v>
      </c>
      <c r="D869" s="192">
        <f t="shared" si="15"/>
        <v>1.629893238434164</v>
      </c>
      <c r="E869">
        <v>2.3073373327180402E-2</v>
      </c>
    </row>
    <row r="870" spans="2:5" x14ac:dyDescent="0.35">
      <c r="B870" s="191">
        <v>37162</v>
      </c>
      <c r="C870" s="72">
        <v>8.43</v>
      </c>
      <c r="D870" s="192">
        <f t="shared" si="15"/>
        <v>-0.90314797794117652</v>
      </c>
      <c r="E870">
        <v>2.3058252427184511E-2</v>
      </c>
    </row>
    <row r="871" spans="2:5" x14ac:dyDescent="0.35">
      <c r="B871" s="191">
        <v>40329</v>
      </c>
      <c r="C871" s="72">
        <v>87.04</v>
      </c>
      <c r="D871" s="192">
        <f t="shared" si="15"/>
        <v>0.39958192635471956</v>
      </c>
      <c r="E871">
        <v>2.3037141513869486E-2</v>
      </c>
    </row>
    <row r="872" spans="2:5" x14ac:dyDescent="0.35">
      <c r="B872" s="191">
        <v>38679</v>
      </c>
      <c r="C872" s="72">
        <v>62.19</v>
      </c>
      <c r="D872" s="192">
        <f t="shared" si="15"/>
        <v>-0.49149632052330339</v>
      </c>
      <c r="E872">
        <v>2.3030103635466315E-2</v>
      </c>
    </row>
    <row r="873" spans="2:5" x14ac:dyDescent="0.35">
      <c r="B873" s="191">
        <v>41668</v>
      </c>
      <c r="C873" s="72">
        <v>122.3</v>
      </c>
      <c r="D873" s="192">
        <f t="shared" si="15"/>
        <v>-0.35146887262700188</v>
      </c>
      <c r="E873">
        <v>2.3002927645336735E-2</v>
      </c>
    </row>
    <row r="874" spans="2:5" x14ac:dyDescent="0.35">
      <c r="B874" s="191">
        <v>43006</v>
      </c>
      <c r="C874" s="72">
        <v>188.58</v>
      </c>
      <c r="D874" s="192">
        <f t="shared" si="15"/>
        <v>-4.1963015647226154E-2</v>
      </c>
      <c r="E874">
        <v>2.2945484133441996E-2</v>
      </c>
    </row>
    <row r="875" spans="2:5" x14ac:dyDescent="0.35">
      <c r="B875" s="191">
        <v>42992</v>
      </c>
      <c r="C875" s="72">
        <v>196.84</v>
      </c>
      <c r="D875" s="192">
        <f t="shared" si="15"/>
        <v>0.44512150356067837</v>
      </c>
      <c r="E875">
        <v>2.2917424518006602E-2</v>
      </c>
    </row>
    <row r="876" spans="2:5" x14ac:dyDescent="0.35">
      <c r="B876" s="191">
        <v>42062</v>
      </c>
      <c r="C876" s="72">
        <v>136.21</v>
      </c>
      <c r="D876" s="192">
        <f t="shared" si="15"/>
        <v>4.64016563146998</v>
      </c>
      <c r="E876">
        <v>2.2904776209071942E-2</v>
      </c>
    </row>
    <row r="877" spans="2:5" x14ac:dyDescent="0.35">
      <c r="B877" s="191">
        <v>37985</v>
      </c>
      <c r="C877" s="72">
        <v>24.15</v>
      </c>
      <c r="D877" s="192">
        <f t="shared" si="15"/>
        <v>-0.47097480832420591</v>
      </c>
      <c r="E877">
        <v>2.2871664548919979E-2</v>
      </c>
    </row>
    <row r="878" spans="2:5" x14ac:dyDescent="0.35">
      <c r="B878" s="191">
        <v>38530</v>
      </c>
      <c r="C878" s="72">
        <v>45.65</v>
      </c>
      <c r="D878" s="192">
        <f t="shared" si="15"/>
        <v>-0.50304811669932503</v>
      </c>
      <c r="E878">
        <v>2.2854582119650413E-2</v>
      </c>
    </row>
    <row r="879" spans="2:5" x14ac:dyDescent="0.35">
      <c r="B879" s="191">
        <v>40508</v>
      </c>
      <c r="C879" s="72">
        <v>91.86</v>
      </c>
      <c r="D879" s="192">
        <f t="shared" si="15"/>
        <v>9.0197009257061422E-2</v>
      </c>
      <c r="E879">
        <v>2.2825965928070291E-2</v>
      </c>
    </row>
    <row r="880" spans="2:5" x14ac:dyDescent="0.35">
      <c r="B880" s="191">
        <v>40742</v>
      </c>
      <c r="C880" s="72">
        <v>84.26</v>
      </c>
      <c r="D880" s="192">
        <f t="shared" si="15"/>
        <v>-0.88066000991431204</v>
      </c>
      <c r="E880">
        <v>2.2821073075989462E-2</v>
      </c>
    </row>
    <row r="881" spans="2:5" x14ac:dyDescent="0.35">
      <c r="B881" s="191">
        <v>44363</v>
      </c>
      <c r="C881" s="72">
        <v>706.05</v>
      </c>
      <c r="D881" s="192">
        <f t="shared" si="15"/>
        <v>2.9934954751131215</v>
      </c>
      <c r="E881">
        <v>2.2801350118062835E-2</v>
      </c>
    </row>
    <row r="882" spans="2:5" x14ac:dyDescent="0.35">
      <c r="B882" s="191">
        <v>43516</v>
      </c>
      <c r="C882" s="72">
        <v>176.8</v>
      </c>
      <c r="D882" s="192">
        <f t="shared" si="15"/>
        <v>9.0970873786407758</v>
      </c>
      <c r="E882">
        <v>2.2793011685757314E-2</v>
      </c>
    </row>
    <row r="883" spans="2:5" x14ac:dyDescent="0.35">
      <c r="B883" s="191">
        <v>36097</v>
      </c>
      <c r="C883" s="72">
        <v>17.510000000000002</v>
      </c>
      <c r="D883" s="192">
        <f t="shared" si="15"/>
        <v>-0.87749247883579373</v>
      </c>
      <c r="E883">
        <v>2.278037383177578E-2</v>
      </c>
    </row>
    <row r="884" spans="2:5" x14ac:dyDescent="0.35">
      <c r="B884" s="191">
        <v>41946</v>
      </c>
      <c r="C884" s="72">
        <v>142.93</v>
      </c>
      <c r="D884" s="192">
        <f t="shared" si="15"/>
        <v>-2.8744223973905858E-2</v>
      </c>
      <c r="E884">
        <v>2.2754919499105686E-2</v>
      </c>
    </row>
    <row r="885" spans="2:5" x14ac:dyDescent="0.35">
      <c r="B885" s="191">
        <v>41901</v>
      </c>
      <c r="C885" s="72">
        <v>147.16</v>
      </c>
      <c r="D885" s="192">
        <f t="shared" si="15"/>
        <v>1.4026122448979592</v>
      </c>
      <c r="E885">
        <v>2.2725693237890088E-2</v>
      </c>
    </row>
    <row r="886" spans="2:5" x14ac:dyDescent="0.35">
      <c r="B886" s="191">
        <v>39245</v>
      </c>
      <c r="C886" s="72">
        <v>61.25</v>
      </c>
      <c r="D886" s="192">
        <f t="shared" si="15"/>
        <v>-0.39308363059849383</v>
      </c>
      <c r="E886">
        <v>2.2708298547336803E-2</v>
      </c>
    </row>
    <row r="887" spans="2:5" x14ac:dyDescent="0.35">
      <c r="B887" s="191">
        <v>40444</v>
      </c>
      <c r="C887" s="72">
        <v>100.92</v>
      </c>
      <c r="D887" s="192">
        <f t="shared" si="15"/>
        <v>3.0611670020120725</v>
      </c>
      <c r="E887">
        <v>2.2699635184434408E-2</v>
      </c>
    </row>
    <row r="888" spans="2:5" x14ac:dyDescent="0.35">
      <c r="B888" s="191">
        <v>35795</v>
      </c>
      <c r="C888" s="72">
        <v>24.85</v>
      </c>
      <c r="D888" s="192">
        <f t="shared" si="15"/>
        <v>-0.59567198177676528</v>
      </c>
      <c r="E888">
        <v>2.2633744855967031E-2</v>
      </c>
    </row>
    <row r="889" spans="2:5" x14ac:dyDescent="0.35">
      <c r="B889" s="191">
        <v>38936</v>
      </c>
      <c r="C889" s="72">
        <v>61.46</v>
      </c>
      <c r="D889" s="192">
        <f t="shared" si="15"/>
        <v>-0.90837669017129052</v>
      </c>
      <c r="E889">
        <v>2.2628951747088122E-2</v>
      </c>
    </row>
    <row r="890" spans="2:5" x14ac:dyDescent="0.35">
      <c r="B890" s="191">
        <v>44629</v>
      </c>
      <c r="C890" s="72">
        <v>670.79</v>
      </c>
      <c r="D890" s="192">
        <f t="shared" si="15"/>
        <v>3.6489015177767001</v>
      </c>
      <c r="E890">
        <v>2.2608085858893734E-2</v>
      </c>
    </row>
    <row r="891" spans="2:5" x14ac:dyDescent="0.35">
      <c r="B891" s="191">
        <v>41579</v>
      </c>
      <c r="C891" s="72">
        <v>144.29</v>
      </c>
      <c r="D891" s="192">
        <f t="shared" si="15"/>
        <v>9.9726235741444853</v>
      </c>
      <c r="E891">
        <v>2.2608079376328805E-2</v>
      </c>
    </row>
    <row r="892" spans="2:5" x14ac:dyDescent="0.35">
      <c r="B892" s="191">
        <v>37707</v>
      </c>
      <c r="C892" s="72">
        <v>13.15</v>
      </c>
      <c r="D892" s="192">
        <f t="shared" si="15"/>
        <v>-0.90210675202858637</v>
      </c>
      <c r="E892">
        <v>2.255054432348369E-2</v>
      </c>
    </row>
    <row r="893" spans="2:5" x14ac:dyDescent="0.35">
      <c r="B893" s="191">
        <v>41883</v>
      </c>
      <c r="C893" s="72">
        <v>134.33000000000001</v>
      </c>
      <c r="D893" s="192">
        <f t="shared" si="15"/>
        <v>0.57442569151429934</v>
      </c>
      <c r="E893">
        <v>2.2531780467382356E-2</v>
      </c>
    </row>
    <row r="894" spans="2:5" x14ac:dyDescent="0.35">
      <c r="B894" s="191">
        <v>40659</v>
      </c>
      <c r="C894" s="72">
        <v>85.32</v>
      </c>
      <c r="D894" s="192">
        <f t="shared" si="15"/>
        <v>3.9460869565217385</v>
      </c>
      <c r="E894">
        <v>2.2531160115052629E-2</v>
      </c>
    </row>
    <row r="895" spans="2:5" x14ac:dyDescent="0.35">
      <c r="B895" s="191">
        <v>35192</v>
      </c>
      <c r="C895" s="72">
        <v>17.25</v>
      </c>
      <c r="D895" s="192">
        <f t="shared" si="15"/>
        <v>0.35613207547169812</v>
      </c>
      <c r="E895">
        <v>2.2525192649673897E-2</v>
      </c>
    </row>
    <row r="896" spans="2:5" x14ac:dyDescent="0.35">
      <c r="B896" s="191">
        <v>35487</v>
      </c>
      <c r="C896" s="72">
        <v>12.72</v>
      </c>
      <c r="D896" s="192">
        <f t="shared" si="15"/>
        <v>-0.98839966439280635</v>
      </c>
      <c r="E896">
        <v>2.2508038585209E-2</v>
      </c>
    </row>
    <row r="897" spans="2:5" x14ac:dyDescent="0.35">
      <c r="B897" s="191">
        <v>45855</v>
      </c>
      <c r="C897" s="72">
        <v>1096.52</v>
      </c>
      <c r="D897" s="192">
        <f t="shared" si="15"/>
        <v>7.1073567467652499</v>
      </c>
      <c r="E897">
        <v>2.2463004578387347E-2</v>
      </c>
    </row>
    <row r="898" spans="2:5" x14ac:dyDescent="0.35">
      <c r="B898" s="191">
        <v>41836</v>
      </c>
      <c r="C898" s="72">
        <v>135.25</v>
      </c>
      <c r="D898" s="192">
        <f t="shared" si="15"/>
        <v>8.5718329794762909</v>
      </c>
      <c r="E898">
        <v>2.245237375264586E-2</v>
      </c>
    </row>
    <row r="899" spans="2:5" x14ac:dyDescent="0.35">
      <c r="B899" s="191">
        <v>37827</v>
      </c>
      <c r="C899" s="72">
        <v>14.13</v>
      </c>
      <c r="D899" s="192">
        <f t="shared" si="15"/>
        <v>-0.244788882950294</v>
      </c>
      <c r="E899">
        <v>2.2431259044862539E-2</v>
      </c>
    </row>
    <row r="900" spans="2:5" x14ac:dyDescent="0.35">
      <c r="B900" s="191">
        <v>37942</v>
      </c>
      <c r="C900" s="72">
        <v>18.71</v>
      </c>
      <c r="D900" s="192">
        <f t="shared" ref="D900:D963" si="16">C900/C901-1</f>
        <v>0.46400625978090781</v>
      </c>
      <c r="E900">
        <v>2.2404371584699545E-2</v>
      </c>
    </row>
    <row r="901" spans="2:5" x14ac:dyDescent="0.35">
      <c r="B901" s="191">
        <v>36858</v>
      </c>
      <c r="C901" s="72">
        <v>12.78</v>
      </c>
      <c r="D901" s="192">
        <f t="shared" si="16"/>
        <v>-0.88348983498951594</v>
      </c>
      <c r="E901">
        <v>2.2399999999999975E-2</v>
      </c>
    </row>
    <row r="902" spans="2:5" x14ac:dyDescent="0.35">
      <c r="B902" s="191">
        <v>42256</v>
      </c>
      <c r="C902" s="72">
        <v>109.69</v>
      </c>
      <c r="D902" s="192">
        <f t="shared" si="16"/>
        <v>5.3112773302646721</v>
      </c>
      <c r="E902">
        <v>2.2369279522788554E-2</v>
      </c>
    </row>
    <row r="903" spans="2:5" x14ac:dyDescent="0.35">
      <c r="B903" s="191">
        <v>35137</v>
      </c>
      <c r="C903" s="72">
        <v>17.38</v>
      </c>
      <c r="D903" s="192">
        <f t="shared" si="16"/>
        <v>0.65052231718898379</v>
      </c>
      <c r="E903">
        <v>2.2352941176470464E-2</v>
      </c>
    </row>
    <row r="904" spans="2:5" x14ac:dyDescent="0.35">
      <c r="B904" s="191">
        <v>37575</v>
      </c>
      <c r="C904" s="72">
        <v>10.53</v>
      </c>
      <c r="D904" s="192">
        <f t="shared" si="16"/>
        <v>-0.77466295741493685</v>
      </c>
      <c r="E904">
        <v>2.2330097087378542E-2</v>
      </c>
    </row>
    <row r="905" spans="2:5" x14ac:dyDescent="0.35">
      <c r="B905" s="191">
        <v>39183</v>
      </c>
      <c r="C905" s="72">
        <v>46.73</v>
      </c>
      <c r="D905" s="192">
        <f t="shared" si="16"/>
        <v>-0.3298436827764234</v>
      </c>
      <c r="E905">
        <v>2.2314591992999233E-2</v>
      </c>
    </row>
    <row r="906" spans="2:5" x14ac:dyDescent="0.35">
      <c r="B906" s="191">
        <v>39448</v>
      </c>
      <c r="C906" s="72">
        <v>69.73</v>
      </c>
      <c r="D906" s="192">
        <f t="shared" si="16"/>
        <v>2.0396687009590235</v>
      </c>
      <c r="E906">
        <v>2.2284122562674202E-2</v>
      </c>
    </row>
    <row r="907" spans="2:5" x14ac:dyDescent="0.35">
      <c r="B907" s="191">
        <v>37971</v>
      </c>
      <c r="C907" s="72">
        <v>22.94</v>
      </c>
      <c r="D907" s="192">
        <f t="shared" si="16"/>
        <v>-0.71101033005794911</v>
      </c>
      <c r="E907">
        <v>2.2281639928698693E-2</v>
      </c>
    </row>
    <row r="908" spans="2:5" x14ac:dyDescent="0.35">
      <c r="B908" s="191">
        <v>40267</v>
      </c>
      <c r="C908" s="72">
        <v>79.38</v>
      </c>
      <c r="D908" s="192">
        <f t="shared" si="16"/>
        <v>-0.36174318565570485</v>
      </c>
      <c r="E908">
        <v>2.227945911139706E-2</v>
      </c>
    </row>
    <row r="909" spans="2:5" x14ac:dyDescent="0.35">
      <c r="B909" s="191">
        <v>42216</v>
      </c>
      <c r="C909" s="72">
        <v>124.37</v>
      </c>
      <c r="D909" s="192">
        <f t="shared" si="16"/>
        <v>-0.54459904796777736</v>
      </c>
      <c r="E909">
        <v>2.2275193161269247E-2</v>
      </c>
    </row>
    <row r="910" spans="2:5" x14ac:dyDescent="0.35">
      <c r="B910" s="191">
        <v>43227</v>
      </c>
      <c r="C910" s="72">
        <v>273.10000000000002</v>
      </c>
      <c r="D910" s="192">
        <f t="shared" si="16"/>
        <v>23.714932126696834</v>
      </c>
      <c r="E910">
        <v>2.2233867345410996E-2</v>
      </c>
    </row>
    <row r="911" spans="2:5" x14ac:dyDescent="0.35">
      <c r="B911" s="191">
        <v>37124</v>
      </c>
      <c r="C911" s="72">
        <v>11.05</v>
      </c>
      <c r="D911" s="192">
        <f t="shared" si="16"/>
        <v>-0.82131306597671405</v>
      </c>
      <c r="E911">
        <v>2.2201665124884418E-2</v>
      </c>
    </row>
    <row r="912" spans="2:5" x14ac:dyDescent="0.35">
      <c r="B912" s="191">
        <v>40017</v>
      </c>
      <c r="C912" s="72">
        <v>61.84</v>
      </c>
      <c r="D912" s="192">
        <f t="shared" si="16"/>
        <v>-0.19321591650358771</v>
      </c>
      <c r="E912">
        <v>2.2148760330578554E-2</v>
      </c>
    </row>
    <row r="913" spans="2:5" x14ac:dyDescent="0.35">
      <c r="B913" s="191">
        <v>40220</v>
      </c>
      <c r="C913" s="72">
        <v>76.650000000000006</v>
      </c>
      <c r="D913" s="192">
        <f t="shared" si="16"/>
        <v>-0.35420001685061919</v>
      </c>
      <c r="E913">
        <v>2.213628483797847E-2</v>
      </c>
    </row>
    <row r="914" spans="2:5" x14ac:dyDescent="0.35">
      <c r="B914" s="191">
        <v>42328</v>
      </c>
      <c r="C914" s="72">
        <v>118.69</v>
      </c>
      <c r="D914" s="192">
        <f t="shared" si="16"/>
        <v>13.248499399759904</v>
      </c>
      <c r="E914">
        <v>2.2132276954874186E-2</v>
      </c>
    </row>
    <row r="915" spans="2:5" x14ac:dyDescent="0.35">
      <c r="B915" s="191">
        <v>37173</v>
      </c>
      <c r="C915" s="72">
        <v>8.33</v>
      </c>
      <c r="D915" s="192">
        <f t="shared" si="16"/>
        <v>-0.98402347570916204</v>
      </c>
      <c r="E915">
        <v>2.208588957055202E-2</v>
      </c>
    </row>
    <row r="916" spans="2:5" x14ac:dyDescent="0.35">
      <c r="B916" s="191">
        <v>44084</v>
      </c>
      <c r="C916" s="72">
        <v>521.39</v>
      </c>
      <c r="D916" s="192">
        <f t="shared" si="16"/>
        <v>55.244875943905072</v>
      </c>
      <c r="E916">
        <v>2.2052769827890284E-2</v>
      </c>
    </row>
    <row r="917" spans="2:5" x14ac:dyDescent="0.35">
      <c r="B917" s="191">
        <v>37186</v>
      </c>
      <c r="C917" s="72">
        <v>9.27</v>
      </c>
      <c r="D917" s="192">
        <f t="shared" si="16"/>
        <v>-0.67801319902744006</v>
      </c>
      <c r="E917">
        <v>2.2050716648291058E-2</v>
      </c>
    </row>
    <row r="918" spans="2:5" x14ac:dyDescent="0.35">
      <c r="B918" s="191">
        <v>38226</v>
      </c>
      <c r="C918" s="72">
        <v>28.79</v>
      </c>
      <c r="D918" s="192">
        <f t="shared" si="16"/>
        <v>-0.85192614308491488</v>
      </c>
      <c r="E918">
        <v>2.2009229676961173E-2</v>
      </c>
    </row>
    <row r="919" spans="2:5" x14ac:dyDescent="0.35">
      <c r="B919" s="191">
        <v>43013</v>
      </c>
      <c r="C919" s="72">
        <v>194.43</v>
      </c>
      <c r="D919" s="192">
        <f t="shared" si="16"/>
        <v>1.8588442876047639</v>
      </c>
      <c r="E919">
        <v>2.197109067017089E-2</v>
      </c>
    </row>
    <row r="920" spans="2:5" x14ac:dyDescent="0.35">
      <c r="B920" s="191">
        <v>40036</v>
      </c>
      <c r="C920" s="72">
        <v>68.010000000000005</v>
      </c>
      <c r="D920" s="192">
        <f t="shared" si="16"/>
        <v>-0.65078305519897306</v>
      </c>
      <c r="E920">
        <v>2.1938392186326094E-2</v>
      </c>
    </row>
    <row r="921" spans="2:5" x14ac:dyDescent="0.35">
      <c r="B921" s="191">
        <v>43034</v>
      </c>
      <c r="C921" s="72">
        <v>194.75</v>
      </c>
      <c r="D921" s="192">
        <f t="shared" si="16"/>
        <v>16.403932082216265</v>
      </c>
      <c r="E921">
        <v>2.193419740777669E-2</v>
      </c>
    </row>
    <row r="922" spans="2:5" x14ac:dyDescent="0.35">
      <c r="B922" s="191">
        <v>37669</v>
      </c>
      <c r="C922" s="72">
        <v>11.19</v>
      </c>
      <c r="D922" s="192">
        <f t="shared" si="16"/>
        <v>-0.48997265268915224</v>
      </c>
      <c r="E922">
        <v>2.1917808219177992E-2</v>
      </c>
    </row>
    <row r="923" spans="2:5" x14ac:dyDescent="0.35">
      <c r="B923" s="191">
        <v>35929</v>
      </c>
      <c r="C923" s="72">
        <v>21.94</v>
      </c>
      <c r="D923" s="192">
        <f t="shared" si="16"/>
        <v>-0.79747069140588933</v>
      </c>
      <c r="E923">
        <v>2.189101071262245E-2</v>
      </c>
    </row>
    <row r="924" spans="2:5" x14ac:dyDescent="0.35">
      <c r="B924" s="191">
        <v>41334</v>
      </c>
      <c r="C924" s="72">
        <v>108.33</v>
      </c>
      <c r="D924" s="192">
        <f t="shared" si="16"/>
        <v>0.46808510638297851</v>
      </c>
      <c r="E924">
        <v>2.1884727855862485E-2</v>
      </c>
    </row>
    <row r="925" spans="2:5" x14ac:dyDescent="0.35">
      <c r="B925" s="191">
        <v>40813</v>
      </c>
      <c r="C925" s="72">
        <v>73.790000000000006</v>
      </c>
      <c r="D925" s="192">
        <f t="shared" si="16"/>
        <v>-0.87688945243418193</v>
      </c>
      <c r="E925">
        <v>2.1880625952084287E-2</v>
      </c>
    </row>
    <row r="926" spans="2:5" x14ac:dyDescent="0.35">
      <c r="B926" s="191">
        <v>44281</v>
      </c>
      <c r="C926" s="72">
        <v>599.38</v>
      </c>
      <c r="D926" s="192">
        <f t="shared" si="16"/>
        <v>0.81465334544353607</v>
      </c>
      <c r="E926">
        <v>2.1873668058989049E-2</v>
      </c>
    </row>
    <row r="927" spans="2:5" x14ac:dyDescent="0.35">
      <c r="B927" s="191">
        <v>43959</v>
      </c>
      <c r="C927" s="72">
        <v>330.3</v>
      </c>
      <c r="D927" s="192">
        <f t="shared" si="16"/>
        <v>-0.45396835892942744</v>
      </c>
      <c r="E927">
        <v>2.1841356267788603E-2</v>
      </c>
    </row>
    <row r="928" spans="2:5" x14ac:dyDescent="0.35">
      <c r="B928" s="191">
        <v>44278</v>
      </c>
      <c r="C928" s="72">
        <v>604.91</v>
      </c>
      <c r="D928" s="192">
        <f t="shared" si="16"/>
        <v>20.172908645432269</v>
      </c>
      <c r="E928">
        <v>2.1824692984678817E-2</v>
      </c>
    </row>
    <row r="929" spans="2:5" x14ac:dyDescent="0.35">
      <c r="B929" s="191">
        <v>38224</v>
      </c>
      <c r="C929" s="72">
        <v>28.57</v>
      </c>
      <c r="D929" s="192">
        <f t="shared" si="16"/>
        <v>-0.77178688393641659</v>
      </c>
      <c r="E929">
        <v>2.1816881258941434E-2</v>
      </c>
    </row>
    <row r="930" spans="2:5" x14ac:dyDescent="0.35">
      <c r="B930" s="191">
        <v>41604</v>
      </c>
      <c r="C930" s="72">
        <v>125.19</v>
      </c>
      <c r="D930" s="192">
        <f t="shared" si="16"/>
        <v>5.8447238928376164</v>
      </c>
      <c r="E930">
        <v>2.1792360430950009E-2</v>
      </c>
    </row>
    <row r="931" spans="2:5" x14ac:dyDescent="0.35">
      <c r="B931" s="191">
        <v>36930</v>
      </c>
      <c r="C931" s="72">
        <v>18.29</v>
      </c>
      <c r="D931" s="192">
        <f t="shared" si="16"/>
        <v>-0.73469683782999717</v>
      </c>
      <c r="E931">
        <v>2.1787709497206764E-2</v>
      </c>
    </row>
    <row r="932" spans="2:5" x14ac:dyDescent="0.35">
      <c r="B932" s="191">
        <v>39230</v>
      </c>
      <c r="C932" s="72">
        <v>68.94</v>
      </c>
      <c r="D932" s="192">
        <f t="shared" si="16"/>
        <v>-0.91064971421905982</v>
      </c>
      <c r="E932">
        <v>2.1787461093819349E-2</v>
      </c>
    </row>
    <row r="933" spans="2:5" x14ac:dyDescent="0.35">
      <c r="B933" s="191">
        <v>44831</v>
      </c>
      <c r="C933" s="72">
        <v>771.57</v>
      </c>
      <c r="D933" s="192">
        <f t="shared" si="16"/>
        <v>48.778709677419357</v>
      </c>
      <c r="E933">
        <v>2.1771085773310661E-2</v>
      </c>
    </row>
    <row r="934" spans="2:5" x14ac:dyDescent="0.35">
      <c r="B934" s="191">
        <v>36042</v>
      </c>
      <c r="C934" s="72">
        <v>15.5</v>
      </c>
      <c r="D934" s="192">
        <f t="shared" si="16"/>
        <v>-0.47652819993245521</v>
      </c>
      <c r="E934">
        <v>2.1753460777851119E-2</v>
      </c>
    </row>
    <row r="935" spans="2:5" x14ac:dyDescent="0.35">
      <c r="B935" s="191">
        <v>36495</v>
      </c>
      <c r="C935" s="72">
        <v>29.61</v>
      </c>
      <c r="D935" s="192">
        <f t="shared" si="16"/>
        <v>-0.97256224691197868</v>
      </c>
      <c r="E935">
        <v>2.1739130434782483E-2</v>
      </c>
    </row>
    <row r="936" spans="2:5" x14ac:dyDescent="0.35">
      <c r="B936" s="191">
        <v>45827</v>
      </c>
      <c r="C936" s="72">
        <v>1079.17</v>
      </c>
      <c r="D936" s="192">
        <f t="shared" si="16"/>
        <v>34.175032594524126</v>
      </c>
      <c r="E936">
        <v>2.1689735481794425E-2</v>
      </c>
    </row>
    <row r="937" spans="2:5" x14ac:dyDescent="0.35">
      <c r="B937" s="191">
        <v>38233</v>
      </c>
      <c r="C937" s="72">
        <v>30.68</v>
      </c>
      <c r="D937" s="192">
        <f t="shared" si="16"/>
        <v>0.9679281590763309</v>
      </c>
      <c r="E937">
        <v>2.1645021645021689E-2</v>
      </c>
    </row>
    <row r="938" spans="2:5" x14ac:dyDescent="0.35">
      <c r="B938" s="191">
        <v>36896</v>
      </c>
      <c r="C938" s="72">
        <v>15.59</v>
      </c>
      <c r="D938" s="192">
        <f t="shared" si="16"/>
        <v>-0.35445134575569359</v>
      </c>
      <c r="E938">
        <v>2.1625163826998639E-2</v>
      </c>
    </row>
    <row r="939" spans="2:5" x14ac:dyDescent="0.35">
      <c r="B939" s="191">
        <v>38015</v>
      </c>
      <c r="C939" s="72">
        <v>24.15</v>
      </c>
      <c r="D939" s="192">
        <f t="shared" si="16"/>
        <v>-0.82544271774485001</v>
      </c>
      <c r="E939">
        <v>2.1573604060913576E-2</v>
      </c>
    </row>
    <row r="940" spans="2:5" x14ac:dyDescent="0.35">
      <c r="B940" s="191">
        <v>41236</v>
      </c>
      <c r="C940" s="72">
        <v>138.35</v>
      </c>
      <c r="D940" s="192">
        <f t="shared" si="16"/>
        <v>4.6125760649087226</v>
      </c>
      <c r="E940">
        <v>2.1560953998375432E-2</v>
      </c>
    </row>
    <row r="941" spans="2:5" x14ac:dyDescent="0.35">
      <c r="B941" s="191">
        <v>36290</v>
      </c>
      <c r="C941" s="72">
        <v>24.65</v>
      </c>
      <c r="D941" s="192">
        <f t="shared" si="16"/>
        <v>-0.95572439558860511</v>
      </c>
      <c r="E941">
        <v>2.1549937836717659E-2</v>
      </c>
    </row>
    <row r="942" spans="2:5" x14ac:dyDescent="0.35">
      <c r="B942" s="191">
        <v>44181</v>
      </c>
      <c r="C942" s="72">
        <v>556.74</v>
      </c>
      <c r="D942" s="192">
        <f t="shared" si="16"/>
        <v>21.110405083399524</v>
      </c>
      <c r="E942">
        <v>2.1541284403669758E-2</v>
      </c>
    </row>
    <row r="943" spans="2:5" x14ac:dyDescent="0.35">
      <c r="B943" s="191">
        <v>36291</v>
      </c>
      <c r="C943" s="72">
        <v>25.18</v>
      </c>
      <c r="D943" s="192">
        <f t="shared" si="16"/>
        <v>3.8350515463917434E-2</v>
      </c>
      <c r="E943">
        <v>2.1501014198783031E-2</v>
      </c>
    </row>
    <row r="944" spans="2:5" x14ac:dyDescent="0.35">
      <c r="B944" s="191">
        <v>35814</v>
      </c>
      <c r="C944" s="72">
        <v>24.25</v>
      </c>
      <c r="D944" s="192">
        <f t="shared" si="16"/>
        <v>-0.82052989934872711</v>
      </c>
      <c r="E944">
        <v>2.1482729570345471E-2</v>
      </c>
    </row>
    <row r="945" spans="2:5" x14ac:dyDescent="0.35">
      <c r="B945" s="191">
        <v>41472</v>
      </c>
      <c r="C945" s="72">
        <v>135.12</v>
      </c>
      <c r="D945" s="192">
        <f t="shared" si="16"/>
        <v>0.65750736015701672</v>
      </c>
      <c r="E945">
        <v>2.1469609918355115E-2</v>
      </c>
    </row>
    <row r="946" spans="2:5" x14ac:dyDescent="0.35">
      <c r="B946" s="191">
        <v>40673</v>
      </c>
      <c r="C946" s="72">
        <v>81.52</v>
      </c>
      <c r="D946" s="192">
        <f t="shared" si="16"/>
        <v>-0.92258089024378664</v>
      </c>
      <c r="E946">
        <v>2.1425886480390899E-2</v>
      </c>
    </row>
    <row r="947" spans="2:5" x14ac:dyDescent="0.35">
      <c r="B947" s="191">
        <v>45755</v>
      </c>
      <c r="C947" s="72">
        <v>1052.97</v>
      </c>
      <c r="D947" s="192">
        <f t="shared" si="16"/>
        <v>18.506669136717303</v>
      </c>
      <c r="E947">
        <v>2.1388662553835314E-2</v>
      </c>
    </row>
    <row r="948" spans="2:5" x14ac:dyDescent="0.35">
      <c r="B948" s="191">
        <v>39044</v>
      </c>
      <c r="C948" s="72">
        <v>53.98</v>
      </c>
      <c r="D948" s="192">
        <f t="shared" si="16"/>
        <v>-0.92898396284748264</v>
      </c>
      <c r="E948">
        <v>2.1381267738883603E-2</v>
      </c>
    </row>
    <row r="949" spans="2:5" x14ac:dyDescent="0.35">
      <c r="B949" s="191">
        <v>44882</v>
      </c>
      <c r="C949" s="72">
        <v>760.11</v>
      </c>
      <c r="D949" s="192">
        <f t="shared" si="16"/>
        <v>12.356352134949923</v>
      </c>
      <c r="E949">
        <v>2.1378661650093944E-2</v>
      </c>
    </row>
    <row r="950" spans="2:5" x14ac:dyDescent="0.35">
      <c r="B950" s="191">
        <v>39941</v>
      </c>
      <c r="C950" s="72">
        <v>56.91</v>
      </c>
      <c r="D950" s="192">
        <f t="shared" si="16"/>
        <v>3.9573170731707314</v>
      </c>
      <c r="E950">
        <v>2.1356783919598055E-2</v>
      </c>
    </row>
    <row r="951" spans="2:5" x14ac:dyDescent="0.35">
      <c r="B951" s="191">
        <v>37586</v>
      </c>
      <c r="C951" s="72">
        <v>11.48</v>
      </c>
      <c r="D951" s="192">
        <f t="shared" si="16"/>
        <v>-0.78962800073300343</v>
      </c>
      <c r="E951">
        <v>2.1352313167259718E-2</v>
      </c>
    </row>
    <row r="952" spans="2:5" x14ac:dyDescent="0.35">
      <c r="B952" s="191">
        <v>39933</v>
      </c>
      <c r="C952" s="72">
        <v>54.57</v>
      </c>
      <c r="D952" s="192">
        <f t="shared" si="16"/>
        <v>-0.21920160251824294</v>
      </c>
      <c r="E952">
        <v>2.1336327905671082E-2</v>
      </c>
    </row>
    <row r="953" spans="2:5" x14ac:dyDescent="0.35">
      <c r="B953" s="191">
        <v>39581</v>
      </c>
      <c r="C953" s="72">
        <v>69.89</v>
      </c>
      <c r="D953" s="192">
        <f t="shared" si="16"/>
        <v>-0.53542940707258713</v>
      </c>
      <c r="E953">
        <v>2.1335671489112862E-2</v>
      </c>
    </row>
    <row r="954" spans="2:5" x14ac:dyDescent="0.35">
      <c r="B954" s="191">
        <v>41800</v>
      </c>
      <c r="C954" s="72">
        <v>150.44</v>
      </c>
      <c r="D954" s="192">
        <f t="shared" si="16"/>
        <v>17.458895705521471</v>
      </c>
      <c r="E954">
        <v>2.1317040054310787E-2</v>
      </c>
    </row>
    <row r="955" spans="2:5" x14ac:dyDescent="0.35">
      <c r="B955" s="191">
        <v>37153</v>
      </c>
      <c r="C955" s="72">
        <v>8.15</v>
      </c>
      <c r="D955" s="192">
        <f t="shared" si="16"/>
        <v>-0.87945570181925747</v>
      </c>
      <c r="E955">
        <v>2.130325814536338E-2</v>
      </c>
    </row>
    <row r="956" spans="2:5" x14ac:dyDescent="0.35">
      <c r="B956" s="191">
        <v>39435</v>
      </c>
      <c r="C956" s="72">
        <v>67.61</v>
      </c>
      <c r="D956" s="192">
        <f t="shared" si="16"/>
        <v>0.10981615233092579</v>
      </c>
      <c r="E956">
        <v>2.1299093655589019E-2</v>
      </c>
    </row>
    <row r="957" spans="2:5" x14ac:dyDescent="0.35">
      <c r="B957" s="191">
        <v>39344</v>
      </c>
      <c r="C957" s="72">
        <v>60.92</v>
      </c>
      <c r="D957" s="192">
        <f t="shared" si="16"/>
        <v>-0.83643002899795937</v>
      </c>
      <c r="E957">
        <v>2.1290863369656465E-2</v>
      </c>
    </row>
    <row r="958" spans="2:5" x14ac:dyDescent="0.35">
      <c r="B958" s="191">
        <v>43853</v>
      </c>
      <c r="C958" s="72">
        <v>372.44</v>
      </c>
      <c r="D958" s="192">
        <f t="shared" si="16"/>
        <v>-0.6806735658004166</v>
      </c>
      <c r="E958">
        <v>2.1278929472414054E-2</v>
      </c>
    </row>
    <row r="959" spans="2:5" x14ac:dyDescent="0.35">
      <c r="B959" s="191">
        <v>46150</v>
      </c>
      <c r="C959" s="72">
        <v>1166.33</v>
      </c>
      <c r="D959" s="192">
        <f t="shared" si="16"/>
        <v>46.624744793793383</v>
      </c>
      <c r="E959">
        <v>2.1268957304472647E-2</v>
      </c>
    </row>
    <row r="960" spans="2:5" x14ac:dyDescent="0.35">
      <c r="B960" s="191">
        <v>37987</v>
      </c>
      <c r="C960" s="72">
        <v>24.49</v>
      </c>
      <c r="D960" s="192">
        <f t="shared" si="16"/>
        <v>-0.48015283379324991</v>
      </c>
      <c r="E960">
        <v>2.1267723102585512E-2</v>
      </c>
    </row>
    <row r="961" spans="2:5" x14ac:dyDescent="0.35">
      <c r="B961" s="191">
        <v>38875</v>
      </c>
      <c r="C961" s="72">
        <v>47.11</v>
      </c>
      <c r="D961" s="192">
        <f t="shared" si="16"/>
        <v>-0.93395393178090258</v>
      </c>
      <c r="E961">
        <v>2.1244309559939278E-2</v>
      </c>
    </row>
    <row r="962" spans="2:5" x14ac:dyDescent="0.35">
      <c r="B962" s="191">
        <v>44561</v>
      </c>
      <c r="C962" s="72">
        <v>713.29</v>
      </c>
      <c r="D962" s="192">
        <f t="shared" si="16"/>
        <v>50.095272206303719</v>
      </c>
      <c r="E962">
        <v>2.121780463012013E-2</v>
      </c>
    </row>
    <row r="963" spans="2:5" x14ac:dyDescent="0.35">
      <c r="B963" s="191">
        <v>35473</v>
      </c>
      <c r="C963" s="72">
        <v>13.96</v>
      </c>
      <c r="D963" s="192">
        <f t="shared" si="16"/>
        <v>-0.86392435909932741</v>
      </c>
      <c r="E963">
        <v>2.1214337966349639E-2</v>
      </c>
    </row>
    <row r="964" spans="2:5" x14ac:dyDescent="0.35">
      <c r="B964" s="191">
        <v>42437</v>
      </c>
      <c r="C964" s="72">
        <v>102.59</v>
      </c>
      <c r="D964" s="192">
        <f t="shared" ref="D964:D1027" si="17">C964/C965-1</f>
        <v>5.263125763125764</v>
      </c>
      <c r="E964">
        <v>2.1202468644236694E-2</v>
      </c>
    </row>
    <row r="965" spans="2:5" x14ac:dyDescent="0.35">
      <c r="B965" s="191">
        <v>35578</v>
      </c>
      <c r="C965" s="72">
        <v>16.38</v>
      </c>
      <c r="D965" s="192">
        <f t="shared" si="17"/>
        <v>-0.33387555917039446</v>
      </c>
      <c r="E965">
        <v>2.1197007481296826E-2</v>
      </c>
    </row>
    <row r="966" spans="2:5" x14ac:dyDescent="0.35">
      <c r="B966" s="191">
        <v>35643</v>
      </c>
      <c r="C966" s="72">
        <v>24.59</v>
      </c>
      <c r="D966" s="192">
        <f t="shared" si="17"/>
        <v>-7.2775263951734503E-2</v>
      </c>
      <c r="E966">
        <v>2.1179401993355551E-2</v>
      </c>
    </row>
    <row r="967" spans="2:5" x14ac:dyDescent="0.35">
      <c r="B967" s="191">
        <v>36227</v>
      </c>
      <c r="C967" s="72">
        <v>26.52</v>
      </c>
      <c r="D967" s="192">
        <f t="shared" si="17"/>
        <v>0.61608775137111516</v>
      </c>
      <c r="E967">
        <v>2.1178282633808276E-2</v>
      </c>
    </row>
    <row r="968" spans="2:5" x14ac:dyDescent="0.35">
      <c r="B968" s="191">
        <v>35151</v>
      </c>
      <c r="C968" s="72">
        <v>16.41</v>
      </c>
      <c r="D968" s="192">
        <f t="shared" si="17"/>
        <v>-0.81553507194244601</v>
      </c>
      <c r="E968">
        <v>2.1157436216552528E-2</v>
      </c>
    </row>
    <row r="969" spans="2:5" x14ac:dyDescent="0.35">
      <c r="B969" s="191">
        <v>40640</v>
      </c>
      <c r="C969" s="72">
        <v>88.96</v>
      </c>
      <c r="D969" s="192">
        <f t="shared" si="17"/>
        <v>2.6760330578512397</v>
      </c>
      <c r="E969">
        <v>2.1120293847566529E-2</v>
      </c>
    </row>
    <row r="970" spans="2:5" x14ac:dyDescent="0.35">
      <c r="B970" s="191">
        <v>36375</v>
      </c>
      <c r="C970" s="72">
        <v>24.2</v>
      </c>
      <c r="D970" s="192">
        <f t="shared" si="17"/>
        <v>-0.1073404647731464</v>
      </c>
      <c r="E970">
        <v>2.1097046413502074E-2</v>
      </c>
    </row>
    <row r="971" spans="2:5" x14ac:dyDescent="0.35">
      <c r="B971" s="191">
        <v>38174</v>
      </c>
      <c r="C971" s="72">
        <v>27.11</v>
      </c>
      <c r="D971" s="192">
        <f t="shared" si="17"/>
        <v>1.1498810467882632</v>
      </c>
      <c r="E971">
        <v>2.1092278719397228E-2</v>
      </c>
    </row>
    <row r="972" spans="2:5" x14ac:dyDescent="0.35">
      <c r="B972" s="191">
        <v>36803</v>
      </c>
      <c r="C972" s="72">
        <v>12.61</v>
      </c>
      <c r="D972" s="192">
        <f t="shared" si="17"/>
        <v>-0.78517887563884159</v>
      </c>
      <c r="E972">
        <v>2.1052631578947434E-2</v>
      </c>
    </row>
    <row r="973" spans="2:5" x14ac:dyDescent="0.35">
      <c r="B973" s="191">
        <v>39216</v>
      </c>
      <c r="C973" s="72">
        <v>58.7</v>
      </c>
      <c r="D973" s="192">
        <f t="shared" si="17"/>
        <v>-0.14853495793443572</v>
      </c>
      <c r="E973">
        <v>2.1047138632805718E-2</v>
      </c>
    </row>
    <row r="974" spans="2:5" x14ac:dyDescent="0.35">
      <c r="B974" s="191">
        <v>38744</v>
      </c>
      <c r="C974" s="72">
        <v>68.94</v>
      </c>
      <c r="D974" s="192">
        <f t="shared" si="17"/>
        <v>-0.36902800658978585</v>
      </c>
      <c r="E974">
        <v>2.1030805687203724E-2</v>
      </c>
    </row>
    <row r="975" spans="2:5" x14ac:dyDescent="0.35">
      <c r="B975" s="191">
        <v>40464</v>
      </c>
      <c r="C975" s="72">
        <v>109.26</v>
      </c>
      <c r="D975" s="192">
        <f t="shared" si="17"/>
        <v>3.5</v>
      </c>
      <c r="E975">
        <v>2.1026072329688894E-2</v>
      </c>
    </row>
    <row r="976" spans="2:5" x14ac:dyDescent="0.35">
      <c r="B976" s="191">
        <v>36388</v>
      </c>
      <c r="C976" s="72">
        <v>24.28</v>
      </c>
      <c r="D976" s="192">
        <f t="shared" si="17"/>
        <v>-0.967791146544977</v>
      </c>
      <c r="E976">
        <v>2.1026072329688894E-2</v>
      </c>
    </row>
    <row r="977" spans="2:5" x14ac:dyDescent="0.35">
      <c r="B977" s="191">
        <v>44789</v>
      </c>
      <c r="C977" s="72">
        <v>753.83</v>
      </c>
      <c r="D977" s="192">
        <f t="shared" si="17"/>
        <v>1.8090251900432257</v>
      </c>
      <c r="E977">
        <v>2.1020980347008944E-2</v>
      </c>
    </row>
    <row r="978" spans="2:5" x14ac:dyDescent="0.35">
      <c r="B978" s="191">
        <v>43215</v>
      </c>
      <c r="C978" s="72">
        <v>268.36</v>
      </c>
      <c r="D978" s="192">
        <f t="shared" si="17"/>
        <v>1.6530894710825508</v>
      </c>
      <c r="E978">
        <v>2.1001369654542801E-2</v>
      </c>
    </row>
    <row r="979" spans="2:5" x14ac:dyDescent="0.35">
      <c r="B979" s="191">
        <v>40952</v>
      </c>
      <c r="C979" s="72">
        <v>101.15</v>
      </c>
      <c r="D979" s="192">
        <f t="shared" si="17"/>
        <v>2.9996045867931991</v>
      </c>
      <c r="E979">
        <v>2.0995255879681096E-2</v>
      </c>
    </row>
    <row r="980" spans="2:5" x14ac:dyDescent="0.35">
      <c r="B980" s="191">
        <v>36593</v>
      </c>
      <c r="C980" s="72">
        <v>25.29</v>
      </c>
      <c r="D980" s="192">
        <f t="shared" si="17"/>
        <v>-0.74557344064386322</v>
      </c>
      <c r="E980">
        <v>2.0993136859103645E-2</v>
      </c>
    </row>
    <row r="981" spans="2:5" x14ac:dyDescent="0.35">
      <c r="B981" s="191">
        <v>41031</v>
      </c>
      <c r="C981" s="72">
        <v>99.4</v>
      </c>
      <c r="D981" s="192">
        <f t="shared" si="17"/>
        <v>-0.12523101293672434</v>
      </c>
      <c r="E981">
        <v>2.0953163516844731E-2</v>
      </c>
    </row>
    <row r="982" spans="2:5" x14ac:dyDescent="0.35">
      <c r="B982" s="191">
        <v>41366</v>
      </c>
      <c r="C982" s="72">
        <v>113.63</v>
      </c>
      <c r="D982" s="192">
        <f t="shared" si="17"/>
        <v>0.93940945553848754</v>
      </c>
      <c r="E982">
        <v>2.0934411500449279E-2</v>
      </c>
    </row>
    <row r="983" spans="2:5" x14ac:dyDescent="0.35">
      <c r="B983" s="191">
        <v>40009</v>
      </c>
      <c r="C983" s="72">
        <v>58.59</v>
      </c>
      <c r="D983" s="192">
        <f t="shared" si="17"/>
        <v>-6.2859884836852231E-2</v>
      </c>
      <c r="E983">
        <v>2.0909566126502854E-2</v>
      </c>
    </row>
    <row r="984" spans="2:5" x14ac:dyDescent="0.35">
      <c r="B984" s="191">
        <v>38938</v>
      </c>
      <c r="C984" s="72">
        <v>62.52</v>
      </c>
      <c r="D984" s="192">
        <f t="shared" si="17"/>
        <v>-0.53478681449512599</v>
      </c>
      <c r="E984">
        <v>2.0901371652514822E-2</v>
      </c>
    </row>
    <row r="985" spans="2:5" x14ac:dyDescent="0.35">
      <c r="B985" s="191">
        <v>41554</v>
      </c>
      <c r="C985" s="72">
        <v>134.38999999999999</v>
      </c>
      <c r="D985" s="192">
        <f t="shared" si="17"/>
        <v>4.7235945485519588</v>
      </c>
      <c r="E985">
        <v>2.0890306897599409E-2</v>
      </c>
    </row>
    <row r="986" spans="2:5" x14ac:dyDescent="0.35">
      <c r="B986" s="191">
        <v>36329</v>
      </c>
      <c r="C986" s="72">
        <v>23.48</v>
      </c>
      <c r="D986" s="192">
        <f t="shared" si="17"/>
        <v>-0.70402117736039327</v>
      </c>
      <c r="E986">
        <v>2.0869565217391362E-2</v>
      </c>
    </row>
    <row r="987" spans="2:5" x14ac:dyDescent="0.35">
      <c r="B987" s="191">
        <v>40933</v>
      </c>
      <c r="C987" s="72">
        <v>79.33</v>
      </c>
      <c r="D987" s="192">
        <f t="shared" si="17"/>
        <v>2.1134222919937202</v>
      </c>
      <c r="E987">
        <v>2.0846737871573762E-2</v>
      </c>
    </row>
    <row r="988" spans="2:5" x14ac:dyDescent="0.35">
      <c r="B988" s="191">
        <v>35872</v>
      </c>
      <c r="C988" s="72">
        <v>25.48</v>
      </c>
      <c r="D988" s="192">
        <f t="shared" si="17"/>
        <v>-0.7978900610771793</v>
      </c>
      <c r="E988">
        <v>2.0833333333333259E-2</v>
      </c>
    </row>
    <row r="989" spans="2:5" x14ac:dyDescent="0.35">
      <c r="B989" s="191">
        <v>42629</v>
      </c>
      <c r="C989" s="72">
        <v>126.07</v>
      </c>
      <c r="D989" s="192">
        <f t="shared" si="17"/>
        <v>1.1148540263073325E-2</v>
      </c>
      <c r="E989">
        <v>2.0809716599190287E-2</v>
      </c>
    </row>
    <row r="990" spans="2:5" x14ac:dyDescent="0.35">
      <c r="B990" s="191">
        <v>41394</v>
      </c>
      <c r="C990" s="72">
        <v>124.68</v>
      </c>
      <c r="D990" s="192">
        <f t="shared" si="17"/>
        <v>1.1327403352719809</v>
      </c>
      <c r="E990">
        <v>2.0795808089078216E-2</v>
      </c>
    </row>
    <row r="991" spans="2:5" x14ac:dyDescent="0.35">
      <c r="B991" s="191">
        <v>38580</v>
      </c>
      <c r="C991" s="72">
        <v>58.46</v>
      </c>
      <c r="D991" s="192">
        <f t="shared" si="17"/>
        <v>-0.41813476659699411</v>
      </c>
      <c r="E991">
        <v>2.0778767242884522E-2</v>
      </c>
    </row>
    <row r="992" spans="2:5" x14ac:dyDescent="0.35">
      <c r="B992" s="191">
        <v>40422</v>
      </c>
      <c r="C992" s="72">
        <v>100.47</v>
      </c>
      <c r="D992" s="192">
        <f t="shared" si="17"/>
        <v>6.5541353383458638</v>
      </c>
      <c r="E992">
        <v>2.0725388601036121E-2</v>
      </c>
    </row>
    <row r="993" spans="2:5" x14ac:dyDescent="0.35">
      <c r="B993" s="191">
        <v>36873</v>
      </c>
      <c r="C993" s="72">
        <v>13.3</v>
      </c>
      <c r="D993" s="192">
        <f t="shared" si="17"/>
        <v>0.17387466902030013</v>
      </c>
      <c r="E993">
        <v>2.0721412125863425E-2</v>
      </c>
    </row>
    <row r="994" spans="2:5" x14ac:dyDescent="0.35">
      <c r="B994" s="191">
        <v>35419</v>
      </c>
      <c r="C994" s="72">
        <v>11.33</v>
      </c>
      <c r="D994" s="192">
        <f t="shared" si="17"/>
        <v>-0.95951547202172516</v>
      </c>
      <c r="E994">
        <v>2.0720720720720731E-2</v>
      </c>
    </row>
    <row r="995" spans="2:5" x14ac:dyDescent="0.35">
      <c r="B995" s="191">
        <v>43783</v>
      </c>
      <c r="C995" s="72">
        <v>279.86</v>
      </c>
      <c r="D995" s="192">
        <f t="shared" si="17"/>
        <v>19.279710144927535</v>
      </c>
      <c r="E995">
        <v>2.0716317747465185E-2</v>
      </c>
    </row>
    <row r="996" spans="2:5" x14ac:dyDescent="0.35">
      <c r="B996" s="191">
        <v>36794</v>
      </c>
      <c r="C996" s="72">
        <v>13.8</v>
      </c>
      <c r="D996" s="192">
        <f t="shared" si="17"/>
        <v>-0.67832167832167833</v>
      </c>
      <c r="E996">
        <v>2.0710059171597628E-2</v>
      </c>
    </row>
    <row r="997" spans="2:5" x14ac:dyDescent="0.35">
      <c r="B997" s="191">
        <v>39897</v>
      </c>
      <c r="C997" s="72">
        <v>42.9</v>
      </c>
      <c r="D997" s="192">
        <f t="shared" si="17"/>
        <v>-0.94759857331313824</v>
      </c>
      <c r="E997">
        <v>2.0699500356887945E-2</v>
      </c>
    </row>
    <row r="998" spans="2:5" x14ac:dyDescent="0.35">
      <c r="B998" s="191">
        <v>44434</v>
      </c>
      <c r="C998" s="72">
        <v>818.68</v>
      </c>
      <c r="D998" s="192">
        <f t="shared" si="17"/>
        <v>2.6483065953654186</v>
      </c>
      <c r="E998">
        <v>2.0696189906243667E-2</v>
      </c>
    </row>
    <row r="999" spans="2:5" x14ac:dyDescent="0.35">
      <c r="B999" s="191">
        <v>43318</v>
      </c>
      <c r="C999" s="72">
        <v>224.4</v>
      </c>
      <c r="D999" s="192">
        <f t="shared" si="17"/>
        <v>-0.57262841144990195</v>
      </c>
      <c r="E999">
        <v>2.0695929042529038E-2</v>
      </c>
    </row>
    <row r="1000" spans="2:5" x14ac:dyDescent="0.35">
      <c r="B1000" s="191">
        <v>44168</v>
      </c>
      <c r="C1000" s="72">
        <v>525.07000000000005</v>
      </c>
      <c r="D1000" s="192">
        <f t="shared" si="17"/>
        <v>61.582836710369492</v>
      </c>
      <c r="E1000">
        <v>2.0683086134168027E-2</v>
      </c>
    </row>
    <row r="1001" spans="2:5" x14ac:dyDescent="0.35">
      <c r="B1001" s="191">
        <v>37175</v>
      </c>
      <c r="C1001" s="72">
        <v>8.39</v>
      </c>
      <c r="D1001" s="192">
        <f t="shared" si="17"/>
        <v>-0.96586933528598162</v>
      </c>
      <c r="E1001">
        <v>2.0681265206812682E-2</v>
      </c>
    </row>
    <row r="1002" spans="2:5" x14ac:dyDescent="0.35">
      <c r="B1002" s="191">
        <v>43662</v>
      </c>
      <c r="C1002" s="72">
        <v>245.82</v>
      </c>
      <c r="D1002" s="192">
        <f t="shared" si="17"/>
        <v>18.904453441295548</v>
      </c>
      <c r="E1002">
        <v>2.067762830094666E-2</v>
      </c>
    </row>
    <row r="1003" spans="2:5" x14ac:dyDescent="0.35">
      <c r="B1003" s="191">
        <v>37455</v>
      </c>
      <c r="C1003" s="72">
        <v>12.35</v>
      </c>
      <c r="D1003" s="192">
        <f t="shared" si="17"/>
        <v>-0.91210589993594759</v>
      </c>
      <c r="E1003">
        <v>2.0661157024793431E-2</v>
      </c>
    </row>
    <row r="1004" spans="2:5" x14ac:dyDescent="0.35">
      <c r="B1004" s="191">
        <v>41243</v>
      </c>
      <c r="C1004" s="72">
        <v>140.51</v>
      </c>
      <c r="D1004" s="192">
        <f t="shared" si="17"/>
        <v>1.5584486525855787</v>
      </c>
      <c r="E1004">
        <v>2.062904045906877E-2</v>
      </c>
    </row>
    <row r="1005" spans="2:5" x14ac:dyDescent="0.35">
      <c r="B1005" s="191">
        <v>39002</v>
      </c>
      <c r="C1005" s="72">
        <v>54.92</v>
      </c>
      <c r="D1005" s="192">
        <f t="shared" si="17"/>
        <v>-0.92715407470288624</v>
      </c>
      <c r="E1005">
        <v>2.0628136034194444E-2</v>
      </c>
    </row>
    <row r="1006" spans="2:5" x14ac:dyDescent="0.35">
      <c r="B1006" s="191">
        <v>45048</v>
      </c>
      <c r="C1006" s="72">
        <v>753.92</v>
      </c>
      <c r="D1006" s="192">
        <f t="shared" si="17"/>
        <v>41.283791362871568</v>
      </c>
      <c r="E1006">
        <v>2.0617579769591998E-2</v>
      </c>
    </row>
    <row r="1007" spans="2:5" x14ac:dyDescent="0.35">
      <c r="B1007" s="191">
        <v>37900</v>
      </c>
      <c r="C1007" s="72">
        <v>17.829999999999998</v>
      </c>
      <c r="D1007" s="192">
        <f t="shared" si="17"/>
        <v>-0.83646702742364487</v>
      </c>
      <c r="E1007">
        <v>2.0606754436176322E-2</v>
      </c>
    </row>
    <row r="1008" spans="2:5" x14ac:dyDescent="0.35">
      <c r="B1008" s="191">
        <v>42702</v>
      </c>
      <c r="C1008" s="72">
        <v>109.03</v>
      </c>
      <c r="D1008" s="192">
        <f t="shared" si="17"/>
        <v>0.80006603929337961</v>
      </c>
      <c r="E1008">
        <v>2.0593466254797299E-2</v>
      </c>
    </row>
    <row r="1009" spans="2:5" x14ac:dyDescent="0.35">
      <c r="B1009" s="191">
        <v>39353</v>
      </c>
      <c r="C1009" s="72">
        <v>60.57</v>
      </c>
      <c r="D1009" s="192">
        <f t="shared" si="17"/>
        <v>3.8768115942028984</v>
      </c>
      <c r="E1009">
        <v>2.0556023588879535E-2</v>
      </c>
    </row>
    <row r="1010" spans="2:5" x14ac:dyDescent="0.35">
      <c r="B1010" s="191">
        <v>37419</v>
      </c>
      <c r="C1010" s="72">
        <v>12.42</v>
      </c>
      <c r="D1010" s="192">
        <f t="shared" si="17"/>
        <v>-0.78500952051237671</v>
      </c>
      <c r="E1010">
        <v>2.0542317173377178E-2</v>
      </c>
    </row>
    <row r="1011" spans="2:5" x14ac:dyDescent="0.35">
      <c r="B1011" s="191">
        <v>39328</v>
      </c>
      <c r="C1011" s="72">
        <v>57.77</v>
      </c>
      <c r="D1011" s="192">
        <f t="shared" si="17"/>
        <v>2.7367399741267788</v>
      </c>
      <c r="E1011">
        <v>2.0491079314608696E-2</v>
      </c>
    </row>
    <row r="1012" spans="2:5" x14ac:dyDescent="0.35">
      <c r="B1012" s="191">
        <v>35304</v>
      </c>
      <c r="C1012" s="72">
        <v>15.46</v>
      </c>
      <c r="D1012" s="192">
        <f t="shared" si="17"/>
        <v>-0.9387383103502932</v>
      </c>
      <c r="E1012">
        <v>2.0462046204620554E-2</v>
      </c>
    </row>
    <row r="1013" spans="2:5" x14ac:dyDescent="0.35">
      <c r="B1013" s="191">
        <v>43280</v>
      </c>
      <c r="C1013" s="72">
        <v>252.36</v>
      </c>
      <c r="D1013" s="192">
        <f t="shared" si="17"/>
        <v>-6.4224265796499536E-2</v>
      </c>
      <c r="E1013">
        <v>2.0460978568540344E-2</v>
      </c>
    </row>
    <row r="1014" spans="2:5" x14ac:dyDescent="0.35">
      <c r="B1014" s="191">
        <v>43917</v>
      </c>
      <c r="C1014" s="72">
        <v>269.68</v>
      </c>
      <c r="D1014" s="192">
        <f t="shared" si="17"/>
        <v>1.3371176011786119</v>
      </c>
      <c r="E1014">
        <v>2.0432874224307618E-2</v>
      </c>
    </row>
    <row r="1015" spans="2:5" x14ac:dyDescent="0.35">
      <c r="B1015" s="191">
        <v>42185</v>
      </c>
      <c r="C1015" s="72">
        <v>115.39</v>
      </c>
      <c r="D1015" s="192">
        <f t="shared" si="17"/>
        <v>8.2311999999999994</v>
      </c>
      <c r="E1015">
        <v>2.0428015564202262E-2</v>
      </c>
    </row>
    <row r="1016" spans="2:5" x14ac:dyDescent="0.35">
      <c r="B1016" s="191">
        <v>36857</v>
      </c>
      <c r="C1016" s="72">
        <v>12.5</v>
      </c>
      <c r="D1016" s="192">
        <f t="shared" si="17"/>
        <v>-0.79531684951694781</v>
      </c>
      <c r="E1016">
        <v>2.0408163265306145E-2</v>
      </c>
    </row>
    <row r="1017" spans="2:5" x14ac:dyDescent="0.35">
      <c r="B1017" s="191">
        <v>39512</v>
      </c>
      <c r="C1017" s="72">
        <v>61.07</v>
      </c>
      <c r="D1017" s="192">
        <f t="shared" si="17"/>
        <v>2.6900302114803623</v>
      </c>
      <c r="E1017">
        <v>2.0384294068504616E-2</v>
      </c>
    </row>
    <row r="1018" spans="2:5" x14ac:dyDescent="0.35">
      <c r="B1018" s="191">
        <v>37790</v>
      </c>
      <c r="C1018" s="72">
        <v>16.55</v>
      </c>
      <c r="D1018" s="192">
        <f t="shared" si="17"/>
        <v>-0.81991294885745369</v>
      </c>
      <c r="E1018">
        <v>2.034525277435284E-2</v>
      </c>
    </row>
    <row r="1019" spans="2:5" x14ac:dyDescent="0.35">
      <c r="B1019" s="191">
        <v>40346</v>
      </c>
      <c r="C1019" s="72">
        <v>91.9</v>
      </c>
      <c r="D1019" s="192">
        <f t="shared" si="17"/>
        <v>0.63232682060390788</v>
      </c>
      <c r="E1019">
        <v>2.0317530809370599E-2</v>
      </c>
    </row>
    <row r="1020" spans="2:5" x14ac:dyDescent="0.35">
      <c r="B1020" s="191">
        <v>39710</v>
      </c>
      <c r="C1020" s="72">
        <v>56.3</v>
      </c>
      <c r="D1020" s="192">
        <f t="shared" si="17"/>
        <v>8.5990684342529544E-3</v>
      </c>
      <c r="E1020">
        <v>2.029720913374411E-2</v>
      </c>
    </row>
    <row r="1021" spans="2:5" x14ac:dyDescent="0.35">
      <c r="B1021" s="191">
        <v>39689</v>
      </c>
      <c r="C1021" s="72">
        <v>55.82</v>
      </c>
      <c r="D1021" s="192">
        <f t="shared" si="17"/>
        <v>-0.78335791352945749</v>
      </c>
      <c r="E1021">
        <v>2.0288795467007903E-2</v>
      </c>
    </row>
    <row r="1022" spans="2:5" x14ac:dyDescent="0.35">
      <c r="B1022" s="191">
        <v>43749</v>
      </c>
      <c r="C1022" s="72">
        <v>257.66000000000003</v>
      </c>
      <c r="D1022" s="192">
        <f t="shared" si="17"/>
        <v>3.919992362039336</v>
      </c>
      <c r="E1022">
        <v>2.0274015997465922E-2</v>
      </c>
    </row>
    <row r="1023" spans="2:5" x14ac:dyDescent="0.35">
      <c r="B1023" s="191">
        <v>39065</v>
      </c>
      <c r="C1023" s="72">
        <v>52.37</v>
      </c>
      <c r="D1023" s="192">
        <f t="shared" si="17"/>
        <v>-0.45842812823164425</v>
      </c>
      <c r="E1023">
        <v>2.0261055912721648E-2</v>
      </c>
    </row>
    <row r="1024" spans="2:5" x14ac:dyDescent="0.35">
      <c r="B1024" s="191">
        <v>40975</v>
      </c>
      <c r="C1024" s="72">
        <v>96.7</v>
      </c>
      <c r="D1024" s="192">
        <f t="shared" si="17"/>
        <v>4.8112980769230766</v>
      </c>
      <c r="E1024">
        <v>2.0257438278117768E-2</v>
      </c>
    </row>
    <row r="1025" spans="2:5" x14ac:dyDescent="0.35">
      <c r="B1025" s="191">
        <v>36075</v>
      </c>
      <c r="C1025" s="72">
        <v>16.64</v>
      </c>
      <c r="D1025" s="192">
        <f t="shared" si="17"/>
        <v>-0.72730252376270077</v>
      </c>
      <c r="E1025">
        <v>2.0232985898221978E-2</v>
      </c>
    </row>
    <row r="1026" spans="2:5" x14ac:dyDescent="0.35">
      <c r="B1026" s="191">
        <v>39533</v>
      </c>
      <c r="C1026" s="72">
        <v>61.02</v>
      </c>
      <c r="D1026" s="192">
        <f t="shared" si="17"/>
        <v>4.4972972972972975</v>
      </c>
      <c r="E1026">
        <v>2.0230730647049056E-2</v>
      </c>
    </row>
    <row r="1027" spans="2:5" x14ac:dyDescent="0.35">
      <c r="B1027" s="191">
        <v>37412</v>
      </c>
      <c r="C1027" s="72">
        <v>11.1</v>
      </c>
      <c r="D1027" s="192">
        <f t="shared" si="17"/>
        <v>-0.67169476486246671</v>
      </c>
      <c r="E1027">
        <v>2.0220588235293935E-2</v>
      </c>
    </row>
    <row r="1028" spans="2:5" x14ac:dyDescent="0.35">
      <c r="B1028" s="191">
        <v>38352</v>
      </c>
      <c r="C1028" s="72">
        <v>33.81</v>
      </c>
      <c r="D1028" s="192">
        <f t="shared" ref="D1028:D1091" si="18">C1028/C1029-1</f>
        <v>-0.34993270524899056</v>
      </c>
      <c r="E1028">
        <v>2.021726010863012E-2</v>
      </c>
    </row>
    <row r="1029" spans="2:5" x14ac:dyDescent="0.35">
      <c r="B1029" s="191">
        <v>38890</v>
      </c>
      <c r="C1029" s="72">
        <v>52.01</v>
      </c>
      <c r="D1029" s="192">
        <f t="shared" si="18"/>
        <v>-0.17679645457423243</v>
      </c>
      <c r="E1029">
        <v>2.0204001569242847E-2</v>
      </c>
    </row>
    <row r="1030" spans="2:5" x14ac:dyDescent="0.35">
      <c r="B1030" s="191">
        <v>39505</v>
      </c>
      <c r="C1030" s="72">
        <v>63.18</v>
      </c>
      <c r="D1030" s="192">
        <f t="shared" si="18"/>
        <v>1.3539493293591653</v>
      </c>
      <c r="E1030">
        <v>2.018407879864359E-2</v>
      </c>
    </row>
    <row r="1031" spans="2:5" x14ac:dyDescent="0.35">
      <c r="B1031" s="191">
        <v>38112</v>
      </c>
      <c r="C1031" s="72">
        <v>26.84</v>
      </c>
      <c r="D1031" s="192">
        <f t="shared" si="18"/>
        <v>-0.81346862186392377</v>
      </c>
      <c r="E1031">
        <v>2.014443177499059E-2</v>
      </c>
    </row>
    <row r="1032" spans="2:5" x14ac:dyDescent="0.35">
      <c r="B1032" s="191">
        <v>41900</v>
      </c>
      <c r="C1032" s="72">
        <v>143.88999999999999</v>
      </c>
      <c r="D1032" s="192">
        <f t="shared" si="18"/>
        <v>10.356748224151538</v>
      </c>
      <c r="E1032">
        <v>2.0134704005671633E-2</v>
      </c>
    </row>
    <row r="1033" spans="2:5" x14ac:dyDescent="0.35">
      <c r="B1033" s="191">
        <v>37420</v>
      </c>
      <c r="C1033" s="72">
        <v>12.67</v>
      </c>
      <c r="D1033" s="192">
        <f t="shared" si="18"/>
        <v>-0.89540163460744648</v>
      </c>
      <c r="E1033">
        <v>2.0128824476650653E-2</v>
      </c>
    </row>
    <row r="1034" spans="2:5" x14ac:dyDescent="0.35">
      <c r="B1034" s="191">
        <v>42354</v>
      </c>
      <c r="C1034" s="72">
        <v>121.13</v>
      </c>
      <c r="D1034" s="192">
        <f t="shared" si="18"/>
        <v>-0.1183492248344129</v>
      </c>
      <c r="E1034">
        <v>2.0128010779855154E-2</v>
      </c>
    </row>
    <row r="1035" spans="2:5" x14ac:dyDescent="0.35">
      <c r="B1035" s="191">
        <v>42887</v>
      </c>
      <c r="C1035" s="72">
        <v>137.38999999999999</v>
      </c>
      <c r="D1035" s="192">
        <f t="shared" si="18"/>
        <v>6.9600231749710302</v>
      </c>
      <c r="E1035">
        <v>2.0121770121769966E-2</v>
      </c>
    </row>
    <row r="1036" spans="2:5" x14ac:dyDescent="0.35">
      <c r="B1036" s="191">
        <v>37865</v>
      </c>
      <c r="C1036" s="72">
        <v>17.260000000000002</v>
      </c>
      <c r="D1036" s="192">
        <f t="shared" si="18"/>
        <v>-2.8700056274620023E-2</v>
      </c>
      <c r="E1036">
        <v>2.0094562647754222E-2</v>
      </c>
    </row>
    <row r="1037" spans="2:5" x14ac:dyDescent="0.35">
      <c r="B1037" s="191">
        <v>37874</v>
      </c>
      <c r="C1037" s="72">
        <v>17.77</v>
      </c>
      <c r="D1037" s="192">
        <f t="shared" si="18"/>
        <v>-0.52089511997843085</v>
      </c>
      <c r="E1037">
        <v>2.0091848450057181E-2</v>
      </c>
    </row>
    <row r="1038" spans="2:5" x14ac:dyDescent="0.35">
      <c r="B1038" s="191">
        <v>38439</v>
      </c>
      <c r="C1038" s="72">
        <v>37.090000000000003</v>
      </c>
      <c r="D1038" s="192">
        <f t="shared" si="18"/>
        <v>-0.96894727147904425</v>
      </c>
      <c r="E1038">
        <v>2.0077007700770144E-2</v>
      </c>
    </row>
    <row r="1039" spans="2:5" x14ac:dyDescent="0.35">
      <c r="B1039" s="191">
        <v>45561</v>
      </c>
      <c r="C1039" s="72">
        <v>1194.42</v>
      </c>
      <c r="D1039" s="192">
        <f t="shared" si="18"/>
        <v>7.6577268773557545</v>
      </c>
      <c r="E1039">
        <v>2.0052265701060668E-2</v>
      </c>
    </row>
    <row r="1040" spans="2:5" x14ac:dyDescent="0.35">
      <c r="B1040" s="191">
        <v>41837</v>
      </c>
      <c r="C1040" s="72">
        <v>137.96</v>
      </c>
      <c r="D1040" s="192">
        <f t="shared" si="18"/>
        <v>0.90710533591374065</v>
      </c>
      <c r="E1040">
        <v>2.003696857670989E-2</v>
      </c>
    </row>
    <row r="1041" spans="2:5" x14ac:dyDescent="0.35">
      <c r="B1041" s="191">
        <v>40841</v>
      </c>
      <c r="C1041" s="72">
        <v>72.34</v>
      </c>
      <c r="D1041" s="192">
        <f t="shared" si="18"/>
        <v>-0.66298625669694844</v>
      </c>
      <c r="E1041">
        <v>2.0022560631697717E-2</v>
      </c>
    </row>
    <row r="1042" spans="2:5" x14ac:dyDescent="0.35">
      <c r="B1042" s="191">
        <v>43385</v>
      </c>
      <c r="C1042" s="72">
        <v>214.65</v>
      </c>
      <c r="D1042" s="192">
        <f t="shared" si="18"/>
        <v>8.5655080213903734</v>
      </c>
      <c r="E1042">
        <v>2.0005702337958509E-2</v>
      </c>
    </row>
    <row r="1043" spans="2:5" x14ac:dyDescent="0.35">
      <c r="B1043" s="191">
        <v>37970</v>
      </c>
      <c r="C1043" s="72">
        <v>22.44</v>
      </c>
      <c r="D1043" s="192">
        <f t="shared" si="18"/>
        <v>0.91304347826086962</v>
      </c>
      <c r="E1043">
        <v>2.0000000000000018E-2</v>
      </c>
    </row>
    <row r="1044" spans="2:5" x14ac:dyDescent="0.35">
      <c r="B1044" s="191">
        <v>37068</v>
      </c>
      <c r="C1044" s="72">
        <v>11.73</v>
      </c>
      <c r="D1044" s="192">
        <f t="shared" si="18"/>
        <v>-4.2448979591836689E-2</v>
      </c>
      <c r="E1044">
        <v>2.0000000000000018E-2</v>
      </c>
    </row>
    <row r="1045" spans="2:5" x14ac:dyDescent="0.35">
      <c r="B1045" s="191">
        <v>36854</v>
      </c>
      <c r="C1045" s="72">
        <v>12.25</v>
      </c>
      <c r="D1045" s="192">
        <f t="shared" si="18"/>
        <v>-0.78580171358629136</v>
      </c>
      <c r="E1045">
        <v>1.9983347210657865E-2</v>
      </c>
    </row>
    <row r="1046" spans="2:5" x14ac:dyDescent="0.35">
      <c r="B1046" s="191">
        <v>40003</v>
      </c>
      <c r="C1046" s="72">
        <v>57.19</v>
      </c>
      <c r="D1046" s="192">
        <f t="shared" si="18"/>
        <v>-0.52365483924704315</v>
      </c>
      <c r="E1046">
        <v>1.9975031210986316E-2</v>
      </c>
    </row>
    <row r="1047" spans="2:5" x14ac:dyDescent="0.35">
      <c r="B1047" s="191">
        <v>42164</v>
      </c>
      <c r="C1047" s="72">
        <v>120.06</v>
      </c>
      <c r="D1047" s="192">
        <f t="shared" si="18"/>
        <v>-0.33470021057298016</v>
      </c>
      <c r="E1047">
        <v>1.9964319089287308E-2</v>
      </c>
    </row>
    <row r="1048" spans="2:5" x14ac:dyDescent="0.35">
      <c r="B1048" s="191">
        <v>42965</v>
      </c>
      <c r="C1048" s="72">
        <v>180.46</v>
      </c>
      <c r="D1048" s="192">
        <f t="shared" si="18"/>
        <v>2.0395822806131045</v>
      </c>
      <c r="E1048">
        <v>1.9951393206352863E-2</v>
      </c>
    </row>
    <row r="1049" spans="2:5" x14ac:dyDescent="0.35">
      <c r="B1049" s="191">
        <v>38667</v>
      </c>
      <c r="C1049" s="72">
        <v>59.37</v>
      </c>
      <c r="D1049" s="192">
        <f t="shared" si="18"/>
        <v>1.3182350644279577</v>
      </c>
      <c r="E1049">
        <v>1.9927847448891978E-2</v>
      </c>
    </row>
    <row r="1050" spans="2:5" x14ac:dyDescent="0.35">
      <c r="B1050" s="191">
        <v>35858</v>
      </c>
      <c r="C1050" s="72">
        <v>25.61</v>
      </c>
      <c r="D1050" s="192">
        <f t="shared" si="18"/>
        <v>0.51448846836191597</v>
      </c>
      <c r="E1050">
        <v>1.991238550378327E-2</v>
      </c>
    </row>
    <row r="1051" spans="2:5" x14ac:dyDescent="0.35">
      <c r="B1051" s="191">
        <v>35958</v>
      </c>
      <c r="C1051" s="72">
        <v>16.91</v>
      </c>
      <c r="D1051" s="192">
        <f t="shared" si="18"/>
        <v>0.57010213556174572</v>
      </c>
      <c r="E1051">
        <v>1.9903498190591229E-2</v>
      </c>
    </row>
    <row r="1052" spans="2:5" x14ac:dyDescent="0.35">
      <c r="B1052" s="191">
        <v>37293</v>
      </c>
      <c r="C1052" s="72">
        <v>10.77</v>
      </c>
      <c r="D1052" s="192">
        <f t="shared" si="18"/>
        <v>-0.98529512158490462</v>
      </c>
      <c r="E1052">
        <v>1.9886363636363535E-2</v>
      </c>
    </row>
    <row r="1053" spans="2:5" x14ac:dyDescent="0.35">
      <c r="B1053" s="191">
        <v>44846</v>
      </c>
      <c r="C1053" s="72">
        <v>732.41</v>
      </c>
      <c r="D1053" s="192">
        <f t="shared" si="18"/>
        <v>20.928443113772456</v>
      </c>
      <c r="E1053">
        <v>1.9870777285766028E-2</v>
      </c>
    </row>
    <row r="1054" spans="2:5" x14ac:dyDescent="0.35">
      <c r="B1054" s="191">
        <v>36517</v>
      </c>
      <c r="C1054" s="72">
        <v>33.4</v>
      </c>
      <c r="D1054" s="192">
        <f t="shared" si="18"/>
        <v>0.62293488824101084</v>
      </c>
      <c r="E1054">
        <v>1.984732824427482E-2</v>
      </c>
    </row>
    <row r="1055" spans="2:5" x14ac:dyDescent="0.35">
      <c r="B1055" s="191">
        <v>35755</v>
      </c>
      <c r="C1055" s="72">
        <v>20.58</v>
      </c>
      <c r="D1055" s="192">
        <f t="shared" si="18"/>
        <v>0.81802120141342738</v>
      </c>
      <c r="E1055">
        <v>1.9821605550049526E-2</v>
      </c>
    </row>
    <row r="1056" spans="2:5" x14ac:dyDescent="0.35">
      <c r="B1056" s="191">
        <v>37473</v>
      </c>
      <c r="C1056" s="72">
        <v>11.32</v>
      </c>
      <c r="D1056" s="192">
        <f t="shared" si="18"/>
        <v>-0.33333333333333337</v>
      </c>
      <c r="E1056">
        <v>1.9819819819819839E-2</v>
      </c>
    </row>
    <row r="1057" spans="2:5" x14ac:dyDescent="0.35">
      <c r="B1057" s="191">
        <v>36020</v>
      </c>
      <c r="C1057" s="72">
        <v>16.98</v>
      </c>
      <c r="D1057" s="192">
        <f t="shared" si="18"/>
        <v>-0.68878299120234598</v>
      </c>
      <c r="E1057">
        <v>1.9819819819819839E-2</v>
      </c>
    </row>
    <row r="1058" spans="2:5" x14ac:dyDescent="0.35">
      <c r="B1058" s="191">
        <v>38922</v>
      </c>
      <c r="C1058" s="72">
        <v>54.56</v>
      </c>
      <c r="D1058" s="192">
        <f t="shared" si="18"/>
        <v>0.29105537150970195</v>
      </c>
      <c r="E1058">
        <v>1.9813084112149548E-2</v>
      </c>
    </row>
    <row r="1059" spans="2:5" x14ac:dyDescent="0.35">
      <c r="B1059" s="191">
        <v>38505</v>
      </c>
      <c r="C1059" s="72">
        <v>42.26</v>
      </c>
      <c r="D1059" s="192">
        <f t="shared" si="18"/>
        <v>-0.65844985048088578</v>
      </c>
      <c r="E1059">
        <v>1.9787644787644831E-2</v>
      </c>
    </row>
    <row r="1060" spans="2:5" x14ac:dyDescent="0.35">
      <c r="B1060" s="191">
        <v>42205</v>
      </c>
      <c r="C1060" s="72">
        <v>123.73</v>
      </c>
      <c r="D1060" s="192">
        <f t="shared" si="18"/>
        <v>1.5256174729536638</v>
      </c>
      <c r="E1060">
        <v>1.9780763207780439E-2</v>
      </c>
    </row>
    <row r="1061" spans="2:5" x14ac:dyDescent="0.35">
      <c r="B1061" s="191">
        <v>39836</v>
      </c>
      <c r="C1061" s="72">
        <v>48.99</v>
      </c>
      <c r="D1061" s="192">
        <f t="shared" si="18"/>
        <v>-0.28198739557379449</v>
      </c>
      <c r="E1061">
        <v>1.9775187343880063E-2</v>
      </c>
    </row>
    <row r="1062" spans="2:5" x14ac:dyDescent="0.35">
      <c r="B1062" s="191">
        <v>38768</v>
      </c>
      <c r="C1062" s="72">
        <v>68.23</v>
      </c>
      <c r="D1062" s="192">
        <f t="shared" si="18"/>
        <v>-0.70069310405334262</v>
      </c>
      <c r="E1062">
        <v>1.9727992826184648E-2</v>
      </c>
    </row>
    <row r="1063" spans="2:5" x14ac:dyDescent="0.35">
      <c r="B1063" s="191">
        <v>43304</v>
      </c>
      <c r="C1063" s="72">
        <v>227.96</v>
      </c>
      <c r="D1063" s="192">
        <f t="shared" si="18"/>
        <v>0.77635782747603832</v>
      </c>
      <c r="E1063">
        <v>1.9727130395884585E-2</v>
      </c>
    </row>
    <row r="1064" spans="2:5" x14ac:dyDescent="0.35">
      <c r="B1064" s="191">
        <v>42646</v>
      </c>
      <c r="C1064" s="72">
        <v>128.33000000000001</v>
      </c>
      <c r="D1064" s="192">
        <f t="shared" si="18"/>
        <v>3.5897711015736773</v>
      </c>
      <c r="E1064">
        <v>1.9705999205403391E-2</v>
      </c>
    </row>
    <row r="1065" spans="2:5" x14ac:dyDescent="0.35">
      <c r="B1065" s="191">
        <v>38223</v>
      </c>
      <c r="C1065" s="72">
        <v>27.96</v>
      </c>
      <c r="D1065" s="192">
        <f t="shared" si="18"/>
        <v>-0.7823277539898793</v>
      </c>
      <c r="E1065">
        <v>1.9693654266958349E-2</v>
      </c>
    </row>
    <row r="1066" spans="2:5" x14ac:dyDescent="0.35">
      <c r="B1066" s="191">
        <v>42362</v>
      </c>
      <c r="C1066" s="72">
        <v>128.44999999999999</v>
      </c>
      <c r="D1066" s="192">
        <f t="shared" si="18"/>
        <v>-0.1274369947693772</v>
      </c>
      <c r="E1066">
        <v>1.9687227117567652E-2</v>
      </c>
    </row>
    <row r="1067" spans="2:5" x14ac:dyDescent="0.35">
      <c r="B1067" s="191">
        <v>41817</v>
      </c>
      <c r="C1067" s="72">
        <v>147.21</v>
      </c>
      <c r="D1067" s="192">
        <f t="shared" si="18"/>
        <v>-0.74345166518534</v>
      </c>
      <c r="E1067">
        <v>1.9671676941192873E-2</v>
      </c>
    </row>
    <row r="1068" spans="2:5" x14ac:dyDescent="0.35">
      <c r="B1068" s="191">
        <v>44197</v>
      </c>
      <c r="C1068" s="72">
        <v>573.80999999999995</v>
      </c>
      <c r="D1068" s="192">
        <f t="shared" si="18"/>
        <v>23.563784246575342</v>
      </c>
      <c r="E1068">
        <v>1.965348733896044E-2</v>
      </c>
    </row>
    <row r="1069" spans="2:5" x14ac:dyDescent="0.35">
      <c r="B1069" s="191">
        <v>35808</v>
      </c>
      <c r="C1069" s="72">
        <v>23.36</v>
      </c>
      <c r="D1069" s="192">
        <f t="shared" si="18"/>
        <v>-0.10084680523479606</v>
      </c>
      <c r="E1069">
        <v>1.9642077695329441E-2</v>
      </c>
    </row>
    <row r="1070" spans="2:5" x14ac:dyDescent="0.35">
      <c r="B1070" s="191">
        <v>35856</v>
      </c>
      <c r="C1070" s="72">
        <v>25.98</v>
      </c>
      <c r="D1070" s="192">
        <f t="shared" si="18"/>
        <v>-0.79102316602316602</v>
      </c>
      <c r="E1070">
        <v>1.9623233908948157E-2</v>
      </c>
    </row>
    <row r="1071" spans="2:5" x14ac:dyDescent="0.35">
      <c r="B1071" s="191">
        <v>42579</v>
      </c>
      <c r="C1071" s="72">
        <v>124.32</v>
      </c>
      <c r="D1071" s="192">
        <f t="shared" si="18"/>
        <v>-4.022234231452182E-2</v>
      </c>
      <c r="E1071">
        <v>1.9601410645452289E-2</v>
      </c>
    </row>
    <row r="1072" spans="2:5" x14ac:dyDescent="0.35">
      <c r="B1072" s="191">
        <v>41536</v>
      </c>
      <c r="C1072" s="72">
        <v>129.53</v>
      </c>
      <c r="D1072" s="192">
        <f t="shared" si="18"/>
        <v>5.0356795329224768E-2</v>
      </c>
      <c r="E1072">
        <v>1.9600125944584379E-2</v>
      </c>
    </row>
    <row r="1073" spans="2:5" x14ac:dyDescent="0.35">
      <c r="B1073" s="191">
        <v>41183</v>
      </c>
      <c r="C1073" s="72">
        <v>123.32</v>
      </c>
      <c r="D1073" s="192">
        <f t="shared" si="18"/>
        <v>1.1141779530258873</v>
      </c>
      <c r="E1073">
        <v>1.9594873914840827E-2</v>
      </c>
    </row>
    <row r="1074" spans="2:5" x14ac:dyDescent="0.35">
      <c r="B1074" s="191">
        <v>39335</v>
      </c>
      <c r="C1074" s="72">
        <v>58.33</v>
      </c>
      <c r="D1074" s="192">
        <f t="shared" si="18"/>
        <v>-0.94753741545546122</v>
      </c>
      <c r="E1074">
        <v>1.9576997028491583E-2</v>
      </c>
    </row>
    <row r="1075" spans="2:5" x14ac:dyDescent="0.35">
      <c r="B1075" s="191">
        <v>45390</v>
      </c>
      <c r="C1075" s="72">
        <v>1111.8399999999999</v>
      </c>
      <c r="D1075" s="192">
        <f t="shared" si="18"/>
        <v>10.087355404866374</v>
      </c>
      <c r="E1075">
        <v>1.954095714927595E-2</v>
      </c>
    </row>
    <row r="1076" spans="2:5" x14ac:dyDescent="0.35">
      <c r="B1076" s="191">
        <v>40982</v>
      </c>
      <c r="C1076" s="72">
        <v>100.28</v>
      </c>
      <c r="D1076" s="192">
        <f t="shared" si="18"/>
        <v>0.68255033557046985</v>
      </c>
      <c r="E1076">
        <v>1.9520130134200953E-2</v>
      </c>
    </row>
    <row r="1077" spans="2:5" x14ac:dyDescent="0.35">
      <c r="B1077" s="191">
        <v>38581</v>
      </c>
      <c r="C1077" s="72">
        <v>59.6</v>
      </c>
      <c r="D1077" s="192">
        <f t="shared" si="18"/>
        <v>-0.19817032153908243</v>
      </c>
      <c r="E1077">
        <v>1.9500513171399225E-2</v>
      </c>
    </row>
    <row r="1078" spans="2:5" x14ac:dyDescent="0.35">
      <c r="B1078" s="191">
        <v>40603</v>
      </c>
      <c r="C1078" s="72">
        <v>74.33</v>
      </c>
      <c r="D1078" s="192">
        <f t="shared" si="18"/>
        <v>0.17239747634069391</v>
      </c>
      <c r="E1078">
        <v>1.9476066383212309E-2</v>
      </c>
    </row>
    <row r="1079" spans="2:5" x14ac:dyDescent="0.35">
      <c r="B1079" s="191">
        <v>38680</v>
      </c>
      <c r="C1079" s="72">
        <v>63.4</v>
      </c>
      <c r="D1079" s="192">
        <f t="shared" si="18"/>
        <v>0.22157996146435455</v>
      </c>
      <c r="E1079">
        <v>1.945650426113521E-2</v>
      </c>
    </row>
    <row r="1080" spans="2:5" x14ac:dyDescent="0.35">
      <c r="B1080" s="191">
        <v>38862</v>
      </c>
      <c r="C1080" s="72">
        <v>51.9</v>
      </c>
      <c r="D1080" s="192">
        <f t="shared" si="18"/>
        <v>0.49956659924877211</v>
      </c>
      <c r="E1080">
        <v>1.9446081319976383E-2</v>
      </c>
    </row>
    <row r="1081" spans="2:5" x14ac:dyDescent="0.35">
      <c r="B1081" s="191">
        <v>38380</v>
      </c>
      <c r="C1081" s="72">
        <v>34.61</v>
      </c>
      <c r="D1081" s="192">
        <f t="shared" si="18"/>
        <v>-0.6766327197981874</v>
      </c>
      <c r="E1081">
        <v>1.9440353460971949E-2</v>
      </c>
    </row>
    <row r="1082" spans="2:5" x14ac:dyDescent="0.35">
      <c r="B1082" s="191">
        <v>42473</v>
      </c>
      <c r="C1082" s="72">
        <v>107.03</v>
      </c>
      <c r="D1082" s="192">
        <f t="shared" si="18"/>
        <v>-0.91087591909468657</v>
      </c>
      <c r="E1082">
        <v>1.9430421944947263E-2</v>
      </c>
    </row>
    <row r="1083" spans="2:5" x14ac:dyDescent="0.35">
      <c r="B1083" s="191">
        <v>45530</v>
      </c>
      <c r="C1083" s="72">
        <v>1200.9100000000001</v>
      </c>
      <c r="D1083" s="192">
        <f t="shared" si="18"/>
        <v>8.0402740138512492</v>
      </c>
      <c r="E1083">
        <v>1.9422255799937282E-2</v>
      </c>
    </row>
    <row r="1084" spans="2:5" x14ac:dyDescent="0.35">
      <c r="B1084" s="191">
        <v>41738</v>
      </c>
      <c r="C1084" s="72">
        <v>132.84</v>
      </c>
      <c r="D1084" s="192">
        <f t="shared" si="18"/>
        <v>0.64263632991220465</v>
      </c>
      <c r="E1084">
        <v>1.9415240580155091E-2</v>
      </c>
    </row>
    <row r="1085" spans="2:5" x14ac:dyDescent="0.35">
      <c r="B1085" s="191">
        <v>40935</v>
      </c>
      <c r="C1085" s="72">
        <v>80.87</v>
      </c>
      <c r="D1085" s="192">
        <f t="shared" si="18"/>
        <v>-0.89667684523885571</v>
      </c>
      <c r="E1085">
        <v>1.9412580360519405E-2</v>
      </c>
    </row>
    <row r="1086" spans="2:5" x14ac:dyDescent="0.35">
      <c r="B1086" s="191">
        <v>44796</v>
      </c>
      <c r="C1086" s="72">
        <v>782.69</v>
      </c>
      <c r="D1086" s="192">
        <f t="shared" si="18"/>
        <v>2.3834349198115246</v>
      </c>
      <c r="E1086">
        <v>1.9393071112268956E-2</v>
      </c>
    </row>
    <row r="1087" spans="2:5" x14ac:dyDescent="0.35">
      <c r="B1087" s="191">
        <v>43312</v>
      </c>
      <c r="C1087" s="72">
        <v>231.33</v>
      </c>
      <c r="D1087" s="192">
        <f t="shared" si="18"/>
        <v>1.2888097358266553</v>
      </c>
      <c r="E1087">
        <v>1.9389238972370437E-2</v>
      </c>
    </row>
    <row r="1088" spans="2:5" x14ac:dyDescent="0.35">
      <c r="B1088" s="191">
        <v>41109</v>
      </c>
      <c r="C1088" s="72">
        <v>101.07</v>
      </c>
      <c r="D1088" s="192">
        <f t="shared" si="18"/>
        <v>8.5982905982905979</v>
      </c>
      <c r="E1088">
        <v>1.9364599092284385E-2</v>
      </c>
    </row>
    <row r="1089" spans="2:5" x14ac:dyDescent="0.35">
      <c r="B1089" s="191">
        <v>37095</v>
      </c>
      <c r="C1089" s="72">
        <v>10.53</v>
      </c>
      <c r="D1089" s="192">
        <f t="shared" si="18"/>
        <v>-0.91703435234793573</v>
      </c>
      <c r="E1089">
        <v>1.9361084220716362E-2</v>
      </c>
    </row>
    <row r="1090" spans="2:5" x14ac:dyDescent="0.35">
      <c r="B1090" s="191">
        <v>41429</v>
      </c>
      <c r="C1090" s="72">
        <v>126.92</v>
      </c>
      <c r="D1090" s="192">
        <f t="shared" si="18"/>
        <v>9.9225473321858875</v>
      </c>
      <c r="E1090">
        <v>1.9355875030117931E-2</v>
      </c>
    </row>
    <row r="1091" spans="2:5" x14ac:dyDescent="0.35">
      <c r="B1091" s="191">
        <v>37312</v>
      </c>
      <c r="C1091" s="72">
        <v>11.62</v>
      </c>
      <c r="D1091" s="192">
        <f t="shared" si="18"/>
        <v>-0.84730617608409986</v>
      </c>
      <c r="E1091">
        <v>1.9298245614034926E-2</v>
      </c>
    </row>
    <row r="1092" spans="2:5" x14ac:dyDescent="0.35">
      <c r="B1092" s="191">
        <v>40170</v>
      </c>
      <c r="C1092" s="72">
        <v>76.099999999999994</v>
      </c>
      <c r="D1092" s="192">
        <f t="shared" ref="D1092:D1155" si="19">C1092/C1093-1</f>
        <v>-0.93279878490312784</v>
      </c>
      <c r="E1092">
        <v>1.9287436378248035E-2</v>
      </c>
    </row>
    <row r="1093" spans="2:5" x14ac:dyDescent="0.35">
      <c r="B1093" s="191">
        <v>46133</v>
      </c>
      <c r="C1093" s="72">
        <v>1132.42</v>
      </c>
      <c r="D1093" s="192">
        <f t="shared" si="19"/>
        <v>0.12822301040130712</v>
      </c>
      <c r="E1093">
        <v>1.9279927992799317E-2</v>
      </c>
    </row>
    <row r="1094" spans="2:5" x14ac:dyDescent="0.35">
      <c r="B1094" s="191">
        <v>45287</v>
      </c>
      <c r="C1094" s="72">
        <v>1003.72</v>
      </c>
      <c r="D1094" s="192">
        <f t="shared" si="19"/>
        <v>6.9958575639289418</v>
      </c>
      <c r="E1094">
        <v>1.9253422153621136E-2</v>
      </c>
    </row>
    <row r="1095" spans="2:5" x14ac:dyDescent="0.35">
      <c r="B1095" s="191">
        <v>41542</v>
      </c>
      <c r="C1095" s="72">
        <v>125.53</v>
      </c>
      <c r="D1095" s="192">
        <f t="shared" si="19"/>
        <v>0.79354193456208044</v>
      </c>
      <c r="E1095">
        <v>1.9243260798960771E-2</v>
      </c>
    </row>
    <row r="1096" spans="2:5" x14ac:dyDescent="0.35">
      <c r="B1096" s="191">
        <v>39570</v>
      </c>
      <c r="C1096" s="72">
        <v>69.989999999999995</v>
      </c>
      <c r="D1096" s="192">
        <f t="shared" si="19"/>
        <v>1.7479387514723204</v>
      </c>
      <c r="E1096">
        <v>1.9222367846220889E-2</v>
      </c>
    </row>
    <row r="1097" spans="2:5" x14ac:dyDescent="0.35">
      <c r="B1097" s="191">
        <v>38092</v>
      </c>
      <c r="C1097" s="72">
        <v>25.47</v>
      </c>
      <c r="D1097" s="192">
        <f t="shared" si="19"/>
        <v>-0.96725421375400167</v>
      </c>
      <c r="E1097">
        <v>1.9207683073229287E-2</v>
      </c>
    </row>
    <row r="1098" spans="2:5" x14ac:dyDescent="0.35">
      <c r="B1098" s="191">
        <v>44893</v>
      </c>
      <c r="C1098" s="72">
        <v>777.81</v>
      </c>
      <c r="D1098" s="192">
        <f t="shared" si="19"/>
        <v>5.5899347623485554</v>
      </c>
      <c r="E1098">
        <v>1.9196498768279335E-2</v>
      </c>
    </row>
    <row r="1099" spans="2:5" x14ac:dyDescent="0.35">
      <c r="B1099" s="191">
        <v>42284</v>
      </c>
      <c r="C1099" s="72">
        <v>118.03</v>
      </c>
      <c r="D1099" s="192">
        <f t="shared" si="19"/>
        <v>0.84826182273723783</v>
      </c>
      <c r="E1099">
        <v>1.9169329073482455E-2</v>
      </c>
    </row>
    <row r="1100" spans="2:5" x14ac:dyDescent="0.35">
      <c r="B1100" s="191">
        <v>39371</v>
      </c>
      <c r="C1100" s="72">
        <v>63.86</v>
      </c>
      <c r="D1100" s="192">
        <f t="shared" si="19"/>
        <v>1.0686750890832521</v>
      </c>
      <c r="E1100">
        <v>1.9150973507820135E-2</v>
      </c>
    </row>
    <row r="1101" spans="2:5" x14ac:dyDescent="0.35">
      <c r="B1101" s="191">
        <v>38245</v>
      </c>
      <c r="C1101" s="72">
        <v>30.87</v>
      </c>
      <c r="D1101" s="192">
        <f t="shared" si="19"/>
        <v>-0.51675015654351908</v>
      </c>
      <c r="E1101">
        <v>1.9148233740508447E-2</v>
      </c>
    </row>
    <row r="1102" spans="2:5" x14ac:dyDescent="0.35">
      <c r="B1102" s="191">
        <v>39545</v>
      </c>
      <c r="C1102" s="72">
        <v>63.88</v>
      </c>
      <c r="D1102" s="192">
        <f t="shared" si="19"/>
        <v>-0.72497524432772198</v>
      </c>
      <c r="E1102">
        <v>1.9144862795150042E-2</v>
      </c>
    </row>
    <row r="1103" spans="2:5" x14ac:dyDescent="0.35">
      <c r="B1103" s="191">
        <v>43298</v>
      </c>
      <c r="C1103" s="72">
        <v>232.27</v>
      </c>
      <c r="D1103" s="192">
        <f t="shared" si="19"/>
        <v>-0.78135384209882242</v>
      </c>
      <c r="E1103">
        <v>1.9130358474836573E-2</v>
      </c>
    </row>
    <row r="1104" spans="2:5" x14ac:dyDescent="0.35">
      <c r="B1104" s="191">
        <v>45887</v>
      </c>
      <c r="C1104" s="72">
        <v>1062.31</v>
      </c>
      <c r="D1104" s="192">
        <f t="shared" si="19"/>
        <v>89.486371379897776</v>
      </c>
      <c r="E1104">
        <v>1.9119706824766158E-2</v>
      </c>
    </row>
    <row r="1105" spans="2:5" x14ac:dyDescent="0.35">
      <c r="B1105" s="191">
        <v>37643</v>
      </c>
      <c r="C1105" s="72">
        <v>11.74</v>
      </c>
      <c r="D1105" s="192">
        <f t="shared" si="19"/>
        <v>-0.51164725457570714</v>
      </c>
      <c r="E1105">
        <v>1.9097222222222321E-2</v>
      </c>
    </row>
    <row r="1106" spans="2:5" x14ac:dyDescent="0.35">
      <c r="B1106" s="191">
        <v>38155</v>
      </c>
      <c r="C1106" s="72">
        <v>24.04</v>
      </c>
      <c r="D1106" s="192">
        <f t="shared" si="19"/>
        <v>-0.61232059345266898</v>
      </c>
      <c r="E1106">
        <v>1.9075879610004121E-2</v>
      </c>
    </row>
    <row r="1107" spans="2:5" x14ac:dyDescent="0.35">
      <c r="B1107" s="191">
        <v>39254</v>
      </c>
      <c r="C1107" s="72">
        <v>62.01</v>
      </c>
      <c r="D1107" s="192">
        <f t="shared" si="19"/>
        <v>-0.44275700934579443</v>
      </c>
      <c r="E1107">
        <v>1.9063270336894034E-2</v>
      </c>
    </row>
    <row r="1108" spans="2:5" x14ac:dyDescent="0.35">
      <c r="B1108" s="191">
        <v>42265</v>
      </c>
      <c r="C1108" s="72">
        <v>111.28</v>
      </c>
      <c r="D1108" s="192">
        <f t="shared" si="19"/>
        <v>7</v>
      </c>
      <c r="E1108">
        <v>1.904761904761898E-2</v>
      </c>
    </row>
    <row r="1109" spans="2:5" x14ac:dyDescent="0.35">
      <c r="B1109" s="191">
        <v>37006</v>
      </c>
      <c r="C1109" s="72">
        <v>13.91</v>
      </c>
      <c r="D1109" s="192">
        <f t="shared" si="19"/>
        <v>-0.98084022038567498</v>
      </c>
      <c r="E1109">
        <v>1.904761904761898E-2</v>
      </c>
    </row>
    <row r="1110" spans="2:5" x14ac:dyDescent="0.35">
      <c r="B1110" s="191">
        <v>44369</v>
      </c>
      <c r="C1110" s="72">
        <v>726</v>
      </c>
      <c r="D1110" s="192">
        <f t="shared" si="19"/>
        <v>-8.2684726574345557E-2</v>
      </c>
      <c r="E1110">
        <v>1.904748536698353E-2</v>
      </c>
    </row>
    <row r="1111" spans="2:5" x14ac:dyDescent="0.35">
      <c r="B1111" s="191">
        <v>44501</v>
      </c>
      <c r="C1111" s="72">
        <v>791.44</v>
      </c>
      <c r="D1111" s="192">
        <f t="shared" si="19"/>
        <v>72.89729225023342</v>
      </c>
      <c r="E1111">
        <v>1.9030206267865113E-2</v>
      </c>
    </row>
    <row r="1112" spans="2:5" x14ac:dyDescent="0.35">
      <c r="B1112" s="191">
        <v>37200</v>
      </c>
      <c r="C1112" s="72">
        <v>10.71</v>
      </c>
      <c r="D1112" s="192">
        <f t="shared" si="19"/>
        <v>-0.9148986889153754</v>
      </c>
      <c r="E1112">
        <v>1.9029495718363654E-2</v>
      </c>
    </row>
    <row r="1113" spans="2:5" x14ac:dyDescent="0.35">
      <c r="B1113" s="191">
        <v>42643</v>
      </c>
      <c r="C1113" s="72">
        <v>125.85</v>
      </c>
      <c r="D1113" s="192">
        <f t="shared" si="19"/>
        <v>0.99035268068954618</v>
      </c>
      <c r="E1113">
        <v>1.9028340080971651E-2</v>
      </c>
    </row>
    <row r="1114" spans="2:5" x14ac:dyDescent="0.35">
      <c r="B1114" s="191">
        <v>39968</v>
      </c>
      <c r="C1114" s="72">
        <v>63.23</v>
      </c>
      <c r="D1114" s="192">
        <f t="shared" si="19"/>
        <v>3.7151379567486948</v>
      </c>
      <c r="E1114">
        <v>1.9016921837228029E-2</v>
      </c>
    </row>
    <row r="1115" spans="2:5" x14ac:dyDescent="0.35">
      <c r="B1115" s="191">
        <v>37013</v>
      </c>
      <c r="C1115" s="72">
        <v>13.41</v>
      </c>
      <c r="D1115" s="192">
        <f t="shared" si="19"/>
        <v>-0.8963037426538818</v>
      </c>
      <c r="E1115">
        <v>1.8996960486322267E-2</v>
      </c>
    </row>
    <row r="1116" spans="2:5" x14ac:dyDescent="0.35">
      <c r="B1116" s="191">
        <v>41793</v>
      </c>
      <c r="C1116" s="72">
        <v>129.32</v>
      </c>
      <c r="D1116" s="192">
        <f t="shared" si="19"/>
        <v>3.9077798861480071</v>
      </c>
      <c r="E1116">
        <v>1.8989835316365999E-2</v>
      </c>
    </row>
    <row r="1117" spans="2:5" x14ac:dyDescent="0.35">
      <c r="B1117" s="191">
        <v>36206</v>
      </c>
      <c r="C1117" s="72">
        <v>26.35</v>
      </c>
      <c r="D1117" s="192">
        <f t="shared" si="19"/>
        <v>1.331858407079646</v>
      </c>
      <c r="E1117">
        <v>1.8948182521268508E-2</v>
      </c>
    </row>
    <row r="1118" spans="2:5" x14ac:dyDescent="0.35">
      <c r="B1118" s="191">
        <v>37270</v>
      </c>
      <c r="C1118" s="72">
        <v>11.3</v>
      </c>
      <c r="D1118" s="192">
        <f t="shared" si="19"/>
        <v>-0.98307699219744504</v>
      </c>
      <c r="E1118">
        <v>1.8935978358882055E-2</v>
      </c>
    </row>
    <row r="1119" spans="2:5" x14ac:dyDescent="0.35">
      <c r="B1119" s="191">
        <v>44354</v>
      </c>
      <c r="C1119" s="72">
        <v>667.73</v>
      </c>
      <c r="D1119" s="192">
        <f t="shared" si="19"/>
        <v>-0.42603321413835782</v>
      </c>
      <c r="E1119">
        <v>1.8921764607144453E-2</v>
      </c>
    </row>
    <row r="1120" spans="2:5" x14ac:dyDescent="0.35">
      <c r="B1120" s="191">
        <v>45351</v>
      </c>
      <c r="C1120" s="72">
        <v>1163.3599999999999</v>
      </c>
      <c r="D1120" s="192">
        <f t="shared" si="19"/>
        <v>10.214189319452476</v>
      </c>
      <c r="E1120">
        <v>1.8918161434977598E-2</v>
      </c>
    </row>
    <row r="1121" spans="2:5" x14ac:dyDescent="0.35">
      <c r="B1121" s="191">
        <v>40456</v>
      </c>
      <c r="C1121" s="72">
        <v>103.74</v>
      </c>
      <c r="D1121" s="192">
        <f t="shared" si="19"/>
        <v>2.9176737160120845</v>
      </c>
      <c r="E1121">
        <v>1.8856806128461967E-2</v>
      </c>
    </row>
    <row r="1122" spans="2:5" x14ac:dyDescent="0.35">
      <c r="B1122" s="191">
        <v>35662</v>
      </c>
      <c r="C1122" s="72">
        <v>26.48</v>
      </c>
      <c r="D1122" s="192">
        <f t="shared" si="19"/>
        <v>-0.50056582421727658</v>
      </c>
      <c r="E1122">
        <v>1.8853405155829339E-2</v>
      </c>
    </row>
    <row r="1123" spans="2:5" x14ac:dyDescent="0.35">
      <c r="B1123" s="191">
        <v>38572</v>
      </c>
      <c r="C1123" s="72">
        <v>53.02</v>
      </c>
      <c r="D1123" s="192">
        <f t="shared" si="19"/>
        <v>2.0612009237875291</v>
      </c>
      <c r="E1123">
        <v>1.88316679477325E-2</v>
      </c>
    </row>
    <row r="1124" spans="2:5" x14ac:dyDescent="0.35">
      <c r="B1124" s="191">
        <v>36125</v>
      </c>
      <c r="C1124" s="72">
        <v>17.32</v>
      </c>
      <c r="D1124" s="192">
        <f t="shared" si="19"/>
        <v>-0.96633166805979431</v>
      </c>
      <c r="E1124">
        <v>1.8823529411764683E-2</v>
      </c>
    </row>
    <row r="1125" spans="2:5" x14ac:dyDescent="0.35">
      <c r="B1125" s="191">
        <v>44167</v>
      </c>
      <c r="C1125" s="72">
        <v>514.42999999999995</v>
      </c>
      <c r="D1125" s="192">
        <f t="shared" si="19"/>
        <v>5.2796630859374991</v>
      </c>
      <c r="E1125">
        <v>1.8794312195508311E-2</v>
      </c>
    </row>
    <row r="1126" spans="2:5" x14ac:dyDescent="0.35">
      <c r="B1126" s="191">
        <v>40280</v>
      </c>
      <c r="C1126" s="72">
        <v>81.92</v>
      </c>
      <c r="D1126" s="192">
        <f t="shared" si="19"/>
        <v>-0.33224649494620151</v>
      </c>
      <c r="E1126">
        <v>1.8778758860838352E-2</v>
      </c>
    </row>
    <row r="1127" spans="2:5" x14ac:dyDescent="0.35">
      <c r="B1127" s="191">
        <v>42586</v>
      </c>
      <c r="C1127" s="72">
        <v>122.68</v>
      </c>
      <c r="D1127" s="192">
        <f t="shared" si="19"/>
        <v>3.5711270578303145E-2</v>
      </c>
      <c r="E1127">
        <v>1.8767646570337249E-2</v>
      </c>
    </row>
    <row r="1128" spans="2:5" x14ac:dyDescent="0.35">
      <c r="B1128" s="191">
        <v>42180</v>
      </c>
      <c r="C1128" s="72">
        <v>118.45</v>
      </c>
      <c r="D1128" s="192">
        <f t="shared" si="19"/>
        <v>0.89489681650935871</v>
      </c>
      <c r="E1128">
        <v>1.8749462458071742E-2</v>
      </c>
    </row>
    <row r="1129" spans="2:5" x14ac:dyDescent="0.35">
      <c r="B1129" s="191">
        <v>38825</v>
      </c>
      <c r="C1129" s="72">
        <v>62.51</v>
      </c>
      <c r="D1129" s="192">
        <f t="shared" si="19"/>
        <v>3.1070959264126143</v>
      </c>
      <c r="E1129">
        <v>1.8741851368969886E-2</v>
      </c>
    </row>
    <row r="1130" spans="2:5" x14ac:dyDescent="0.35">
      <c r="B1130" s="191">
        <v>35507</v>
      </c>
      <c r="C1130" s="72">
        <v>15.22</v>
      </c>
      <c r="D1130" s="192">
        <f t="shared" si="19"/>
        <v>-0.98581097458654188</v>
      </c>
      <c r="E1130">
        <v>1.8741633199464536E-2</v>
      </c>
    </row>
    <row r="1131" spans="2:5" x14ac:dyDescent="0.35">
      <c r="B1131" s="191">
        <v>45756</v>
      </c>
      <c r="C1131" s="72">
        <v>1072.6600000000001</v>
      </c>
      <c r="D1131" s="192">
        <f t="shared" si="19"/>
        <v>0.13676200972859553</v>
      </c>
      <c r="E1131">
        <v>1.8699488114571228E-2</v>
      </c>
    </row>
    <row r="1132" spans="2:5" x14ac:dyDescent="0.35">
      <c r="B1132" s="191">
        <v>45625</v>
      </c>
      <c r="C1132" s="72">
        <v>943.61</v>
      </c>
      <c r="D1132" s="192">
        <f t="shared" si="19"/>
        <v>2.6592469073564198</v>
      </c>
      <c r="E1132">
        <v>1.8698247848945915E-2</v>
      </c>
    </row>
    <row r="1133" spans="2:5" x14ac:dyDescent="0.35">
      <c r="B1133" s="191">
        <v>43199</v>
      </c>
      <c r="C1133" s="72">
        <v>257.87</v>
      </c>
      <c r="D1133" s="192">
        <f t="shared" si="19"/>
        <v>-0.62941725946683913</v>
      </c>
      <c r="E1133">
        <v>1.8685312475310134E-2</v>
      </c>
    </row>
    <row r="1134" spans="2:5" x14ac:dyDescent="0.35">
      <c r="B1134" s="191">
        <v>44743</v>
      </c>
      <c r="C1134" s="72">
        <v>695.85</v>
      </c>
      <c r="D1134" s="192">
        <f t="shared" si="19"/>
        <v>11.028522039757995</v>
      </c>
      <c r="E1134">
        <v>1.8679822570964344E-2</v>
      </c>
    </row>
    <row r="1135" spans="2:5" x14ac:dyDescent="0.35">
      <c r="B1135" s="191">
        <v>39995</v>
      </c>
      <c r="C1135" s="72">
        <v>57.85</v>
      </c>
      <c r="D1135" s="192">
        <f t="shared" si="19"/>
        <v>-0.79055790883747867</v>
      </c>
      <c r="E1135">
        <v>1.8665257967952043E-2</v>
      </c>
    </row>
    <row r="1136" spans="2:5" x14ac:dyDescent="0.35">
      <c r="B1136" s="191">
        <v>43220</v>
      </c>
      <c r="C1136" s="72">
        <v>276.20999999999998</v>
      </c>
      <c r="D1136" s="192">
        <f t="shared" si="19"/>
        <v>24.293956043956044</v>
      </c>
      <c r="E1136">
        <v>1.8661257606490844E-2</v>
      </c>
    </row>
    <row r="1137" spans="2:5" x14ac:dyDescent="0.35">
      <c r="B1137" s="191">
        <v>37652</v>
      </c>
      <c r="C1137" s="72">
        <v>10.92</v>
      </c>
      <c r="D1137" s="192">
        <f t="shared" si="19"/>
        <v>-0.94092827004219415</v>
      </c>
      <c r="E1137">
        <v>1.8656716417910335E-2</v>
      </c>
    </row>
    <row r="1138" spans="2:5" x14ac:dyDescent="0.35">
      <c r="B1138" s="191">
        <v>43525</v>
      </c>
      <c r="C1138" s="72">
        <v>184.86</v>
      </c>
      <c r="D1138" s="192">
        <f t="shared" si="19"/>
        <v>-0.10902255639097735</v>
      </c>
      <c r="E1138">
        <v>1.8624641833810962E-2</v>
      </c>
    </row>
    <row r="1139" spans="2:5" x14ac:dyDescent="0.35">
      <c r="B1139" s="191">
        <v>43419</v>
      </c>
      <c r="C1139" s="72">
        <v>207.48</v>
      </c>
      <c r="D1139" s="192">
        <f t="shared" si="19"/>
        <v>14.789954337899541</v>
      </c>
      <c r="E1139">
        <v>1.8606706269330697E-2</v>
      </c>
    </row>
    <row r="1140" spans="2:5" x14ac:dyDescent="0.35">
      <c r="B1140" s="191">
        <v>36998</v>
      </c>
      <c r="C1140" s="72">
        <v>13.14</v>
      </c>
      <c r="D1140" s="192">
        <f t="shared" si="19"/>
        <v>-0.76247288503253796</v>
      </c>
      <c r="E1140">
        <v>1.8604651162790642E-2</v>
      </c>
    </row>
    <row r="1141" spans="2:5" x14ac:dyDescent="0.35">
      <c r="B1141" s="191">
        <v>38989</v>
      </c>
      <c r="C1141" s="72">
        <v>55.32</v>
      </c>
      <c r="D1141" s="192">
        <f t="shared" si="19"/>
        <v>2.7403651115618666</v>
      </c>
      <c r="E1141">
        <v>1.8596943472656946E-2</v>
      </c>
    </row>
    <row r="1142" spans="2:5" x14ac:dyDescent="0.35">
      <c r="B1142" s="191">
        <v>36979</v>
      </c>
      <c r="C1142" s="72">
        <v>14.79</v>
      </c>
      <c r="D1142" s="192">
        <f t="shared" si="19"/>
        <v>0</v>
      </c>
      <c r="E1142">
        <v>1.8595041322313932E-2</v>
      </c>
    </row>
    <row r="1143" spans="2:5" x14ac:dyDescent="0.35">
      <c r="B1143" s="191">
        <v>35515</v>
      </c>
      <c r="C1143" s="72">
        <v>14.79</v>
      </c>
      <c r="D1143" s="192">
        <f t="shared" si="19"/>
        <v>-0.55045592705167179</v>
      </c>
      <c r="E1143">
        <v>1.8595041322313932E-2</v>
      </c>
    </row>
    <row r="1144" spans="2:5" x14ac:dyDescent="0.35">
      <c r="B1144" s="191">
        <v>38334</v>
      </c>
      <c r="C1144" s="72">
        <v>32.9</v>
      </c>
      <c r="D1144" s="192">
        <f t="shared" si="19"/>
        <v>-0.46443105974279675</v>
      </c>
      <c r="E1144">
        <v>1.8575851393188847E-2</v>
      </c>
    </row>
    <row r="1145" spans="2:5" x14ac:dyDescent="0.35">
      <c r="B1145" s="191">
        <v>38603</v>
      </c>
      <c r="C1145" s="72">
        <v>61.43</v>
      </c>
      <c r="D1145" s="192">
        <f t="shared" si="19"/>
        <v>-0.45895719570195526</v>
      </c>
      <c r="E1145">
        <v>1.8570717957220984E-2</v>
      </c>
    </row>
    <row r="1146" spans="2:5" x14ac:dyDescent="0.35">
      <c r="B1146" s="191">
        <v>41341</v>
      </c>
      <c r="C1146" s="72">
        <v>113.54</v>
      </c>
      <c r="D1146" s="192">
        <f t="shared" si="19"/>
        <v>9.3312101910828034</v>
      </c>
      <c r="E1146">
        <v>1.8570018839149549E-2</v>
      </c>
    </row>
    <row r="1147" spans="2:5" x14ac:dyDescent="0.35">
      <c r="B1147" s="191">
        <v>37288</v>
      </c>
      <c r="C1147" s="72">
        <v>10.99</v>
      </c>
      <c r="D1147" s="192">
        <f t="shared" si="19"/>
        <v>-0.91842945149558375</v>
      </c>
      <c r="E1147">
        <v>1.8535681186283792E-2</v>
      </c>
    </row>
    <row r="1148" spans="2:5" x14ac:dyDescent="0.35">
      <c r="B1148" s="191">
        <v>42046</v>
      </c>
      <c r="C1148" s="72">
        <v>134.72999999999999</v>
      </c>
      <c r="D1148" s="192">
        <f t="shared" si="19"/>
        <v>-0.88384243333419554</v>
      </c>
      <c r="E1148">
        <v>1.8521318415482213E-2</v>
      </c>
    </row>
    <row r="1149" spans="2:5" x14ac:dyDescent="0.35">
      <c r="B1149" s="191">
        <v>46071</v>
      </c>
      <c r="C1149" s="72">
        <v>1159.8900000000001</v>
      </c>
      <c r="D1149" s="192">
        <f t="shared" si="19"/>
        <v>20.00488953277798</v>
      </c>
      <c r="E1149">
        <v>1.8465834255308122E-2</v>
      </c>
    </row>
    <row r="1150" spans="2:5" x14ac:dyDescent="0.35">
      <c r="B1150" s="191">
        <v>39321</v>
      </c>
      <c r="C1150" s="72">
        <v>55.22</v>
      </c>
      <c r="D1150" s="192">
        <f t="shared" si="19"/>
        <v>1.1271186440677967</v>
      </c>
      <c r="E1150">
        <v>1.8443378827001089E-2</v>
      </c>
    </row>
    <row r="1151" spans="2:5" x14ac:dyDescent="0.35">
      <c r="B1151" s="191">
        <v>38051</v>
      </c>
      <c r="C1151" s="72">
        <v>25.96</v>
      </c>
      <c r="D1151" s="192">
        <f t="shared" si="19"/>
        <v>-0.97711121691442271</v>
      </c>
      <c r="E1151">
        <v>1.8438603373872153E-2</v>
      </c>
    </row>
    <row r="1152" spans="2:5" x14ac:dyDescent="0.35">
      <c r="B1152" s="191">
        <v>45485</v>
      </c>
      <c r="C1152" s="72">
        <v>1134.18</v>
      </c>
      <c r="D1152" s="192">
        <f t="shared" si="19"/>
        <v>77.872044506258689</v>
      </c>
      <c r="E1152">
        <v>1.843487630763696E-2</v>
      </c>
    </row>
    <row r="1153" spans="2:5" x14ac:dyDescent="0.35">
      <c r="B1153" s="191">
        <v>36754</v>
      </c>
      <c r="C1153" s="72">
        <v>14.38</v>
      </c>
      <c r="D1153" s="192">
        <f t="shared" si="19"/>
        <v>-0.73226587227704343</v>
      </c>
      <c r="E1153">
        <v>1.8413597733711207E-2</v>
      </c>
    </row>
    <row r="1154" spans="2:5" x14ac:dyDescent="0.35">
      <c r="B1154" s="191">
        <v>39079</v>
      </c>
      <c r="C1154" s="72">
        <v>53.71</v>
      </c>
      <c r="D1154" s="192">
        <f t="shared" si="19"/>
        <v>-0.55106987629555326</v>
      </c>
      <c r="E1154">
        <v>1.8392112248767578E-2</v>
      </c>
    </row>
    <row r="1155" spans="2:5" x14ac:dyDescent="0.35">
      <c r="B1155" s="191">
        <v>41418</v>
      </c>
      <c r="C1155" s="72">
        <v>119.64</v>
      </c>
      <c r="D1155" s="192">
        <f t="shared" si="19"/>
        <v>5.9598603839441529</v>
      </c>
      <c r="E1155">
        <v>1.8386108273748647E-2</v>
      </c>
    </row>
    <row r="1156" spans="2:5" x14ac:dyDescent="0.35">
      <c r="B1156" s="191">
        <v>37880</v>
      </c>
      <c r="C1156" s="72">
        <v>17.190000000000001</v>
      </c>
      <c r="D1156" s="192">
        <f t="shared" ref="D1156:D1219" si="20">C1156/C1157-1</f>
        <v>-0.94590937696664568</v>
      </c>
      <c r="E1156">
        <v>1.8364928909952782E-2</v>
      </c>
    </row>
    <row r="1157" spans="2:5" x14ac:dyDescent="0.35">
      <c r="B1157" s="191">
        <v>43957</v>
      </c>
      <c r="C1157" s="72">
        <v>317.8</v>
      </c>
      <c r="D1157" s="192">
        <f t="shared" si="20"/>
        <v>15.330935251798561</v>
      </c>
      <c r="E1157">
        <v>1.8361265100778734E-2</v>
      </c>
    </row>
    <row r="1158" spans="2:5" x14ac:dyDescent="0.35">
      <c r="B1158" s="191">
        <v>37903</v>
      </c>
      <c r="C1158" s="72">
        <v>19.46</v>
      </c>
      <c r="D1158" s="192">
        <f t="shared" si="20"/>
        <v>-0.70846441947565542</v>
      </c>
      <c r="E1158">
        <v>1.8315018315018472E-2</v>
      </c>
    </row>
    <row r="1159" spans="2:5" x14ac:dyDescent="0.35">
      <c r="B1159" s="191">
        <v>39549</v>
      </c>
      <c r="C1159" s="72">
        <v>66.75</v>
      </c>
      <c r="D1159" s="192">
        <f t="shared" si="20"/>
        <v>0.26300851466414388</v>
      </c>
      <c r="E1159">
        <v>1.8306636155606348E-2</v>
      </c>
    </row>
    <row r="1160" spans="2:5" x14ac:dyDescent="0.35">
      <c r="B1160" s="191">
        <v>39043</v>
      </c>
      <c r="C1160" s="72">
        <v>52.85</v>
      </c>
      <c r="D1160" s="192">
        <f t="shared" si="20"/>
        <v>-0.89118125476146359</v>
      </c>
      <c r="E1160">
        <v>1.8304431599229343E-2</v>
      </c>
    </row>
    <row r="1161" spans="2:5" x14ac:dyDescent="0.35">
      <c r="B1161" s="191">
        <v>44105</v>
      </c>
      <c r="C1161" s="72">
        <v>485.67</v>
      </c>
      <c r="D1161" s="192">
        <f t="shared" si="20"/>
        <v>3.2771466314398943</v>
      </c>
      <c r="E1161">
        <v>1.8304189206189481E-2</v>
      </c>
    </row>
    <row r="1162" spans="2:5" x14ac:dyDescent="0.35">
      <c r="B1162" s="191">
        <v>42321</v>
      </c>
      <c r="C1162" s="72">
        <v>113.55</v>
      </c>
      <c r="D1162" s="192">
        <f t="shared" si="20"/>
        <v>0.29919908466819201</v>
      </c>
      <c r="E1162">
        <v>1.8294323379069111E-2</v>
      </c>
    </row>
    <row r="1163" spans="2:5" x14ac:dyDescent="0.35">
      <c r="B1163" s="191">
        <v>40332</v>
      </c>
      <c r="C1163" s="72">
        <v>87.4</v>
      </c>
      <c r="D1163" s="192">
        <f t="shared" si="20"/>
        <v>1.3431635388739949</v>
      </c>
      <c r="E1163">
        <v>1.8291972503786669E-2</v>
      </c>
    </row>
    <row r="1164" spans="2:5" x14ac:dyDescent="0.35">
      <c r="B1164" s="191">
        <v>38474</v>
      </c>
      <c r="C1164" s="72">
        <v>37.299999999999997</v>
      </c>
      <c r="D1164" s="192">
        <f t="shared" si="20"/>
        <v>-0.71748844959478908</v>
      </c>
      <c r="E1164">
        <v>1.8291018291018091E-2</v>
      </c>
    </row>
    <row r="1165" spans="2:5" x14ac:dyDescent="0.35">
      <c r="B1165" s="191">
        <v>41779</v>
      </c>
      <c r="C1165" s="72">
        <v>132.03</v>
      </c>
      <c r="D1165" s="192">
        <f t="shared" si="20"/>
        <v>3.4717868338558056E-2</v>
      </c>
      <c r="E1165">
        <v>1.8278574733919584E-2</v>
      </c>
    </row>
    <row r="1166" spans="2:5" x14ac:dyDescent="0.35">
      <c r="B1166" s="191">
        <v>41212</v>
      </c>
      <c r="C1166" s="72">
        <v>127.6</v>
      </c>
      <c r="D1166" s="192">
        <f t="shared" si="20"/>
        <v>1.1007573263088575</v>
      </c>
      <c r="E1166">
        <v>1.8274678796584398E-2</v>
      </c>
    </row>
    <row r="1167" spans="2:5" x14ac:dyDescent="0.35">
      <c r="B1167" s="191">
        <v>38833</v>
      </c>
      <c r="C1167" s="72">
        <v>60.74</v>
      </c>
      <c r="D1167" s="192">
        <f t="shared" si="20"/>
        <v>1.7939282428702854</v>
      </c>
      <c r="E1167">
        <v>1.8273260687342807E-2</v>
      </c>
    </row>
    <row r="1168" spans="2:5" x14ac:dyDescent="0.35">
      <c r="B1168" s="191">
        <v>37963</v>
      </c>
      <c r="C1168" s="72">
        <v>21.74</v>
      </c>
      <c r="D1168" s="192">
        <f t="shared" si="20"/>
        <v>-0.82273320287018925</v>
      </c>
      <c r="E1168">
        <v>1.8266978922716559E-2</v>
      </c>
    </row>
    <row r="1169" spans="2:5" x14ac:dyDescent="0.35">
      <c r="B1169" s="191">
        <v>41312</v>
      </c>
      <c r="C1169" s="72">
        <v>122.64</v>
      </c>
      <c r="D1169" s="192">
        <f t="shared" si="20"/>
        <v>-0.38229072227258987</v>
      </c>
      <c r="E1169">
        <v>1.8266356692128838E-2</v>
      </c>
    </row>
    <row r="1170" spans="2:5" x14ac:dyDescent="0.35">
      <c r="B1170" s="191">
        <v>43557</v>
      </c>
      <c r="C1170" s="72">
        <v>198.54</v>
      </c>
      <c r="D1170" s="192">
        <f t="shared" si="20"/>
        <v>4.2274881516587683</v>
      </c>
      <c r="E1170">
        <v>1.8258282900810441E-2</v>
      </c>
    </row>
    <row r="1171" spans="2:5" x14ac:dyDescent="0.35">
      <c r="B1171" s="191">
        <v>38475</v>
      </c>
      <c r="C1171" s="72">
        <v>37.979999999999997</v>
      </c>
      <c r="D1171" s="192">
        <f t="shared" si="20"/>
        <v>-0.96751097082146431</v>
      </c>
      <c r="E1171">
        <v>1.8230563002680888E-2</v>
      </c>
    </row>
    <row r="1172" spans="2:5" x14ac:dyDescent="0.35">
      <c r="B1172" s="191">
        <v>45978</v>
      </c>
      <c r="C1172" s="72">
        <v>1169.01</v>
      </c>
      <c r="D1172" s="192">
        <f t="shared" si="20"/>
        <v>18.545393746865074</v>
      </c>
      <c r="E1172">
        <v>1.8221567995540422E-2</v>
      </c>
    </row>
    <row r="1173" spans="2:5" x14ac:dyDescent="0.35">
      <c r="B1173" s="191">
        <v>39532</v>
      </c>
      <c r="C1173" s="72">
        <v>59.81</v>
      </c>
      <c r="D1173" s="192">
        <f t="shared" si="20"/>
        <v>-0.90660524672079945</v>
      </c>
      <c r="E1173">
        <v>1.8215866530473246E-2</v>
      </c>
    </row>
    <row r="1174" spans="2:5" x14ac:dyDescent="0.35">
      <c r="B1174" s="191">
        <v>44302</v>
      </c>
      <c r="C1174" s="72">
        <v>640.4</v>
      </c>
      <c r="D1174" s="192">
        <f t="shared" si="20"/>
        <v>30.734390485629337</v>
      </c>
      <c r="E1174">
        <v>1.8204944749184993E-2</v>
      </c>
    </row>
    <row r="1175" spans="2:5" x14ac:dyDescent="0.35">
      <c r="B1175" s="191">
        <v>35754</v>
      </c>
      <c r="C1175" s="72">
        <v>20.18</v>
      </c>
      <c r="D1175" s="192">
        <f t="shared" si="20"/>
        <v>-0.76188790560471975</v>
      </c>
      <c r="E1175">
        <v>1.8163471241170459E-2</v>
      </c>
    </row>
    <row r="1176" spans="2:5" x14ac:dyDescent="0.35">
      <c r="B1176" s="191">
        <v>40555</v>
      </c>
      <c r="C1176" s="72">
        <v>84.75</v>
      </c>
      <c r="D1176" s="192">
        <f t="shared" si="20"/>
        <v>-0.92628383550205273</v>
      </c>
      <c r="E1176">
        <v>1.8140317155213914E-2</v>
      </c>
    </row>
    <row r="1177" spans="2:5" x14ac:dyDescent="0.35">
      <c r="B1177" s="191">
        <v>45793</v>
      </c>
      <c r="C1177" s="72">
        <v>1149.68</v>
      </c>
      <c r="D1177" s="192">
        <f t="shared" si="20"/>
        <v>9.8850596477939785</v>
      </c>
      <c r="E1177">
        <v>1.8127717607885119E-2</v>
      </c>
    </row>
    <row r="1178" spans="2:5" x14ac:dyDescent="0.35">
      <c r="B1178" s="191">
        <v>40457</v>
      </c>
      <c r="C1178" s="72">
        <v>105.62</v>
      </c>
      <c r="D1178" s="192">
        <f t="shared" si="20"/>
        <v>3.4735281660313433</v>
      </c>
      <c r="E1178">
        <v>1.8122228648544514E-2</v>
      </c>
    </row>
    <row r="1179" spans="2:5" x14ac:dyDescent="0.35">
      <c r="B1179" s="191">
        <v>37984</v>
      </c>
      <c r="C1179" s="72">
        <v>23.61</v>
      </c>
      <c r="D1179" s="192">
        <f t="shared" si="20"/>
        <v>-0.93128637951105941</v>
      </c>
      <c r="E1179">
        <v>1.8111254851228997E-2</v>
      </c>
    </row>
    <row r="1180" spans="2:5" x14ac:dyDescent="0.35">
      <c r="B1180" s="191">
        <v>43965</v>
      </c>
      <c r="C1180" s="72">
        <v>343.6</v>
      </c>
      <c r="D1180" s="192">
        <f t="shared" si="20"/>
        <v>2.4900964956830878</v>
      </c>
      <c r="E1180">
        <v>1.8104240125633497E-2</v>
      </c>
    </row>
    <row r="1181" spans="2:5" x14ac:dyDescent="0.35">
      <c r="B1181" s="191">
        <v>40977</v>
      </c>
      <c r="C1181" s="72">
        <v>98.45</v>
      </c>
      <c r="D1181" s="192">
        <f t="shared" si="20"/>
        <v>2.2374219006905625</v>
      </c>
      <c r="E1181">
        <v>1.8097207859358866E-2</v>
      </c>
    </row>
    <row r="1182" spans="2:5" x14ac:dyDescent="0.35">
      <c r="B1182" s="191">
        <v>38279</v>
      </c>
      <c r="C1182" s="72">
        <v>30.41</v>
      </c>
      <c r="D1182" s="192">
        <f t="shared" si="20"/>
        <v>-0.96107470175618248</v>
      </c>
      <c r="E1182">
        <v>1.8078339471041094E-2</v>
      </c>
    </row>
    <row r="1183" spans="2:5" x14ac:dyDescent="0.35">
      <c r="B1183" s="191">
        <v>44791</v>
      </c>
      <c r="C1183" s="72">
        <v>781.24</v>
      </c>
      <c r="D1183" s="192">
        <f t="shared" si="20"/>
        <v>56.784023668639058</v>
      </c>
      <c r="E1183">
        <v>1.8074722754342742E-2</v>
      </c>
    </row>
    <row r="1184" spans="2:5" x14ac:dyDescent="0.35">
      <c r="B1184" s="191">
        <v>36984</v>
      </c>
      <c r="C1184" s="72">
        <v>13.52</v>
      </c>
      <c r="D1184" s="192">
        <f t="shared" si="20"/>
        <v>-0.38629142078983214</v>
      </c>
      <c r="E1184">
        <v>1.8072289156626509E-2</v>
      </c>
    </row>
    <row r="1185" spans="2:5" x14ac:dyDescent="0.35">
      <c r="B1185" s="191">
        <v>36664</v>
      </c>
      <c r="C1185" s="72">
        <v>22.03</v>
      </c>
      <c r="D1185" s="192">
        <f t="shared" si="20"/>
        <v>0.77232502011263082</v>
      </c>
      <c r="E1185">
        <v>1.802218114602594E-2</v>
      </c>
    </row>
    <row r="1186" spans="2:5" x14ac:dyDescent="0.35">
      <c r="B1186" s="191">
        <v>37705</v>
      </c>
      <c r="C1186" s="72">
        <v>12.43</v>
      </c>
      <c r="D1186" s="192">
        <f t="shared" si="20"/>
        <v>-0.8805611607571826</v>
      </c>
      <c r="E1186">
        <v>1.8018018018017834E-2</v>
      </c>
    </row>
    <row r="1187" spans="2:5" x14ac:dyDescent="0.35">
      <c r="B1187" s="191">
        <v>40491</v>
      </c>
      <c r="C1187" s="72">
        <v>104.07</v>
      </c>
      <c r="D1187" s="192">
        <f t="shared" si="20"/>
        <v>1.0893394900622364</v>
      </c>
      <c r="E1187">
        <v>1.7998630538980542E-2</v>
      </c>
    </row>
    <row r="1188" spans="2:5" x14ac:dyDescent="0.35">
      <c r="B1188" s="191">
        <v>39189</v>
      </c>
      <c r="C1188" s="72">
        <v>49.81</v>
      </c>
      <c r="D1188" s="192">
        <f t="shared" si="20"/>
        <v>-0.9545541636634034</v>
      </c>
      <c r="E1188">
        <v>1.7984876353975165E-2</v>
      </c>
    </row>
    <row r="1189" spans="2:5" x14ac:dyDescent="0.35">
      <c r="B1189" s="191">
        <v>45889</v>
      </c>
      <c r="C1189" s="72">
        <v>1096.03</v>
      </c>
      <c r="D1189" s="192">
        <f t="shared" si="20"/>
        <v>0.42829404329072029</v>
      </c>
      <c r="E1189">
        <v>1.7962459017915933E-2</v>
      </c>
    </row>
    <row r="1190" spans="2:5" x14ac:dyDescent="0.35">
      <c r="B1190" s="191">
        <v>44790</v>
      </c>
      <c r="C1190" s="72">
        <v>767.37</v>
      </c>
      <c r="D1190" s="192">
        <f t="shared" si="20"/>
        <v>5.1507694773966008</v>
      </c>
      <c r="E1190">
        <v>1.7961609381425436E-2</v>
      </c>
    </row>
    <row r="1191" spans="2:5" x14ac:dyDescent="0.35">
      <c r="B1191" s="191">
        <v>41768</v>
      </c>
      <c r="C1191" s="72">
        <v>124.76</v>
      </c>
      <c r="D1191" s="192">
        <f t="shared" si="20"/>
        <v>-1.7947103274559173E-2</v>
      </c>
      <c r="E1191">
        <v>1.7950391644908636E-2</v>
      </c>
    </row>
    <row r="1192" spans="2:5" x14ac:dyDescent="0.35">
      <c r="B1192" s="191">
        <v>41606</v>
      </c>
      <c r="C1192" s="72">
        <v>127.04</v>
      </c>
      <c r="D1192" s="192">
        <f t="shared" si="20"/>
        <v>0.85108553110884477</v>
      </c>
      <c r="E1192">
        <v>1.7948717948718107E-2</v>
      </c>
    </row>
    <row r="1193" spans="2:5" x14ac:dyDescent="0.35">
      <c r="B1193" s="191">
        <v>40871</v>
      </c>
      <c r="C1193" s="72">
        <v>68.63</v>
      </c>
      <c r="D1193" s="192">
        <f t="shared" si="20"/>
        <v>-0.47865390458827106</v>
      </c>
      <c r="E1193">
        <v>1.7947196677543742E-2</v>
      </c>
    </row>
    <row r="1194" spans="2:5" x14ac:dyDescent="0.35">
      <c r="B1194" s="191">
        <v>41794</v>
      </c>
      <c r="C1194" s="72">
        <v>131.63999999999999</v>
      </c>
      <c r="D1194" s="192">
        <f t="shared" si="20"/>
        <v>-4.311322895393821E-3</v>
      </c>
      <c r="E1194">
        <v>1.7939993813795185E-2</v>
      </c>
    </row>
    <row r="1195" spans="2:5" x14ac:dyDescent="0.35">
      <c r="B1195" s="191">
        <v>41192</v>
      </c>
      <c r="C1195" s="72">
        <v>132.21</v>
      </c>
      <c r="D1195" s="192">
        <f t="shared" si="20"/>
        <v>0.72507828810020891</v>
      </c>
      <c r="E1195">
        <v>1.7939636587619434E-2</v>
      </c>
    </row>
    <row r="1196" spans="2:5" x14ac:dyDescent="0.35">
      <c r="B1196" s="191">
        <v>40239</v>
      </c>
      <c r="C1196" s="72">
        <v>76.64</v>
      </c>
      <c r="D1196" s="192">
        <f t="shared" si="20"/>
        <v>-0.77205401225388137</v>
      </c>
      <c r="E1196">
        <v>1.7930668083410817E-2</v>
      </c>
    </row>
    <row r="1197" spans="2:5" x14ac:dyDescent="0.35">
      <c r="B1197" s="191">
        <v>43962</v>
      </c>
      <c r="C1197" s="72">
        <v>336.22</v>
      </c>
      <c r="D1197" s="192">
        <f t="shared" si="20"/>
        <v>17.493949394939495</v>
      </c>
      <c r="E1197">
        <v>1.7923100211928666E-2</v>
      </c>
    </row>
    <row r="1198" spans="2:5" x14ac:dyDescent="0.35">
      <c r="B1198" s="191">
        <v>36112</v>
      </c>
      <c r="C1198" s="72">
        <v>18.18</v>
      </c>
      <c r="D1198" s="192">
        <f t="shared" si="20"/>
        <v>0.39097169089517969</v>
      </c>
      <c r="E1198">
        <v>1.7917133258678719E-2</v>
      </c>
    </row>
    <row r="1199" spans="2:5" x14ac:dyDescent="0.35">
      <c r="B1199" s="191">
        <v>37712</v>
      </c>
      <c r="C1199" s="72">
        <v>13.07</v>
      </c>
      <c r="D1199" s="192">
        <f t="shared" si="20"/>
        <v>-0.93475439297124596</v>
      </c>
      <c r="E1199">
        <v>1.7912772585669812E-2</v>
      </c>
    </row>
    <row r="1200" spans="2:5" x14ac:dyDescent="0.35">
      <c r="B1200" s="191">
        <v>43469</v>
      </c>
      <c r="C1200" s="72">
        <v>200.32</v>
      </c>
      <c r="D1200" s="192">
        <f t="shared" si="20"/>
        <v>-0.7867756631327969</v>
      </c>
      <c r="E1200">
        <v>1.788617886178856E-2</v>
      </c>
    </row>
    <row r="1201" spans="2:5" x14ac:dyDescent="0.35">
      <c r="B1201" s="191">
        <v>45674</v>
      </c>
      <c r="C1201" s="72">
        <v>939.48</v>
      </c>
      <c r="D1201" s="192">
        <f t="shared" si="20"/>
        <v>15.639744952178532</v>
      </c>
      <c r="E1201">
        <v>1.7865849034117476E-2</v>
      </c>
    </row>
    <row r="1202" spans="2:5" x14ac:dyDescent="0.35">
      <c r="B1202" s="191">
        <v>39021</v>
      </c>
      <c r="C1202" s="72">
        <v>56.46</v>
      </c>
      <c r="D1202" s="192">
        <f t="shared" si="20"/>
        <v>-0.42157565823173859</v>
      </c>
      <c r="E1202">
        <v>1.7847485127095775E-2</v>
      </c>
    </row>
    <row r="1203" spans="2:5" x14ac:dyDescent="0.35">
      <c r="B1203" s="191">
        <v>40359</v>
      </c>
      <c r="C1203" s="72">
        <v>97.61</v>
      </c>
      <c r="D1203" s="192">
        <f t="shared" si="20"/>
        <v>-0.5989728841413311</v>
      </c>
      <c r="E1203">
        <v>1.7831074035453476E-2</v>
      </c>
    </row>
    <row r="1204" spans="2:5" x14ac:dyDescent="0.35">
      <c r="B1204" s="191">
        <v>43623</v>
      </c>
      <c r="C1204" s="72">
        <v>243.4</v>
      </c>
      <c r="D1204" s="192">
        <f t="shared" si="20"/>
        <v>-0.76443489537967213</v>
      </c>
      <c r="E1204">
        <v>1.7813832901229398E-2</v>
      </c>
    </row>
    <row r="1205" spans="2:5" x14ac:dyDescent="0.35">
      <c r="B1205" s="191">
        <v>46114</v>
      </c>
      <c r="C1205" s="72">
        <v>1033.26</v>
      </c>
      <c r="D1205" s="192">
        <f t="shared" si="20"/>
        <v>14.029236363636363</v>
      </c>
      <c r="E1205">
        <v>1.7779572699244461E-2</v>
      </c>
    </row>
    <row r="1206" spans="2:5" x14ac:dyDescent="0.35">
      <c r="B1206" s="191">
        <v>40823</v>
      </c>
      <c r="C1206" s="72">
        <v>68.75</v>
      </c>
      <c r="D1206" s="192">
        <f t="shared" si="20"/>
        <v>-0.72487894673656406</v>
      </c>
      <c r="E1206">
        <v>1.7764618800888199E-2</v>
      </c>
    </row>
    <row r="1207" spans="2:5" x14ac:dyDescent="0.35">
      <c r="B1207" s="191">
        <v>43251</v>
      </c>
      <c r="C1207" s="72">
        <v>249.89</v>
      </c>
      <c r="D1207" s="192">
        <f t="shared" si="20"/>
        <v>-0.69579772600004874</v>
      </c>
      <c r="E1207">
        <v>1.7757504174642502E-2</v>
      </c>
    </row>
    <row r="1208" spans="2:5" x14ac:dyDescent="0.35">
      <c r="B1208" s="191">
        <v>45118</v>
      </c>
      <c r="C1208" s="72">
        <v>821.46</v>
      </c>
      <c r="D1208" s="192">
        <f t="shared" si="20"/>
        <v>1.7236737400530502</v>
      </c>
      <c r="E1208">
        <v>1.7754265112187584E-2</v>
      </c>
    </row>
    <row r="1209" spans="2:5" x14ac:dyDescent="0.35">
      <c r="B1209" s="191">
        <v>43826</v>
      </c>
      <c r="C1209" s="72">
        <v>301.60000000000002</v>
      </c>
      <c r="D1209" s="192">
        <f t="shared" si="20"/>
        <v>2.1309041835357627</v>
      </c>
      <c r="E1209">
        <v>1.7749881892421104E-2</v>
      </c>
    </row>
    <row r="1210" spans="2:5" x14ac:dyDescent="0.35">
      <c r="B1210" s="191">
        <v>40357</v>
      </c>
      <c r="C1210" s="72">
        <v>96.33</v>
      </c>
      <c r="D1210" s="192">
        <f t="shared" si="20"/>
        <v>-0.20381849739647906</v>
      </c>
      <c r="E1210">
        <v>1.7749603803486558E-2</v>
      </c>
    </row>
    <row r="1211" spans="2:5" x14ac:dyDescent="0.35">
      <c r="B1211" s="191">
        <v>41443</v>
      </c>
      <c r="C1211" s="72">
        <v>120.99</v>
      </c>
      <c r="D1211" s="192">
        <f t="shared" si="20"/>
        <v>-0.13187917055320375</v>
      </c>
      <c r="E1211">
        <v>1.7748990578734913E-2</v>
      </c>
    </row>
    <row r="1212" spans="2:5" x14ac:dyDescent="0.35">
      <c r="B1212" s="191">
        <v>42662</v>
      </c>
      <c r="C1212" s="72">
        <v>139.37</v>
      </c>
      <c r="D1212" s="192">
        <f t="shared" si="20"/>
        <v>0.48804185351270557</v>
      </c>
      <c r="E1212">
        <v>1.7744997809259644E-2</v>
      </c>
    </row>
    <row r="1213" spans="2:5" x14ac:dyDescent="0.35">
      <c r="B1213" s="191">
        <v>41039</v>
      </c>
      <c r="C1213" s="72">
        <v>93.66</v>
      </c>
      <c r="D1213" s="192">
        <f t="shared" si="20"/>
        <v>-0.39632613599742195</v>
      </c>
      <c r="E1213">
        <v>1.7711615777463718E-2</v>
      </c>
    </row>
    <row r="1214" spans="2:5" x14ac:dyDescent="0.35">
      <c r="B1214" s="191">
        <v>42927</v>
      </c>
      <c r="C1214" s="72">
        <v>155.15</v>
      </c>
      <c r="D1214" s="192">
        <f t="shared" si="20"/>
        <v>-0.86604213434639954</v>
      </c>
      <c r="E1214">
        <v>1.7710724827812552E-2</v>
      </c>
    </row>
    <row r="1215" spans="2:5" x14ac:dyDescent="0.35">
      <c r="B1215" s="191">
        <v>46141</v>
      </c>
      <c r="C1215" s="72">
        <v>1158.2</v>
      </c>
      <c r="D1215" s="192">
        <f t="shared" si="20"/>
        <v>86.477341389728096</v>
      </c>
      <c r="E1215">
        <v>1.7687839939546812E-2</v>
      </c>
    </row>
    <row r="1216" spans="2:5" x14ac:dyDescent="0.35">
      <c r="B1216" s="191">
        <v>36868</v>
      </c>
      <c r="C1216" s="72">
        <v>13.24</v>
      </c>
      <c r="D1216" s="192">
        <f t="shared" si="20"/>
        <v>-0.78520441271901364</v>
      </c>
      <c r="E1216">
        <v>1.7678708685626487E-2</v>
      </c>
    </row>
    <row r="1217" spans="2:5" x14ac:dyDescent="0.35">
      <c r="B1217" s="191">
        <v>39356</v>
      </c>
      <c r="C1217" s="72">
        <v>61.64</v>
      </c>
      <c r="D1217" s="192">
        <f t="shared" si="20"/>
        <v>-0.57881790228903318</v>
      </c>
      <c r="E1217">
        <v>1.7665510979032462E-2</v>
      </c>
    </row>
    <row r="1218" spans="2:5" x14ac:dyDescent="0.35">
      <c r="B1218" s="191">
        <v>41253</v>
      </c>
      <c r="C1218" s="72">
        <v>146.35</v>
      </c>
      <c r="D1218" s="192">
        <f t="shared" si="20"/>
        <v>1.6725712198685172</v>
      </c>
      <c r="E1218">
        <v>1.7662193171545715E-2</v>
      </c>
    </row>
    <row r="1219" spans="2:5" x14ac:dyDescent="0.35">
      <c r="B1219" s="191">
        <v>39636</v>
      </c>
      <c r="C1219" s="72">
        <v>54.76</v>
      </c>
      <c r="D1219" s="192">
        <f t="shared" si="20"/>
        <v>-0.52535321140677826</v>
      </c>
      <c r="E1219">
        <v>1.7654711020256286E-2</v>
      </c>
    </row>
    <row r="1220" spans="2:5" x14ac:dyDescent="0.35">
      <c r="B1220" s="191">
        <v>42278</v>
      </c>
      <c r="C1220" s="72">
        <v>115.37</v>
      </c>
      <c r="D1220" s="192">
        <f t="shared" ref="D1220:D1283" si="21">C1220/C1221-1</f>
        <v>3.4407236335642803</v>
      </c>
      <c r="E1220">
        <v>1.7641351327511767E-2</v>
      </c>
    </row>
    <row r="1221" spans="2:5" x14ac:dyDescent="0.35">
      <c r="B1221" s="191">
        <v>38023</v>
      </c>
      <c r="C1221" s="72">
        <v>25.98</v>
      </c>
      <c r="D1221" s="192">
        <f t="shared" si="21"/>
        <v>-0.56336134453781517</v>
      </c>
      <c r="E1221">
        <v>1.7626321974147929E-2</v>
      </c>
    </row>
    <row r="1222" spans="2:5" x14ac:dyDescent="0.35">
      <c r="B1222" s="191">
        <v>39393</v>
      </c>
      <c r="C1222" s="72">
        <v>59.5</v>
      </c>
      <c r="D1222" s="192">
        <f t="shared" si="21"/>
        <v>-0.67413330412399364</v>
      </c>
      <c r="E1222">
        <v>1.761587138703602E-2</v>
      </c>
    </row>
    <row r="1223" spans="2:5" x14ac:dyDescent="0.35">
      <c r="B1223" s="191">
        <v>42983</v>
      </c>
      <c r="C1223" s="72">
        <v>182.59</v>
      </c>
      <c r="D1223" s="192">
        <f t="shared" si="21"/>
        <v>-0.70560446293250778</v>
      </c>
      <c r="E1223">
        <v>1.7611324750599122E-2</v>
      </c>
    </row>
    <row r="1224" spans="2:5" x14ac:dyDescent="0.35">
      <c r="B1224" s="191">
        <v>44287</v>
      </c>
      <c r="C1224" s="72">
        <v>620.22</v>
      </c>
      <c r="D1224" s="192">
        <f t="shared" si="21"/>
        <v>-9.1838228834158264E-2</v>
      </c>
      <c r="E1224">
        <v>1.7604882770841268E-2</v>
      </c>
    </row>
    <row r="1225" spans="2:5" x14ac:dyDescent="0.35">
      <c r="B1225" s="191">
        <v>45002</v>
      </c>
      <c r="C1225" s="72">
        <v>682.94</v>
      </c>
      <c r="D1225" s="192">
        <f t="shared" si="21"/>
        <v>5.3417216083201788</v>
      </c>
      <c r="E1225">
        <v>1.7582024614834602E-2</v>
      </c>
    </row>
    <row r="1226" spans="2:5" x14ac:dyDescent="0.35">
      <c r="B1226" s="191">
        <v>42459</v>
      </c>
      <c r="C1226" s="72">
        <v>107.69</v>
      </c>
      <c r="D1226" s="192">
        <f t="shared" si="21"/>
        <v>4.6352694924123492</v>
      </c>
      <c r="E1226">
        <v>1.7575356704148115E-2</v>
      </c>
    </row>
    <row r="1227" spans="2:5" x14ac:dyDescent="0.35">
      <c r="B1227" s="191">
        <v>37902</v>
      </c>
      <c r="C1227" s="72">
        <v>19.11</v>
      </c>
      <c r="D1227" s="192">
        <f t="shared" si="21"/>
        <v>-0.84804389312977102</v>
      </c>
      <c r="E1227">
        <v>1.7571884984025399E-2</v>
      </c>
    </row>
    <row r="1228" spans="2:5" x14ac:dyDescent="0.35">
      <c r="B1228" s="191">
        <v>42808</v>
      </c>
      <c r="C1228" s="72">
        <v>125.76</v>
      </c>
      <c r="D1228" s="192">
        <f t="shared" si="21"/>
        <v>4.2862547288776804</v>
      </c>
      <c r="E1228">
        <v>1.7558054858807459E-2</v>
      </c>
    </row>
    <row r="1229" spans="2:5" x14ac:dyDescent="0.35">
      <c r="B1229" s="191">
        <v>38089</v>
      </c>
      <c r="C1229" s="72">
        <v>23.79</v>
      </c>
      <c r="D1229" s="192">
        <f t="shared" si="21"/>
        <v>-0.9674038145346926</v>
      </c>
      <c r="E1229">
        <v>1.7536355859709252E-2</v>
      </c>
    </row>
    <row r="1230" spans="2:5" x14ac:dyDescent="0.35">
      <c r="B1230" s="191">
        <v>44537</v>
      </c>
      <c r="C1230" s="72">
        <v>729.84</v>
      </c>
      <c r="D1230" s="192">
        <f t="shared" si="21"/>
        <v>-0.34813597470570368</v>
      </c>
      <c r="E1230">
        <v>1.7524781463047479E-2</v>
      </c>
    </row>
    <row r="1231" spans="2:5" x14ac:dyDescent="0.35">
      <c r="B1231" s="191">
        <v>45392</v>
      </c>
      <c r="C1231" s="72">
        <v>1119.6199999999999</v>
      </c>
      <c r="D1231" s="192">
        <f t="shared" si="21"/>
        <v>13.255411255411254</v>
      </c>
      <c r="E1231">
        <v>1.7503362535897349E-2</v>
      </c>
    </row>
    <row r="1232" spans="2:5" x14ac:dyDescent="0.35">
      <c r="B1232" s="191">
        <v>40595</v>
      </c>
      <c r="C1232" s="72">
        <v>78.540000000000006</v>
      </c>
      <c r="D1232" s="192">
        <f t="shared" si="21"/>
        <v>-0.10065269666781163</v>
      </c>
      <c r="E1232">
        <v>1.7489312087058062E-2</v>
      </c>
    </row>
    <row r="1233" spans="2:5" x14ac:dyDescent="0.35">
      <c r="B1233" s="191">
        <v>41044</v>
      </c>
      <c r="C1233" s="72">
        <v>87.33</v>
      </c>
      <c r="D1233" s="192">
        <f t="shared" si="21"/>
        <v>0.78260869565217384</v>
      </c>
      <c r="E1233">
        <v>1.747640685075158E-2</v>
      </c>
    </row>
    <row r="1234" spans="2:5" x14ac:dyDescent="0.35">
      <c r="B1234" s="191">
        <v>39826</v>
      </c>
      <c r="C1234" s="72">
        <v>48.99</v>
      </c>
      <c r="D1234" s="192">
        <f t="shared" si="21"/>
        <v>-0.42882126617698491</v>
      </c>
      <c r="E1234">
        <v>1.7445482866043749E-2</v>
      </c>
    </row>
    <row r="1235" spans="2:5" x14ac:dyDescent="0.35">
      <c r="B1235" s="191">
        <v>40731</v>
      </c>
      <c r="C1235" s="72">
        <v>85.77</v>
      </c>
      <c r="D1235" s="192">
        <f t="shared" si="21"/>
        <v>5.1046263345195726</v>
      </c>
      <c r="E1235">
        <v>1.7437722419928914E-2</v>
      </c>
    </row>
    <row r="1236" spans="2:5" x14ac:dyDescent="0.35">
      <c r="B1236" s="191">
        <v>36759</v>
      </c>
      <c r="C1236" s="72">
        <v>14.05</v>
      </c>
      <c r="D1236" s="192">
        <f t="shared" si="21"/>
        <v>-0.88947451227186913</v>
      </c>
      <c r="E1236">
        <v>1.7378711078928299E-2</v>
      </c>
    </row>
    <row r="1237" spans="2:5" x14ac:dyDescent="0.35">
      <c r="B1237" s="191">
        <v>42220</v>
      </c>
      <c r="C1237" s="72">
        <v>127.12</v>
      </c>
      <c r="D1237" s="192">
        <f t="shared" si="21"/>
        <v>3.2153296524845887E-2</v>
      </c>
      <c r="E1237">
        <v>1.7366946778711423E-2</v>
      </c>
    </row>
    <row r="1238" spans="2:5" x14ac:dyDescent="0.35">
      <c r="B1238" s="191">
        <v>41674</v>
      </c>
      <c r="C1238" s="72">
        <v>123.16</v>
      </c>
      <c r="D1238" s="192">
        <f t="shared" si="21"/>
        <v>3.4655547498187094</v>
      </c>
      <c r="E1238">
        <v>1.7346770196596584E-2</v>
      </c>
    </row>
    <row r="1239" spans="2:5" x14ac:dyDescent="0.35">
      <c r="B1239" s="191">
        <v>38175</v>
      </c>
      <c r="C1239" s="72">
        <v>27.58</v>
      </c>
      <c r="D1239" s="192">
        <f t="shared" si="21"/>
        <v>-0.75897928864808184</v>
      </c>
      <c r="E1239">
        <v>1.7336776097381046E-2</v>
      </c>
    </row>
    <row r="1240" spans="2:5" x14ac:dyDescent="0.35">
      <c r="B1240" s="191">
        <v>41134</v>
      </c>
      <c r="C1240" s="72">
        <v>114.43</v>
      </c>
      <c r="D1240" s="192">
        <f t="shared" si="21"/>
        <v>4.1290900941281938</v>
      </c>
      <c r="E1240">
        <v>1.7336415362731117E-2</v>
      </c>
    </row>
    <row r="1241" spans="2:5" x14ac:dyDescent="0.35">
      <c r="B1241" s="191">
        <v>36689</v>
      </c>
      <c r="C1241" s="72">
        <v>22.31</v>
      </c>
      <c r="D1241" s="192">
        <f t="shared" si="21"/>
        <v>-0.97637853633745553</v>
      </c>
      <c r="E1241">
        <v>1.7327861377108844E-2</v>
      </c>
    </row>
    <row r="1242" spans="2:5" x14ac:dyDescent="0.35">
      <c r="B1242" s="191">
        <v>45279</v>
      </c>
      <c r="C1242" s="72">
        <v>944.48</v>
      </c>
      <c r="D1242" s="192">
        <f t="shared" si="21"/>
        <v>8.6800245977247119</v>
      </c>
      <c r="E1242">
        <v>1.7320120637656311E-2</v>
      </c>
    </row>
    <row r="1243" spans="2:5" x14ac:dyDescent="0.35">
      <c r="B1243" s="191">
        <v>41087</v>
      </c>
      <c r="C1243" s="72">
        <v>97.57</v>
      </c>
      <c r="D1243" s="192">
        <f t="shared" si="21"/>
        <v>-0.91654406733269467</v>
      </c>
      <c r="E1243">
        <v>1.7307892816181836E-2</v>
      </c>
    </row>
    <row r="1244" spans="2:5" x14ac:dyDescent="0.35">
      <c r="B1244" s="191">
        <v>45520</v>
      </c>
      <c r="C1244" s="72">
        <v>1169.1199999999999</v>
      </c>
      <c r="D1244" s="192">
        <f t="shared" si="21"/>
        <v>10.900651465798045</v>
      </c>
      <c r="E1244">
        <v>1.7298388500226025E-2</v>
      </c>
    </row>
    <row r="1245" spans="2:5" x14ac:dyDescent="0.35">
      <c r="B1245" s="191">
        <v>41092</v>
      </c>
      <c r="C1245" s="72">
        <v>98.24</v>
      </c>
      <c r="D1245" s="192">
        <f t="shared" si="21"/>
        <v>-0.28370397375136713</v>
      </c>
      <c r="E1245">
        <v>1.7293155224189727E-2</v>
      </c>
    </row>
    <row r="1246" spans="2:5" x14ac:dyDescent="0.35">
      <c r="B1246" s="191">
        <v>41484</v>
      </c>
      <c r="C1246" s="72">
        <v>137.15</v>
      </c>
      <c r="D1246" s="192">
        <f t="shared" si="21"/>
        <v>7.6203645505971096</v>
      </c>
      <c r="E1246">
        <v>1.7282302329031385E-2</v>
      </c>
    </row>
    <row r="1247" spans="2:5" x14ac:dyDescent="0.35">
      <c r="B1247" s="191">
        <v>37845</v>
      </c>
      <c r="C1247" s="72">
        <v>15.91</v>
      </c>
      <c r="D1247" s="192">
        <f t="shared" si="21"/>
        <v>-0.87504908505458256</v>
      </c>
      <c r="E1247">
        <v>1.7263427109974305E-2</v>
      </c>
    </row>
    <row r="1248" spans="2:5" x14ac:dyDescent="0.35">
      <c r="B1248" s="191">
        <v>42601</v>
      </c>
      <c r="C1248" s="72">
        <v>127.33</v>
      </c>
      <c r="D1248" s="192">
        <f t="shared" si="21"/>
        <v>7.9985865724381622</v>
      </c>
      <c r="E1248">
        <v>1.7256531117679996E-2</v>
      </c>
    </row>
    <row r="1249" spans="2:5" x14ac:dyDescent="0.35">
      <c r="B1249" s="191">
        <v>36789</v>
      </c>
      <c r="C1249" s="72">
        <v>14.15</v>
      </c>
      <c r="D1249" s="192">
        <f t="shared" si="21"/>
        <v>-0.17251461988304095</v>
      </c>
      <c r="E1249">
        <v>1.7253774263120025E-2</v>
      </c>
    </row>
    <row r="1250" spans="2:5" x14ac:dyDescent="0.35">
      <c r="B1250" s="191">
        <v>37894</v>
      </c>
      <c r="C1250" s="72">
        <v>17.100000000000001</v>
      </c>
      <c r="D1250" s="192">
        <f t="shared" si="21"/>
        <v>-0.84659549654615596</v>
      </c>
      <c r="E1250">
        <v>1.7251635930993547E-2</v>
      </c>
    </row>
    <row r="1251" spans="2:5" x14ac:dyDescent="0.35">
      <c r="B1251" s="191">
        <v>42709</v>
      </c>
      <c r="C1251" s="72">
        <v>111.47</v>
      </c>
      <c r="D1251" s="192">
        <f t="shared" si="21"/>
        <v>1.0307888504281291</v>
      </c>
      <c r="E1251">
        <v>1.7247672933016878E-2</v>
      </c>
    </row>
    <row r="1252" spans="2:5" x14ac:dyDescent="0.35">
      <c r="B1252" s="191">
        <v>39631</v>
      </c>
      <c r="C1252" s="72">
        <v>54.89</v>
      </c>
      <c r="D1252" s="192">
        <f t="shared" si="21"/>
        <v>-0.86057912115824231</v>
      </c>
      <c r="E1252">
        <v>1.7234988880652224E-2</v>
      </c>
    </row>
    <row r="1253" spans="2:5" x14ac:dyDescent="0.35">
      <c r="B1253" s="191">
        <v>44019</v>
      </c>
      <c r="C1253" s="72">
        <v>393.7</v>
      </c>
      <c r="D1253" s="192">
        <f t="shared" si="21"/>
        <v>34.089126559714792</v>
      </c>
      <c r="E1253">
        <v>1.7233806164896892E-2</v>
      </c>
    </row>
    <row r="1254" spans="2:5" x14ac:dyDescent="0.35">
      <c r="B1254" s="191">
        <v>37468</v>
      </c>
      <c r="C1254" s="72">
        <v>11.22</v>
      </c>
      <c r="D1254" s="192">
        <f t="shared" si="21"/>
        <v>-0.91285436893203886</v>
      </c>
      <c r="E1254">
        <v>1.7225747960109006E-2</v>
      </c>
    </row>
    <row r="1255" spans="2:5" x14ac:dyDescent="0.35">
      <c r="B1255" s="191">
        <v>41991</v>
      </c>
      <c r="C1255" s="72">
        <v>128.75</v>
      </c>
      <c r="D1255" s="192">
        <f t="shared" si="21"/>
        <v>-7.6398852223816371E-2</v>
      </c>
      <c r="E1255">
        <v>1.7223670696057569E-2</v>
      </c>
    </row>
    <row r="1256" spans="2:5" x14ac:dyDescent="0.35">
      <c r="B1256" s="191">
        <v>42055</v>
      </c>
      <c r="C1256" s="72">
        <v>139.4</v>
      </c>
      <c r="D1256" s="192">
        <f t="shared" si="21"/>
        <v>0.11244114595802412</v>
      </c>
      <c r="E1256">
        <v>1.7221249270286121E-2</v>
      </c>
    </row>
    <row r="1257" spans="2:5" x14ac:dyDescent="0.35">
      <c r="B1257" s="191">
        <v>41299</v>
      </c>
      <c r="C1257" s="72">
        <v>125.31</v>
      </c>
      <c r="D1257" s="192">
        <f t="shared" si="21"/>
        <v>-0.46956484930579068</v>
      </c>
      <c r="E1257">
        <v>1.720918905755342E-2</v>
      </c>
    </row>
    <row r="1258" spans="2:5" x14ac:dyDescent="0.35">
      <c r="B1258" s="191">
        <v>43244</v>
      </c>
      <c r="C1258" s="72">
        <v>236.24</v>
      </c>
      <c r="D1258" s="192">
        <f t="shared" si="21"/>
        <v>8.4761331728840759</v>
      </c>
      <c r="E1258">
        <v>1.717976318622183E-2</v>
      </c>
    </row>
    <row r="1259" spans="2:5" x14ac:dyDescent="0.35">
      <c r="B1259" s="191">
        <v>38044</v>
      </c>
      <c r="C1259" s="72">
        <v>24.93</v>
      </c>
      <c r="D1259" s="192">
        <f t="shared" si="21"/>
        <v>-0.89715770801534589</v>
      </c>
      <c r="E1259">
        <v>1.7135862913096656E-2</v>
      </c>
    </row>
    <row r="1260" spans="2:5" x14ac:dyDescent="0.35">
      <c r="B1260" s="191">
        <v>43657</v>
      </c>
      <c r="C1260" s="72">
        <v>242.41</v>
      </c>
      <c r="D1260" s="192">
        <f t="shared" si="21"/>
        <v>-0.25006187353050369</v>
      </c>
      <c r="E1260">
        <v>1.7119120547140376E-2</v>
      </c>
    </row>
    <row r="1261" spans="2:5" x14ac:dyDescent="0.35">
      <c r="B1261" s="191">
        <v>43958</v>
      </c>
      <c r="C1261" s="72">
        <v>323.24</v>
      </c>
      <c r="D1261" s="192">
        <f t="shared" si="21"/>
        <v>12.258408531583266</v>
      </c>
      <c r="E1261">
        <v>1.7117684078036488E-2</v>
      </c>
    </row>
    <row r="1262" spans="2:5" x14ac:dyDescent="0.35">
      <c r="B1262" s="191">
        <v>35702</v>
      </c>
      <c r="C1262" s="72">
        <v>24.38</v>
      </c>
      <c r="D1262" s="192">
        <f t="shared" si="21"/>
        <v>0.5749354005167957</v>
      </c>
      <c r="E1262">
        <v>1.7104714226116036E-2</v>
      </c>
    </row>
    <row r="1263" spans="2:5" x14ac:dyDescent="0.35">
      <c r="B1263" s="191">
        <v>37841</v>
      </c>
      <c r="C1263" s="72">
        <v>15.48</v>
      </c>
      <c r="D1263" s="192">
        <f t="shared" si="21"/>
        <v>-0.98401602527698329</v>
      </c>
      <c r="E1263">
        <v>1.7082785808147261E-2</v>
      </c>
    </row>
    <row r="1264" spans="2:5" x14ac:dyDescent="0.35">
      <c r="B1264" s="191">
        <v>45680</v>
      </c>
      <c r="C1264" s="72">
        <v>968.47</v>
      </c>
      <c r="D1264" s="192">
        <f t="shared" si="21"/>
        <v>11.024708219518251</v>
      </c>
      <c r="E1264">
        <v>1.7054703170452434E-2</v>
      </c>
    </row>
    <row r="1265" spans="2:5" x14ac:dyDescent="0.35">
      <c r="B1265" s="191">
        <v>40711</v>
      </c>
      <c r="C1265" s="72">
        <v>80.540000000000006</v>
      </c>
      <c r="D1265" s="192">
        <f t="shared" si="21"/>
        <v>3.9993792675356925</v>
      </c>
      <c r="E1265">
        <v>1.704760702108854E-2</v>
      </c>
    </row>
    <row r="1266" spans="2:5" x14ac:dyDescent="0.35">
      <c r="B1266" s="191">
        <v>35969</v>
      </c>
      <c r="C1266" s="72">
        <v>16.11</v>
      </c>
      <c r="D1266" s="192">
        <f t="shared" si="21"/>
        <v>0.22696115765422675</v>
      </c>
      <c r="E1266">
        <v>1.7045454545454586E-2</v>
      </c>
    </row>
    <row r="1267" spans="2:5" x14ac:dyDescent="0.35">
      <c r="B1267" s="191">
        <v>36878</v>
      </c>
      <c r="C1267" s="72">
        <v>13.13</v>
      </c>
      <c r="D1267" s="192">
        <f t="shared" si="21"/>
        <v>-0.94362387290682692</v>
      </c>
      <c r="E1267">
        <v>1.7041053446940513E-2</v>
      </c>
    </row>
    <row r="1268" spans="2:5" x14ac:dyDescent="0.35">
      <c r="B1268" s="191">
        <v>43054</v>
      </c>
      <c r="C1268" s="72">
        <v>232.9</v>
      </c>
      <c r="D1268" s="192">
        <f t="shared" si="21"/>
        <v>1.5975908989515952</v>
      </c>
      <c r="E1268">
        <v>1.7030567685589526E-2</v>
      </c>
    </row>
    <row r="1269" spans="2:5" x14ac:dyDescent="0.35">
      <c r="B1269" s="191">
        <v>41075</v>
      </c>
      <c r="C1269" s="72">
        <v>89.66</v>
      </c>
      <c r="D1269" s="192">
        <f t="shared" si="21"/>
        <v>1.9406362741882583</v>
      </c>
      <c r="E1269">
        <v>1.701451905626139E-2</v>
      </c>
    </row>
    <row r="1270" spans="2:5" x14ac:dyDescent="0.35">
      <c r="B1270" s="191">
        <v>36515</v>
      </c>
      <c r="C1270" s="72">
        <v>30.49</v>
      </c>
      <c r="D1270" s="192">
        <f t="shared" si="21"/>
        <v>1.0353805073431239</v>
      </c>
      <c r="E1270">
        <v>1.7011340893929194E-2</v>
      </c>
    </row>
    <row r="1271" spans="2:5" x14ac:dyDescent="0.35">
      <c r="B1271" s="191">
        <v>37762</v>
      </c>
      <c r="C1271" s="72">
        <v>14.98</v>
      </c>
      <c r="D1271" s="192">
        <f t="shared" si="21"/>
        <v>-0.9865896781701804</v>
      </c>
      <c r="E1271">
        <v>1.6972165648336812E-2</v>
      </c>
    </row>
    <row r="1272" spans="2:5" x14ac:dyDescent="0.35">
      <c r="B1272" s="191">
        <v>45833</v>
      </c>
      <c r="C1272" s="72">
        <v>1117.05</v>
      </c>
      <c r="D1272" s="192">
        <f t="shared" si="21"/>
        <v>8.1809813429769047</v>
      </c>
      <c r="E1272">
        <v>1.6969983885798401E-2</v>
      </c>
    </row>
    <row r="1273" spans="2:5" x14ac:dyDescent="0.35">
      <c r="B1273" s="191">
        <v>41421</v>
      </c>
      <c r="C1273" s="72">
        <v>121.67</v>
      </c>
      <c r="D1273" s="192">
        <f t="shared" si="21"/>
        <v>3.6087121212121218</v>
      </c>
      <c r="E1273">
        <v>1.6967569374791047E-2</v>
      </c>
    </row>
    <row r="1274" spans="2:5" x14ac:dyDescent="0.35">
      <c r="B1274" s="191">
        <v>36234</v>
      </c>
      <c r="C1274" s="72">
        <v>26.4</v>
      </c>
      <c r="D1274" s="192">
        <f t="shared" si="21"/>
        <v>-0.8713701032937049</v>
      </c>
      <c r="E1274">
        <v>1.6949152542372836E-2</v>
      </c>
    </row>
    <row r="1275" spans="2:5" x14ac:dyDescent="0.35">
      <c r="B1275" s="191">
        <v>43458</v>
      </c>
      <c r="C1275" s="72">
        <v>205.24</v>
      </c>
      <c r="D1275" s="192">
        <f t="shared" si="21"/>
        <v>6.4335385729808046</v>
      </c>
      <c r="E1275">
        <v>1.6945793281141652E-2</v>
      </c>
    </row>
    <row r="1276" spans="2:5" x14ac:dyDescent="0.35">
      <c r="B1276" s="191">
        <v>38005</v>
      </c>
      <c r="C1276" s="72">
        <v>27.61</v>
      </c>
      <c r="D1276" s="192">
        <f t="shared" si="21"/>
        <v>-0.95991463166758617</v>
      </c>
      <c r="E1276">
        <v>1.694290976058932E-2</v>
      </c>
    </row>
    <row r="1277" spans="2:5" x14ac:dyDescent="0.35">
      <c r="B1277" s="191">
        <v>44589</v>
      </c>
      <c r="C1277" s="72">
        <v>688.78</v>
      </c>
      <c r="D1277" s="192">
        <f t="shared" si="21"/>
        <v>11.062697022767075</v>
      </c>
      <c r="E1277">
        <v>1.6934638496404864E-2</v>
      </c>
    </row>
    <row r="1278" spans="2:5" x14ac:dyDescent="0.35">
      <c r="B1278" s="191">
        <v>39211</v>
      </c>
      <c r="C1278" s="72">
        <v>57.1</v>
      </c>
      <c r="D1278" s="192">
        <f t="shared" si="21"/>
        <v>6.7289719626168143E-2</v>
      </c>
      <c r="E1278">
        <v>1.6918967052537814E-2</v>
      </c>
    </row>
    <row r="1279" spans="2:5" x14ac:dyDescent="0.35">
      <c r="B1279" s="191">
        <v>39114</v>
      </c>
      <c r="C1279" s="72">
        <v>53.5</v>
      </c>
      <c r="D1279" s="192">
        <f t="shared" si="21"/>
        <v>-0.92863336223571002</v>
      </c>
      <c r="E1279">
        <v>1.6916935943736888E-2</v>
      </c>
    </row>
    <row r="1280" spans="2:5" x14ac:dyDescent="0.35">
      <c r="B1280" s="191">
        <v>44414</v>
      </c>
      <c r="C1280" s="72">
        <v>749.65</v>
      </c>
      <c r="D1280" s="192">
        <f t="shared" si="21"/>
        <v>28.68910891089109</v>
      </c>
      <c r="E1280">
        <v>1.6915814319433453E-2</v>
      </c>
    </row>
    <row r="1281" spans="2:5" x14ac:dyDescent="0.35">
      <c r="B1281" s="191">
        <v>35863</v>
      </c>
      <c r="C1281" s="72">
        <v>25.25</v>
      </c>
      <c r="D1281" s="192">
        <f t="shared" si="21"/>
        <v>-0.97047232584519316</v>
      </c>
      <c r="E1281">
        <v>1.6915022150624237E-2</v>
      </c>
    </row>
    <row r="1282" spans="2:5" x14ac:dyDescent="0.35">
      <c r="B1282" s="191">
        <v>45205</v>
      </c>
      <c r="C1282" s="72">
        <v>855.13</v>
      </c>
      <c r="D1282" s="192">
        <f t="shared" si="21"/>
        <v>2.7306583373378102E-2</v>
      </c>
      <c r="E1282">
        <v>1.6910251988916825E-2</v>
      </c>
    </row>
    <row r="1283" spans="2:5" x14ac:dyDescent="0.35">
      <c r="B1283" s="191">
        <v>45121</v>
      </c>
      <c r="C1283" s="72">
        <v>832.4</v>
      </c>
      <c r="D1283" s="192">
        <f t="shared" si="21"/>
        <v>13.398892925099462</v>
      </c>
      <c r="E1283">
        <v>1.6895317443834879E-2</v>
      </c>
    </row>
    <row r="1284" spans="2:5" x14ac:dyDescent="0.35">
      <c r="B1284" s="191">
        <v>39671</v>
      </c>
      <c r="C1284" s="72">
        <v>57.81</v>
      </c>
      <c r="D1284" s="192">
        <f t="shared" ref="D1284:D1347" si="22">C1284/C1285-1</f>
        <v>-4.0179312634899489E-2</v>
      </c>
      <c r="E1284">
        <v>1.6886543535620024E-2</v>
      </c>
    </row>
    <row r="1285" spans="2:5" x14ac:dyDescent="0.35">
      <c r="B1285" s="191">
        <v>38854</v>
      </c>
      <c r="C1285" s="72">
        <v>60.23</v>
      </c>
      <c r="D1285" s="192">
        <f t="shared" si="22"/>
        <v>-0.56901610017889093</v>
      </c>
      <c r="E1285">
        <v>1.6883336147222705E-2</v>
      </c>
    </row>
    <row r="1286" spans="2:5" x14ac:dyDescent="0.35">
      <c r="B1286" s="191">
        <v>41943</v>
      </c>
      <c r="C1286" s="72">
        <v>139.75</v>
      </c>
      <c r="D1286" s="192">
        <f t="shared" si="22"/>
        <v>7.2839359810314157</v>
      </c>
      <c r="E1286">
        <v>1.6881321399985438E-2</v>
      </c>
    </row>
    <row r="1287" spans="2:5" x14ac:dyDescent="0.35">
      <c r="B1287" s="191">
        <v>35222</v>
      </c>
      <c r="C1287" s="72">
        <v>16.87</v>
      </c>
      <c r="D1287" s="192">
        <f t="shared" si="22"/>
        <v>-0.98225518039339432</v>
      </c>
      <c r="E1287">
        <v>1.6877637130801704E-2</v>
      </c>
    </row>
    <row r="1288" spans="2:5" x14ac:dyDescent="0.35">
      <c r="B1288" s="191">
        <v>45736</v>
      </c>
      <c r="C1288" s="72">
        <v>950.7</v>
      </c>
      <c r="D1288" s="192">
        <f t="shared" si="22"/>
        <v>57.289393010423062</v>
      </c>
      <c r="E1288">
        <v>1.6845820632119368E-2</v>
      </c>
    </row>
    <row r="1289" spans="2:5" x14ac:dyDescent="0.35">
      <c r="B1289" s="191">
        <v>36074</v>
      </c>
      <c r="C1289" s="72">
        <v>16.309999999999999</v>
      </c>
      <c r="D1289" s="192">
        <f t="shared" si="22"/>
        <v>-0.83147344492663777</v>
      </c>
      <c r="E1289">
        <v>1.6832917705735584E-2</v>
      </c>
    </row>
    <row r="1290" spans="2:5" x14ac:dyDescent="0.35">
      <c r="B1290" s="191">
        <v>42422</v>
      </c>
      <c r="C1290" s="72">
        <v>96.78</v>
      </c>
      <c r="D1290" s="192">
        <f t="shared" si="22"/>
        <v>2.0177736202057996</v>
      </c>
      <c r="E1290">
        <v>1.6810254255095636E-2</v>
      </c>
    </row>
    <row r="1291" spans="2:5" x14ac:dyDescent="0.35">
      <c r="B1291" s="191">
        <v>36488</v>
      </c>
      <c r="C1291" s="72">
        <v>32.07</v>
      </c>
      <c r="D1291" s="192">
        <f t="shared" si="22"/>
        <v>-0.97176414654117393</v>
      </c>
      <c r="E1291">
        <v>1.6804058338617756E-2</v>
      </c>
    </row>
    <row r="1292" spans="2:5" x14ac:dyDescent="0.35">
      <c r="B1292" s="191">
        <v>45834</v>
      </c>
      <c r="C1292" s="72">
        <v>1135.79</v>
      </c>
      <c r="D1292" s="192">
        <f t="shared" si="22"/>
        <v>8.5116824386567291</v>
      </c>
      <c r="E1292">
        <v>1.6776330513405879E-2</v>
      </c>
    </row>
    <row r="1293" spans="2:5" x14ac:dyDescent="0.35">
      <c r="B1293" s="191">
        <v>42198</v>
      </c>
      <c r="C1293" s="72">
        <v>119.41</v>
      </c>
      <c r="D1293" s="192">
        <f t="shared" si="22"/>
        <v>0.62728263832106856</v>
      </c>
      <c r="E1293">
        <v>1.6774523160763E-2</v>
      </c>
    </row>
    <row r="1294" spans="2:5" x14ac:dyDescent="0.35">
      <c r="B1294" s="191">
        <v>40828</v>
      </c>
      <c r="C1294" s="72">
        <v>73.38</v>
      </c>
      <c r="D1294" s="192">
        <f t="shared" si="22"/>
        <v>-0.71086331218724141</v>
      </c>
      <c r="E1294">
        <v>1.6765969239296075E-2</v>
      </c>
    </row>
    <row r="1295" spans="2:5" x14ac:dyDescent="0.35">
      <c r="B1295" s="191">
        <v>43167</v>
      </c>
      <c r="C1295" s="72">
        <v>253.79</v>
      </c>
      <c r="D1295" s="192">
        <f t="shared" si="22"/>
        <v>0.88257547659669155</v>
      </c>
      <c r="E1295">
        <v>1.6746123953367276E-2</v>
      </c>
    </row>
    <row r="1296" spans="2:5" x14ac:dyDescent="0.35">
      <c r="B1296" s="191">
        <v>41863</v>
      </c>
      <c r="C1296" s="72">
        <v>134.81</v>
      </c>
      <c r="D1296" s="192">
        <f t="shared" si="22"/>
        <v>1.3613592573130147</v>
      </c>
      <c r="E1296">
        <v>1.6743344143600458E-2</v>
      </c>
    </row>
    <row r="1297" spans="2:5" x14ac:dyDescent="0.35">
      <c r="B1297" s="191">
        <v>39490</v>
      </c>
      <c r="C1297" s="72">
        <v>57.09</v>
      </c>
      <c r="D1297" s="192">
        <f t="shared" si="22"/>
        <v>-0.50835342748880463</v>
      </c>
      <c r="E1297">
        <v>1.6740872662511119E-2</v>
      </c>
    </row>
    <row r="1298" spans="2:5" x14ac:dyDescent="0.35">
      <c r="B1298" s="191">
        <v>42327</v>
      </c>
      <c r="C1298" s="72">
        <v>116.12</v>
      </c>
      <c r="D1298" s="192">
        <f t="shared" si="22"/>
        <v>-0.89147156409177997</v>
      </c>
      <c r="E1298">
        <v>1.6723579371333619E-2</v>
      </c>
    </row>
    <row r="1299" spans="2:5" x14ac:dyDescent="0.35">
      <c r="B1299" s="191">
        <v>45447</v>
      </c>
      <c r="C1299" s="72">
        <v>1069.95</v>
      </c>
      <c r="D1299" s="192">
        <f t="shared" si="22"/>
        <v>3.7608347423689601</v>
      </c>
      <c r="E1299">
        <v>1.669549022216299E-2</v>
      </c>
    </row>
    <row r="1300" spans="2:5" x14ac:dyDescent="0.35">
      <c r="B1300" s="191">
        <v>43613</v>
      </c>
      <c r="C1300" s="72">
        <v>224.74</v>
      </c>
      <c r="D1300" s="192">
        <f t="shared" si="22"/>
        <v>-0.68877317860159804</v>
      </c>
      <c r="E1300">
        <v>1.6693055869712703E-2</v>
      </c>
    </row>
    <row r="1301" spans="2:5" x14ac:dyDescent="0.35">
      <c r="B1301" s="191">
        <v>45042</v>
      </c>
      <c r="C1301" s="72">
        <v>722.11</v>
      </c>
      <c r="D1301" s="192">
        <f t="shared" si="22"/>
        <v>6.4513466102569401</v>
      </c>
      <c r="E1301">
        <v>1.6684031199842408E-2</v>
      </c>
    </row>
    <row r="1302" spans="2:5" x14ac:dyDescent="0.35">
      <c r="B1302" s="191">
        <v>41107</v>
      </c>
      <c r="C1302" s="72">
        <v>96.91</v>
      </c>
      <c r="D1302" s="192">
        <f t="shared" si="22"/>
        <v>-0.30892105826142768</v>
      </c>
      <c r="E1302">
        <v>1.6680654637012182E-2</v>
      </c>
    </row>
    <row r="1303" spans="2:5" x14ac:dyDescent="0.35">
      <c r="B1303" s="191">
        <v>42893</v>
      </c>
      <c r="C1303" s="72">
        <v>140.22999999999999</v>
      </c>
      <c r="D1303" s="192">
        <f t="shared" si="22"/>
        <v>-0.42384650149965075</v>
      </c>
      <c r="E1303">
        <v>1.6675125063437823E-2</v>
      </c>
    </row>
    <row r="1304" spans="2:5" x14ac:dyDescent="0.35">
      <c r="B1304" s="191">
        <v>43185</v>
      </c>
      <c r="C1304" s="72">
        <v>243.39</v>
      </c>
      <c r="D1304" s="192">
        <f t="shared" si="22"/>
        <v>9.5</v>
      </c>
      <c r="E1304">
        <v>1.6666666666666607E-2</v>
      </c>
    </row>
    <row r="1305" spans="2:5" x14ac:dyDescent="0.35">
      <c r="B1305" s="191">
        <v>35634</v>
      </c>
      <c r="C1305" s="72">
        <v>23.18</v>
      </c>
      <c r="D1305" s="192">
        <f t="shared" si="22"/>
        <v>-0.74842630779248975</v>
      </c>
      <c r="E1305">
        <v>1.6666666666666607E-2</v>
      </c>
    </row>
    <row r="1306" spans="2:5" x14ac:dyDescent="0.35">
      <c r="B1306" s="191">
        <v>40525</v>
      </c>
      <c r="C1306" s="72">
        <v>92.14</v>
      </c>
      <c r="D1306" s="192">
        <f t="shared" si="22"/>
        <v>7.3839854413102817</v>
      </c>
      <c r="E1306">
        <v>1.6661149729670255E-2</v>
      </c>
    </row>
    <row r="1307" spans="2:5" x14ac:dyDescent="0.35">
      <c r="B1307" s="191">
        <v>37256</v>
      </c>
      <c r="C1307" s="72">
        <v>10.99</v>
      </c>
      <c r="D1307" s="192">
        <f t="shared" si="22"/>
        <v>-0.25136239782016345</v>
      </c>
      <c r="E1307">
        <v>1.6651248843663202E-2</v>
      </c>
    </row>
    <row r="1308" spans="2:5" x14ac:dyDescent="0.35">
      <c r="B1308" s="191">
        <v>37760</v>
      </c>
      <c r="C1308" s="72">
        <v>14.68</v>
      </c>
      <c r="D1308" s="192">
        <f t="shared" si="22"/>
        <v>9.0638930163447151E-2</v>
      </c>
      <c r="E1308">
        <v>1.6620498614958512E-2</v>
      </c>
    </row>
    <row r="1309" spans="2:5" x14ac:dyDescent="0.35">
      <c r="B1309" s="191">
        <v>35353</v>
      </c>
      <c r="C1309" s="72">
        <v>13.46</v>
      </c>
      <c r="D1309" s="192">
        <f t="shared" si="22"/>
        <v>-0.29083245521601686</v>
      </c>
      <c r="E1309">
        <v>1.6616314199395799E-2</v>
      </c>
    </row>
    <row r="1310" spans="2:5" x14ac:dyDescent="0.35">
      <c r="B1310" s="191">
        <v>35109</v>
      </c>
      <c r="C1310" s="72">
        <v>18.98</v>
      </c>
      <c r="D1310" s="192">
        <f t="shared" si="22"/>
        <v>-0.98398541981319132</v>
      </c>
      <c r="E1310">
        <v>1.6604177825388255E-2</v>
      </c>
    </row>
    <row r="1311" spans="2:5" x14ac:dyDescent="0.35">
      <c r="B1311" s="191">
        <v>46020</v>
      </c>
      <c r="C1311" s="72">
        <v>1185.17</v>
      </c>
      <c r="D1311" s="192">
        <f t="shared" si="22"/>
        <v>14.450006518055014</v>
      </c>
      <c r="E1311">
        <v>1.6580319769436747E-2</v>
      </c>
    </row>
    <row r="1312" spans="2:5" x14ac:dyDescent="0.35">
      <c r="B1312" s="191">
        <v>40778</v>
      </c>
      <c r="C1312" s="72">
        <v>76.709999999999994</v>
      </c>
      <c r="D1312" s="192">
        <f t="shared" si="22"/>
        <v>-5.2117263843654005E-4</v>
      </c>
      <c r="E1312">
        <v>1.6565067585475823E-2</v>
      </c>
    </row>
    <row r="1313" spans="2:5" x14ac:dyDescent="0.35">
      <c r="B1313" s="191">
        <v>40806</v>
      </c>
      <c r="C1313" s="72">
        <v>76.75</v>
      </c>
      <c r="D1313" s="192">
        <f t="shared" si="22"/>
        <v>-0.92140216489672189</v>
      </c>
      <c r="E1313">
        <v>1.655629139072845E-2</v>
      </c>
    </row>
    <row r="1314" spans="2:5" x14ac:dyDescent="0.35">
      <c r="B1314" s="191">
        <v>45594</v>
      </c>
      <c r="C1314" s="72">
        <v>976.49</v>
      </c>
      <c r="D1314" s="192">
        <f t="shared" si="22"/>
        <v>17.487126088602803</v>
      </c>
      <c r="E1314">
        <v>1.6552327215565432E-2</v>
      </c>
    </row>
    <row r="1315" spans="2:5" x14ac:dyDescent="0.35">
      <c r="B1315" s="191">
        <v>39072</v>
      </c>
      <c r="C1315" s="72">
        <v>52.82</v>
      </c>
      <c r="D1315" s="192">
        <f t="shared" si="22"/>
        <v>-0.60960827790096084</v>
      </c>
      <c r="E1315">
        <v>1.6551193225558203E-2</v>
      </c>
    </row>
    <row r="1316" spans="2:5" x14ac:dyDescent="0.35">
      <c r="B1316" s="191">
        <v>41632</v>
      </c>
      <c r="C1316" s="72">
        <v>135.30000000000001</v>
      </c>
      <c r="D1316" s="192">
        <f t="shared" si="22"/>
        <v>-0.29968944099378869</v>
      </c>
      <c r="E1316">
        <v>1.6528925619834878E-2</v>
      </c>
    </row>
    <row r="1317" spans="2:5" x14ac:dyDescent="0.35">
      <c r="B1317" s="191">
        <v>43538</v>
      </c>
      <c r="C1317" s="72">
        <v>193.2</v>
      </c>
      <c r="D1317" s="192">
        <f t="shared" si="22"/>
        <v>0.89133627019089556</v>
      </c>
      <c r="E1317">
        <v>1.6521098600441819E-2</v>
      </c>
    </row>
    <row r="1318" spans="2:5" x14ac:dyDescent="0.35">
      <c r="B1318" s="191">
        <v>41120</v>
      </c>
      <c r="C1318" s="72">
        <v>102.15</v>
      </c>
      <c r="D1318" s="192">
        <f t="shared" si="22"/>
        <v>0.59459881361223865</v>
      </c>
      <c r="E1318">
        <v>1.651905662254971E-2</v>
      </c>
    </row>
    <row r="1319" spans="2:5" x14ac:dyDescent="0.35">
      <c r="B1319" s="191">
        <v>38684</v>
      </c>
      <c r="C1319" s="72">
        <v>64.06</v>
      </c>
      <c r="D1319" s="192">
        <f t="shared" si="22"/>
        <v>-0.9081274111893527</v>
      </c>
      <c r="E1319">
        <v>1.650269755633138E-2</v>
      </c>
    </row>
    <row r="1320" spans="2:5" x14ac:dyDescent="0.35">
      <c r="B1320" s="191">
        <v>44553</v>
      </c>
      <c r="C1320" s="72">
        <v>697.27</v>
      </c>
      <c r="D1320" s="192">
        <f t="shared" si="22"/>
        <v>18.842629482071711</v>
      </c>
      <c r="E1320">
        <v>1.6502660543771253E-2</v>
      </c>
    </row>
    <row r="1321" spans="2:5" x14ac:dyDescent="0.35">
      <c r="B1321" s="191">
        <v>38386</v>
      </c>
      <c r="C1321" s="72">
        <v>35.14</v>
      </c>
      <c r="D1321" s="192">
        <f t="shared" si="22"/>
        <v>-0.50465181843811668</v>
      </c>
      <c r="E1321">
        <v>1.6488284639861073E-2</v>
      </c>
    </row>
    <row r="1322" spans="2:5" x14ac:dyDescent="0.35">
      <c r="B1322" s="191">
        <v>40094</v>
      </c>
      <c r="C1322" s="72">
        <v>70.94</v>
      </c>
      <c r="D1322" s="192">
        <f t="shared" si="22"/>
        <v>0.41851629674065194</v>
      </c>
      <c r="E1322">
        <v>1.6478005444906074E-2</v>
      </c>
    </row>
    <row r="1323" spans="2:5" x14ac:dyDescent="0.35">
      <c r="B1323" s="191">
        <v>39126</v>
      </c>
      <c r="C1323" s="72">
        <v>50.01</v>
      </c>
      <c r="D1323" s="192">
        <f t="shared" si="22"/>
        <v>-0.95731041076245438</v>
      </c>
      <c r="E1323">
        <v>1.6463414634146245E-2</v>
      </c>
    </row>
    <row r="1324" spans="2:5" x14ac:dyDescent="0.35">
      <c r="B1324" s="191">
        <v>45365</v>
      </c>
      <c r="C1324" s="72">
        <v>1171.48</v>
      </c>
      <c r="D1324" s="192">
        <f t="shared" si="22"/>
        <v>64.409268565047455</v>
      </c>
      <c r="E1324">
        <v>1.6459727030568194E-2</v>
      </c>
    </row>
    <row r="1325" spans="2:5" x14ac:dyDescent="0.35">
      <c r="B1325" s="191">
        <v>35201</v>
      </c>
      <c r="C1325" s="72">
        <v>17.91</v>
      </c>
      <c r="D1325" s="192">
        <f t="shared" si="22"/>
        <v>-0.97602441734381062</v>
      </c>
      <c r="E1325">
        <v>1.6458569807037415E-2</v>
      </c>
    </row>
    <row r="1326" spans="2:5" x14ac:dyDescent="0.35">
      <c r="B1326" s="191">
        <v>44530</v>
      </c>
      <c r="C1326" s="72">
        <v>747.01</v>
      </c>
      <c r="D1326" s="192">
        <f t="shared" si="22"/>
        <v>9.8798427031750666</v>
      </c>
      <c r="E1326">
        <v>1.6450770151853256E-2</v>
      </c>
    </row>
    <row r="1327" spans="2:5" x14ac:dyDescent="0.35">
      <c r="B1327" s="191">
        <v>40115</v>
      </c>
      <c r="C1327" s="72">
        <v>68.66</v>
      </c>
      <c r="D1327" s="192">
        <f t="shared" si="22"/>
        <v>1.1309745499689634</v>
      </c>
      <c r="E1327">
        <v>1.6432272390821678E-2</v>
      </c>
    </row>
    <row r="1328" spans="2:5" x14ac:dyDescent="0.35">
      <c r="B1328" s="191">
        <v>38320</v>
      </c>
      <c r="C1328" s="72">
        <v>32.22</v>
      </c>
      <c r="D1328" s="192">
        <f t="shared" si="22"/>
        <v>-0.91357527963305707</v>
      </c>
      <c r="E1328">
        <v>1.6403785488958933E-2</v>
      </c>
    </row>
    <row r="1329" spans="2:5" x14ac:dyDescent="0.35">
      <c r="B1329" s="191">
        <v>44014</v>
      </c>
      <c r="C1329" s="72">
        <v>372.81</v>
      </c>
      <c r="D1329" s="192">
        <f t="shared" si="22"/>
        <v>4.6692518248175174</v>
      </c>
      <c r="E1329">
        <v>1.6384950926935593E-2</v>
      </c>
    </row>
    <row r="1330" spans="2:5" x14ac:dyDescent="0.35">
      <c r="B1330" s="191">
        <v>39566</v>
      </c>
      <c r="C1330" s="72">
        <v>65.760000000000005</v>
      </c>
      <c r="D1330" s="192">
        <f t="shared" si="22"/>
        <v>4.5728813559322035</v>
      </c>
      <c r="E1330">
        <v>1.6383307573415884E-2</v>
      </c>
    </row>
    <row r="1331" spans="2:5" x14ac:dyDescent="0.35">
      <c r="B1331" s="191">
        <v>37316</v>
      </c>
      <c r="C1331" s="72">
        <v>11.8</v>
      </c>
      <c r="D1331" s="192">
        <f t="shared" si="22"/>
        <v>-0.98484692829258269</v>
      </c>
      <c r="E1331">
        <v>1.6365202411714241E-2</v>
      </c>
    </row>
    <row r="1332" spans="2:5" x14ac:dyDescent="0.35">
      <c r="B1332" s="191">
        <v>44679</v>
      </c>
      <c r="C1332" s="72">
        <v>778.72</v>
      </c>
      <c r="D1332" s="192">
        <f t="shared" si="22"/>
        <v>-0.27434700362491038</v>
      </c>
      <c r="E1332">
        <v>1.6340381101540125E-2</v>
      </c>
    </row>
    <row r="1333" spans="2:5" x14ac:dyDescent="0.35">
      <c r="B1333" s="191">
        <v>45293</v>
      </c>
      <c r="C1333" s="72">
        <v>1073.1300000000001</v>
      </c>
      <c r="D1333" s="192">
        <f t="shared" si="22"/>
        <v>73.991614255765199</v>
      </c>
      <c r="E1333">
        <v>1.6337083759518034E-2</v>
      </c>
    </row>
    <row r="1334" spans="2:5" x14ac:dyDescent="0.35">
      <c r="B1334" s="191">
        <v>36971</v>
      </c>
      <c r="C1334" s="72">
        <v>14.31</v>
      </c>
      <c r="D1334" s="192">
        <f t="shared" si="22"/>
        <v>-0.98567051189617882</v>
      </c>
      <c r="E1334">
        <v>1.6335227272727293E-2</v>
      </c>
    </row>
    <row r="1335" spans="2:5" x14ac:dyDescent="0.35">
      <c r="B1335" s="191">
        <v>45588</v>
      </c>
      <c r="C1335" s="72">
        <v>998.64</v>
      </c>
      <c r="D1335" s="192">
        <f t="shared" si="22"/>
        <v>21.598778004073321</v>
      </c>
      <c r="E1335">
        <v>1.6334381583366309E-2</v>
      </c>
    </row>
    <row r="1336" spans="2:5" x14ac:dyDescent="0.35">
      <c r="B1336" s="191">
        <v>39153</v>
      </c>
      <c r="C1336" s="72">
        <v>44.19</v>
      </c>
      <c r="D1336" s="192">
        <f t="shared" si="22"/>
        <v>-0.53004360310539189</v>
      </c>
      <c r="E1336">
        <v>1.6329346826126967E-2</v>
      </c>
    </row>
    <row r="1337" spans="2:5" x14ac:dyDescent="0.35">
      <c r="B1337" s="191">
        <v>42415</v>
      </c>
      <c r="C1337" s="72">
        <v>94.03</v>
      </c>
      <c r="D1337" s="192">
        <f t="shared" si="22"/>
        <v>-0.92094333277282669</v>
      </c>
      <c r="E1337">
        <v>1.6320795503675045E-2</v>
      </c>
    </row>
    <row r="1338" spans="2:5" x14ac:dyDescent="0.35">
      <c r="B1338" s="191">
        <v>45505</v>
      </c>
      <c r="C1338" s="72">
        <v>1189.4000000000001</v>
      </c>
      <c r="D1338" s="192">
        <f t="shared" si="22"/>
        <v>0.55901011901641073</v>
      </c>
      <c r="E1338">
        <v>1.6320601555156911E-2</v>
      </c>
    </row>
    <row r="1339" spans="2:5" x14ac:dyDescent="0.35">
      <c r="B1339" s="191">
        <v>45054</v>
      </c>
      <c r="C1339" s="72">
        <v>762.92</v>
      </c>
      <c r="D1339" s="192">
        <f t="shared" si="22"/>
        <v>-2.3487398722592756E-2</v>
      </c>
      <c r="E1339">
        <v>1.6305216603612838E-2</v>
      </c>
    </row>
    <row r="1340" spans="2:5" x14ac:dyDescent="0.35">
      <c r="B1340" s="191">
        <v>44473</v>
      </c>
      <c r="C1340" s="72">
        <v>781.27</v>
      </c>
      <c r="D1340" s="192">
        <f t="shared" si="22"/>
        <v>8.6369803873196016</v>
      </c>
      <c r="E1340">
        <v>1.6299399016572513E-2</v>
      </c>
    </row>
    <row r="1341" spans="2:5" x14ac:dyDescent="0.35">
      <c r="B1341" s="191">
        <v>40626</v>
      </c>
      <c r="C1341" s="72">
        <v>81.069999999999993</v>
      </c>
      <c r="D1341" s="192">
        <f t="shared" si="22"/>
        <v>1.9512195121951219</v>
      </c>
      <c r="E1341">
        <v>1.6296853453679372E-2</v>
      </c>
    </row>
    <row r="1342" spans="2:5" x14ac:dyDescent="0.35">
      <c r="B1342" s="191">
        <v>38184</v>
      </c>
      <c r="C1342" s="72">
        <v>27.47</v>
      </c>
      <c r="D1342" s="192">
        <f t="shared" si="22"/>
        <v>-0.546475152715866</v>
      </c>
      <c r="E1342">
        <v>1.6278209396966226E-2</v>
      </c>
    </row>
    <row r="1343" spans="2:5" x14ac:dyDescent="0.35">
      <c r="B1343" s="191">
        <v>38582</v>
      </c>
      <c r="C1343" s="72">
        <v>60.57</v>
      </c>
      <c r="D1343" s="192">
        <f t="shared" si="22"/>
        <v>-0.51062454552799541</v>
      </c>
      <c r="E1343">
        <v>1.6275167785234856E-2</v>
      </c>
    </row>
    <row r="1344" spans="2:5" x14ac:dyDescent="0.35">
      <c r="B1344" s="191">
        <v>41521</v>
      </c>
      <c r="C1344" s="72">
        <v>123.77</v>
      </c>
      <c r="D1344" s="192">
        <f t="shared" si="22"/>
        <v>-1.0789641943734107E-2</v>
      </c>
      <c r="E1344">
        <v>1.6257492404959217E-2</v>
      </c>
    </row>
    <row r="1345" spans="2:5" x14ac:dyDescent="0.35">
      <c r="B1345" s="191">
        <v>42135</v>
      </c>
      <c r="C1345" s="72">
        <v>125.12</v>
      </c>
      <c r="D1345" s="192">
        <f t="shared" si="22"/>
        <v>-9.523465181864188E-2</v>
      </c>
      <c r="E1345">
        <v>1.6244314489928469E-2</v>
      </c>
    </row>
    <row r="1346" spans="2:5" x14ac:dyDescent="0.35">
      <c r="B1346" s="191">
        <v>42836</v>
      </c>
      <c r="C1346" s="72">
        <v>138.29</v>
      </c>
      <c r="D1346" s="192">
        <f t="shared" si="22"/>
        <v>4.9710708117443865</v>
      </c>
      <c r="E1346">
        <v>1.6240446796002228E-2</v>
      </c>
    </row>
    <row r="1347" spans="2:5" x14ac:dyDescent="0.35">
      <c r="B1347" s="191">
        <v>35601</v>
      </c>
      <c r="C1347" s="72">
        <v>23.16</v>
      </c>
      <c r="D1347" s="192">
        <f t="shared" si="22"/>
        <v>-0.30261969286359536</v>
      </c>
      <c r="E1347">
        <v>1.6235190873190142E-2</v>
      </c>
    </row>
    <row r="1348" spans="2:5" x14ac:dyDescent="0.35">
      <c r="B1348" s="191">
        <v>38370</v>
      </c>
      <c r="C1348" s="72">
        <v>33.21</v>
      </c>
      <c r="D1348" s="192">
        <f t="shared" ref="D1348:D1411" si="23">C1348/C1349-1</f>
        <v>1.9415411868910541</v>
      </c>
      <c r="E1348">
        <v>1.6217870257037914E-2</v>
      </c>
    </row>
    <row r="1349" spans="2:5" x14ac:dyDescent="0.35">
      <c r="B1349" s="191">
        <v>35405</v>
      </c>
      <c r="C1349" s="72">
        <v>11.29</v>
      </c>
      <c r="D1349" s="192">
        <f t="shared" si="23"/>
        <v>-0.99053400296808058</v>
      </c>
      <c r="E1349">
        <v>1.6201620162016095E-2</v>
      </c>
    </row>
    <row r="1350" spans="2:5" x14ac:dyDescent="0.35">
      <c r="B1350" s="191">
        <v>45357</v>
      </c>
      <c r="C1350" s="72">
        <v>1192.69</v>
      </c>
      <c r="D1350" s="192">
        <f t="shared" si="23"/>
        <v>0.73988329686360332</v>
      </c>
      <c r="E1350">
        <v>1.6196919092086315E-2</v>
      </c>
    </row>
    <row r="1351" spans="2:5" x14ac:dyDescent="0.35">
      <c r="B1351" s="191">
        <v>45016</v>
      </c>
      <c r="C1351" s="72">
        <v>685.5</v>
      </c>
      <c r="D1351" s="192">
        <f t="shared" si="23"/>
        <v>8.9189697583562442</v>
      </c>
      <c r="E1351">
        <v>1.6187850217913358E-2</v>
      </c>
    </row>
    <row r="1352" spans="2:5" x14ac:dyDescent="0.35">
      <c r="B1352" s="191">
        <v>40122</v>
      </c>
      <c r="C1352" s="72">
        <v>69.11</v>
      </c>
      <c r="D1352" s="192">
        <f t="shared" si="23"/>
        <v>-0.73887251568049583</v>
      </c>
      <c r="E1352">
        <v>1.6174092045287303E-2</v>
      </c>
    </row>
    <row r="1353" spans="2:5" x14ac:dyDescent="0.35">
      <c r="B1353" s="191">
        <v>43733</v>
      </c>
      <c r="C1353" s="72">
        <v>264.66000000000003</v>
      </c>
      <c r="D1353" s="192">
        <f t="shared" si="23"/>
        <v>9.7848410757946223</v>
      </c>
      <c r="E1353">
        <v>1.616433096563652E-2</v>
      </c>
    </row>
    <row r="1354" spans="2:5" x14ac:dyDescent="0.35">
      <c r="B1354" s="191">
        <v>38016</v>
      </c>
      <c r="C1354" s="72">
        <v>24.54</v>
      </c>
      <c r="D1354" s="192">
        <f t="shared" si="23"/>
        <v>-0.97752253242470877</v>
      </c>
      <c r="E1354">
        <v>1.6149068322981464E-2</v>
      </c>
    </row>
    <row r="1355" spans="2:5" x14ac:dyDescent="0.35">
      <c r="B1355" s="191">
        <v>45910</v>
      </c>
      <c r="C1355" s="72">
        <v>1091.76</v>
      </c>
      <c r="D1355" s="192">
        <f t="shared" si="23"/>
        <v>17.855958549222798</v>
      </c>
      <c r="E1355">
        <v>1.6148397725262997E-2</v>
      </c>
    </row>
    <row r="1356" spans="2:5" x14ac:dyDescent="0.35">
      <c r="B1356" s="191">
        <v>39287</v>
      </c>
      <c r="C1356" s="72">
        <v>57.9</v>
      </c>
      <c r="D1356" s="192">
        <f t="shared" si="23"/>
        <v>-0.92681169496024574</v>
      </c>
      <c r="E1356">
        <v>1.6146016146016073E-2</v>
      </c>
    </row>
    <row r="1357" spans="2:5" x14ac:dyDescent="0.35">
      <c r="B1357" s="191">
        <v>44895</v>
      </c>
      <c r="C1357" s="72">
        <v>791.11</v>
      </c>
      <c r="D1357" s="192">
        <f t="shared" si="23"/>
        <v>5.7512374125277352</v>
      </c>
      <c r="E1357">
        <v>1.6145605877668556E-2</v>
      </c>
    </row>
    <row r="1358" spans="2:5" x14ac:dyDescent="0.35">
      <c r="B1358" s="191">
        <v>42230</v>
      </c>
      <c r="C1358" s="72">
        <v>117.18</v>
      </c>
      <c r="D1358" s="192">
        <f t="shared" si="23"/>
        <v>-0.27675595605480807</v>
      </c>
      <c r="E1358">
        <v>1.6129032258064724E-2</v>
      </c>
    </row>
    <row r="1359" spans="2:5" x14ac:dyDescent="0.35">
      <c r="B1359" s="191">
        <v>42933</v>
      </c>
      <c r="C1359" s="72">
        <v>162.02000000000001</v>
      </c>
      <c r="D1359" s="192">
        <f t="shared" si="23"/>
        <v>1.8875423275708432</v>
      </c>
      <c r="E1359">
        <v>1.6117905299467106E-2</v>
      </c>
    </row>
    <row r="1360" spans="2:5" x14ac:dyDescent="0.35">
      <c r="B1360" s="191">
        <v>39322</v>
      </c>
      <c r="C1360" s="72">
        <v>56.11</v>
      </c>
      <c r="D1360" s="192">
        <f t="shared" si="23"/>
        <v>1.2239397542608006</v>
      </c>
      <c r="E1360">
        <v>1.6117348786671482E-2</v>
      </c>
    </row>
    <row r="1361" spans="2:5" x14ac:dyDescent="0.35">
      <c r="B1361" s="191">
        <v>35850</v>
      </c>
      <c r="C1361" s="72">
        <v>25.23</v>
      </c>
      <c r="D1361" s="192">
        <f t="shared" si="23"/>
        <v>-0.69730053989202156</v>
      </c>
      <c r="E1361">
        <v>1.6109544905356543E-2</v>
      </c>
    </row>
    <row r="1362" spans="2:5" x14ac:dyDescent="0.35">
      <c r="B1362" s="191">
        <v>40291</v>
      </c>
      <c r="C1362" s="72">
        <v>83.35</v>
      </c>
      <c r="D1362" s="192">
        <f t="shared" si="23"/>
        <v>-0.40293696275071633</v>
      </c>
      <c r="E1362">
        <v>1.6091673777886006E-2</v>
      </c>
    </row>
    <row r="1363" spans="2:5" x14ac:dyDescent="0.35">
      <c r="B1363" s="191">
        <v>42888</v>
      </c>
      <c r="C1363" s="72">
        <v>139.6</v>
      </c>
      <c r="D1363" s="192">
        <f t="shared" si="23"/>
        <v>1.5642909625275534</v>
      </c>
      <c r="E1363">
        <v>1.6085595749326886E-2</v>
      </c>
    </row>
    <row r="1364" spans="2:5" x14ac:dyDescent="0.35">
      <c r="B1364" s="191">
        <v>38651</v>
      </c>
      <c r="C1364" s="72">
        <v>54.44</v>
      </c>
      <c r="D1364" s="192">
        <f t="shared" si="23"/>
        <v>-0.41924471943673991</v>
      </c>
      <c r="E1364">
        <v>1.6050765210899653E-2</v>
      </c>
    </row>
    <row r="1365" spans="2:5" x14ac:dyDescent="0.35">
      <c r="B1365" s="191">
        <v>40513</v>
      </c>
      <c r="C1365" s="72">
        <v>93.74</v>
      </c>
      <c r="D1365" s="192">
        <f t="shared" si="23"/>
        <v>-0.63335549732076513</v>
      </c>
      <c r="E1365">
        <v>1.6041621504443881E-2</v>
      </c>
    </row>
    <row r="1366" spans="2:5" x14ac:dyDescent="0.35">
      <c r="B1366" s="191">
        <v>43747</v>
      </c>
      <c r="C1366" s="72">
        <v>255.67</v>
      </c>
      <c r="D1366" s="192">
        <f t="shared" si="23"/>
        <v>-0.56090062858516809</v>
      </c>
      <c r="E1366">
        <v>1.6014941980607267E-2</v>
      </c>
    </row>
    <row r="1367" spans="2:5" x14ac:dyDescent="0.35">
      <c r="B1367" s="191">
        <v>44238</v>
      </c>
      <c r="C1367" s="72">
        <v>582.26</v>
      </c>
      <c r="D1367" s="192">
        <f t="shared" si="23"/>
        <v>42.61498127340824</v>
      </c>
      <c r="E1367">
        <v>1.5983248996684685E-2</v>
      </c>
    </row>
    <row r="1368" spans="2:5" x14ac:dyDescent="0.35">
      <c r="B1368" s="191">
        <v>35369</v>
      </c>
      <c r="C1368" s="72">
        <v>13.35</v>
      </c>
      <c r="D1368" s="192">
        <f t="shared" si="23"/>
        <v>-0.90595942519019446</v>
      </c>
      <c r="E1368">
        <v>1.5981735159817267E-2</v>
      </c>
    </row>
    <row r="1369" spans="2:5" x14ac:dyDescent="0.35">
      <c r="B1369" s="191">
        <v>41577</v>
      </c>
      <c r="C1369" s="72">
        <v>141.96</v>
      </c>
      <c r="D1369" s="192">
        <f t="shared" si="23"/>
        <v>9.8506538729397297E-2</v>
      </c>
      <c r="E1369">
        <v>1.5959350175338338E-2</v>
      </c>
    </row>
    <row r="1370" spans="2:5" x14ac:dyDescent="0.35">
      <c r="B1370" s="191">
        <v>42797</v>
      </c>
      <c r="C1370" s="72">
        <v>129.22999999999999</v>
      </c>
      <c r="D1370" s="192">
        <f t="shared" si="23"/>
        <v>-0.82945787584459463</v>
      </c>
      <c r="E1370">
        <v>1.5959119496855134E-2</v>
      </c>
    </row>
    <row r="1371" spans="2:5" x14ac:dyDescent="0.35">
      <c r="B1371" s="191">
        <v>44652</v>
      </c>
      <c r="C1371" s="72">
        <v>757.76</v>
      </c>
      <c r="D1371" s="192">
        <f t="shared" si="23"/>
        <v>35.049476688867742</v>
      </c>
      <c r="E1371">
        <v>1.5954736813879267E-2</v>
      </c>
    </row>
    <row r="1372" spans="2:5" x14ac:dyDescent="0.35">
      <c r="B1372" s="191">
        <v>35760</v>
      </c>
      <c r="C1372" s="72">
        <v>21.02</v>
      </c>
      <c r="D1372" s="192">
        <f t="shared" si="23"/>
        <v>-0.83338617628408374</v>
      </c>
      <c r="E1372">
        <v>1.5949734171097019E-2</v>
      </c>
    </row>
    <row r="1373" spans="2:5" x14ac:dyDescent="0.35">
      <c r="B1373" s="191">
        <v>42671</v>
      </c>
      <c r="C1373" s="72">
        <v>126.16</v>
      </c>
      <c r="D1373" s="192">
        <f t="shared" si="23"/>
        <v>-5.7311514608085035E-2</v>
      </c>
      <c r="E1373">
        <v>1.59445965533902E-2</v>
      </c>
    </row>
    <row r="1374" spans="2:5" x14ac:dyDescent="0.35">
      <c r="B1374" s="191">
        <v>41781</v>
      </c>
      <c r="C1374" s="72">
        <v>133.83000000000001</v>
      </c>
      <c r="D1374" s="192">
        <f t="shared" si="23"/>
        <v>6.7762928529924462</v>
      </c>
      <c r="E1374">
        <v>1.5941698929629045E-2</v>
      </c>
    </row>
    <row r="1375" spans="2:5" x14ac:dyDescent="0.35">
      <c r="B1375" s="191">
        <v>36147</v>
      </c>
      <c r="C1375" s="72">
        <v>17.21</v>
      </c>
      <c r="D1375" s="192">
        <f t="shared" si="23"/>
        <v>-0.49067771530038473</v>
      </c>
      <c r="E1375">
        <v>1.5938606847697656E-2</v>
      </c>
    </row>
    <row r="1376" spans="2:5" x14ac:dyDescent="0.35">
      <c r="B1376" s="191">
        <v>38341</v>
      </c>
      <c r="C1376" s="72">
        <v>33.79</v>
      </c>
      <c r="D1376" s="192">
        <f t="shared" si="23"/>
        <v>-0.55120201886040654</v>
      </c>
      <c r="E1376">
        <v>1.5935057125676444E-2</v>
      </c>
    </row>
    <row r="1377" spans="2:5" x14ac:dyDescent="0.35">
      <c r="B1377" s="191">
        <v>40235</v>
      </c>
      <c r="C1377" s="72">
        <v>75.290000000000006</v>
      </c>
      <c r="D1377" s="192">
        <f t="shared" si="23"/>
        <v>-0.39238156726656437</v>
      </c>
      <c r="E1377">
        <v>1.5922277695317844E-2</v>
      </c>
    </row>
    <row r="1378" spans="2:5" x14ac:dyDescent="0.35">
      <c r="B1378" s="191">
        <v>42627</v>
      </c>
      <c r="C1378" s="72">
        <v>123.91</v>
      </c>
      <c r="D1378" s="192">
        <f t="shared" si="23"/>
        <v>-0.84205830242310686</v>
      </c>
      <c r="E1378">
        <v>1.5905550545215918E-2</v>
      </c>
    </row>
    <row r="1379" spans="2:5" x14ac:dyDescent="0.35">
      <c r="B1379" s="191">
        <v>44659</v>
      </c>
      <c r="C1379" s="72">
        <v>784.53</v>
      </c>
      <c r="D1379" s="192">
        <f t="shared" si="23"/>
        <v>11.530426449448969</v>
      </c>
      <c r="E1379">
        <v>1.5901586273874946E-2</v>
      </c>
    </row>
    <row r="1380" spans="2:5" x14ac:dyDescent="0.35">
      <c r="B1380" s="191">
        <v>38616</v>
      </c>
      <c r="C1380" s="72">
        <v>62.61</v>
      </c>
      <c r="D1380" s="192">
        <f t="shared" si="23"/>
        <v>-0.89727477070993777</v>
      </c>
      <c r="E1380">
        <v>1.5901346746714173E-2</v>
      </c>
    </row>
    <row r="1381" spans="2:5" x14ac:dyDescent="0.35">
      <c r="B1381" s="191">
        <v>44286</v>
      </c>
      <c r="C1381" s="72">
        <v>609.49</v>
      </c>
      <c r="D1381" s="192">
        <f t="shared" si="23"/>
        <v>10.06152450090744</v>
      </c>
      <c r="E1381">
        <v>1.5901325110425857E-2</v>
      </c>
    </row>
    <row r="1382" spans="2:5" x14ac:dyDescent="0.35">
      <c r="B1382" s="191">
        <v>39958</v>
      </c>
      <c r="C1382" s="72">
        <v>55.1</v>
      </c>
      <c r="D1382" s="192">
        <f t="shared" si="23"/>
        <v>1.3832179930795849</v>
      </c>
      <c r="E1382">
        <v>1.5855457227138547E-2</v>
      </c>
    </row>
    <row r="1383" spans="2:5" x14ac:dyDescent="0.35">
      <c r="B1383" s="191">
        <v>38138</v>
      </c>
      <c r="C1383" s="72">
        <v>23.12</v>
      </c>
      <c r="D1383" s="192">
        <f t="shared" si="23"/>
        <v>-0.75370192819857251</v>
      </c>
      <c r="E1383">
        <v>1.5817223198594021E-2</v>
      </c>
    </row>
    <row r="1384" spans="2:5" x14ac:dyDescent="0.35">
      <c r="B1384" s="191">
        <v>40991</v>
      </c>
      <c r="C1384" s="72">
        <v>93.87</v>
      </c>
      <c r="D1384" s="192">
        <f t="shared" si="23"/>
        <v>2.1062210456651229</v>
      </c>
      <c r="E1384">
        <v>1.5799155935504849E-2</v>
      </c>
    </row>
    <row r="1385" spans="2:5" x14ac:dyDescent="0.35">
      <c r="B1385" s="191">
        <v>38259</v>
      </c>
      <c r="C1385" s="72">
        <v>30.22</v>
      </c>
      <c r="D1385" s="192">
        <f t="shared" si="23"/>
        <v>1.7623400365630713</v>
      </c>
      <c r="E1385">
        <v>1.5798319327731125E-2</v>
      </c>
    </row>
    <row r="1386" spans="2:5" x14ac:dyDescent="0.35">
      <c r="B1386" s="191">
        <v>37582</v>
      </c>
      <c r="C1386" s="72">
        <v>10.94</v>
      </c>
      <c r="D1386" s="192">
        <f t="shared" si="23"/>
        <v>-0.91376320353145202</v>
      </c>
      <c r="E1386">
        <v>1.5784586815227541E-2</v>
      </c>
    </row>
    <row r="1387" spans="2:5" x14ac:dyDescent="0.35">
      <c r="B1387" s="191">
        <v>41463</v>
      </c>
      <c r="C1387" s="72">
        <v>126.86</v>
      </c>
      <c r="D1387" s="192">
        <f t="shared" si="23"/>
        <v>0.31080801818557546</v>
      </c>
      <c r="E1387">
        <v>1.5773881015293423E-2</v>
      </c>
    </row>
    <row r="1388" spans="2:5" x14ac:dyDescent="0.35">
      <c r="B1388" s="191">
        <v>41036</v>
      </c>
      <c r="C1388" s="72">
        <v>96.78</v>
      </c>
      <c r="D1388" s="192">
        <f t="shared" si="23"/>
        <v>-0.90961813240691447</v>
      </c>
      <c r="E1388">
        <v>1.5743073047858935E-2</v>
      </c>
    </row>
    <row r="1389" spans="2:5" x14ac:dyDescent="0.35">
      <c r="B1389" s="191">
        <v>45751</v>
      </c>
      <c r="C1389" s="72">
        <v>1070.79</v>
      </c>
      <c r="D1389" s="192">
        <f t="shared" si="23"/>
        <v>5.6422651933701662E-2</v>
      </c>
      <c r="E1389">
        <v>1.5737051792828582E-2</v>
      </c>
    </row>
    <row r="1390" spans="2:5" x14ac:dyDescent="0.35">
      <c r="B1390" s="191">
        <v>45700</v>
      </c>
      <c r="C1390" s="72">
        <v>1013.6</v>
      </c>
      <c r="D1390" s="192">
        <f t="shared" si="23"/>
        <v>64.35138620245003</v>
      </c>
      <c r="E1390">
        <v>1.5733039382703762E-2</v>
      </c>
    </row>
    <row r="1391" spans="2:5" x14ac:dyDescent="0.35">
      <c r="B1391" s="191">
        <v>36091</v>
      </c>
      <c r="C1391" s="72">
        <v>15.51</v>
      </c>
      <c r="D1391" s="192">
        <f t="shared" si="23"/>
        <v>-0.27285513361462721</v>
      </c>
      <c r="E1391">
        <v>1.5717092337917515E-2</v>
      </c>
    </row>
    <row r="1392" spans="2:5" x14ac:dyDescent="0.35">
      <c r="B1392" s="191">
        <v>35772</v>
      </c>
      <c r="C1392" s="72">
        <v>21.33</v>
      </c>
      <c r="D1392" s="192">
        <f t="shared" si="23"/>
        <v>-0.98033485147419464</v>
      </c>
      <c r="E1392">
        <v>1.571428571428557E-2</v>
      </c>
    </row>
    <row r="1393" spans="2:5" x14ac:dyDescent="0.35">
      <c r="B1393" s="191">
        <v>45467</v>
      </c>
      <c r="C1393" s="72">
        <v>1084.6600000000001</v>
      </c>
      <c r="D1393" s="192">
        <f t="shared" si="23"/>
        <v>40.894940131324837</v>
      </c>
      <c r="E1393">
        <v>1.5713376034760529E-2</v>
      </c>
    </row>
    <row r="1394" spans="2:5" x14ac:dyDescent="0.35">
      <c r="B1394" s="191">
        <v>38097</v>
      </c>
      <c r="C1394" s="72">
        <v>25.89</v>
      </c>
      <c r="D1394" s="192">
        <f t="shared" si="23"/>
        <v>0.21207865168539342</v>
      </c>
      <c r="E1394">
        <v>1.5692428403295544E-2</v>
      </c>
    </row>
    <row r="1395" spans="2:5" x14ac:dyDescent="0.35">
      <c r="B1395" s="191">
        <v>36714</v>
      </c>
      <c r="C1395" s="72">
        <v>21.36</v>
      </c>
      <c r="D1395" s="192">
        <f t="shared" si="23"/>
        <v>-0.76599474145486413</v>
      </c>
      <c r="E1395">
        <v>1.5691868758915817E-2</v>
      </c>
    </row>
    <row r="1396" spans="2:5" x14ac:dyDescent="0.35">
      <c r="B1396" s="191">
        <v>41053</v>
      </c>
      <c r="C1396" s="72">
        <v>91.28</v>
      </c>
      <c r="D1396" s="192">
        <f t="shared" si="23"/>
        <v>3.0264666960741069</v>
      </c>
      <c r="E1396">
        <v>1.5689329030822208E-2</v>
      </c>
    </row>
    <row r="1397" spans="2:5" x14ac:dyDescent="0.35">
      <c r="B1397" s="191">
        <v>35739</v>
      </c>
      <c r="C1397" s="72">
        <v>22.67</v>
      </c>
      <c r="D1397" s="192">
        <f t="shared" si="23"/>
        <v>-0.64677469616703021</v>
      </c>
      <c r="E1397">
        <v>1.5681003584229414E-2</v>
      </c>
    </row>
    <row r="1398" spans="2:5" x14ac:dyDescent="0.35">
      <c r="B1398" s="191">
        <v>38800</v>
      </c>
      <c r="C1398" s="72">
        <v>64.180000000000007</v>
      </c>
      <c r="D1398" s="192">
        <f t="shared" si="23"/>
        <v>-0.76030773827308029</v>
      </c>
      <c r="E1398">
        <v>1.5667035923405681E-2</v>
      </c>
    </row>
    <row r="1399" spans="2:5" x14ac:dyDescent="0.35">
      <c r="B1399" s="191">
        <v>43077</v>
      </c>
      <c r="C1399" s="72">
        <v>267.76</v>
      </c>
      <c r="D1399" s="192">
        <f t="shared" si="23"/>
        <v>0.8762525401163197</v>
      </c>
      <c r="E1399">
        <v>1.5665895383681683E-2</v>
      </c>
    </row>
    <row r="1400" spans="2:5" x14ac:dyDescent="0.35">
      <c r="B1400" s="191">
        <v>41246</v>
      </c>
      <c r="C1400" s="72">
        <v>142.71</v>
      </c>
      <c r="D1400" s="192">
        <f t="shared" si="23"/>
        <v>1.3152173913043481</v>
      </c>
      <c r="E1400">
        <v>1.5657248594406203E-2</v>
      </c>
    </row>
    <row r="1401" spans="2:5" x14ac:dyDescent="0.35">
      <c r="B1401" s="191">
        <v>39384</v>
      </c>
      <c r="C1401" s="72">
        <v>61.64</v>
      </c>
      <c r="D1401" s="192">
        <f t="shared" si="23"/>
        <v>-0.50024323009567051</v>
      </c>
      <c r="E1401">
        <v>1.5653320151590044E-2</v>
      </c>
    </row>
    <row r="1402" spans="2:5" x14ac:dyDescent="0.35">
      <c r="B1402" s="191">
        <v>41677</v>
      </c>
      <c r="C1402" s="72">
        <v>123.34</v>
      </c>
      <c r="D1402" s="192">
        <f t="shared" si="23"/>
        <v>7.2501672240802684</v>
      </c>
      <c r="E1402">
        <v>1.564558629776025E-2</v>
      </c>
    </row>
    <row r="1403" spans="2:5" x14ac:dyDescent="0.35">
      <c r="B1403" s="191">
        <v>35501</v>
      </c>
      <c r="C1403" s="72">
        <v>14.95</v>
      </c>
      <c r="D1403" s="192">
        <f t="shared" si="23"/>
        <v>0.14911606456571858</v>
      </c>
      <c r="E1403">
        <v>1.5625E-2</v>
      </c>
    </row>
    <row r="1404" spans="2:5" x14ac:dyDescent="0.35">
      <c r="B1404" s="191">
        <v>36867</v>
      </c>
      <c r="C1404" s="72">
        <v>13.01</v>
      </c>
      <c r="D1404" s="192">
        <f t="shared" si="23"/>
        <v>0.10912190963341861</v>
      </c>
      <c r="E1404">
        <v>1.5612802498048417E-2</v>
      </c>
    </row>
    <row r="1405" spans="2:5" x14ac:dyDescent="0.35">
      <c r="B1405" s="191">
        <v>37330</v>
      </c>
      <c r="C1405" s="72">
        <v>11.73</v>
      </c>
      <c r="D1405" s="192">
        <f t="shared" si="23"/>
        <v>-0.85938623831215533</v>
      </c>
      <c r="E1405">
        <v>1.558441558441559E-2</v>
      </c>
    </row>
    <row r="1406" spans="2:5" x14ac:dyDescent="0.35">
      <c r="B1406" s="191">
        <v>40184</v>
      </c>
      <c r="C1406" s="72">
        <v>83.42</v>
      </c>
      <c r="D1406" s="192">
        <f t="shared" si="23"/>
        <v>1.4841849148418573E-2</v>
      </c>
      <c r="E1406">
        <v>1.5583150718285976E-2</v>
      </c>
    </row>
    <row r="1407" spans="2:5" x14ac:dyDescent="0.35">
      <c r="B1407" s="191">
        <v>40297</v>
      </c>
      <c r="C1407" s="72">
        <v>82.2</v>
      </c>
      <c r="D1407" s="192">
        <f t="shared" si="23"/>
        <v>0.53644859813084111</v>
      </c>
      <c r="E1407">
        <v>1.5567086730911894E-2</v>
      </c>
    </row>
    <row r="1408" spans="2:5" x14ac:dyDescent="0.35">
      <c r="B1408" s="191">
        <v>39722</v>
      </c>
      <c r="C1408" s="72">
        <v>53.5</v>
      </c>
      <c r="D1408" s="192">
        <f t="shared" si="23"/>
        <v>0.99925261584454406</v>
      </c>
      <c r="E1408">
        <v>1.5565679574791158E-2</v>
      </c>
    </row>
    <row r="1409" spans="2:5" x14ac:dyDescent="0.35">
      <c r="B1409" s="191">
        <v>36207</v>
      </c>
      <c r="C1409" s="72">
        <v>26.76</v>
      </c>
      <c r="D1409" s="192">
        <f t="shared" si="23"/>
        <v>-0.76032243618450512</v>
      </c>
      <c r="E1409">
        <v>1.555977229601524E-2</v>
      </c>
    </row>
    <row r="1410" spans="2:5" x14ac:dyDescent="0.35">
      <c r="B1410" s="191">
        <v>42704</v>
      </c>
      <c r="C1410" s="72">
        <v>111.65</v>
      </c>
      <c r="D1410" s="192">
        <f t="shared" si="23"/>
        <v>9.0495049504950504</v>
      </c>
      <c r="E1410">
        <v>1.5553938511915666E-2</v>
      </c>
    </row>
    <row r="1411" spans="2:5" x14ac:dyDescent="0.35">
      <c r="B1411" s="191">
        <v>35398</v>
      </c>
      <c r="C1411" s="72">
        <v>11.11</v>
      </c>
      <c r="D1411" s="192">
        <f t="shared" si="23"/>
        <v>-0.72601726263871758</v>
      </c>
      <c r="E1411">
        <v>1.5539305301645268E-2</v>
      </c>
    </row>
    <row r="1412" spans="2:5" x14ac:dyDescent="0.35">
      <c r="B1412" s="191">
        <v>39759</v>
      </c>
      <c r="C1412" s="72">
        <v>40.549999999999997</v>
      </c>
      <c r="D1412" s="192">
        <f t="shared" ref="D1412:D1475" si="24">C1412/C1413-1</f>
        <v>-0.64165782962177453</v>
      </c>
      <c r="E1412">
        <v>1.5527172551965895E-2</v>
      </c>
    </row>
    <row r="1413" spans="2:5" x14ac:dyDescent="0.35">
      <c r="B1413" s="191">
        <v>41157</v>
      </c>
      <c r="C1413" s="72">
        <v>113.16</v>
      </c>
      <c r="D1413" s="192">
        <f t="shared" si="24"/>
        <v>0.94199416509352996</v>
      </c>
      <c r="E1413">
        <v>1.5525441981512955E-2</v>
      </c>
    </row>
    <row r="1414" spans="2:5" x14ac:dyDescent="0.35">
      <c r="B1414" s="191">
        <v>39993</v>
      </c>
      <c r="C1414" s="72">
        <v>58.27</v>
      </c>
      <c r="D1414" s="192">
        <f t="shared" si="24"/>
        <v>-0.44404159908405683</v>
      </c>
      <c r="E1414">
        <v>1.5510630881840459E-2</v>
      </c>
    </row>
    <row r="1415" spans="2:5" x14ac:dyDescent="0.35">
      <c r="B1415" s="191">
        <v>42244</v>
      </c>
      <c r="C1415" s="72">
        <v>104.81</v>
      </c>
      <c r="D1415" s="192">
        <f t="shared" si="24"/>
        <v>1.1050411729262906</v>
      </c>
      <c r="E1415">
        <v>1.5502373800988289E-2</v>
      </c>
    </row>
    <row r="1416" spans="2:5" x14ac:dyDescent="0.35">
      <c r="B1416" s="191">
        <v>39134</v>
      </c>
      <c r="C1416" s="72">
        <v>49.79</v>
      </c>
      <c r="D1416" s="192">
        <f t="shared" si="24"/>
        <v>-0.95756594366557291</v>
      </c>
      <c r="E1416">
        <v>1.5500713848664027E-2</v>
      </c>
    </row>
    <row r="1417" spans="2:5" x14ac:dyDescent="0.35">
      <c r="B1417" s="191">
        <v>45544</v>
      </c>
      <c r="C1417" s="72">
        <v>1173.3499999999999</v>
      </c>
      <c r="D1417" s="192">
        <f t="shared" si="24"/>
        <v>35.541575833073807</v>
      </c>
      <c r="E1417">
        <v>1.5500588520390268E-2</v>
      </c>
    </row>
    <row r="1418" spans="2:5" x14ac:dyDescent="0.35">
      <c r="B1418" s="191">
        <v>36523</v>
      </c>
      <c r="C1418" s="72">
        <v>32.11</v>
      </c>
      <c r="D1418" s="192">
        <f t="shared" si="24"/>
        <v>-0.95517867113344501</v>
      </c>
      <c r="E1418">
        <v>1.5496521189120704E-2</v>
      </c>
    </row>
    <row r="1419" spans="2:5" x14ac:dyDescent="0.35">
      <c r="B1419" s="191">
        <v>44958</v>
      </c>
      <c r="C1419" s="72">
        <v>716.4</v>
      </c>
      <c r="D1419" s="192">
        <f t="shared" si="24"/>
        <v>4.4317992266282511</v>
      </c>
      <c r="E1419">
        <v>1.5493217287765537E-2</v>
      </c>
    </row>
    <row r="1420" spans="2:5" x14ac:dyDescent="0.35">
      <c r="B1420" s="191">
        <v>42095</v>
      </c>
      <c r="C1420" s="72">
        <v>131.88999999999999</v>
      </c>
      <c r="D1420" s="192">
        <f t="shared" si="24"/>
        <v>0.29634362099469236</v>
      </c>
      <c r="E1420">
        <v>1.5475823837388214E-2</v>
      </c>
    </row>
    <row r="1421" spans="2:5" x14ac:dyDescent="0.35">
      <c r="B1421" s="191">
        <v>40441</v>
      </c>
      <c r="C1421" s="72">
        <v>101.74</v>
      </c>
      <c r="D1421" s="192">
        <f t="shared" si="24"/>
        <v>4.956674473067916</v>
      </c>
      <c r="E1421">
        <v>1.5470605848887153E-2</v>
      </c>
    </row>
    <row r="1422" spans="2:5" x14ac:dyDescent="0.35">
      <c r="B1422" s="191">
        <v>35571</v>
      </c>
      <c r="C1422" s="72">
        <v>17.079999999999998</v>
      </c>
      <c r="D1422" s="192">
        <f t="shared" si="24"/>
        <v>3.8929440389294134E-2</v>
      </c>
      <c r="E1422">
        <v>1.545778834720557E-2</v>
      </c>
    </row>
    <row r="1423" spans="2:5" x14ac:dyDescent="0.35">
      <c r="B1423" s="191">
        <v>35156</v>
      </c>
      <c r="C1423" s="72">
        <v>16.440000000000001</v>
      </c>
      <c r="D1423" s="192">
        <f t="shared" si="24"/>
        <v>-0.84790452400777128</v>
      </c>
      <c r="E1423">
        <v>1.5441630636195081E-2</v>
      </c>
    </row>
    <row r="1424" spans="2:5" x14ac:dyDescent="0.35">
      <c r="B1424" s="191">
        <v>42480</v>
      </c>
      <c r="C1424" s="72">
        <v>108.09</v>
      </c>
      <c r="D1424" s="192">
        <f t="shared" si="24"/>
        <v>5.0690623245367776</v>
      </c>
      <c r="E1424">
        <v>1.5406294034758128E-2</v>
      </c>
    </row>
    <row r="1425" spans="2:5" x14ac:dyDescent="0.35">
      <c r="B1425" s="191">
        <v>35254</v>
      </c>
      <c r="C1425" s="72">
        <v>17.809999999999999</v>
      </c>
      <c r="D1425" s="192">
        <f t="shared" si="24"/>
        <v>-0.97127558343951104</v>
      </c>
      <c r="E1425">
        <v>1.5393386545039967E-2</v>
      </c>
    </row>
    <row r="1426" spans="2:5" x14ac:dyDescent="0.35">
      <c r="B1426" s="191">
        <v>44341</v>
      </c>
      <c r="C1426" s="72">
        <v>620.03</v>
      </c>
      <c r="D1426" s="192">
        <f t="shared" si="24"/>
        <v>17.732024169184289</v>
      </c>
      <c r="E1426">
        <v>1.5377309052797106E-2</v>
      </c>
    </row>
    <row r="1427" spans="2:5" x14ac:dyDescent="0.35">
      <c r="B1427" s="191">
        <v>38328</v>
      </c>
      <c r="C1427" s="72">
        <v>33.1</v>
      </c>
      <c r="D1427" s="192">
        <f t="shared" si="24"/>
        <v>-0.68776530515989065</v>
      </c>
      <c r="E1427">
        <v>1.5337423312883347E-2</v>
      </c>
    </row>
    <row r="1428" spans="2:5" x14ac:dyDescent="0.35">
      <c r="B1428" s="191">
        <v>42471</v>
      </c>
      <c r="C1428" s="72">
        <v>106.01</v>
      </c>
      <c r="D1428" s="192">
        <f t="shared" si="24"/>
        <v>4.7025282409897802</v>
      </c>
      <c r="E1428">
        <v>1.5324202662580388E-2</v>
      </c>
    </row>
    <row r="1429" spans="2:5" x14ac:dyDescent="0.35">
      <c r="B1429" s="191">
        <v>35584</v>
      </c>
      <c r="C1429" s="72">
        <v>18.59</v>
      </c>
      <c r="D1429" s="192">
        <f t="shared" si="24"/>
        <v>-0.24338624338624337</v>
      </c>
      <c r="E1429">
        <v>1.5292190060076427E-2</v>
      </c>
    </row>
    <row r="1430" spans="2:5" x14ac:dyDescent="0.35">
      <c r="B1430" s="191">
        <v>36376</v>
      </c>
      <c r="C1430" s="72">
        <v>24.57</v>
      </c>
      <c r="D1430" s="192">
        <f t="shared" si="24"/>
        <v>-0.69719004190288392</v>
      </c>
      <c r="E1430">
        <v>1.528925619834709E-2</v>
      </c>
    </row>
    <row r="1431" spans="2:5" x14ac:dyDescent="0.35">
      <c r="B1431" s="191">
        <v>40289</v>
      </c>
      <c r="C1431" s="72">
        <v>81.14</v>
      </c>
      <c r="D1431" s="192">
        <f t="shared" si="24"/>
        <v>6.6187793427230046</v>
      </c>
      <c r="E1431">
        <v>1.5265265265265171E-2</v>
      </c>
    </row>
    <row r="1432" spans="2:5" x14ac:dyDescent="0.35">
      <c r="B1432" s="191">
        <v>37536</v>
      </c>
      <c r="C1432" s="72">
        <v>10.65</v>
      </c>
      <c r="D1432" s="192">
        <f t="shared" si="24"/>
        <v>-0.95322176834892602</v>
      </c>
      <c r="E1432">
        <v>1.5252621544328049E-2</v>
      </c>
    </row>
    <row r="1433" spans="2:5" x14ac:dyDescent="0.35">
      <c r="B1433" s="191">
        <v>43329</v>
      </c>
      <c r="C1433" s="72">
        <v>227.67</v>
      </c>
      <c r="D1433" s="192">
        <f t="shared" si="24"/>
        <v>2.1656006674082313</v>
      </c>
      <c r="E1433">
        <v>1.5250836120401345E-2</v>
      </c>
    </row>
    <row r="1434" spans="2:5" x14ac:dyDescent="0.35">
      <c r="B1434" s="191">
        <v>40898</v>
      </c>
      <c r="C1434" s="72">
        <v>71.92</v>
      </c>
      <c r="D1434" s="192">
        <f t="shared" si="24"/>
        <v>-0.62242755144897099</v>
      </c>
      <c r="E1434">
        <v>1.5245623941276154E-2</v>
      </c>
    </row>
    <row r="1435" spans="2:5" x14ac:dyDescent="0.35">
      <c r="B1435" s="191">
        <v>43543</v>
      </c>
      <c r="C1435" s="72">
        <v>190.48</v>
      </c>
      <c r="D1435" s="192">
        <f t="shared" si="24"/>
        <v>1.5076355976829912</v>
      </c>
      <c r="E1435">
        <v>1.5243577443769141E-2</v>
      </c>
    </row>
    <row r="1436" spans="2:5" x14ac:dyDescent="0.35">
      <c r="B1436" s="191">
        <v>40065</v>
      </c>
      <c r="C1436" s="72">
        <v>75.959999999999994</v>
      </c>
      <c r="D1436" s="192">
        <f t="shared" si="24"/>
        <v>-0.93688775891722131</v>
      </c>
      <c r="E1436">
        <v>1.5236567762630271E-2</v>
      </c>
    </row>
    <row r="1437" spans="2:5" x14ac:dyDescent="0.35">
      <c r="B1437" s="191">
        <v>45547</v>
      </c>
      <c r="C1437" s="72">
        <v>1203.57</v>
      </c>
      <c r="D1437" s="192">
        <f t="shared" si="24"/>
        <v>77.459582790091261</v>
      </c>
      <c r="E1437">
        <v>1.5233949945592906E-2</v>
      </c>
    </row>
    <row r="1438" spans="2:5" x14ac:dyDescent="0.35">
      <c r="B1438" s="191">
        <v>37805</v>
      </c>
      <c r="C1438" s="72">
        <v>15.34</v>
      </c>
      <c r="D1438" s="192">
        <f t="shared" si="24"/>
        <v>-0.37894736842105259</v>
      </c>
      <c r="E1438">
        <v>1.5221707478491053E-2</v>
      </c>
    </row>
    <row r="1439" spans="2:5" x14ac:dyDescent="0.35">
      <c r="B1439" s="191">
        <v>35845</v>
      </c>
      <c r="C1439" s="72">
        <v>24.7</v>
      </c>
      <c r="D1439" s="192">
        <f t="shared" si="24"/>
        <v>-0.81328898631793789</v>
      </c>
      <c r="E1439">
        <v>1.5207562679819153E-2</v>
      </c>
    </row>
    <row r="1440" spans="2:5" x14ac:dyDescent="0.35">
      <c r="B1440" s="191">
        <v>42641</v>
      </c>
      <c r="C1440" s="72">
        <v>132.29</v>
      </c>
      <c r="D1440" s="192">
        <f t="shared" si="24"/>
        <v>5.1760037348272636</v>
      </c>
      <c r="E1440">
        <v>1.5194536106208245E-2</v>
      </c>
    </row>
    <row r="1441" spans="2:5" x14ac:dyDescent="0.35">
      <c r="B1441" s="191">
        <v>36633</v>
      </c>
      <c r="C1441" s="72">
        <v>21.42</v>
      </c>
      <c r="D1441" s="192">
        <f t="shared" si="24"/>
        <v>0.27804295942720758</v>
      </c>
      <c r="E1441">
        <v>1.5165876777251119E-2</v>
      </c>
    </row>
    <row r="1442" spans="2:5" x14ac:dyDescent="0.35">
      <c r="B1442" s="191">
        <v>36951</v>
      </c>
      <c r="C1442" s="72">
        <v>16.760000000000002</v>
      </c>
      <c r="D1442" s="192">
        <f t="shared" si="24"/>
        <v>-0.87563997922386283</v>
      </c>
      <c r="E1442">
        <v>1.5142337976983722E-2</v>
      </c>
    </row>
    <row r="1443" spans="2:5" x14ac:dyDescent="0.35">
      <c r="B1443" s="191">
        <v>41869</v>
      </c>
      <c r="C1443" s="72">
        <v>134.77000000000001</v>
      </c>
      <c r="D1443" s="192">
        <f t="shared" si="24"/>
        <v>-0.77249016661883618</v>
      </c>
      <c r="E1443">
        <v>1.5140102440494241E-2</v>
      </c>
    </row>
    <row r="1444" spans="2:5" x14ac:dyDescent="0.35">
      <c r="B1444" s="191">
        <v>44265</v>
      </c>
      <c r="C1444" s="72">
        <v>592.37</v>
      </c>
      <c r="D1444" s="192">
        <f t="shared" si="24"/>
        <v>37.341100323624595</v>
      </c>
      <c r="E1444">
        <v>1.5131781882990136E-2</v>
      </c>
    </row>
    <row r="1445" spans="2:5" x14ac:dyDescent="0.35">
      <c r="B1445" s="191">
        <v>37810</v>
      </c>
      <c r="C1445" s="72">
        <v>15.45</v>
      </c>
      <c r="D1445" s="192">
        <f t="shared" si="24"/>
        <v>-0.98689700793812329</v>
      </c>
      <c r="E1445">
        <v>1.5111695137976167E-2</v>
      </c>
    </row>
    <row r="1446" spans="2:5" x14ac:dyDescent="0.35">
      <c r="B1446" s="191">
        <v>46038</v>
      </c>
      <c r="C1446" s="72">
        <v>1179.1199999999999</v>
      </c>
      <c r="D1446" s="192">
        <f t="shared" si="24"/>
        <v>12.707509881422924</v>
      </c>
      <c r="E1446">
        <v>1.5108861282574493E-2</v>
      </c>
    </row>
    <row r="1447" spans="2:5" x14ac:dyDescent="0.35">
      <c r="B1447" s="191">
        <v>40339</v>
      </c>
      <c r="C1447" s="72">
        <v>86.02</v>
      </c>
      <c r="D1447" s="192">
        <f t="shared" si="24"/>
        <v>-0.64971291281508325</v>
      </c>
      <c r="E1447">
        <v>1.5105027141845584E-2</v>
      </c>
    </row>
    <row r="1448" spans="2:5" x14ac:dyDescent="0.35">
      <c r="B1448" s="191">
        <v>43273</v>
      </c>
      <c r="C1448" s="72">
        <v>245.57</v>
      </c>
      <c r="D1448" s="192">
        <f t="shared" si="24"/>
        <v>-0.67075590593408951</v>
      </c>
      <c r="E1448">
        <v>1.5087632275132323E-2</v>
      </c>
    </row>
    <row r="1449" spans="2:5" x14ac:dyDescent="0.35">
      <c r="B1449" s="191">
        <v>44651</v>
      </c>
      <c r="C1449" s="72">
        <v>745.86</v>
      </c>
      <c r="D1449" s="192">
        <f t="shared" si="24"/>
        <v>6.7896818433379469E-3</v>
      </c>
      <c r="E1449">
        <v>1.5079343476959162E-2</v>
      </c>
    </row>
    <row r="1450" spans="2:5" x14ac:dyDescent="0.35">
      <c r="B1450" s="191">
        <v>44538</v>
      </c>
      <c r="C1450" s="72">
        <v>740.83</v>
      </c>
      <c r="D1450" s="192">
        <f t="shared" si="24"/>
        <v>1.8538464501714245</v>
      </c>
      <c r="E1450">
        <v>1.5058094924915055E-2</v>
      </c>
    </row>
    <row r="1451" spans="2:5" x14ac:dyDescent="0.35">
      <c r="B1451" s="191">
        <v>43206</v>
      </c>
      <c r="C1451" s="72">
        <v>259.58999999999997</v>
      </c>
      <c r="D1451" s="192">
        <f t="shared" si="24"/>
        <v>2.7742076184937479</v>
      </c>
      <c r="E1451">
        <v>1.5054352076327326E-2</v>
      </c>
    </row>
    <row r="1452" spans="2:5" x14ac:dyDescent="0.35">
      <c r="B1452" s="191">
        <v>39575</v>
      </c>
      <c r="C1452" s="72">
        <v>68.78</v>
      </c>
      <c r="D1452" s="192">
        <f t="shared" si="24"/>
        <v>-7.3045822102425939E-2</v>
      </c>
      <c r="E1452">
        <v>1.5053128689492157E-2</v>
      </c>
    </row>
    <row r="1453" spans="2:5" x14ac:dyDescent="0.35">
      <c r="B1453" s="191">
        <v>40071</v>
      </c>
      <c r="C1453" s="72">
        <v>74.2</v>
      </c>
      <c r="D1453" s="192">
        <f t="shared" si="24"/>
        <v>-0.91176225755431617</v>
      </c>
      <c r="E1453">
        <v>1.5047879616963078E-2</v>
      </c>
    </row>
    <row r="1454" spans="2:5" x14ac:dyDescent="0.35">
      <c r="B1454" s="191">
        <v>45147</v>
      </c>
      <c r="C1454" s="72">
        <v>840.91</v>
      </c>
      <c r="D1454" s="192">
        <f t="shared" si="24"/>
        <v>6.4147782382505953</v>
      </c>
      <c r="E1454">
        <v>1.5040135192226245E-2</v>
      </c>
    </row>
    <row r="1455" spans="2:5" x14ac:dyDescent="0.35">
      <c r="B1455" s="191">
        <v>42549</v>
      </c>
      <c r="C1455" s="72">
        <v>113.41</v>
      </c>
      <c r="D1455" s="192">
        <f t="shared" si="24"/>
        <v>0.97612824533890907</v>
      </c>
      <c r="E1455">
        <v>1.5036248098093452E-2</v>
      </c>
    </row>
    <row r="1456" spans="2:5" x14ac:dyDescent="0.35">
      <c r="B1456" s="191">
        <v>40008</v>
      </c>
      <c r="C1456" s="72">
        <v>57.39</v>
      </c>
      <c r="D1456" s="192">
        <f t="shared" si="24"/>
        <v>-0.4521764032073311</v>
      </c>
      <c r="E1456">
        <v>1.5033604527767919E-2</v>
      </c>
    </row>
    <row r="1457" spans="2:5" x14ac:dyDescent="0.35">
      <c r="B1457" s="191">
        <v>42496</v>
      </c>
      <c r="C1457" s="72">
        <v>104.76</v>
      </c>
      <c r="D1457" s="192">
        <f t="shared" si="24"/>
        <v>-0.84542973072666916</v>
      </c>
      <c r="E1457">
        <v>1.5017924619707523E-2</v>
      </c>
    </row>
    <row r="1458" spans="2:5" x14ac:dyDescent="0.35">
      <c r="B1458" s="191">
        <v>44355</v>
      </c>
      <c r="C1458" s="72">
        <v>677.75</v>
      </c>
      <c r="D1458" s="192">
        <f t="shared" si="24"/>
        <v>18.974948423224287</v>
      </c>
      <c r="E1458">
        <v>1.5006065325805285E-2</v>
      </c>
    </row>
    <row r="1459" spans="2:5" x14ac:dyDescent="0.35">
      <c r="B1459" s="191">
        <v>36413</v>
      </c>
      <c r="C1459" s="72">
        <v>33.93</v>
      </c>
      <c r="D1459" s="192">
        <f t="shared" si="24"/>
        <v>-0.96181591059993921</v>
      </c>
      <c r="E1459">
        <v>1.4956625785222943E-2</v>
      </c>
    </row>
    <row r="1460" spans="2:5" x14ac:dyDescent="0.35">
      <c r="B1460" s="191">
        <v>45649</v>
      </c>
      <c r="C1460" s="72">
        <v>888.59</v>
      </c>
      <c r="D1460" s="192">
        <f t="shared" si="24"/>
        <v>15.361443564721046</v>
      </c>
      <c r="E1460">
        <v>1.4951456310679623E-2</v>
      </c>
    </row>
    <row r="1461" spans="2:5" x14ac:dyDescent="0.35">
      <c r="B1461" s="191">
        <v>39923</v>
      </c>
      <c r="C1461" s="72">
        <v>54.31</v>
      </c>
      <c r="D1461" s="192">
        <f t="shared" si="24"/>
        <v>2.8085553997194954</v>
      </c>
      <c r="E1461">
        <v>1.4950476546440106E-2</v>
      </c>
    </row>
    <row r="1462" spans="2:5" x14ac:dyDescent="0.35">
      <c r="B1462" s="191">
        <v>36760</v>
      </c>
      <c r="C1462" s="72">
        <v>14.26</v>
      </c>
      <c r="D1462" s="192">
        <f t="shared" si="24"/>
        <v>0.31066176470588225</v>
      </c>
      <c r="E1462">
        <v>1.4946619217081736E-2</v>
      </c>
    </row>
    <row r="1463" spans="2:5" x14ac:dyDescent="0.35">
      <c r="B1463" s="191">
        <v>37411</v>
      </c>
      <c r="C1463" s="72">
        <v>10.88</v>
      </c>
      <c r="D1463" s="192">
        <f t="shared" si="24"/>
        <v>-0.98623359862335991</v>
      </c>
      <c r="E1463">
        <v>1.4925373134328401E-2</v>
      </c>
    </row>
    <row r="1464" spans="2:5" x14ac:dyDescent="0.35">
      <c r="B1464" s="191">
        <v>44680</v>
      </c>
      <c r="C1464" s="72">
        <v>790.33</v>
      </c>
      <c r="D1464" s="192">
        <f t="shared" si="24"/>
        <v>15.332506716263691</v>
      </c>
      <c r="E1464">
        <v>1.4909081569755456E-2</v>
      </c>
    </row>
    <row r="1465" spans="2:5" x14ac:dyDescent="0.35">
      <c r="B1465" s="191">
        <v>39735</v>
      </c>
      <c r="C1465" s="72">
        <v>48.39</v>
      </c>
      <c r="D1465" s="192">
        <f t="shared" si="24"/>
        <v>-0.91916407737796935</v>
      </c>
      <c r="E1465">
        <v>1.4890939597315356E-2</v>
      </c>
    </row>
    <row r="1466" spans="2:5" x14ac:dyDescent="0.35">
      <c r="B1466" s="191">
        <v>44250</v>
      </c>
      <c r="C1466" s="72">
        <v>598.62</v>
      </c>
      <c r="D1466" s="192">
        <f t="shared" si="24"/>
        <v>16.912028725314183</v>
      </c>
      <c r="E1466">
        <v>1.4885392648853912E-2</v>
      </c>
    </row>
    <row r="1467" spans="2:5" x14ac:dyDescent="0.35">
      <c r="B1467" s="191">
        <v>36542</v>
      </c>
      <c r="C1467" s="72">
        <v>33.42</v>
      </c>
      <c r="D1467" s="192">
        <f t="shared" si="24"/>
        <v>-0.88664269723899325</v>
      </c>
      <c r="E1467">
        <v>1.4880048587913919E-2</v>
      </c>
    </row>
    <row r="1468" spans="2:5" x14ac:dyDescent="0.35">
      <c r="B1468" s="191">
        <v>43108</v>
      </c>
      <c r="C1468" s="72">
        <v>294.82</v>
      </c>
      <c r="D1468" s="192">
        <f t="shared" si="24"/>
        <v>1.4267017861552391</v>
      </c>
      <c r="E1468">
        <v>1.4870912220309895E-2</v>
      </c>
    </row>
    <row r="1469" spans="2:5" x14ac:dyDescent="0.35">
      <c r="B1469" s="191">
        <v>42335</v>
      </c>
      <c r="C1469" s="72">
        <v>121.49</v>
      </c>
      <c r="D1469" s="192">
        <f t="shared" si="24"/>
        <v>2.6271329616489369E-2</v>
      </c>
      <c r="E1469">
        <v>1.486926739620742E-2</v>
      </c>
    </row>
    <row r="1470" spans="2:5" x14ac:dyDescent="0.35">
      <c r="B1470" s="191">
        <v>42576</v>
      </c>
      <c r="C1470" s="72">
        <v>118.38</v>
      </c>
      <c r="D1470" s="192">
        <f t="shared" si="24"/>
        <v>1.9811130697557289</v>
      </c>
      <c r="E1470">
        <v>1.4830690098585508E-2</v>
      </c>
    </row>
    <row r="1471" spans="2:5" x14ac:dyDescent="0.35">
      <c r="B1471" s="191">
        <v>38498</v>
      </c>
      <c r="C1471" s="72">
        <v>39.71</v>
      </c>
      <c r="D1471" s="192">
        <f t="shared" si="24"/>
        <v>-0.32592089628246468</v>
      </c>
      <c r="E1471">
        <v>1.4822386915410046E-2</v>
      </c>
    </row>
    <row r="1472" spans="2:5" x14ac:dyDescent="0.35">
      <c r="B1472" s="191">
        <v>39610</v>
      </c>
      <c r="C1472" s="72">
        <v>58.91</v>
      </c>
      <c r="D1472" s="192">
        <f t="shared" si="24"/>
        <v>-0.32287356321839089</v>
      </c>
      <c r="E1472">
        <v>1.4814814814814836E-2</v>
      </c>
    </row>
    <row r="1473" spans="2:5" x14ac:dyDescent="0.35">
      <c r="B1473" s="191">
        <v>40563</v>
      </c>
      <c r="C1473" s="72">
        <v>87</v>
      </c>
      <c r="D1473" s="192">
        <f t="shared" si="24"/>
        <v>1.7601522842639596</v>
      </c>
      <c r="E1473">
        <v>1.4813950775691032E-2</v>
      </c>
    </row>
    <row r="1474" spans="2:5" x14ac:dyDescent="0.35">
      <c r="B1474" s="191">
        <v>36480</v>
      </c>
      <c r="C1474" s="72">
        <v>31.52</v>
      </c>
      <c r="D1474" s="192">
        <f t="shared" si="24"/>
        <v>-0.96182124298986182</v>
      </c>
      <c r="E1474">
        <v>1.481004507405026E-2</v>
      </c>
    </row>
    <row r="1475" spans="2:5" x14ac:dyDescent="0.35">
      <c r="B1475" s="191">
        <v>44438</v>
      </c>
      <c r="C1475" s="72">
        <v>825.59</v>
      </c>
      <c r="D1475" s="192">
        <f t="shared" si="24"/>
        <v>20.488547631441957</v>
      </c>
      <c r="E1475">
        <v>1.4799336242394601E-2</v>
      </c>
    </row>
    <row r="1476" spans="2:5" x14ac:dyDescent="0.35">
      <c r="B1476" s="191">
        <v>38492</v>
      </c>
      <c r="C1476" s="72">
        <v>38.42</v>
      </c>
      <c r="D1476" s="192">
        <f t="shared" ref="D1476:D1539" si="25">C1476/C1477-1</f>
        <v>-0.845330112721417</v>
      </c>
      <c r="E1476">
        <v>1.4791336502905539E-2</v>
      </c>
    </row>
    <row r="1477" spans="2:5" x14ac:dyDescent="0.35">
      <c r="B1477" s="191">
        <v>43263</v>
      </c>
      <c r="C1477" s="72">
        <v>248.4</v>
      </c>
      <c r="D1477" s="192">
        <f t="shared" si="25"/>
        <v>12.405288720992983</v>
      </c>
      <c r="E1477">
        <v>1.4788789933818158E-2</v>
      </c>
    </row>
    <row r="1478" spans="2:5" x14ac:dyDescent="0.35">
      <c r="B1478" s="191">
        <v>35230</v>
      </c>
      <c r="C1478" s="72">
        <v>18.53</v>
      </c>
      <c r="D1478" s="192">
        <f t="shared" si="25"/>
        <v>-0.919231104524453</v>
      </c>
      <c r="E1478">
        <v>1.4786418400876133E-2</v>
      </c>
    </row>
    <row r="1479" spans="2:5" x14ac:dyDescent="0.35">
      <c r="B1479" s="191">
        <v>43242</v>
      </c>
      <c r="C1479" s="72">
        <v>229.42</v>
      </c>
      <c r="D1479" s="192">
        <f t="shared" si="25"/>
        <v>12.912674348089752</v>
      </c>
      <c r="E1479">
        <v>1.4773531493276648E-2</v>
      </c>
    </row>
    <row r="1480" spans="2:5" x14ac:dyDescent="0.35">
      <c r="B1480" s="191">
        <v>36095</v>
      </c>
      <c r="C1480" s="72">
        <v>16.489999999999998</v>
      </c>
      <c r="D1480" s="192">
        <f t="shared" si="25"/>
        <v>-0.88069743886557661</v>
      </c>
      <c r="E1480">
        <v>1.4769230769230646E-2</v>
      </c>
    </row>
    <row r="1481" spans="2:5" x14ac:dyDescent="0.35">
      <c r="B1481" s="191">
        <v>42065</v>
      </c>
      <c r="C1481" s="72">
        <v>138.22</v>
      </c>
      <c r="D1481" s="192">
        <f t="shared" si="25"/>
        <v>2.5864037363777892</v>
      </c>
      <c r="E1481">
        <v>1.4756625798399536E-2</v>
      </c>
    </row>
    <row r="1482" spans="2:5" x14ac:dyDescent="0.35">
      <c r="B1482" s="191">
        <v>38476</v>
      </c>
      <c r="C1482" s="72">
        <v>38.54</v>
      </c>
      <c r="D1482" s="192">
        <f t="shared" si="25"/>
        <v>-0.9454184959637445</v>
      </c>
      <c r="E1482">
        <v>1.4744602422327668E-2</v>
      </c>
    </row>
    <row r="1483" spans="2:5" x14ac:dyDescent="0.35">
      <c r="B1483" s="191">
        <v>44746</v>
      </c>
      <c r="C1483" s="72">
        <v>706.1</v>
      </c>
      <c r="D1483" s="192">
        <f t="shared" si="25"/>
        <v>27.437374144180431</v>
      </c>
      <c r="E1483">
        <v>1.4730186103326881E-2</v>
      </c>
    </row>
    <row r="1484" spans="2:5" x14ac:dyDescent="0.35">
      <c r="B1484" s="191">
        <v>35849</v>
      </c>
      <c r="C1484" s="72">
        <v>24.83</v>
      </c>
      <c r="D1484" s="192">
        <f t="shared" si="25"/>
        <v>-0.97090870747024094</v>
      </c>
      <c r="E1484">
        <v>1.4711892112791114E-2</v>
      </c>
    </row>
    <row r="1485" spans="2:5" x14ac:dyDescent="0.35">
      <c r="B1485" s="191">
        <v>45127</v>
      </c>
      <c r="C1485" s="72">
        <v>853.52</v>
      </c>
      <c r="D1485" s="192">
        <f t="shared" si="25"/>
        <v>0.20854100589034874</v>
      </c>
      <c r="E1485">
        <v>1.4706057183617727E-2</v>
      </c>
    </row>
    <row r="1486" spans="2:5" x14ac:dyDescent="0.35">
      <c r="B1486" s="191">
        <v>44568</v>
      </c>
      <c r="C1486" s="72">
        <v>706.24</v>
      </c>
      <c r="D1486" s="192">
        <f t="shared" si="25"/>
        <v>1.7730747953872417E-3</v>
      </c>
      <c r="E1486">
        <v>1.46834861067211E-2</v>
      </c>
    </row>
    <row r="1487" spans="2:5" x14ac:dyDescent="0.35">
      <c r="B1487" s="191">
        <v>44736</v>
      </c>
      <c r="C1487" s="72">
        <v>704.99</v>
      </c>
      <c r="D1487" s="192">
        <f t="shared" si="25"/>
        <v>-5.85698070374574E-2</v>
      </c>
      <c r="E1487">
        <v>1.4680694886224588E-2</v>
      </c>
    </row>
    <row r="1488" spans="2:5" x14ac:dyDescent="0.35">
      <c r="B1488" s="191">
        <v>44852</v>
      </c>
      <c r="C1488" s="72">
        <v>748.85</v>
      </c>
      <c r="D1488" s="192">
        <f t="shared" si="25"/>
        <v>30.838860544217688</v>
      </c>
      <c r="E1488">
        <v>1.4674399067776012E-2</v>
      </c>
    </row>
    <row r="1489" spans="2:5" x14ac:dyDescent="0.35">
      <c r="B1489" s="191">
        <v>35810</v>
      </c>
      <c r="C1489" s="72">
        <v>23.52</v>
      </c>
      <c r="D1489" s="192">
        <f t="shared" si="25"/>
        <v>-0.97611600796133069</v>
      </c>
      <c r="E1489">
        <v>1.4667817083692913E-2</v>
      </c>
    </row>
    <row r="1490" spans="2:5" x14ac:dyDescent="0.35">
      <c r="B1490" s="191">
        <v>45286</v>
      </c>
      <c r="C1490" s="72">
        <v>984.76</v>
      </c>
      <c r="D1490" s="192">
        <f t="shared" si="25"/>
        <v>58.18028846153846</v>
      </c>
      <c r="E1490">
        <v>1.4651637232880654E-2</v>
      </c>
    </row>
    <row r="1491" spans="2:5" x14ac:dyDescent="0.35">
      <c r="B1491" s="191">
        <v>36900</v>
      </c>
      <c r="C1491" s="72">
        <v>16.64</v>
      </c>
      <c r="D1491" s="192">
        <f t="shared" si="25"/>
        <v>9.0432503276540066E-2</v>
      </c>
      <c r="E1491">
        <v>1.4634146341463428E-2</v>
      </c>
    </row>
    <row r="1492" spans="2:5" x14ac:dyDescent="0.35">
      <c r="B1492" s="191">
        <v>37770</v>
      </c>
      <c r="C1492" s="72">
        <v>15.26</v>
      </c>
      <c r="D1492" s="192">
        <f t="shared" si="25"/>
        <v>-0.88832784485912919</v>
      </c>
      <c r="E1492">
        <v>1.4627659574468099E-2</v>
      </c>
    </row>
    <row r="1493" spans="2:5" x14ac:dyDescent="0.35">
      <c r="B1493" s="191">
        <v>42023</v>
      </c>
      <c r="C1493" s="72">
        <v>136.65</v>
      </c>
      <c r="D1493" s="192">
        <f t="shared" si="25"/>
        <v>0.38449848024316102</v>
      </c>
      <c r="E1493">
        <v>1.4627264627264713E-2</v>
      </c>
    </row>
    <row r="1494" spans="2:5" x14ac:dyDescent="0.35">
      <c r="B1494" s="191">
        <v>41015</v>
      </c>
      <c r="C1494" s="72">
        <v>98.7</v>
      </c>
      <c r="D1494" s="192">
        <f t="shared" si="25"/>
        <v>-0.14031878756205907</v>
      </c>
      <c r="E1494">
        <v>1.4597039473684292E-2</v>
      </c>
    </row>
    <row r="1495" spans="2:5" x14ac:dyDescent="0.35">
      <c r="B1495" s="191">
        <v>41158</v>
      </c>
      <c r="C1495" s="72">
        <v>114.81</v>
      </c>
      <c r="D1495" s="192">
        <f t="shared" si="25"/>
        <v>0.58533554266777132</v>
      </c>
      <c r="E1495">
        <v>1.4581124072110319E-2</v>
      </c>
    </row>
    <row r="1496" spans="2:5" x14ac:dyDescent="0.35">
      <c r="B1496" s="191">
        <v>40147</v>
      </c>
      <c r="C1496" s="72">
        <v>72.42</v>
      </c>
      <c r="D1496" s="192">
        <f t="shared" si="25"/>
        <v>-0.93322391472725263</v>
      </c>
      <c r="E1496">
        <v>1.4569907537125282E-2</v>
      </c>
    </row>
    <row r="1497" spans="2:5" x14ac:dyDescent="0.35">
      <c r="B1497" s="191">
        <v>46122</v>
      </c>
      <c r="C1497" s="72">
        <v>1084.52</v>
      </c>
      <c r="D1497" s="192">
        <f t="shared" si="25"/>
        <v>47.633183856502242</v>
      </c>
      <c r="E1497">
        <v>1.4565695308480286E-2</v>
      </c>
    </row>
    <row r="1498" spans="2:5" x14ac:dyDescent="0.35">
      <c r="B1498" s="191">
        <v>36626</v>
      </c>
      <c r="C1498" s="72">
        <v>22.3</v>
      </c>
      <c r="D1498" s="192">
        <f t="shared" si="25"/>
        <v>-0.34718969555035117</v>
      </c>
      <c r="E1498">
        <v>1.455868971792551E-2</v>
      </c>
    </row>
    <row r="1499" spans="2:5" x14ac:dyDescent="0.35">
      <c r="B1499" s="191">
        <v>36399</v>
      </c>
      <c r="C1499" s="72">
        <v>34.159999999999997</v>
      </c>
      <c r="D1499" s="192">
        <f t="shared" si="25"/>
        <v>-0.24641517758658726</v>
      </c>
      <c r="E1499">
        <v>1.4553014553014387E-2</v>
      </c>
    </row>
    <row r="1500" spans="2:5" x14ac:dyDescent="0.35">
      <c r="B1500" s="191">
        <v>39177</v>
      </c>
      <c r="C1500" s="72">
        <v>45.33</v>
      </c>
      <c r="D1500" s="192">
        <f t="shared" si="25"/>
        <v>-0.9607946584560032</v>
      </c>
      <c r="E1500">
        <v>1.4547896150402861E-2</v>
      </c>
    </row>
    <row r="1501" spans="2:5" x14ac:dyDescent="0.35">
      <c r="B1501" s="191">
        <v>45947</v>
      </c>
      <c r="C1501" s="72">
        <v>1156.22</v>
      </c>
      <c r="D1501" s="192">
        <f t="shared" si="25"/>
        <v>20.503068625627673</v>
      </c>
      <c r="E1501">
        <v>1.4530649491953707E-2</v>
      </c>
    </row>
    <row r="1502" spans="2:5" x14ac:dyDescent="0.35">
      <c r="B1502" s="191">
        <v>39948</v>
      </c>
      <c r="C1502" s="72">
        <v>53.77</v>
      </c>
      <c r="D1502" s="192">
        <f t="shared" si="25"/>
        <v>-0.92354613962747045</v>
      </c>
      <c r="E1502">
        <v>1.452830188679255E-2</v>
      </c>
    </row>
    <row r="1503" spans="2:5" x14ac:dyDescent="0.35">
      <c r="B1503" s="191">
        <v>44733</v>
      </c>
      <c r="C1503" s="72">
        <v>703.3</v>
      </c>
      <c r="D1503" s="192">
        <f t="shared" si="25"/>
        <v>10.557929334428923</v>
      </c>
      <c r="E1503">
        <v>1.4511568865039459E-2</v>
      </c>
    </row>
    <row r="1504" spans="2:5" x14ac:dyDescent="0.35">
      <c r="B1504" s="191">
        <v>39253</v>
      </c>
      <c r="C1504" s="72">
        <v>60.85</v>
      </c>
      <c r="D1504" s="192">
        <f t="shared" si="25"/>
        <v>-0.50024638633377139</v>
      </c>
      <c r="E1504">
        <v>1.450483494498167E-2</v>
      </c>
    </row>
    <row r="1505" spans="2:5" x14ac:dyDescent="0.35">
      <c r="B1505" s="191">
        <v>42207</v>
      </c>
      <c r="C1505" s="72">
        <v>121.76</v>
      </c>
      <c r="D1505" s="192">
        <f t="shared" si="25"/>
        <v>-0.13436655765676098</v>
      </c>
      <c r="E1505">
        <v>1.4497583736044151E-2</v>
      </c>
    </row>
    <row r="1506" spans="2:5" x14ac:dyDescent="0.35">
      <c r="B1506" s="191">
        <v>42027</v>
      </c>
      <c r="C1506" s="72">
        <v>140.66</v>
      </c>
      <c r="D1506" s="192">
        <f t="shared" si="25"/>
        <v>3.5711655989985935E-2</v>
      </c>
      <c r="E1506">
        <v>1.4496934727731725E-2</v>
      </c>
    </row>
    <row r="1507" spans="2:5" x14ac:dyDescent="0.35">
      <c r="B1507" s="191">
        <v>42916</v>
      </c>
      <c r="C1507" s="72">
        <v>135.81</v>
      </c>
      <c r="D1507" s="192">
        <f t="shared" si="25"/>
        <v>3.9729036982790191</v>
      </c>
      <c r="E1507">
        <v>1.449167102412785E-2</v>
      </c>
    </row>
    <row r="1508" spans="2:5" x14ac:dyDescent="0.35">
      <c r="B1508" s="191">
        <v>38035</v>
      </c>
      <c r="C1508" s="72">
        <v>27.31</v>
      </c>
      <c r="D1508" s="192">
        <f t="shared" si="25"/>
        <v>-0.97150102266560923</v>
      </c>
      <c r="E1508">
        <v>1.4487369985141108E-2</v>
      </c>
    </row>
    <row r="1509" spans="2:5" x14ac:dyDescent="0.35">
      <c r="B1509" s="191">
        <v>45743</v>
      </c>
      <c r="C1509" s="72">
        <v>958.28</v>
      </c>
      <c r="D1509" s="192">
        <f t="shared" si="25"/>
        <v>0.6479733099451408</v>
      </c>
      <c r="E1509">
        <v>1.448232055896681E-2</v>
      </c>
    </row>
    <row r="1510" spans="2:5" x14ac:dyDescent="0.35">
      <c r="B1510" s="191">
        <v>44204</v>
      </c>
      <c r="C1510" s="72">
        <v>581.49</v>
      </c>
      <c r="D1510" s="192">
        <f t="shared" si="25"/>
        <v>-0.49466411749369954</v>
      </c>
      <c r="E1510">
        <v>1.4480364277115632E-2</v>
      </c>
    </row>
    <row r="1511" spans="2:5" x14ac:dyDescent="0.35">
      <c r="B1511" s="191">
        <v>45348</v>
      </c>
      <c r="C1511" s="72">
        <v>1150.7</v>
      </c>
      <c r="D1511" s="192">
        <f t="shared" si="25"/>
        <v>7.0093269297696121</v>
      </c>
      <c r="E1511">
        <v>1.4476143456642054E-2</v>
      </c>
    </row>
    <row r="1512" spans="2:5" x14ac:dyDescent="0.35">
      <c r="B1512" s="191">
        <v>41890</v>
      </c>
      <c r="C1512" s="72">
        <v>143.66999999999999</v>
      </c>
      <c r="D1512" s="192">
        <f t="shared" si="25"/>
        <v>0.24876140808344194</v>
      </c>
      <c r="E1512">
        <v>1.4475356588052435E-2</v>
      </c>
    </row>
    <row r="1513" spans="2:5" x14ac:dyDescent="0.35">
      <c r="B1513" s="191">
        <v>42550</v>
      </c>
      <c r="C1513" s="72">
        <v>115.05</v>
      </c>
      <c r="D1513" s="192">
        <f t="shared" si="25"/>
        <v>-0.69579587519830777</v>
      </c>
      <c r="E1513">
        <v>1.4460805925403442E-2</v>
      </c>
    </row>
    <row r="1514" spans="2:5" x14ac:dyDescent="0.35">
      <c r="B1514" s="191">
        <v>44015</v>
      </c>
      <c r="C1514" s="72">
        <v>378.2</v>
      </c>
      <c r="D1514" s="192">
        <f t="shared" si="25"/>
        <v>5.2647010104356466</v>
      </c>
      <c r="E1514">
        <v>1.4457766690807672E-2</v>
      </c>
    </row>
    <row r="1515" spans="2:5" x14ac:dyDescent="0.35">
      <c r="B1515" s="191">
        <v>38597</v>
      </c>
      <c r="C1515" s="72">
        <v>60.37</v>
      </c>
      <c r="D1515" s="192">
        <f t="shared" si="25"/>
        <v>-0.27150959333896474</v>
      </c>
      <c r="E1515">
        <v>1.445135271382969E-2</v>
      </c>
    </row>
    <row r="1516" spans="2:5" x14ac:dyDescent="0.35">
      <c r="B1516" s="191">
        <v>40735</v>
      </c>
      <c r="C1516" s="72">
        <v>82.87</v>
      </c>
      <c r="D1516" s="192">
        <f t="shared" si="25"/>
        <v>-0.30612074018253366</v>
      </c>
      <c r="E1516">
        <v>1.4444852491125149E-2</v>
      </c>
    </row>
    <row r="1517" spans="2:5" x14ac:dyDescent="0.35">
      <c r="B1517" s="191">
        <v>41320</v>
      </c>
      <c r="C1517" s="72">
        <v>119.43</v>
      </c>
      <c r="D1517" s="192">
        <f t="shared" si="25"/>
        <v>-0.83022006141248728</v>
      </c>
      <c r="E1517">
        <v>1.4439819926951536E-2</v>
      </c>
    </row>
    <row r="1518" spans="2:5" x14ac:dyDescent="0.35">
      <c r="B1518" s="191">
        <v>45021</v>
      </c>
      <c r="C1518" s="72">
        <v>703.44</v>
      </c>
      <c r="D1518" s="192">
        <f t="shared" si="25"/>
        <v>19.413232733604179</v>
      </c>
      <c r="E1518">
        <v>1.4435487359935495E-2</v>
      </c>
    </row>
    <row r="1519" spans="2:5" x14ac:dyDescent="0.35">
      <c r="B1519" s="191">
        <v>36537</v>
      </c>
      <c r="C1519" s="72">
        <v>34.46</v>
      </c>
      <c r="D1519" s="192">
        <f t="shared" si="25"/>
        <v>-0.825977174022826</v>
      </c>
      <c r="E1519">
        <v>1.4424492198999106E-2</v>
      </c>
    </row>
    <row r="1520" spans="2:5" x14ac:dyDescent="0.35">
      <c r="B1520" s="191">
        <v>43559</v>
      </c>
      <c r="C1520" s="72">
        <v>198.02</v>
      </c>
      <c r="D1520" s="192">
        <f t="shared" si="25"/>
        <v>15.529215358931552</v>
      </c>
      <c r="E1520">
        <v>1.4394754367091922E-2</v>
      </c>
    </row>
    <row r="1521" spans="2:5" x14ac:dyDescent="0.35">
      <c r="B1521" s="191">
        <v>37699</v>
      </c>
      <c r="C1521" s="72">
        <v>11.98</v>
      </c>
      <c r="D1521" s="192">
        <f t="shared" si="25"/>
        <v>-0.90611285266457675</v>
      </c>
      <c r="E1521">
        <v>1.4394580863674955E-2</v>
      </c>
    </row>
    <row r="1522" spans="2:5" x14ac:dyDescent="0.35">
      <c r="B1522" s="191">
        <v>41659</v>
      </c>
      <c r="C1522" s="72">
        <v>127.6</v>
      </c>
      <c r="D1522" s="192">
        <f t="shared" si="25"/>
        <v>-0.51622687291477098</v>
      </c>
      <c r="E1522">
        <v>1.438906113363525E-2</v>
      </c>
    </row>
    <row r="1523" spans="2:5" x14ac:dyDescent="0.35">
      <c r="B1523" s="191">
        <v>43707</v>
      </c>
      <c r="C1523" s="72">
        <v>263.76</v>
      </c>
      <c r="D1523" s="192">
        <f t="shared" si="25"/>
        <v>1.8548544214741853</v>
      </c>
      <c r="E1523">
        <v>1.4383508960849278E-2</v>
      </c>
    </row>
    <row r="1524" spans="2:5" x14ac:dyDescent="0.35">
      <c r="B1524" s="191">
        <v>40547</v>
      </c>
      <c r="C1524" s="72">
        <v>92.39</v>
      </c>
      <c r="D1524" s="192">
        <f t="shared" si="25"/>
        <v>-0.18152019844082212</v>
      </c>
      <c r="E1524">
        <v>1.4382960035133951E-2</v>
      </c>
    </row>
    <row r="1525" spans="2:5" x14ac:dyDescent="0.35">
      <c r="B1525" s="191">
        <v>42543</v>
      </c>
      <c r="C1525" s="72">
        <v>112.88</v>
      </c>
      <c r="D1525" s="192">
        <f t="shared" si="25"/>
        <v>3.9902740937223689</v>
      </c>
      <c r="E1525">
        <v>1.4378145219266614E-2</v>
      </c>
    </row>
    <row r="1526" spans="2:5" x14ac:dyDescent="0.35">
      <c r="B1526" s="191">
        <v>36627</v>
      </c>
      <c r="C1526" s="72">
        <v>22.62</v>
      </c>
      <c r="D1526" s="192">
        <f t="shared" si="25"/>
        <v>-0.63639286288378072</v>
      </c>
      <c r="E1526">
        <v>1.4349775784753271E-2</v>
      </c>
    </row>
    <row r="1527" spans="2:5" x14ac:dyDescent="0.35">
      <c r="B1527" s="191">
        <v>38610</v>
      </c>
      <c r="C1527" s="72">
        <v>62.21</v>
      </c>
      <c r="D1527" s="192">
        <f t="shared" si="25"/>
        <v>-0.79402708340231098</v>
      </c>
      <c r="E1527">
        <v>1.4348605902494649E-2</v>
      </c>
    </row>
    <row r="1528" spans="2:5" x14ac:dyDescent="0.35">
      <c r="B1528" s="191">
        <v>43803</v>
      </c>
      <c r="C1528" s="72">
        <v>302.02999999999997</v>
      </c>
      <c r="D1528" s="192">
        <f t="shared" si="25"/>
        <v>-0.59388194164313579</v>
      </c>
      <c r="E1528">
        <v>1.4340408382589986E-2</v>
      </c>
    </row>
    <row r="1529" spans="2:5" x14ac:dyDescent="0.35">
      <c r="B1529" s="191">
        <v>44400</v>
      </c>
      <c r="C1529" s="72">
        <v>743.7</v>
      </c>
      <c r="D1529" s="192">
        <f t="shared" si="25"/>
        <v>4.8977002379064238</v>
      </c>
      <c r="E1529">
        <v>1.4320785597381258E-2</v>
      </c>
    </row>
    <row r="1530" spans="2:5" x14ac:dyDescent="0.35">
      <c r="B1530" s="191">
        <v>42580</v>
      </c>
      <c r="C1530" s="72">
        <v>126.1</v>
      </c>
      <c r="D1530" s="192">
        <f t="shared" si="25"/>
        <v>-0.89531794786651164</v>
      </c>
      <c r="E1530">
        <v>1.4317889317889243E-2</v>
      </c>
    </row>
    <row r="1531" spans="2:5" x14ac:dyDescent="0.35">
      <c r="B1531" s="191">
        <v>46169</v>
      </c>
      <c r="C1531" s="72">
        <v>1204.5999999999999</v>
      </c>
      <c r="D1531" s="192">
        <f t="shared" si="25"/>
        <v>9.2397143828629709</v>
      </c>
      <c r="E1531">
        <v>1.4314584035028721E-2</v>
      </c>
    </row>
    <row r="1532" spans="2:5" x14ac:dyDescent="0.35">
      <c r="B1532" s="191">
        <v>42754</v>
      </c>
      <c r="C1532" s="72">
        <v>117.64</v>
      </c>
      <c r="D1532" s="192">
        <f t="shared" si="25"/>
        <v>3.6079122600861728</v>
      </c>
      <c r="E1532">
        <v>1.4312812553888499E-2</v>
      </c>
    </row>
    <row r="1533" spans="2:5" x14ac:dyDescent="0.35">
      <c r="B1533" s="191">
        <v>35800</v>
      </c>
      <c r="C1533" s="72">
        <v>25.53</v>
      </c>
      <c r="D1533" s="192">
        <f t="shared" si="25"/>
        <v>-0.72560189165950129</v>
      </c>
      <c r="E1533">
        <v>1.4302741358760418E-2</v>
      </c>
    </row>
    <row r="1534" spans="2:5" x14ac:dyDescent="0.35">
      <c r="B1534" s="191">
        <v>40401</v>
      </c>
      <c r="C1534" s="72">
        <v>93.04</v>
      </c>
      <c r="D1534" s="192">
        <f t="shared" si="25"/>
        <v>-0.86466712243087174</v>
      </c>
      <c r="E1534">
        <v>1.4281042189033144E-2</v>
      </c>
    </row>
    <row r="1535" spans="2:5" x14ac:dyDescent="0.35">
      <c r="B1535" s="191">
        <v>45007</v>
      </c>
      <c r="C1535" s="72">
        <v>687.49</v>
      </c>
      <c r="D1535" s="192">
        <f t="shared" si="25"/>
        <v>1.7779618555034751</v>
      </c>
      <c r="E1535">
        <v>1.4266324392906649E-2</v>
      </c>
    </row>
    <row r="1536" spans="2:5" x14ac:dyDescent="0.35">
      <c r="B1536" s="191">
        <v>43152</v>
      </c>
      <c r="C1536" s="72">
        <v>247.48</v>
      </c>
      <c r="D1536" s="192">
        <f t="shared" si="25"/>
        <v>2.3461330448891293</v>
      </c>
      <c r="E1536">
        <v>1.426229508196708E-2</v>
      </c>
    </row>
    <row r="1537" spans="2:5" x14ac:dyDescent="0.35">
      <c r="B1537" s="191">
        <v>40890</v>
      </c>
      <c r="C1537" s="72">
        <v>73.959999999999994</v>
      </c>
      <c r="D1537" s="192">
        <f t="shared" si="25"/>
        <v>3.3302107728337234</v>
      </c>
      <c r="E1537">
        <v>1.4262205156335694E-2</v>
      </c>
    </row>
    <row r="1538" spans="2:5" x14ac:dyDescent="0.35">
      <c r="B1538" s="191">
        <v>36052</v>
      </c>
      <c r="C1538" s="72">
        <v>17.079999999999998</v>
      </c>
      <c r="D1538" s="192">
        <f t="shared" si="25"/>
        <v>-0.81683646112600539</v>
      </c>
      <c r="E1538">
        <v>1.4251781472683911E-2</v>
      </c>
    </row>
    <row r="1539" spans="2:5" x14ac:dyDescent="0.35">
      <c r="B1539" s="191">
        <v>40403</v>
      </c>
      <c r="C1539" s="72">
        <v>93.25</v>
      </c>
      <c r="D1539" s="192">
        <f t="shared" si="25"/>
        <v>-0.67907905151942738</v>
      </c>
      <c r="E1539">
        <v>1.4248422884489909E-2</v>
      </c>
    </row>
    <row r="1540" spans="2:5" x14ac:dyDescent="0.35">
      <c r="B1540" s="191">
        <v>43789</v>
      </c>
      <c r="C1540" s="72">
        <v>290.57</v>
      </c>
      <c r="D1540" s="192">
        <f t="shared" ref="D1540:D1603" si="26">C1540/C1541-1</f>
        <v>3.2926577042399172</v>
      </c>
      <c r="E1540">
        <v>1.4241334776082804E-2</v>
      </c>
    </row>
    <row r="1541" spans="2:5" x14ac:dyDescent="0.35">
      <c r="B1541" s="191">
        <v>39444</v>
      </c>
      <c r="C1541" s="72">
        <v>67.69</v>
      </c>
      <c r="D1541" s="192">
        <f t="shared" si="26"/>
        <v>-0.92551306740027506</v>
      </c>
      <c r="E1541">
        <v>1.4234342223554242E-2</v>
      </c>
    </row>
    <row r="1542" spans="2:5" x14ac:dyDescent="0.35">
      <c r="B1542" s="191">
        <v>45245</v>
      </c>
      <c r="C1542" s="72">
        <v>908.75</v>
      </c>
      <c r="D1542" s="192">
        <f t="shared" si="26"/>
        <v>16.462528823981554</v>
      </c>
      <c r="E1542">
        <v>1.4229910714285809E-2</v>
      </c>
    </row>
    <row r="1543" spans="2:5" x14ac:dyDescent="0.35">
      <c r="B1543" s="191">
        <v>38569</v>
      </c>
      <c r="C1543" s="72">
        <v>52.04</v>
      </c>
      <c r="D1543" s="192">
        <f t="shared" si="26"/>
        <v>-0.85341670891780741</v>
      </c>
      <c r="E1543">
        <v>1.4227246150847694E-2</v>
      </c>
    </row>
    <row r="1544" spans="2:5" x14ac:dyDescent="0.35">
      <c r="B1544" s="191">
        <v>44000</v>
      </c>
      <c r="C1544" s="72">
        <v>355.02</v>
      </c>
      <c r="D1544" s="192">
        <f t="shared" si="26"/>
        <v>-0.67430553007229088</v>
      </c>
      <c r="E1544">
        <v>1.4226945491943699E-2</v>
      </c>
    </row>
    <row r="1545" spans="2:5" x14ac:dyDescent="0.35">
      <c r="B1545" s="191">
        <v>45420</v>
      </c>
      <c r="C1545" s="72">
        <v>1090.04</v>
      </c>
      <c r="D1545" s="192">
        <f t="shared" si="26"/>
        <v>108.1131131131131</v>
      </c>
      <c r="E1545">
        <v>1.4226564317282975E-2</v>
      </c>
    </row>
    <row r="1546" spans="2:5" x14ac:dyDescent="0.35">
      <c r="B1546" s="191">
        <v>37116</v>
      </c>
      <c r="C1546" s="72">
        <v>9.99</v>
      </c>
      <c r="D1546" s="192">
        <f t="shared" si="26"/>
        <v>-0.44064949608062709</v>
      </c>
      <c r="E1546">
        <v>1.4213197969543234E-2</v>
      </c>
    </row>
    <row r="1547" spans="2:5" x14ac:dyDescent="0.35">
      <c r="B1547" s="191">
        <v>37950</v>
      </c>
      <c r="C1547" s="72">
        <v>17.86</v>
      </c>
      <c r="D1547" s="192">
        <f t="shared" si="26"/>
        <v>-0.6913772248142388</v>
      </c>
      <c r="E1547">
        <v>1.4196479273140161E-2</v>
      </c>
    </row>
    <row r="1548" spans="2:5" x14ac:dyDescent="0.35">
      <c r="B1548" s="191">
        <v>39293</v>
      </c>
      <c r="C1548" s="72">
        <v>57.87</v>
      </c>
      <c r="D1548" s="192">
        <f t="shared" si="26"/>
        <v>-0.45271420465292223</v>
      </c>
      <c r="E1548">
        <v>1.4195583596214423E-2</v>
      </c>
    </row>
    <row r="1549" spans="2:5" x14ac:dyDescent="0.35">
      <c r="B1549" s="191">
        <v>42696</v>
      </c>
      <c r="C1549" s="72">
        <v>105.74</v>
      </c>
      <c r="D1549" s="192">
        <f t="shared" si="26"/>
        <v>-0.5912798113718063</v>
      </c>
      <c r="E1549">
        <v>1.419528102819867E-2</v>
      </c>
    </row>
    <row r="1550" spans="2:5" x14ac:dyDescent="0.35">
      <c r="B1550" s="191">
        <v>43063</v>
      </c>
      <c r="C1550" s="72">
        <v>258.70999999999998</v>
      </c>
      <c r="D1550" s="192">
        <f t="shared" si="26"/>
        <v>9.6465020576131675</v>
      </c>
      <c r="E1550">
        <v>1.4191069818495272E-2</v>
      </c>
    </row>
    <row r="1551" spans="2:5" x14ac:dyDescent="0.35">
      <c r="B1551" s="191">
        <v>35843</v>
      </c>
      <c r="C1551" s="72">
        <v>24.3</v>
      </c>
      <c r="D1551" s="192">
        <f t="shared" si="26"/>
        <v>3.0097498940228951E-2</v>
      </c>
      <c r="E1551">
        <v>1.4190317195325486E-2</v>
      </c>
    </row>
    <row r="1552" spans="2:5" x14ac:dyDescent="0.35">
      <c r="B1552" s="191">
        <v>38154</v>
      </c>
      <c r="C1552" s="72">
        <v>23.59</v>
      </c>
      <c r="D1552" s="192">
        <f t="shared" si="26"/>
        <v>-0.9789697963841244</v>
      </c>
      <c r="E1552">
        <v>1.4187446259673164E-2</v>
      </c>
    </row>
    <row r="1553" spans="2:5" x14ac:dyDescent="0.35">
      <c r="B1553" s="191">
        <v>45338</v>
      </c>
      <c r="C1553" s="72">
        <v>1121.72</v>
      </c>
      <c r="D1553" s="192">
        <f t="shared" si="26"/>
        <v>7.1644952325496778</v>
      </c>
      <c r="E1553">
        <v>1.4185871992622223E-2</v>
      </c>
    </row>
    <row r="1554" spans="2:5" x14ac:dyDescent="0.35">
      <c r="B1554" s="191">
        <v>42048</v>
      </c>
      <c r="C1554" s="72">
        <v>137.38999999999999</v>
      </c>
      <c r="D1554" s="192">
        <f t="shared" si="26"/>
        <v>-0.69539286981199011</v>
      </c>
      <c r="E1554">
        <v>1.4172879604340327E-2</v>
      </c>
    </row>
    <row r="1555" spans="2:5" x14ac:dyDescent="0.35">
      <c r="B1555" s="191">
        <v>44127</v>
      </c>
      <c r="C1555" s="72">
        <v>451.04</v>
      </c>
      <c r="D1555" s="192">
        <f t="shared" si="26"/>
        <v>0.70422428776543478</v>
      </c>
      <c r="E1555">
        <v>1.4165579889373614E-2</v>
      </c>
    </row>
    <row r="1556" spans="2:5" x14ac:dyDescent="0.35">
      <c r="B1556" s="191">
        <v>43755</v>
      </c>
      <c r="C1556" s="72">
        <v>264.66000000000003</v>
      </c>
      <c r="D1556" s="192">
        <f t="shared" si="26"/>
        <v>-0.77405364795874809</v>
      </c>
      <c r="E1556">
        <v>1.413955627083574E-2</v>
      </c>
    </row>
    <row r="1557" spans="2:5" x14ac:dyDescent="0.35">
      <c r="B1557" s="191">
        <v>45495</v>
      </c>
      <c r="C1557" s="72">
        <v>1171.3399999999999</v>
      </c>
      <c r="D1557" s="192">
        <f t="shared" si="26"/>
        <v>8.4937591181715018</v>
      </c>
      <c r="E1557">
        <v>1.4138405728088888E-2</v>
      </c>
    </row>
    <row r="1558" spans="2:5" x14ac:dyDescent="0.35">
      <c r="B1558" s="191">
        <v>41719</v>
      </c>
      <c r="C1558" s="72">
        <v>123.38</v>
      </c>
      <c r="D1558" s="192">
        <f t="shared" si="26"/>
        <v>-0.39870364052829088</v>
      </c>
      <c r="E1558">
        <v>1.4137760973204072E-2</v>
      </c>
    </row>
    <row r="1559" spans="2:5" x14ac:dyDescent="0.35">
      <c r="B1559" s="191">
        <v>43425</v>
      </c>
      <c r="C1559" s="72">
        <v>205.19</v>
      </c>
      <c r="D1559" s="192">
        <f t="shared" si="26"/>
        <v>-0.50451559934318557</v>
      </c>
      <c r="E1559">
        <v>1.4135323481441198E-2</v>
      </c>
    </row>
    <row r="1560" spans="2:5" x14ac:dyDescent="0.35">
      <c r="B1560" s="191">
        <v>44046</v>
      </c>
      <c r="C1560" s="72">
        <v>414.12</v>
      </c>
      <c r="D1560" s="192">
        <f t="shared" si="26"/>
        <v>2.9245640636846097</v>
      </c>
      <c r="E1560">
        <v>1.4130035508754801E-2</v>
      </c>
    </row>
    <row r="1561" spans="2:5" x14ac:dyDescent="0.35">
      <c r="B1561" s="191">
        <v>42502</v>
      </c>
      <c r="C1561" s="72">
        <v>105.52</v>
      </c>
      <c r="D1561" s="192">
        <f t="shared" si="26"/>
        <v>-0.7860502838605028</v>
      </c>
      <c r="E1561">
        <v>1.4127823161941278E-2</v>
      </c>
    </row>
    <row r="1562" spans="2:5" x14ac:dyDescent="0.35">
      <c r="B1562" s="191">
        <v>44102</v>
      </c>
      <c r="C1562" s="72">
        <v>493.2</v>
      </c>
      <c r="D1562" s="192">
        <f t="shared" si="26"/>
        <v>-0.36583045093929623</v>
      </c>
      <c r="E1562">
        <v>1.4126210597742217E-2</v>
      </c>
    </row>
    <row r="1563" spans="2:5" x14ac:dyDescent="0.35">
      <c r="B1563" s="191">
        <v>44824</v>
      </c>
      <c r="C1563" s="72">
        <v>777.71</v>
      </c>
      <c r="D1563" s="192">
        <f t="shared" si="26"/>
        <v>9.119843851659077</v>
      </c>
      <c r="E1563">
        <v>1.4122157312747907E-2</v>
      </c>
    </row>
    <row r="1564" spans="2:5" x14ac:dyDescent="0.35">
      <c r="B1564" s="191">
        <v>40247</v>
      </c>
      <c r="C1564" s="72">
        <v>76.849999999999994</v>
      </c>
      <c r="D1564" s="192">
        <f t="shared" si="26"/>
        <v>-0.19554066785303048</v>
      </c>
      <c r="E1564">
        <v>1.4119820533122107E-2</v>
      </c>
    </row>
    <row r="1565" spans="2:5" x14ac:dyDescent="0.35">
      <c r="B1565" s="191">
        <v>40989</v>
      </c>
      <c r="C1565" s="72">
        <v>95.53</v>
      </c>
      <c r="D1565" s="192">
        <f t="shared" si="26"/>
        <v>1.460844925296239</v>
      </c>
      <c r="E1565">
        <v>1.4118895966029665E-2</v>
      </c>
    </row>
    <row r="1566" spans="2:5" x14ac:dyDescent="0.35">
      <c r="B1566" s="191">
        <v>38401</v>
      </c>
      <c r="C1566" s="72">
        <v>38.82</v>
      </c>
      <c r="D1566" s="192">
        <f t="shared" si="26"/>
        <v>-0.38066368857689847</v>
      </c>
      <c r="E1566">
        <v>1.4106583072100332E-2</v>
      </c>
    </row>
    <row r="1567" spans="2:5" x14ac:dyDescent="0.35">
      <c r="B1567" s="191">
        <v>39427</v>
      </c>
      <c r="C1567" s="72">
        <v>62.68</v>
      </c>
      <c r="D1567" s="192">
        <f t="shared" si="26"/>
        <v>-0.24354332609220375</v>
      </c>
      <c r="E1567">
        <v>1.4075392331337921E-2</v>
      </c>
    </row>
    <row r="1568" spans="2:5" x14ac:dyDescent="0.35">
      <c r="B1568" s="191">
        <v>40303</v>
      </c>
      <c r="C1568" s="72">
        <v>82.86</v>
      </c>
      <c r="D1568" s="192">
        <f t="shared" si="26"/>
        <v>-0.4049551166965889</v>
      </c>
      <c r="E1568">
        <v>1.4074164728919314E-2</v>
      </c>
    </row>
    <row r="1569" spans="2:5" x14ac:dyDescent="0.35">
      <c r="B1569" s="191">
        <v>41569</v>
      </c>
      <c r="C1569" s="72">
        <v>139.25</v>
      </c>
      <c r="D1569" s="192">
        <f t="shared" si="26"/>
        <v>-0.22228427813459928</v>
      </c>
      <c r="E1569">
        <v>1.4054762598310511E-2</v>
      </c>
    </row>
    <row r="1570" spans="2:5" x14ac:dyDescent="0.35">
      <c r="B1570" s="191">
        <v>43503</v>
      </c>
      <c r="C1570" s="72">
        <v>179.05</v>
      </c>
      <c r="D1570" s="192">
        <f t="shared" si="26"/>
        <v>12.76249039200615</v>
      </c>
      <c r="E1570">
        <v>1.404542107945872E-2</v>
      </c>
    </row>
    <row r="1571" spans="2:5" x14ac:dyDescent="0.35">
      <c r="B1571" s="191">
        <v>37027</v>
      </c>
      <c r="C1571" s="72">
        <v>13.01</v>
      </c>
      <c r="D1571" s="192">
        <f t="shared" si="26"/>
        <v>0.19797421731123399</v>
      </c>
      <c r="E1571">
        <v>1.4029618082618933E-2</v>
      </c>
    </row>
    <row r="1572" spans="2:5" x14ac:dyDescent="0.35">
      <c r="B1572" s="191">
        <v>37547</v>
      </c>
      <c r="C1572" s="72">
        <v>10.86</v>
      </c>
      <c r="D1572" s="192">
        <f t="shared" si="26"/>
        <v>-0.99029377854442424</v>
      </c>
      <c r="E1572">
        <v>1.4005602240896309E-2</v>
      </c>
    </row>
    <row r="1573" spans="2:5" x14ac:dyDescent="0.35">
      <c r="B1573" s="191">
        <v>45769</v>
      </c>
      <c r="C1573" s="72">
        <v>1118.8699999999999</v>
      </c>
      <c r="D1573" s="192">
        <f t="shared" si="26"/>
        <v>17.160525888654437</v>
      </c>
      <c r="E1573">
        <v>1.4001921299233056E-2</v>
      </c>
    </row>
    <row r="1574" spans="2:5" x14ac:dyDescent="0.35">
      <c r="B1574" s="191">
        <v>39261</v>
      </c>
      <c r="C1574" s="72">
        <v>61.61</v>
      </c>
      <c r="D1574" s="192">
        <f t="shared" si="26"/>
        <v>-0.10541600116160887</v>
      </c>
      <c r="E1574">
        <v>1.3989466754443791E-2</v>
      </c>
    </row>
    <row r="1575" spans="2:5" x14ac:dyDescent="0.35">
      <c r="B1575" s="191">
        <v>38716</v>
      </c>
      <c r="C1575" s="72">
        <v>68.87</v>
      </c>
      <c r="D1575" s="192">
        <f t="shared" si="26"/>
        <v>-0.51778462400224057</v>
      </c>
      <c r="E1575">
        <v>1.3987043580683256E-2</v>
      </c>
    </row>
    <row r="1576" spans="2:5" x14ac:dyDescent="0.35">
      <c r="B1576" s="191">
        <v>41806</v>
      </c>
      <c r="C1576" s="72">
        <v>142.82</v>
      </c>
      <c r="D1576" s="192">
        <f t="shared" si="26"/>
        <v>1.4023549201009251</v>
      </c>
      <c r="E1576">
        <v>1.3986510472133507E-2</v>
      </c>
    </row>
    <row r="1577" spans="2:5" x14ac:dyDescent="0.35">
      <c r="B1577" s="191">
        <v>38595</v>
      </c>
      <c r="C1577" s="72">
        <v>59.45</v>
      </c>
      <c r="D1577" s="192">
        <f t="shared" si="26"/>
        <v>2.7272727272727275</v>
      </c>
      <c r="E1577">
        <v>1.3986013986013957E-2</v>
      </c>
    </row>
    <row r="1578" spans="2:5" x14ac:dyDescent="0.35">
      <c r="B1578" s="191">
        <v>35284</v>
      </c>
      <c r="C1578" s="72">
        <v>15.95</v>
      </c>
      <c r="D1578" s="192">
        <f t="shared" si="26"/>
        <v>-0.24155967665240141</v>
      </c>
      <c r="E1578">
        <v>1.3986013986013957E-2</v>
      </c>
    </row>
    <row r="1579" spans="2:5" x14ac:dyDescent="0.35">
      <c r="B1579" s="191">
        <v>36165</v>
      </c>
      <c r="C1579" s="72">
        <v>21.03</v>
      </c>
      <c r="D1579" s="192">
        <f t="shared" si="26"/>
        <v>0</v>
      </c>
      <c r="E1579">
        <v>1.3982642237222898E-2</v>
      </c>
    </row>
    <row r="1580" spans="2:5" x14ac:dyDescent="0.35">
      <c r="B1580" s="191">
        <v>36157</v>
      </c>
      <c r="C1580" s="72">
        <v>21.03</v>
      </c>
      <c r="D1580" s="192">
        <f t="shared" si="26"/>
        <v>-0.92210822623060118</v>
      </c>
      <c r="E1580">
        <v>1.3982642237222898E-2</v>
      </c>
    </row>
    <row r="1581" spans="2:5" x14ac:dyDescent="0.35">
      <c r="B1581" s="191">
        <v>43087</v>
      </c>
      <c r="C1581" s="72">
        <v>269.99</v>
      </c>
      <c r="D1581" s="192">
        <f t="shared" si="26"/>
        <v>-0.77164002368265239</v>
      </c>
      <c r="E1581">
        <v>1.3970781537537169E-2</v>
      </c>
    </row>
    <row r="1582" spans="2:5" x14ac:dyDescent="0.35">
      <c r="B1582" s="191">
        <v>46034</v>
      </c>
      <c r="C1582" s="72">
        <v>1182.3</v>
      </c>
      <c r="D1582" s="192">
        <f t="shared" si="26"/>
        <v>2.8630942656428684</v>
      </c>
      <c r="E1582">
        <v>1.3953328816582733E-2</v>
      </c>
    </row>
    <row r="1583" spans="2:5" x14ac:dyDescent="0.35">
      <c r="B1583" s="191">
        <v>43798</v>
      </c>
      <c r="C1583" s="72">
        <v>306.05</v>
      </c>
      <c r="D1583" s="192">
        <f t="shared" si="26"/>
        <v>19.029450261780106</v>
      </c>
      <c r="E1583">
        <v>1.3947786906970627E-2</v>
      </c>
    </row>
    <row r="1584" spans="2:5" x14ac:dyDescent="0.35">
      <c r="B1584" s="191">
        <v>35312</v>
      </c>
      <c r="C1584" s="72">
        <v>15.28</v>
      </c>
      <c r="D1584" s="192">
        <f t="shared" si="26"/>
        <v>-0.87126126885163035</v>
      </c>
      <c r="E1584">
        <v>1.3934970139349634E-2</v>
      </c>
    </row>
    <row r="1585" spans="2:5" x14ac:dyDescent="0.35">
      <c r="B1585" s="191">
        <v>41515</v>
      </c>
      <c r="C1585" s="72">
        <v>118.69</v>
      </c>
      <c r="D1585" s="192">
        <f t="shared" si="26"/>
        <v>0.96181818181818168</v>
      </c>
      <c r="E1585">
        <v>1.3924483171023461E-2</v>
      </c>
    </row>
    <row r="1586" spans="2:5" x14ac:dyDescent="0.35">
      <c r="B1586" s="191">
        <v>40016</v>
      </c>
      <c r="C1586" s="72">
        <v>60.5</v>
      </c>
      <c r="D1586" s="192">
        <f t="shared" si="26"/>
        <v>-0.80527213621294536</v>
      </c>
      <c r="E1586">
        <v>1.3909837439249229E-2</v>
      </c>
    </row>
    <row r="1587" spans="2:5" x14ac:dyDescent="0.35">
      <c r="B1587" s="191">
        <v>43812</v>
      </c>
      <c r="C1587" s="72">
        <v>310.69</v>
      </c>
      <c r="D1587" s="192">
        <f t="shared" si="26"/>
        <v>-0.72067285215952825</v>
      </c>
      <c r="E1587">
        <v>1.3902033090754884E-2</v>
      </c>
    </row>
    <row r="1588" spans="2:5" x14ac:dyDescent="0.35">
      <c r="B1588" s="191">
        <v>45335</v>
      </c>
      <c r="C1588" s="72">
        <v>1112.28</v>
      </c>
      <c r="D1588" s="192">
        <f t="shared" si="26"/>
        <v>83.648401826484019</v>
      </c>
      <c r="E1588">
        <v>1.3901169521344015E-2</v>
      </c>
    </row>
    <row r="1589" spans="2:5" x14ac:dyDescent="0.35">
      <c r="B1589" s="191">
        <v>35376</v>
      </c>
      <c r="C1589" s="72">
        <v>13.14</v>
      </c>
      <c r="D1589" s="192">
        <f t="shared" si="26"/>
        <v>-0.98708789858988844</v>
      </c>
      <c r="E1589">
        <v>1.388888888888884E-2</v>
      </c>
    </row>
    <row r="1590" spans="2:5" x14ac:dyDescent="0.35">
      <c r="B1590" s="191">
        <v>45288</v>
      </c>
      <c r="C1590" s="72">
        <v>1017.65</v>
      </c>
      <c r="D1590" s="192">
        <f t="shared" si="26"/>
        <v>1.8273553190898228</v>
      </c>
      <c r="E1590">
        <v>1.3878372454469323E-2</v>
      </c>
    </row>
    <row r="1591" spans="2:5" x14ac:dyDescent="0.35">
      <c r="B1591" s="191">
        <v>44001</v>
      </c>
      <c r="C1591" s="72">
        <v>359.93</v>
      </c>
      <c r="D1591" s="192">
        <f t="shared" si="26"/>
        <v>2.2082182012657099</v>
      </c>
      <c r="E1591">
        <v>1.3830206748915552E-2</v>
      </c>
    </row>
    <row r="1592" spans="2:5" x14ac:dyDescent="0.35">
      <c r="B1592" s="191">
        <v>42719</v>
      </c>
      <c r="C1592" s="72">
        <v>112.19</v>
      </c>
      <c r="D1592" s="192">
        <f t="shared" si="26"/>
        <v>9.1990909090909092</v>
      </c>
      <c r="E1592">
        <v>1.3826134104464094E-2</v>
      </c>
    </row>
    <row r="1593" spans="2:5" x14ac:dyDescent="0.35">
      <c r="B1593" s="191">
        <v>37403</v>
      </c>
      <c r="C1593" s="72">
        <v>11</v>
      </c>
      <c r="D1593" s="192">
        <f t="shared" si="26"/>
        <v>-0.91479473276529821</v>
      </c>
      <c r="E1593">
        <v>1.3824884792626779E-2</v>
      </c>
    </row>
    <row r="1594" spans="2:5" x14ac:dyDescent="0.35">
      <c r="B1594" s="191">
        <v>41729</v>
      </c>
      <c r="C1594" s="72">
        <v>129.1</v>
      </c>
      <c r="D1594" s="192">
        <f t="shared" si="26"/>
        <v>8.2544802867383513</v>
      </c>
      <c r="E1594">
        <v>1.3821265902308699E-2</v>
      </c>
    </row>
    <row r="1595" spans="2:5" x14ac:dyDescent="0.35">
      <c r="B1595" s="191">
        <v>35541</v>
      </c>
      <c r="C1595" s="72">
        <v>13.95</v>
      </c>
      <c r="D1595" s="192">
        <f t="shared" si="26"/>
        <v>-0.98787652303895157</v>
      </c>
      <c r="E1595">
        <v>1.380813953488369E-2</v>
      </c>
    </row>
    <row r="1596" spans="2:5" x14ac:dyDescent="0.35">
      <c r="B1596" s="191">
        <v>46146</v>
      </c>
      <c r="C1596" s="72">
        <v>1150.6600000000001</v>
      </c>
      <c r="D1596" s="192">
        <f t="shared" si="26"/>
        <v>16.59149977067727</v>
      </c>
      <c r="E1596">
        <v>1.3797356828193941E-2</v>
      </c>
    </row>
    <row r="1597" spans="2:5" x14ac:dyDescent="0.35">
      <c r="B1597" s="191">
        <v>38786</v>
      </c>
      <c r="C1597" s="72">
        <v>65.41</v>
      </c>
      <c r="D1597" s="192">
        <f t="shared" si="26"/>
        <v>-0.9326045294372205</v>
      </c>
      <c r="E1597">
        <v>1.3794172349659073E-2</v>
      </c>
    </row>
    <row r="1598" spans="2:5" x14ac:dyDescent="0.35">
      <c r="B1598" s="191">
        <v>45282</v>
      </c>
      <c r="C1598" s="72">
        <v>970.54</v>
      </c>
      <c r="D1598" s="192">
        <f t="shared" si="26"/>
        <v>37.821599999999997</v>
      </c>
      <c r="E1598">
        <v>1.3788204817515082E-2</v>
      </c>
    </row>
    <row r="1599" spans="2:5" x14ac:dyDescent="0.35">
      <c r="B1599" s="191">
        <v>35879</v>
      </c>
      <c r="C1599" s="72">
        <v>25</v>
      </c>
      <c r="D1599" s="192">
        <f t="shared" si="26"/>
        <v>-0.7862517099863201</v>
      </c>
      <c r="E1599">
        <v>1.3787510137875048E-2</v>
      </c>
    </row>
    <row r="1600" spans="2:5" x14ac:dyDescent="0.35">
      <c r="B1600" s="191">
        <v>42282</v>
      </c>
      <c r="C1600" s="72">
        <v>116.96</v>
      </c>
      <c r="D1600" s="192">
        <f t="shared" si="26"/>
        <v>1.3724137931034481</v>
      </c>
      <c r="E1600">
        <v>1.3781745687787117E-2</v>
      </c>
    </row>
    <row r="1601" spans="2:5" x14ac:dyDescent="0.35">
      <c r="B1601" s="191">
        <v>38562</v>
      </c>
      <c r="C1601" s="72">
        <v>49.3</v>
      </c>
      <c r="D1601" s="192">
        <f t="shared" si="26"/>
        <v>-0.63589364844903984</v>
      </c>
      <c r="E1601">
        <v>1.3777503598601637E-2</v>
      </c>
    </row>
    <row r="1602" spans="2:5" x14ac:dyDescent="0.35">
      <c r="B1602" s="191">
        <v>42844</v>
      </c>
      <c r="C1602" s="72">
        <v>135.4</v>
      </c>
      <c r="D1602" s="192">
        <f t="shared" si="26"/>
        <v>7.3631871525633112</v>
      </c>
      <c r="E1602">
        <v>1.3776579814315681E-2</v>
      </c>
    </row>
    <row r="1603" spans="2:5" x14ac:dyDescent="0.35">
      <c r="B1603" s="191">
        <v>37861</v>
      </c>
      <c r="C1603" s="72">
        <v>16.190000000000001</v>
      </c>
      <c r="D1603" s="192">
        <f t="shared" si="26"/>
        <v>-0.75864639236732256</v>
      </c>
      <c r="E1603">
        <v>1.3775829680651164E-2</v>
      </c>
    </row>
    <row r="1604" spans="2:5" x14ac:dyDescent="0.35">
      <c r="B1604" s="191">
        <v>38782</v>
      </c>
      <c r="C1604" s="72">
        <v>67.08</v>
      </c>
      <c r="D1604" s="192">
        <f t="shared" ref="D1604:D1667" si="27">C1604/C1605-1</f>
        <v>-7.3096586983556811E-2</v>
      </c>
      <c r="E1604">
        <v>1.3752455795677854E-2</v>
      </c>
    </row>
    <row r="1605" spans="2:5" x14ac:dyDescent="0.35">
      <c r="B1605" s="191">
        <v>40599</v>
      </c>
      <c r="C1605" s="72">
        <v>72.37</v>
      </c>
      <c r="D1605" s="192">
        <f t="shared" si="27"/>
        <v>-0.93624855751019653</v>
      </c>
      <c r="E1605">
        <v>1.3727412802913674E-2</v>
      </c>
    </row>
    <row r="1606" spans="2:5" x14ac:dyDescent="0.35">
      <c r="B1606" s="191">
        <v>45931</v>
      </c>
      <c r="C1606" s="72">
        <v>1135.19</v>
      </c>
      <c r="D1606" s="192">
        <f t="shared" si="27"/>
        <v>18.687651751647593</v>
      </c>
      <c r="E1606">
        <v>1.3725420156811108E-2</v>
      </c>
    </row>
    <row r="1607" spans="2:5" x14ac:dyDescent="0.35">
      <c r="B1607" s="191">
        <v>38664</v>
      </c>
      <c r="C1607" s="72">
        <v>57.66</v>
      </c>
      <c r="D1607" s="192">
        <f t="shared" si="27"/>
        <v>-0.48393448491900126</v>
      </c>
      <c r="E1607">
        <v>1.371308016877637E-2</v>
      </c>
    </row>
    <row r="1608" spans="2:5" x14ac:dyDescent="0.35">
      <c r="B1608" s="191">
        <v>42548</v>
      </c>
      <c r="C1608" s="72">
        <v>111.73</v>
      </c>
      <c r="D1608" s="192">
        <f t="shared" si="27"/>
        <v>-0.54583147026543632</v>
      </c>
      <c r="E1608">
        <v>1.3699872981310257E-2</v>
      </c>
    </row>
    <row r="1609" spans="2:5" x14ac:dyDescent="0.35">
      <c r="B1609" s="191">
        <v>43726</v>
      </c>
      <c r="C1609" s="72">
        <v>246.01</v>
      </c>
      <c r="D1609" s="192">
        <f t="shared" si="27"/>
        <v>2.5315819695664659</v>
      </c>
      <c r="E1609">
        <v>1.3680003296386412E-2</v>
      </c>
    </row>
    <row r="1610" spans="2:5" x14ac:dyDescent="0.35">
      <c r="B1610" s="191">
        <v>40109</v>
      </c>
      <c r="C1610" s="72">
        <v>69.66</v>
      </c>
      <c r="D1610" s="192">
        <f t="shared" si="27"/>
        <v>-0.22341137123745824</v>
      </c>
      <c r="E1610">
        <v>1.3678696158323511E-2</v>
      </c>
    </row>
    <row r="1611" spans="2:5" x14ac:dyDescent="0.35">
      <c r="B1611" s="191">
        <v>41081</v>
      </c>
      <c r="C1611" s="72">
        <v>89.7</v>
      </c>
      <c r="D1611" s="192">
        <f t="shared" si="27"/>
        <v>0.51137320977253586</v>
      </c>
      <c r="E1611">
        <v>1.3673861453271652E-2</v>
      </c>
    </row>
    <row r="1612" spans="2:5" x14ac:dyDescent="0.35">
      <c r="B1612" s="191">
        <v>39352</v>
      </c>
      <c r="C1612" s="72">
        <v>59.35</v>
      </c>
      <c r="D1612" s="192">
        <f t="shared" si="27"/>
        <v>-0.57503938135471855</v>
      </c>
      <c r="E1612">
        <v>1.3663535439795149E-2</v>
      </c>
    </row>
    <row r="1613" spans="2:5" x14ac:dyDescent="0.35">
      <c r="B1613" s="191">
        <v>42075</v>
      </c>
      <c r="C1613" s="72">
        <v>139.66</v>
      </c>
      <c r="D1613" s="192">
        <f t="shared" si="27"/>
        <v>5.4777365491651206</v>
      </c>
      <c r="E1613">
        <v>1.364494121062565E-2</v>
      </c>
    </row>
    <row r="1614" spans="2:5" x14ac:dyDescent="0.35">
      <c r="B1614" s="191">
        <v>36682</v>
      </c>
      <c r="C1614" s="72">
        <v>21.56</v>
      </c>
      <c r="D1614" s="192">
        <f t="shared" si="27"/>
        <v>-0.84739524348810868</v>
      </c>
      <c r="E1614">
        <v>1.3634226610249156E-2</v>
      </c>
    </row>
    <row r="1615" spans="2:5" x14ac:dyDescent="0.35">
      <c r="B1615" s="191">
        <v>41565</v>
      </c>
      <c r="C1615" s="72">
        <v>141.28</v>
      </c>
      <c r="D1615" s="192">
        <f t="shared" si="27"/>
        <v>1.7534593646462677</v>
      </c>
      <c r="E1615">
        <v>1.363179796240499E-2</v>
      </c>
    </row>
    <row r="1616" spans="2:5" x14ac:dyDescent="0.35">
      <c r="B1616" s="191">
        <v>38568</v>
      </c>
      <c r="C1616" s="72">
        <v>51.31</v>
      </c>
      <c r="D1616" s="192">
        <f t="shared" si="27"/>
        <v>1.6516795865633074</v>
      </c>
      <c r="E1616">
        <v>1.3630975898854203E-2</v>
      </c>
    </row>
    <row r="1617" spans="2:5" x14ac:dyDescent="0.35">
      <c r="B1617" s="191">
        <v>37957</v>
      </c>
      <c r="C1617" s="72">
        <v>19.350000000000001</v>
      </c>
      <c r="D1617" s="192">
        <f t="shared" si="27"/>
        <v>0.29952988582941575</v>
      </c>
      <c r="E1617">
        <v>1.3619696176008445E-2</v>
      </c>
    </row>
    <row r="1618" spans="2:5" x14ac:dyDescent="0.35">
      <c r="B1618" s="191">
        <v>36958</v>
      </c>
      <c r="C1618" s="72">
        <v>14.89</v>
      </c>
      <c r="D1618" s="192">
        <f t="shared" si="27"/>
        <v>-0.97345716424827977</v>
      </c>
      <c r="E1618">
        <v>1.3614703880190593E-2</v>
      </c>
    </row>
    <row r="1619" spans="2:5" x14ac:dyDescent="0.35">
      <c r="B1619" s="191">
        <v>44231</v>
      </c>
      <c r="C1619" s="72">
        <v>560.98</v>
      </c>
      <c r="D1619" s="192">
        <f t="shared" si="27"/>
        <v>-0.27634158926728591</v>
      </c>
      <c r="E1619">
        <v>1.3605565091697525E-2</v>
      </c>
    </row>
    <row r="1620" spans="2:5" x14ac:dyDescent="0.35">
      <c r="B1620" s="191">
        <v>44769</v>
      </c>
      <c r="C1620" s="72">
        <v>775.2</v>
      </c>
      <c r="D1620" s="192">
        <f t="shared" si="27"/>
        <v>0.22408375309889639</v>
      </c>
      <c r="E1620">
        <v>1.3598326359832713E-2</v>
      </c>
    </row>
    <row r="1621" spans="2:5" x14ac:dyDescent="0.35">
      <c r="B1621" s="191">
        <v>44347</v>
      </c>
      <c r="C1621" s="72">
        <v>633.29</v>
      </c>
      <c r="D1621" s="192">
        <f t="shared" si="27"/>
        <v>2.1555633065922564</v>
      </c>
      <c r="E1621">
        <v>1.3588348271446948E-2</v>
      </c>
    </row>
    <row r="1622" spans="2:5" x14ac:dyDescent="0.35">
      <c r="B1622" s="191">
        <v>42997</v>
      </c>
      <c r="C1622" s="72">
        <v>200.69</v>
      </c>
      <c r="D1622" s="192">
        <f t="shared" si="27"/>
        <v>-0.23154388114565794</v>
      </c>
      <c r="E1622">
        <v>1.358585858585859E-2</v>
      </c>
    </row>
    <row r="1623" spans="2:5" x14ac:dyDescent="0.35">
      <c r="B1623" s="191">
        <v>43752</v>
      </c>
      <c r="C1623" s="72">
        <v>261.16000000000003</v>
      </c>
      <c r="D1623" s="192">
        <f t="shared" si="27"/>
        <v>20.87269681742044</v>
      </c>
      <c r="E1623">
        <v>1.3583792594892508E-2</v>
      </c>
    </row>
    <row r="1624" spans="2:5" x14ac:dyDescent="0.35">
      <c r="B1624" s="191">
        <v>37221</v>
      </c>
      <c r="C1624" s="72">
        <v>11.94</v>
      </c>
      <c r="D1624" s="192">
        <f t="shared" si="27"/>
        <v>-0.91259150805270861</v>
      </c>
      <c r="E1624">
        <v>1.3582342954159499E-2</v>
      </c>
    </row>
    <row r="1625" spans="2:5" x14ac:dyDescent="0.35">
      <c r="B1625" s="191">
        <v>41870</v>
      </c>
      <c r="C1625" s="72">
        <v>136.6</v>
      </c>
      <c r="D1625" s="192">
        <f t="shared" si="27"/>
        <v>0.74190257587350161</v>
      </c>
      <c r="E1625">
        <v>1.357868961935127E-2</v>
      </c>
    </row>
    <row r="1626" spans="2:5" x14ac:dyDescent="0.35">
      <c r="B1626" s="191">
        <v>40921</v>
      </c>
      <c r="C1626" s="72">
        <v>78.42</v>
      </c>
      <c r="D1626" s="192">
        <f t="shared" si="27"/>
        <v>-0.18617683686176834</v>
      </c>
      <c r="E1626">
        <v>1.3571151609150789E-2</v>
      </c>
    </row>
    <row r="1627" spans="2:5" x14ac:dyDescent="0.35">
      <c r="B1627" s="191">
        <v>41100</v>
      </c>
      <c r="C1627" s="72">
        <v>96.36</v>
      </c>
      <c r="D1627" s="192">
        <f t="shared" si="27"/>
        <v>-0.85141323957996018</v>
      </c>
      <c r="E1627">
        <v>1.3568949195329916E-2</v>
      </c>
    </row>
    <row r="1628" spans="2:5" x14ac:dyDescent="0.35">
      <c r="B1628" s="191">
        <v>44295</v>
      </c>
      <c r="C1628" s="72">
        <v>648.51</v>
      </c>
      <c r="D1628" s="192">
        <f t="shared" si="27"/>
        <v>7.3452580105520529</v>
      </c>
      <c r="E1628">
        <v>1.35661034962411E-2</v>
      </c>
    </row>
    <row r="1629" spans="2:5" x14ac:dyDescent="0.35">
      <c r="B1629" s="191">
        <v>40932</v>
      </c>
      <c r="C1629" s="72">
        <v>77.709999999999994</v>
      </c>
      <c r="D1629" s="192">
        <f t="shared" si="27"/>
        <v>0.99768637532133675</v>
      </c>
      <c r="E1629">
        <v>1.356462762488575E-2</v>
      </c>
    </row>
    <row r="1630" spans="2:5" x14ac:dyDescent="0.35">
      <c r="B1630" s="191">
        <v>38496</v>
      </c>
      <c r="C1630" s="72">
        <v>38.9</v>
      </c>
      <c r="D1630" s="192">
        <f t="shared" si="27"/>
        <v>-0.60932007632821128</v>
      </c>
      <c r="E1630">
        <v>1.354872329338197E-2</v>
      </c>
    </row>
    <row r="1631" spans="2:5" x14ac:dyDescent="0.35">
      <c r="B1631" s="191">
        <v>41093</v>
      </c>
      <c r="C1631" s="72">
        <v>99.57</v>
      </c>
      <c r="D1631" s="192">
        <f t="shared" si="27"/>
        <v>-0.26118572382577732</v>
      </c>
      <c r="E1631">
        <v>1.3538273615635088E-2</v>
      </c>
    </row>
    <row r="1632" spans="2:5" x14ac:dyDescent="0.35">
      <c r="B1632" s="191">
        <v>42874</v>
      </c>
      <c r="C1632" s="72">
        <v>134.77000000000001</v>
      </c>
      <c r="D1632" s="192">
        <f t="shared" si="27"/>
        <v>-0.87482933806388097</v>
      </c>
      <c r="E1632">
        <v>1.3536888019854088E-2</v>
      </c>
    </row>
    <row r="1633" spans="2:5" x14ac:dyDescent="0.35">
      <c r="B1633" s="191">
        <v>45888</v>
      </c>
      <c r="C1633" s="72">
        <v>1076.69</v>
      </c>
      <c r="D1633" s="192">
        <f t="shared" si="27"/>
        <v>7.3509656402699139</v>
      </c>
      <c r="E1633">
        <v>1.3536538298613454E-2</v>
      </c>
    </row>
    <row r="1634" spans="2:5" x14ac:dyDescent="0.35">
      <c r="B1634" s="191">
        <v>41661</v>
      </c>
      <c r="C1634" s="72">
        <v>128.93</v>
      </c>
      <c r="D1634" s="192">
        <f t="shared" si="27"/>
        <v>1.529030992546097</v>
      </c>
      <c r="E1634">
        <v>1.3520949610879684E-2</v>
      </c>
    </row>
    <row r="1635" spans="2:5" x14ac:dyDescent="0.35">
      <c r="B1635" s="191">
        <v>38889</v>
      </c>
      <c r="C1635" s="72">
        <v>50.98</v>
      </c>
      <c r="D1635" s="192">
        <f t="shared" si="27"/>
        <v>0.61687281953694884</v>
      </c>
      <c r="E1635">
        <v>1.3518886679920517E-2</v>
      </c>
    </row>
    <row r="1636" spans="2:5" x14ac:dyDescent="0.35">
      <c r="B1636" s="191">
        <v>38252</v>
      </c>
      <c r="C1636" s="72">
        <v>31.53</v>
      </c>
      <c r="D1636" s="192">
        <f t="shared" si="27"/>
        <v>-0.97286504815098496</v>
      </c>
      <c r="E1636">
        <v>1.3500482160077265E-2</v>
      </c>
    </row>
    <row r="1637" spans="2:5" x14ac:dyDescent="0.35">
      <c r="B1637" s="191">
        <v>46076</v>
      </c>
      <c r="C1637" s="72">
        <v>1161.97</v>
      </c>
      <c r="D1637" s="192">
        <f t="shared" si="27"/>
        <v>5.5807894885880955</v>
      </c>
      <c r="E1637">
        <v>1.3493240296554854E-2</v>
      </c>
    </row>
    <row r="1638" spans="2:5" x14ac:dyDescent="0.35">
      <c r="B1638" s="191">
        <v>43502</v>
      </c>
      <c r="C1638" s="72">
        <v>176.57</v>
      </c>
      <c r="D1638" s="192">
        <f t="shared" si="27"/>
        <v>6.3326411960132889</v>
      </c>
      <c r="E1638">
        <v>1.3488692457811924E-2</v>
      </c>
    </row>
    <row r="1639" spans="2:5" x14ac:dyDescent="0.35">
      <c r="B1639" s="191">
        <v>35642</v>
      </c>
      <c r="C1639" s="72">
        <v>24.08</v>
      </c>
      <c r="D1639" s="192">
        <f t="shared" si="27"/>
        <v>-0.80497286790313438</v>
      </c>
      <c r="E1639">
        <v>1.3468013468013407E-2</v>
      </c>
    </row>
    <row r="1640" spans="2:5" x14ac:dyDescent="0.35">
      <c r="B1640" s="191">
        <v>41459</v>
      </c>
      <c r="C1640" s="72">
        <v>123.47</v>
      </c>
      <c r="D1640" s="192">
        <f t="shared" si="27"/>
        <v>-0.10916305916305913</v>
      </c>
      <c r="E1640">
        <v>1.3461380612328711E-2</v>
      </c>
    </row>
    <row r="1641" spans="2:5" x14ac:dyDescent="0.35">
      <c r="B1641" s="191">
        <v>42851</v>
      </c>
      <c r="C1641" s="72">
        <v>138.6</v>
      </c>
      <c r="D1641" s="192">
        <f t="shared" si="27"/>
        <v>-1.7369727047146566E-2</v>
      </c>
      <c r="E1641">
        <v>1.3454226381983014E-2</v>
      </c>
    </row>
    <row r="1642" spans="2:5" x14ac:dyDescent="0.35">
      <c r="B1642" s="191">
        <v>41899</v>
      </c>
      <c r="C1642" s="72">
        <v>141.05000000000001</v>
      </c>
      <c r="D1642" s="192">
        <f t="shared" si="27"/>
        <v>6.7799227799227806</v>
      </c>
      <c r="E1642">
        <v>1.3435838482540596E-2</v>
      </c>
    </row>
    <row r="1643" spans="2:5" x14ac:dyDescent="0.35">
      <c r="B1643" s="191">
        <v>37918</v>
      </c>
      <c r="C1643" s="72">
        <v>18.13</v>
      </c>
      <c r="D1643" s="192">
        <f t="shared" si="27"/>
        <v>-0.70018190838432282</v>
      </c>
      <c r="E1643">
        <v>1.3415315818893214E-2</v>
      </c>
    </row>
    <row r="1644" spans="2:5" x14ac:dyDescent="0.35">
      <c r="B1644" s="191">
        <v>38835</v>
      </c>
      <c r="C1644" s="72">
        <v>60.47</v>
      </c>
      <c r="D1644" s="192">
        <f t="shared" si="27"/>
        <v>2.6361996392062541</v>
      </c>
      <c r="E1644">
        <v>1.3407072230601669E-2</v>
      </c>
    </row>
    <row r="1645" spans="2:5" x14ac:dyDescent="0.35">
      <c r="B1645" s="191">
        <v>36924</v>
      </c>
      <c r="C1645" s="72">
        <v>16.63</v>
      </c>
      <c r="D1645" s="192">
        <f t="shared" si="27"/>
        <v>-0.97606471020020436</v>
      </c>
      <c r="E1645">
        <v>1.3406459475929333E-2</v>
      </c>
    </row>
    <row r="1646" spans="2:5" x14ac:dyDescent="0.35">
      <c r="B1646" s="191">
        <v>44735</v>
      </c>
      <c r="C1646" s="72">
        <v>694.79</v>
      </c>
      <c r="D1646" s="192">
        <f t="shared" si="27"/>
        <v>5.9057747738793358</v>
      </c>
      <c r="E1646">
        <v>1.3404317386231046E-2</v>
      </c>
    </row>
    <row r="1647" spans="2:5" x14ac:dyDescent="0.35">
      <c r="B1647" s="191">
        <v>40960</v>
      </c>
      <c r="C1647" s="72">
        <v>100.61</v>
      </c>
      <c r="D1647" s="192">
        <f t="shared" si="27"/>
        <v>0.4767356524291797</v>
      </c>
      <c r="E1647">
        <v>1.3396454472199837E-2</v>
      </c>
    </row>
    <row r="1648" spans="2:5" x14ac:dyDescent="0.35">
      <c r="B1648" s="191">
        <v>38700</v>
      </c>
      <c r="C1648" s="72">
        <v>68.13</v>
      </c>
      <c r="D1648" s="192">
        <f t="shared" si="27"/>
        <v>0.57891077636152954</v>
      </c>
      <c r="E1648">
        <v>1.3386880856760319E-2</v>
      </c>
    </row>
    <row r="1649" spans="2:5" x14ac:dyDescent="0.35">
      <c r="B1649" s="191">
        <v>39878</v>
      </c>
      <c r="C1649" s="72">
        <v>43.15</v>
      </c>
      <c r="D1649" s="192">
        <f t="shared" si="27"/>
        <v>-0.7807864255232676</v>
      </c>
      <c r="E1649">
        <v>1.3386566463128302E-2</v>
      </c>
    </row>
    <row r="1650" spans="2:5" x14ac:dyDescent="0.35">
      <c r="B1650" s="191">
        <v>42990</v>
      </c>
      <c r="C1650" s="72">
        <v>196.84</v>
      </c>
      <c r="D1650" s="192">
        <f t="shared" si="27"/>
        <v>18.983756345177667</v>
      </c>
      <c r="E1650">
        <v>1.3385502471169763E-2</v>
      </c>
    </row>
    <row r="1651" spans="2:5" x14ac:dyDescent="0.35">
      <c r="B1651" s="191">
        <v>37113</v>
      </c>
      <c r="C1651" s="72">
        <v>9.85</v>
      </c>
      <c r="D1651" s="192">
        <f t="shared" si="27"/>
        <v>-0.86737579103271845</v>
      </c>
      <c r="E1651">
        <v>1.337448559670773E-2</v>
      </c>
    </row>
    <row r="1652" spans="2:5" x14ac:dyDescent="0.35">
      <c r="B1652" s="191">
        <v>40128</v>
      </c>
      <c r="C1652" s="72">
        <v>74.27</v>
      </c>
      <c r="D1652" s="192">
        <f t="shared" si="27"/>
        <v>1.3326005025125629</v>
      </c>
      <c r="E1652">
        <v>1.3371537726838412E-2</v>
      </c>
    </row>
    <row r="1653" spans="2:5" x14ac:dyDescent="0.35">
      <c r="B1653" s="191">
        <v>36546</v>
      </c>
      <c r="C1653" s="72">
        <v>31.84</v>
      </c>
      <c r="D1653" s="192">
        <f t="shared" si="27"/>
        <v>2.4989010989010989</v>
      </c>
      <c r="E1653">
        <v>1.3367281985996016E-2</v>
      </c>
    </row>
    <row r="1654" spans="2:5" x14ac:dyDescent="0.35">
      <c r="B1654" s="191">
        <v>37194</v>
      </c>
      <c r="C1654" s="72">
        <v>9.1</v>
      </c>
      <c r="D1654" s="192">
        <f t="shared" si="27"/>
        <v>-0.88352745424292845</v>
      </c>
      <c r="E1654">
        <v>1.3363028953229383E-2</v>
      </c>
    </row>
    <row r="1655" spans="2:5" x14ac:dyDescent="0.35">
      <c r="B1655" s="191">
        <v>40051</v>
      </c>
      <c r="C1655" s="72">
        <v>78.13</v>
      </c>
      <c r="D1655" s="192">
        <f t="shared" si="27"/>
        <v>-0.40180690605619795</v>
      </c>
      <c r="E1655">
        <v>1.335927367055767E-2</v>
      </c>
    </row>
    <row r="1656" spans="2:5" x14ac:dyDescent="0.35">
      <c r="B1656" s="191">
        <v>41834</v>
      </c>
      <c r="C1656" s="72">
        <v>130.61000000000001</v>
      </c>
      <c r="D1656" s="192">
        <f t="shared" si="27"/>
        <v>-0.7866093747447187</v>
      </c>
      <c r="E1656">
        <v>1.3344712545581672E-2</v>
      </c>
    </row>
    <row r="1657" spans="2:5" x14ac:dyDescent="0.35">
      <c r="B1657" s="191">
        <v>44327</v>
      </c>
      <c r="C1657" s="72">
        <v>612.07000000000005</v>
      </c>
      <c r="D1657" s="192">
        <f t="shared" si="27"/>
        <v>19.147136273864387</v>
      </c>
      <c r="E1657">
        <v>1.3344149931292737E-2</v>
      </c>
    </row>
    <row r="1658" spans="2:5" x14ac:dyDescent="0.35">
      <c r="B1658" s="191">
        <v>38274</v>
      </c>
      <c r="C1658" s="72">
        <v>30.38</v>
      </c>
      <c r="D1658" s="192">
        <f t="shared" si="27"/>
        <v>0.81698564593301448</v>
      </c>
      <c r="E1658">
        <v>1.3342228152101399E-2</v>
      </c>
    </row>
    <row r="1659" spans="2:5" x14ac:dyDescent="0.35">
      <c r="B1659" s="191">
        <v>36059</v>
      </c>
      <c r="C1659" s="72">
        <v>16.72</v>
      </c>
      <c r="D1659" s="192">
        <f t="shared" si="27"/>
        <v>-0.87360145146658608</v>
      </c>
      <c r="E1659">
        <v>1.3333333333333197E-2</v>
      </c>
    </row>
    <row r="1660" spans="2:5" x14ac:dyDescent="0.35">
      <c r="B1660" s="191">
        <v>42045</v>
      </c>
      <c r="C1660" s="72">
        <v>132.28</v>
      </c>
      <c r="D1660" s="192">
        <f t="shared" si="27"/>
        <v>1.2280613104261411</v>
      </c>
      <c r="E1660">
        <v>1.3329247740156314E-2</v>
      </c>
    </row>
    <row r="1661" spans="2:5" x14ac:dyDescent="0.35">
      <c r="B1661" s="191">
        <v>40010</v>
      </c>
      <c r="C1661" s="72">
        <v>59.37</v>
      </c>
      <c r="D1661" s="192">
        <f t="shared" si="27"/>
        <v>-0.18904521240267724</v>
      </c>
      <c r="E1661">
        <v>1.3312852022529409E-2</v>
      </c>
    </row>
    <row r="1662" spans="2:5" x14ac:dyDescent="0.35">
      <c r="B1662" s="191">
        <v>40830</v>
      </c>
      <c r="C1662" s="72">
        <v>73.209999999999994</v>
      </c>
      <c r="D1662" s="192">
        <f t="shared" si="27"/>
        <v>1.8222821896684653</v>
      </c>
      <c r="E1662">
        <v>1.3287197231833803E-2</v>
      </c>
    </row>
    <row r="1663" spans="2:5" x14ac:dyDescent="0.35">
      <c r="B1663" s="191">
        <v>38169</v>
      </c>
      <c r="C1663" s="72">
        <v>25.94</v>
      </c>
      <c r="D1663" s="192">
        <f t="shared" si="27"/>
        <v>-0.75372638374632106</v>
      </c>
      <c r="E1663">
        <v>1.3281249999999911E-2</v>
      </c>
    </row>
    <row r="1664" spans="2:5" x14ac:dyDescent="0.35">
      <c r="B1664" s="191">
        <v>40479</v>
      </c>
      <c r="C1664" s="72">
        <v>105.33</v>
      </c>
      <c r="D1664" s="192">
        <f t="shared" si="27"/>
        <v>5.8933246073298431</v>
      </c>
      <c r="E1664">
        <v>1.3275613275613329E-2</v>
      </c>
    </row>
    <row r="1665" spans="2:5" x14ac:dyDescent="0.35">
      <c r="B1665" s="191">
        <v>36040</v>
      </c>
      <c r="C1665" s="72">
        <v>15.28</v>
      </c>
      <c r="D1665" s="192">
        <f t="shared" si="27"/>
        <v>-0.98189809385032756</v>
      </c>
      <c r="E1665">
        <v>1.3262599469495928E-2</v>
      </c>
    </row>
    <row r="1666" spans="2:5" x14ac:dyDescent="0.35">
      <c r="B1666" s="191">
        <v>44447</v>
      </c>
      <c r="C1666" s="72">
        <v>844.11</v>
      </c>
      <c r="D1666" s="192">
        <f t="shared" si="27"/>
        <v>10.256300840112015</v>
      </c>
      <c r="E1666">
        <v>1.3252187691310313E-2</v>
      </c>
    </row>
    <row r="1667" spans="2:5" x14ac:dyDescent="0.35">
      <c r="B1667" s="191">
        <v>40718</v>
      </c>
      <c r="C1667" s="72">
        <v>74.989999999999995</v>
      </c>
      <c r="D1667" s="192">
        <f t="shared" si="27"/>
        <v>1.4498529892192091</v>
      </c>
      <c r="E1667">
        <v>1.3241453857586682E-2</v>
      </c>
    </row>
    <row r="1668" spans="2:5" x14ac:dyDescent="0.35">
      <c r="B1668" s="191">
        <v>38314</v>
      </c>
      <c r="C1668" s="72">
        <v>30.61</v>
      </c>
      <c r="D1668" s="192">
        <f t="shared" ref="D1668:D1731" si="28">C1668/C1669-1</f>
        <v>1.6617391304347824</v>
      </c>
      <c r="E1668">
        <v>1.3240648791790655E-2</v>
      </c>
    </row>
    <row r="1669" spans="2:5" x14ac:dyDescent="0.35">
      <c r="B1669" s="191">
        <v>37083</v>
      </c>
      <c r="C1669" s="72">
        <v>11.5</v>
      </c>
      <c r="D1669" s="192">
        <f t="shared" si="28"/>
        <v>-0.92105443811354426</v>
      </c>
      <c r="E1669">
        <v>1.3215859030837107E-2</v>
      </c>
    </row>
    <row r="1670" spans="2:5" x14ac:dyDescent="0.35">
      <c r="B1670" s="191">
        <v>41255</v>
      </c>
      <c r="C1670" s="72">
        <v>145.66999999999999</v>
      </c>
      <c r="D1670" s="192">
        <f t="shared" si="28"/>
        <v>-1.1656609983544675E-3</v>
      </c>
      <c r="E1670">
        <v>1.3215552618765836E-2</v>
      </c>
    </row>
    <row r="1671" spans="2:5" x14ac:dyDescent="0.35">
      <c r="B1671" s="191">
        <v>41815</v>
      </c>
      <c r="C1671" s="72">
        <v>145.84</v>
      </c>
      <c r="D1671" s="192">
        <f t="shared" si="28"/>
        <v>0.31934141487244427</v>
      </c>
      <c r="E1671">
        <v>1.3199944421286691E-2</v>
      </c>
    </row>
    <row r="1672" spans="2:5" x14ac:dyDescent="0.35">
      <c r="B1672" s="191">
        <v>41178</v>
      </c>
      <c r="C1672" s="72">
        <v>110.54</v>
      </c>
      <c r="D1672" s="192">
        <f t="shared" si="28"/>
        <v>2.4254725751471953</v>
      </c>
      <c r="E1672">
        <v>1.3198900091659249E-2</v>
      </c>
    </row>
    <row r="1673" spans="2:5" x14ac:dyDescent="0.35">
      <c r="B1673" s="191">
        <v>38323</v>
      </c>
      <c r="C1673" s="72">
        <v>32.270000000000003</v>
      </c>
      <c r="D1673" s="192">
        <f t="shared" si="28"/>
        <v>-0.65022761760242798</v>
      </c>
      <c r="E1673">
        <v>1.318681318681314E-2</v>
      </c>
    </row>
    <row r="1674" spans="2:5" x14ac:dyDescent="0.35">
      <c r="B1674" s="191">
        <v>42417</v>
      </c>
      <c r="C1674" s="72">
        <v>92.26</v>
      </c>
      <c r="D1674" s="192">
        <f t="shared" si="28"/>
        <v>0.39513080296385916</v>
      </c>
      <c r="E1674">
        <v>1.3178124313639294E-2</v>
      </c>
    </row>
    <row r="1675" spans="2:5" x14ac:dyDescent="0.35">
      <c r="B1675" s="191">
        <v>39561</v>
      </c>
      <c r="C1675" s="72">
        <v>66.13</v>
      </c>
      <c r="D1675" s="192">
        <f t="shared" si="28"/>
        <v>1.8652512998266899</v>
      </c>
      <c r="E1675">
        <v>1.3176037996016632E-2</v>
      </c>
    </row>
    <row r="1676" spans="2:5" x14ac:dyDescent="0.35">
      <c r="B1676" s="191">
        <v>36171</v>
      </c>
      <c r="C1676" s="72">
        <v>23.08</v>
      </c>
      <c r="D1676" s="192">
        <f t="shared" si="28"/>
        <v>-0.89831255231968987</v>
      </c>
      <c r="E1676">
        <v>1.3169446883230851E-2</v>
      </c>
    </row>
    <row r="1677" spans="2:5" x14ac:dyDescent="0.35">
      <c r="B1677" s="191">
        <v>43308</v>
      </c>
      <c r="C1677" s="72">
        <v>226.97</v>
      </c>
      <c r="D1677" s="192">
        <f t="shared" si="28"/>
        <v>-5.1723417589304321E-2</v>
      </c>
      <c r="E1677">
        <v>1.3168467101151604E-2</v>
      </c>
    </row>
    <row r="1678" spans="2:5" x14ac:dyDescent="0.35">
      <c r="B1678" s="191">
        <v>43245</v>
      </c>
      <c r="C1678" s="72">
        <v>239.35</v>
      </c>
      <c r="D1678" s="192">
        <f t="shared" si="28"/>
        <v>3.4348712247544935</v>
      </c>
      <c r="E1678">
        <v>1.3164578394852633E-2</v>
      </c>
    </row>
    <row r="1679" spans="2:5" x14ac:dyDescent="0.35">
      <c r="B1679" s="191">
        <v>39645</v>
      </c>
      <c r="C1679" s="72">
        <v>53.97</v>
      </c>
      <c r="D1679" s="192">
        <f t="shared" si="28"/>
        <v>-0.15671875000000002</v>
      </c>
      <c r="E1679">
        <v>1.3140604467805517E-2</v>
      </c>
    </row>
    <row r="1680" spans="2:5" x14ac:dyDescent="0.35">
      <c r="B1680" s="191">
        <v>39518</v>
      </c>
      <c r="C1680" s="72">
        <v>64</v>
      </c>
      <c r="D1680" s="192">
        <f t="shared" si="28"/>
        <v>-0.52844090775125263</v>
      </c>
      <c r="E1680">
        <v>1.3139148329903483E-2</v>
      </c>
    </row>
    <row r="1681" spans="2:5" x14ac:dyDescent="0.35">
      <c r="B1681" s="191">
        <v>42822</v>
      </c>
      <c r="C1681" s="72">
        <v>135.72</v>
      </c>
      <c r="D1681" s="192">
        <f t="shared" si="28"/>
        <v>-0.80214301333916471</v>
      </c>
      <c r="E1681">
        <v>1.3138250223947434E-2</v>
      </c>
    </row>
    <row r="1682" spans="2:5" x14ac:dyDescent="0.35">
      <c r="B1682" s="191">
        <v>44552</v>
      </c>
      <c r="C1682" s="72">
        <v>685.95</v>
      </c>
      <c r="D1682" s="192">
        <f t="shared" si="28"/>
        <v>13.52360787634978</v>
      </c>
      <c r="E1682">
        <v>1.3115335194292976E-2</v>
      </c>
    </row>
    <row r="1683" spans="2:5" x14ac:dyDescent="0.35">
      <c r="B1683" s="191">
        <v>39185</v>
      </c>
      <c r="C1683" s="72">
        <v>47.23</v>
      </c>
      <c r="D1683" s="192">
        <f t="shared" si="28"/>
        <v>-0.93231487983490735</v>
      </c>
      <c r="E1683">
        <v>1.3084513084512972E-2</v>
      </c>
    </row>
    <row r="1684" spans="2:5" x14ac:dyDescent="0.35">
      <c r="B1684" s="191">
        <v>44592</v>
      </c>
      <c r="C1684" s="72">
        <v>697.79</v>
      </c>
      <c r="D1684" s="192">
        <f t="shared" si="28"/>
        <v>4.4578803285099724</v>
      </c>
      <c r="E1684">
        <v>1.3081099915793093E-2</v>
      </c>
    </row>
    <row r="1685" spans="2:5" x14ac:dyDescent="0.35">
      <c r="B1685" s="191">
        <v>41402</v>
      </c>
      <c r="C1685" s="72">
        <v>127.85</v>
      </c>
      <c r="D1685" s="192">
        <f t="shared" si="28"/>
        <v>0.52656716417910432</v>
      </c>
      <c r="E1685">
        <v>1.3074484944532339E-2</v>
      </c>
    </row>
    <row r="1686" spans="2:5" x14ac:dyDescent="0.35">
      <c r="B1686" s="191">
        <v>40191</v>
      </c>
      <c r="C1686" s="72">
        <v>83.75</v>
      </c>
      <c r="D1686" s="192">
        <f t="shared" si="28"/>
        <v>1.767680105750165</v>
      </c>
      <c r="E1686">
        <v>1.306398935526798E-2</v>
      </c>
    </row>
    <row r="1687" spans="2:5" x14ac:dyDescent="0.35">
      <c r="B1687" s="191">
        <v>38299</v>
      </c>
      <c r="C1687" s="72">
        <v>30.26</v>
      </c>
      <c r="D1687" s="192">
        <f t="shared" si="28"/>
        <v>-0.95903559003100081</v>
      </c>
      <c r="E1687">
        <v>1.3056578506863037E-2</v>
      </c>
    </row>
    <row r="1688" spans="2:5" x14ac:dyDescent="0.35">
      <c r="B1688" s="191">
        <v>45044</v>
      </c>
      <c r="C1688" s="72">
        <v>738.69</v>
      </c>
      <c r="D1688" s="192">
        <f t="shared" si="28"/>
        <v>2.7307575757575759</v>
      </c>
      <c r="E1688">
        <v>1.3055940315701564E-2</v>
      </c>
    </row>
    <row r="1689" spans="2:5" x14ac:dyDescent="0.35">
      <c r="B1689" s="191">
        <v>42996</v>
      </c>
      <c r="C1689" s="72">
        <v>198</v>
      </c>
      <c r="D1689" s="192">
        <f t="shared" si="28"/>
        <v>3.6432160804020119E-2</v>
      </c>
      <c r="E1689">
        <v>1.304681504221028E-2</v>
      </c>
    </row>
    <row r="1690" spans="2:5" x14ac:dyDescent="0.35">
      <c r="B1690" s="191">
        <v>43007</v>
      </c>
      <c r="C1690" s="72">
        <v>191.04</v>
      </c>
      <c r="D1690" s="192">
        <f t="shared" si="28"/>
        <v>12.665236051502145</v>
      </c>
      <c r="E1690">
        <v>1.3044861597200086E-2</v>
      </c>
    </row>
    <row r="1691" spans="2:5" x14ac:dyDescent="0.35">
      <c r="B1691" s="191">
        <v>35459</v>
      </c>
      <c r="C1691" s="72">
        <v>13.98</v>
      </c>
      <c r="D1691" s="192">
        <f t="shared" si="28"/>
        <v>-0.84622153778462217</v>
      </c>
      <c r="E1691">
        <v>1.304347826086949E-2</v>
      </c>
    </row>
    <row r="1692" spans="2:5" x14ac:dyDescent="0.35">
      <c r="B1692" s="191">
        <v>40940</v>
      </c>
      <c r="C1692" s="72">
        <v>90.91</v>
      </c>
      <c r="D1692" s="192">
        <f t="shared" si="28"/>
        <v>1.3854631330359486</v>
      </c>
      <c r="E1692">
        <v>1.3037664363717338E-2</v>
      </c>
    </row>
    <row r="1693" spans="2:5" x14ac:dyDescent="0.35">
      <c r="B1693" s="191">
        <v>38468</v>
      </c>
      <c r="C1693" s="72">
        <v>38.11</v>
      </c>
      <c r="D1693" s="192">
        <f t="shared" si="28"/>
        <v>1.8783987915407856</v>
      </c>
      <c r="E1693">
        <v>1.3024986709197384E-2</v>
      </c>
    </row>
    <row r="1694" spans="2:5" x14ac:dyDescent="0.35">
      <c r="B1694" s="191">
        <v>35480</v>
      </c>
      <c r="C1694" s="72">
        <v>13.24</v>
      </c>
      <c r="D1694" s="192">
        <f t="shared" si="28"/>
        <v>-0.9034703995333917</v>
      </c>
      <c r="E1694">
        <v>1.3006885998469775E-2</v>
      </c>
    </row>
    <row r="1695" spans="2:5" x14ac:dyDescent="0.35">
      <c r="B1695" s="191">
        <v>42845</v>
      </c>
      <c r="C1695" s="72">
        <v>137.16</v>
      </c>
      <c r="D1695" s="192">
        <f t="shared" si="28"/>
        <v>-0.87922335226522252</v>
      </c>
      <c r="E1695">
        <v>1.2998522895125486E-2</v>
      </c>
    </row>
    <row r="1696" spans="2:5" x14ac:dyDescent="0.35">
      <c r="B1696" s="191">
        <v>45310</v>
      </c>
      <c r="C1696" s="72">
        <v>1135.6500000000001</v>
      </c>
      <c r="D1696" s="192">
        <f t="shared" si="28"/>
        <v>2.382755449775531E-2</v>
      </c>
      <c r="E1696">
        <v>1.2996396332108473E-2</v>
      </c>
    </row>
    <row r="1697" spans="2:5" x14ac:dyDescent="0.35">
      <c r="B1697" s="191">
        <v>45461</v>
      </c>
      <c r="C1697" s="72">
        <v>1109.22</v>
      </c>
      <c r="D1697" s="192">
        <f t="shared" si="28"/>
        <v>0.49004594180704464</v>
      </c>
      <c r="E1697">
        <v>1.2986301369863007E-2</v>
      </c>
    </row>
    <row r="1698" spans="2:5" x14ac:dyDescent="0.35">
      <c r="B1698" s="191">
        <v>44389</v>
      </c>
      <c r="C1698" s="72">
        <v>744.42</v>
      </c>
      <c r="D1698" s="192">
        <f t="shared" si="28"/>
        <v>12.798331788693233</v>
      </c>
      <c r="E1698">
        <v>1.2981711299804077E-2</v>
      </c>
    </row>
    <row r="1699" spans="2:5" x14ac:dyDescent="0.35">
      <c r="B1699" s="191">
        <v>39638</v>
      </c>
      <c r="C1699" s="72">
        <v>53.95</v>
      </c>
      <c r="D1699" s="192">
        <f t="shared" si="28"/>
        <v>-0.54663865546218493</v>
      </c>
      <c r="E1699">
        <v>1.2955313556139769E-2</v>
      </c>
    </row>
    <row r="1700" spans="2:5" x14ac:dyDescent="0.35">
      <c r="B1700" s="191">
        <v>41386</v>
      </c>
      <c r="C1700" s="72">
        <v>119</v>
      </c>
      <c r="D1700" s="192">
        <f t="shared" si="28"/>
        <v>-0.89207621777024027</v>
      </c>
      <c r="E1700">
        <v>1.2938372488934258E-2</v>
      </c>
    </row>
    <row r="1701" spans="2:5" x14ac:dyDescent="0.35">
      <c r="B1701" s="191">
        <v>45764</v>
      </c>
      <c r="C1701" s="72">
        <v>1102.6300000000001</v>
      </c>
      <c r="D1701" s="192">
        <f t="shared" si="28"/>
        <v>0.42016460375317188</v>
      </c>
      <c r="E1701">
        <v>1.293463782095472E-2</v>
      </c>
    </row>
    <row r="1702" spans="2:5" x14ac:dyDescent="0.35">
      <c r="B1702" s="191">
        <v>44834</v>
      </c>
      <c r="C1702" s="72">
        <v>776.41</v>
      </c>
      <c r="D1702" s="192">
        <f t="shared" si="28"/>
        <v>5.9699455416490466E-2</v>
      </c>
      <c r="E1702">
        <v>1.2928897586431898E-2</v>
      </c>
    </row>
    <row r="1703" spans="2:5" x14ac:dyDescent="0.35">
      <c r="B1703" s="191">
        <v>44718</v>
      </c>
      <c r="C1703" s="72">
        <v>732.67</v>
      </c>
      <c r="D1703" s="192">
        <f t="shared" si="28"/>
        <v>3.7418937285612586</v>
      </c>
      <c r="E1703">
        <v>1.2926505557705914E-2</v>
      </c>
    </row>
    <row r="1704" spans="2:5" x14ac:dyDescent="0.35">
      <c r="B1704" s="191">
        <v>42951</v>
      </c>
      <c r="C1704" s="72">
        <v>154.51</v>
      </c>
      <c r="D1704" s="192">
        <f t="shared" si="28"/>
        <v>3.9238368387507965</v>
      </c>
      <c r="E1704">
        <v>1.29146453389275E-2</v>
      </c>
    </row>
    <row r="1705" spans="2:5" x14ac:dyDescent="0.35">
      <c r="B1705" s="191">
        <v>36468</v>
      </c>
      <c r="C1705" s="72">
        <v>31.38</v>
      </c>
      <c r="D1705" s="192">
        <f t="shared" si="28"/>
        <v>0.24920382165605082</v>
      </c>
      <c r="E1705">
        <v>1.291155584247905E-2</v>
      </c>
    </row>
    <row r="1706" spans="2:5" x14ac:dyDescent="0.35">
      <c r="B1706" s="191">
        <v>36600</v>
      </c>
      <c r="C1706" s="72">
        <v>25.12</v>
      </c>
      <c r="D1706" s="192">
        <f t="shared" si="28"/>
        <v>-0.90066041839680466</v>
      </c>
      <c r="E1706">
        <v>1.2903225806451646E-2</v>
      </c>
    </row>
    <row r="1707" spans="2:5" x14ac:dyDescent="0.35">
      <c r="B1707" s="191">
        <v>43691</v>
      </c>
      <c r="C1707" s="72">
        <v>252.87</v>
      </c>
      <c r="D1707" s="192">
        <f t="shared" si="28"/>
        <v>23.7426614481409</v>
      </c>
      <c r="E1707">
        <v>1.2898057280192221E-2</v>
      </c>
    </row>
    <row r="1708" spans="2:5" x14ac:dyDescent="0.35">
      <c r="B1708" s="191">
        <v>37564</v>
      </c>
      <c r="C1708" s="72">
        <v>10.220000000000001</v>
      </c>
      <c r="D1708" s="192">
        <f t="shared" si="28"/>
        <v>-0.55175438596491233</v>
      </c>
      <c r="E1708">
        <v>1.2884043607532369E-2</v>
      </c>
    </row>
    <row r="1709" spans="2:5" x14ac:dyDescent="0.35">
      <c r="B1709" s="191">
        <v>35633</v>
      </c>
      <c r="C1709" s="72">
        <v>22.8</v>
      </c>
      <c r="D1709" s="192">
        <f t="shared" si="28"/>
        <v>-0.6028566451837658</v>
      </c>
      <c r="E1709">
        <v>1.2883163038649448E-2</v>
      </c>
    </row>
    <row r="1710" spans="2:5" x14ac:dyDescent="0.35">
      <c r="B1710" s="191">
        <v>39623</v>
      </c>
      <c r="C1710" s="72">
        <v>57.41</v>
      </c>
      <c r="D1710" s="192">
        <f t="shared" si="28"/>
        <v>-0.51703541684192822</v>
      </c>
      <c r="E1710">
        <v>1.2879322512350022E-2</v>
      </c>
    </row>
    <row r="1711" spans="2:5" x14ac:dyDescent="0.35">
      <c r="B1711" s="191">
        <v>42291</v>
      </c>
      <c r="C1711" s="72">
        <v>118.87</v>
      </c>
      <c r="D1711" s="192">
        <f t="shared" si="28"/>
        <v>-0.12305422353375139</v>
      </c>
      <c r="E1711">
        <v>1.2866394001363357E-2</v>
      </c>
    </row>
    <row r="1712" spans="2:5" x14ac:dyDescent="0.35">
      <c r="B1712" s="191">
        <v>41782</v>
      </c>
      <c r="C1712" s="72">
        <v>135.55000000000001</v>
      </c>
      <c r="D1712" s="192">
        <f t="shared" si="28"/>
        <v>4.7315010570824532</v>
      </c>
      <c r="E1712">
        <v>1.2852125831278371E-2</v>
      </c>
    </row>
    <row r="1713" spans="2:5" x14ac:dyDescent="0.35">
      <c r="B1713" s="191">
        <v>35831</v>
      </c>
      <c r="C1713" s="72">
        <v>23.65</v>
      </c>
      <c r="D1713" s="192">
        <f t="shared" si="28"/>
        <v>-0.96569729494524625</v>
      </c>
      <c r="E1713">
        <v>1.2847965738757905E-2</v>
      </c>
    </row>
    <row r="1714" spans="2:5" x14ac:dyDescent="0.35">
      <c r="B1714" s="191">
        <v>44620</v>
      </c>
      <c r="C1714" s="72">
        <v>689.45</v>
      </c>
      <c r="D1714" s="192">
        <f t="shared" si="28"/>
        <v>6.7912758503785744</v>
      </c>
      <c r="E1714">
        <v>1.2824656246327448E-2</v>
      </c>
    </row>
    <row r="1715" spans="2:5" x14ac:dyDescent="0.35">
      <c r="B1715" s="191">
        <v>41080</v>
      </c>
      <c r="C1715" s="72">
        <v>88.49</v>
      </c>
      <c r="D1715" s="192">
        <f t="shared" si="28"/>
        <v>-0.3603903144199494</v>
      </c>
      <c r="E1715">
        <v>1.2819045438937637E-2</v>
      </c>
    </row>
    <row r="1716" spans="2:5" x14ac:dyDescent="0.35">
      <c r="B1716" s="191">
        <v>41871</v>
      </c>
      <c r="C1716" s="72">
        <v>138.35</v>
      </c>
      <c r="D1716" s="192">
        <f t="shared" si="28"/>
        <v>-6.5139536455166014E-2</v>
      </c>
      <c r="E1716">
        <v>1.2811127379209308E-2</v>
      </c>
    </row>
    <row r="1717" spans="2:5" x14ac:dyDescent="0.35">
      <c r="B1717" s="191">
        <v>41894</v>
      </c>
      <c r="C1717" s="72">
        <v>147.99</v>
      </c>
      <c r="D1717" s="192">
        <f t="shared" si="28"/>
        <v>-0.79697639005117082</v>
      </c>
      <c r="E1717">
        <v>1.2797700520120525E-2</v>
      </c>
    </row>
    <row r="1718" spans="2:5" x14ac:dyDescent="0.35">
      <c r="B1718" s="191">
        <v>44712</v>
      </c>
      <c r="C1718" s="72">
        <v>728.93</v>
      </c>
      <c r="D1718" s="192">
        <f t="shared" si="28"/>
        <v>4.2301786611178871</v>
      </c>
      <c r="E1718">
        <v>1.2796643138998309E-2</v>
      </c>
    </row>
    <row r="1719" spans="2:5" x14ac:dyDescent="0.35">
      <c r="B1719" s="191">
        <v>42870</v>
      </c>
      <c r="C1719" s="72">
        <v>139.37</v>
      </c>
      <c r="D1719" s="192">
        <f t="shared" si="28"/>
        <v>-0.37381497955699328</v>
      </c>
      <c r="E1719">
        <v>1.2789768185451633E-2</v>
      </c>
    </row>
    <row r="1720" spans="2:5" x14ac:dyDescent="0.35">
      <c r="B1720" s="191">
        <v>43326</v>
      </c>
      <c r="C1720" s="72">
        <v>222.57</v>
      </c>
      <c r="D1720" s="192">
        <f t="shared" si="28"/>
        <v>0.68256728152403978</v>
      </c>
      <c r="E1720">
        <v>1.2786676374226369E-2</v>
      </c>
    </row>
    <row r="1721" spans="2:5" x14ac:dyDescent="0.35">
      <c r="B1721" s="191">
        <v>41835</v>
      </c>
      <c r="C1721" s="72">
        <v>132.28</v>
      </c>
      <c r="D1721" s="192">
        <f t="shared" si="28"/>
        <v>5.0174658621784829E-2</v>
      </c>
      <c r="E1721">
        <v>1.2786157262077769E-2</v>
      </c>
    </row>
    <row r="1722" spans="2:5" x14ac:dyDescent="0.35">
      <c r="B1722" s="191">
        <v>41772</v>
      </c>
      <c r="C1722" s="72">
        <v>125.96</v>
      </c>
      <c r="D1722" s="192">
        <f t="shared" si="28"/>
        <v>6.2266207687894433</v>
      </c>
      <c r="E1722">
        <v>1.2784433545067087E-2</v>
      </c>
    </row>
    <row r="1723" spans="2:5" x14ac:dyDescent="0.35">
      <c r="B1723" s="191">
        <v>36011</v>
      </c>
      <c r="C1723" s="72">
        <v>17.43</v>
      </c>
      <c r="D1723" s="192">
        <f t="shared" si="28"/>
        <v>-0.87797535704284513</v>
      </c>
      <c r="E1723">
        <v>1.278326554328868E-2</v>
      </c>
    </row>
    <row r="1724" spans="2:5" x14ac:dyDescent="0.35">
      <c r="B1724" s="191">
        <v>42900</v>
      </c>
      <c r="C1724" s="72">
        <v>142.84</v>
      </c>
      <c r="D1724" s="192">
        <f t="shared" si="28"/>
        <v>11.856885688568857</v>
      </c>
      <c r="E1724">
        <v>1.2762336925694839E-2</v>
      </c>
    </row>
    <row r="1725" spans="2:5" x14ac:dyDescent="0.35">
      <c r="B1725" s="191">
        <v>37259</v>
      </c>
      <c r="C1725" s="72">
        <v>11.11</v>
      </c>
      <c r="D1725" s="192">
        <f t="shared" si="28"/>
        <v>-0.91568002428658168</v>
      </c>
      <c r="E1725">
        <v>1.2762078395624377E-2</v>
      </c>
    </row>
    <row r="1726" spans="2:5" x14ac:dyDescent="0.35">
      <c r="B1726" s="191">
        <v>42004</v>
      </c>
      <c r="C1726" s="72">
        <v>131.76</v>
      </c>
      <c r="D1726" s="192">
        <f t="shared" si="28"/>
        <v>8.2204338698390487</v>
      </c>
      <c r="E1726">
        <v>1.2759415833973886E-2</v>
      </c>
    </row>
    <row r="1727" spans="2:5" x14ac:dyDescent="0.35">
      <c r="B1727" s="191">
        <v>37055</v>
      </c>
      <c r="C1727" s="72">
        <v>14.29</v>
      </c>
      <c r="D1727" s="192">
        <f t="shared" si="28"/>
        <v>-0.33348880597014929</v>
      </c>
      <c r="E1727">
        <v>1.275690999291279E-2</v>
      </c>
    </row>
    <row r="1728" spans="2:5" x14ac:dyDescent="0.35">
      <c r="B1728" s="191">
        <v>35767</v>
      </c>
      <c r="C1728" s="72">
        <v>21.44</v>
      </c>
      <c r="D1728" s="192">
        <f t="shared" si="28"/>
        <v>-0.98070207020702072</v>
      </c>
      <c r="E1728">
        <v>1.2753897024090577E-2</v>
      </c>
    </row>
    <row r="1729" spans="2:5" x14ac:dyDescent="0.35">
      <c r="B1729" s="191">
        <v>45810</v>
      </c>
      <c r="C1729" s="72">
        <v>1111</v>
      </c>
      <c r="D1729" s="192">
        <f t="shared" si="28"/>
        <v>0.75405358467926553</v>
      </c>
      <c r="E1729">
        <v>1.2743614519334256E-2</v>
      </c>
    </row>
    <row r="1730" spans="2:5" x14ac:dyDescent="0.35">
      <c r="B1730" s="191">
        <v>44299</v>
      </c>
      <c r="C1730" s="72">
        <v>633.39</v>
      </c>
      <c r="D1730" s="192">
        <f t="shared" si="28"/>
        <v>19.966236345580931</v>
      </c>
      <c r="E1730">
        <v>1.2743436410731945E-2</v>
      </c>
    </row>
    <row r="1731" spans="2:5" x14ac:dyDescent="0.35">
      <c r="B1731" s="191">
        <v>38313</v>
      </c>
      <c r="C1731" s="72">
        <v>30.21</v>
      </c>
      <c r="D1731" s="192">
        <f t="shared" si="28"/>
        <v>-0.74839676855167814</v>
      </c>
      <c r="E1731">
        <v>1.2738853503184711E-2</v>
      </c>
    </row>
    <row r="1732" spans="2:5" x14ac:dyDescent="0.35">
      <c r="B1732" s="191">
        <v>42345</v>
      </c>
      <c r="C1732" s="72">
        <v>120.07</v>
      </c>
      <c r="D1732" s="192">
        <f t="shared" ref="D1732:D1795" si="29">C1732/C1733-1</f>
        <v>1.0961941340782122</v>
      </c>
      <c r="E1732">
        <v>1.2736167341430349E-2</v>
      </c>
    </row>
    <row r="1733" spans="2:5" x14ac:dyDescent="0.35">
      <c r="B1733" s="191">
        <v>39695</v>
      </c>
      <c r="C1733" s="72">
        <v>57.28</v>
      </c>
      <c r="D1733" s="192">
        <f t="shared" si="29"/>
        <v>-0.48572454659723463</v>
      </c>
      <c r="E1733">
        <v>1.2729844413012614E-2</v>
      </c>
    </row>
    <row r="1734" spans="2:5" x14ac:dyDescent="0.35">
      <c r="B1734" s="191">
        <v>42737</v>
      </c>
      <c r="C1734" s="72">
        <v>111.38</v>
      </c>
      <c r="D1734" s="192">
        <f t="shared" si="29"/>
        <v>1.6877413127413128</v>
      </c>
      <c r="E1734">
        <v>1.2729587197672254E-2</v>
      </c>
    </row>
    <row r="1735" spans="2:5" x14ac:dyDescent="0.35">
      <c r="B1735" s="191">
        <v>38504</v>
      </c>
      <c r="C1735" s="72">
        <v>41.44</v>
      </c>
      <c r="D1735" s="192">
        <f t="shared" si="29"/>
        <v>-0.79780434252256649</v>
      </c>
      <c r="E1735">
        <v>1.2707722385141729E-2</v>
      </c>
    </row>
    <row r="1736" spans="2:5" x14ac:dyDescent="0.35">
      <c r="B1736" s="191">
        <v>43433</v>
      </c>
      <c r="C1736" s="72">
        <v>204.95</v>
      </c>
      <c r="D1736" s="192">
        <f t="shared" si="29"/>
        <v>0.83564711150918036</v>
      </c>
      <c r="E1736">
        <v>1.2698883288862595E-2</v>
      </c>
    </row>
    <row r="1737" spans="2:5" x14ac:dyDescent="0.35">
      <c r="B1737" s="191">
        <v>42712</v>
      </c>
      <c r="C1737" s="72">
        <v>111.65</v>
      </c>
      <c r="D1737" s="192">
        <f t="shared" si="29"/>
        <v>-0.67917588575040944</v>
      </c>
      <c r="E1737">
        <v>1.2698412698412653E-2</v>
      </c>
    </row>
    <row r="1738" spans="2:5" x14ac:dyDescent="0.35">
      <c r="B1738" s="191">
        <v>43984</v>
      </c>
      <c r="C1738" s="72">
        <v>348.01</v>
      </c>
      <c r="D1738" s="192">
        <f t="shared" si="29"/>
        <v>13.530688935281837</v>
      </c>
      <c r="E1738">
        <v>1.2687327222464795E-2</v>
      </c>
    </row>
    <row r="1739" spans="2:5" x14ac:dyDescent="0.35">
      <c r="B1739" s="191">
        <v>35832</v>
      </c>
      <c r="C1739" s="72">
        <v>23.95</v>
      </c>
      <c r="D1739" s="192">
        <f t="shared" si="29"/>
        <v>-0.91076751117734722</v>
      </c>
      <c r="E1739">
        <v>1.2684989429175397E-2</v>
      </c>
    </row>
    <row r="1740" spans="2:5" x14ac:dyDescent="0.35">
      <c r="B1740" s="191">
        <v>43767</v>
      </c>
      <c r="C1740" s="72">
        <v>268.39999999999998</v>
      </c>
      <c r="D1740" s="192">
        <f t="shared" si="29"/>
        <v>-0.74348927223204475</v>
      </c>
      <c r="E1740">
        <v>1.2677331723513374E-2</v>
      </c>
    </row>
    <row r="1741" spans="2:5" x14ac:dyDescent="0.35">
      <c r="B1741" s="191">
        <v>46118</v>
      </c>
      <c r="C1741" s="72">
        <v>1046.3499999999999</v>
      </c>
      <c r="D1741" s="192">
        <f t="shared" si="29"/>
        <v>0.5410388960073047</v>
      </c>
      <c r="E1741">
        <v>1.266864100032894E-2</v>
      </c>
    </row>
    <row r="1742" spans="2:5" x14ac:dyDescent="0.35">
      <c r="B1742" s="191">
        <v>44357</v>
      </c>
      <c r="C1742" s="72">
        <v>678.99</v>
      </c>
      <c r="D1742" s="192">
        <f t="shared" si="29"/>
        <v>0.86576720158276532</v>
      </c>
      <c r="E1742">
        <v>1.2662192393736005E-2</v>
      </c>
    </row>
    <row r="1743" spans="2:5" x14ac:dyDescent="0.35">
      <c r="B1743" s="191">
        <v>43991</v>
      </c>
      <c r="C1743" s="72">
        <v>363.92</v>
      </c>
      <c r="D1743" s="192">
        <f t="shared" si="29"/>
        <v>14.686206896551726</v>
      </c>
      <c r="E1743">
        <v>1.2661045718896924E-2</v>
      </c>
    </row>
    <row r="1744" spans="2:5" x14ac:dyDescent="0.35">
      <c r="B1744" s="191">
        <v>38077</v>
      </c>
      <c r="C1744" s="72">
        <v>23.2</v>
      </c>
      <c r="D1744" s="192">
        <f t="shared" si="29"/>
        <v>0.61111111111111094</v>
      </c>
      <c r="E1744">
        <v>1.2658227848101333E-2</v>
      </c>
    </row>
    <row r="1745" spans="2:5" x14ac:dyDescent="0.35">
      <c r="B1745" s="191">
        <v>35444</v>
      </c>
      <c r="C1745" s="72">
        <v>14.4</v>
      </c>
      <c r="D1745" s="192">
        <f t="shared" si="29"/>
        <v>-0.98046610054532135</v>
      </c>
      <c r="E1745">
        <v>1.2658227848101333E-2</v>
      </c>
    </row>
    <row r="1746" spans="2:5" x14ac:dyDescent="0.35">
      <c r="B1746" s="191">
        <v>44413</v>
      </c>
      <c r="C1746" s="72">
        <v>737.18</v>
      </c>
      <c r="D1746" s="192">
        <f t="shared" si="29"/>
        <v>47.466798159105842</v>
      </c>
      <c r="E1746">
        <v>1.2651620259076513E-2</v>
      </c>
    </row>
    <row r="1747" spans="2:5" x14ac:dyDescent="0.35">
      <c r="B1747" s="191">
        <v>35299</v>
      </c>
      <c r="C1747" s="72">
        <v>15.21</v>
      </c>
      <c r="D1747" s="192">
        <f t="shared" si="29"/>
        <v>0.18735362997658078</v>
      </c>
      <c r="E1747">
        <v>1.2649800266311573E-2</v>
      </c>
    </row>
    <row r="1748" spans="2:5" x14ac:dyDescent="0.35">
      <c r="B1748" s="191">
        <v>36866</v>
      </c>
      <c r="C1748" s="72">
        <v>12.81</v>
      </c>
      <c r="D1748" s="192">
        <f t="shared" si="29"/>
        <v>-0.92762302954969211</v>
      </c>
      <c r="E1748">
        <v>1.2648221343873445E-2</v>
      </c>
    </row>
    <row r="1749" spans="2:5" x14ac:dyDescent="0.35">
      <c r="B1749" s="191">
        <v>43510</v>
      </c>
      <c r="C1749" s="72">
        <v>176.99</v>
      </c>
      <c r="D1749" s="192">
        <f t="shared" si="29"/>
        <v>10.628777923784494</v>
      </c>
      <c r="E1749">
        <v>1.2644467330358289E-2</v>
      </c>
    </row>
    <row r="1750" spans="2:5" x14ac:dyDescent="0.35">
      <c r="B1750" s="191">
        <v>37840</v>
      </c>
      <c r="C1750" s="72">
        <v>15.22</v>
      </c>
      <c r="D1750" s="192">
        <f t="shared" si="29"/>
        <v>-0.97557883927282063</v>
      </c>
      <c r="E1750">
        <v>1.2641383898869041E-2</v>
      </c>
    </row>
    <row r="1751" spans="2:5" x14ac:dyDescent="0.35">
      <c r="B1751" s="191">
        <v>44333</v>
      </c>
      <c r="C1751" s="72">
        <v>623.23</v>
      </c>
      <c r="D1751" s="192">
        <f t="shared" si="29"/>
        <v>-0.46276980897869102</v>
      </c>
      <c r="E1751">
        <v>1.2641156877081672E-2</v>
      </c>
    </row>
    <row r="1752" spans="2:5" x14ac:dyDescent="0.35">
      <c r="B1752" s="191">
        <v>45957</v>
      </c>
      <c r="C1752" s="72">
        <v>1160.08</v>
      </c>
      <c r="D1752" s="192">
        <f t="shared" si="29"/>
        <v>6.0183498968033877E-3</v>
      </c>
      <c r="E1752">
        <v>1.2630825499079013E-2</v>
      </c>
    </row>
    <row r="1753" spans="2:5" x14ac:dyDescent="0.35">
      <c r="B1753" s="191">
        <v>45996</v>
      </c>
      <c r="C1753" s="72">
        <v>1153.1400000000001</v>
      </c>
      <c r="D1753" s="192">
        <f t="shared" si="29"/>
        <v>9.6505957328899985</v>
      </c>
      <c r="E1753">
        <v>1.2627770557448459E-2</v>
      </c>
    </row>
    <row r="1754" spans="2:5" x14ac:dyDescent="0.35">
      <c r="B1754" s="191">
        <v>42692</v>
      </c>
      <c r="C1754" s="72">
        <v>108.27</v>
      </c>
      <c r="D1754" s="192">
        <f t="shared" si="29"/>
        <v>8.64113980409617</v>
      </c>
      <c r="E1754">
        <v>1.2626262626262541E-2</v>
      </c>
    </row>
    <row r="1755" spans="2:5" x14ac:dyDescent="0.35">
      <c r="B1755" s="191">
        <v>37273</v>
      </c>
      <c r="C1755" s="72">
        <v>11.23</v>
      </c>
      <c r="D1755" s="192">
        <f t="shared" si="29"/>
        <v>-0.83915783443139502</v>
      </c>
      <c r="E1755">
        <v>1.2623985572588037E-2</v>
      </c>
    </row>
    <row r="1756" spans="2:5" x14ac:dyDescent="0.35">
      <c r="B1756" s="191">
        <v>40137</v>
      </c>
      <c r="C1756" s="72">
        <v>69.819999999999993</v>
      </c>
      <c r="D1756" s="192">
        <f t="shared" si="29"/>
        <v>-0.91724938962239555</v>
      </c>
      <c r="E1756">
        <v>1.2617839013777887E-2</v>
      </c>
    </row>
    <row r="1757" spans="2:5" x14ac:dyDescent="0.35">
      <c r="B1757" s="191">
        <v>45131</v>
      </c>
      <c r="C1757" s="72">
        <v>843.74</v>
      </c>
      <c r="D1757" s="192">
        <f t="shared" si="29"/>
        <v>60.722019019751279</v>
      </c>
      <c r="E1757">
        <v>1.2601411358072134E-2</v>
      </c>
    </row>
    <row r="1758" spans="2:5" x14ac:dyDescent="0.35">
      <c r="B1758" s="191">
        <v>35471</v>
      </c>
      <c r="C1758" s="72">
        <v>13.67</v>
      </c>
      <c r="D1758" s="192">
        <f t="shared" si="29"/>
        <v>-0.90005848808305311</v>
      </c>
      <c r="E1758">
        <v>1.2592592592592489E-2</v>
      </c>
    </row>
    <row r="1759" spans="2:5" x14ac:dyDescent="0.35">
      <c r="B1759" s="191">
        <v>42080</v>
      </c>
      <c r="C1759" s="72">
        <v>136.78</v>
      </c>
      <c r="D1759" s="192">
        <f t="shared" si="29"/>
        <v>0.33848713181328893</v>
      </c>
      <c r="E1759">
        <v>1.2585134734971692E-2</v>
      </c>
    </row>
    <row r="1760" spans="2:5" x14ac:dyDescent="0.35">
      <c r="B1760" s="191">
        <v>40445</v>
      </c>
      <c r="C1760" s="72">
        <v>102.19</v>
      </c>
      <c r="D1760" s="192">
        <f t="shared" si="29"/>
        <v>0.28234408332287608</v>
      </c>
      <c r="E1760">
        <v>1.2584225128814852E-2</v>
      </c>
    </row>
    <row r="1761" spans="2:5" x14ac:dyDescent="0.35">
      <c r="B1761" s="191">
        <v>40669</v>
      </c>
      <c r="C1761" s="72">
        <v>79.69</v>
      </c>
      <c r="D1761" s="192">
        <f t="shared" si="29"/>
        <v>2.1837794646424289</v>
      </c>
      <c r="E1761">
        <v>1.2579415501905888E-2</v>
      </c>
    </row>
    <row r="1762" spans="2:5" x14ac:dyDescent="0.35">
      <c r="B1762" s="191">
        <v>35891</v>
      </c>
      <c r="C1762" s="72">
        <v>25.03</v>
      </c>
      <c r="D1762" s="192">
        <f t="shared" si="29"/>
        <v>-0.18469055374592824</v>
      </c>
      <c r="E1762">
        <v>1.2540453074433744E-2</v>
      </c>
    </row>
    <row r="1763" spans="2:5" x14ac:dyDescent="0.35">
      <c r="B1763" s="191">
        <v>38307</v>
      </c>
      <c r="C1763" s="72">
        <v>30.7</v>
      </c>
      <c r="D1763" s="192">
        <f t="shared" si="29"/>
        <v>-0.71878721260419531</v>
      </c>
      <c r="E1763">
        <v>1.253298153034299E-2</v>
      </c>
    </row>
    <row r="1764" spans="2:5" x14ac:dyDescent="0.35">
      <c r="B1764" s="191">
        <v>42733</v>
      </c>
      <c r="C1764" s="72">
        <v>109.17</v>
      </c>
      <c r="D1764" s="192">
        <f t="shared" si="29"/>
        <v>6.1027976577748868</v>
      </c>
      <c r="E1764">
        <v>1.252086811352271E-2</v>
      </c>
    </row>
    <row r="1765" spans="2:5" x14ac:dyDescent="0.35">
      <c r="B1765" s="191">
        <v>37776</v>
      </c>
      <c r="C1765" s="72">
        <v>15.37</v>
      </c>
      <c r="D1765" s="192">
        <f t="shared" si="29"/>
        <v>-0.98631234916422506</v>
      </c>
      <c r="E1765">
        <v>1.2516469038208244E-2</v>
      </c>
    </row>
    <row r="1766" spans="2:5" x14ac:dyDescent="0.35">
      <c r="B1766" s="191">
        <v>45800</v>
      </c>
      <c r="C1766" s="72">
        <v>1122.9100000000001</v>
      </c>
      <c r="D1766" s="192">
        <f t="shared" si="29"/>
        <v>9.4272448695329203</v>
      </c>
      <c r="E1766">
        <v>1.251544142178318E-2</v>
      </c>
    </row>
    <row r="1767" spans="2:5" x14ac:dyDescent="0.35">
      <c r="B1767" s="191">
        <v>42451</v>
      </c>
      <c r="C1767" s="72">
        <v>107.69</v>
      </c>
      <c r="D1767" s="192">
        <f t="shared" si="29"/>
        <v>3.7440528634361234</v>
      </c>
      <c r="E1767">
        <v>1.2504701015419339E-2</v>
      </c>
    </row>
    <row r="1768" spans="2:5" x14ac:dyDescent="0.35">
      <c r="B1768" s="191">
        <v>35926</v>
      </c>
      <c r="C1768" s="72">
        <v>22.7</v>
      </c>
      <c r="D1768" s="192">
        <f t="shared" si="29"/>
        <v>-0.9623698693720576</v>
      </c>
      <c r="E1768">
        <v>1.2488849241748312E-2</v>
      </c>
    </row>
    <row r="1769" spans="2:5" x14ac:dyDescent="0.35">
      <c r="B1769" s="191">
        <v>44257</v>
      </c>
      <c r="C1769" s="72">
        <v>603.24</v>
      </c>
      <c r="D1769" s="192">
        <f t="shared" si="29"/>
        <v>9.3241485538250899</v>
      </c>
      <c r="E1769">
        <v>1.2487411883182364E-2</v>
      </c>
    </row>
    <row r="1770" spans="2:5" x14ac:dyDescent="0.35">
      <c r="B1770" s="191">
        <v>39654</v>
      </c>
      <c r="C1770" s="72">
        <v>58.43</v>
      </c>
      <c r="D1770" s="192">
        <f t="shared" si="29"/>
        <v>1.9918074756784434</v>
      </c>
      <c r="E1770">
        <v>1.2476173973314797E-2</v>
      </c>
    </row>
    <row r="1771" spans="2:5" x14ac:dyDescent="0.35">
      <c r="B1771" s="191">
        <v>37909</v>
      </c>
      <c r="C1771" s="72">
        <v>19.53</v>
      </c>
      <c r="D1771" s="192">
        <f t="shared" si="29"/>
        <v>-0.76478381307960974</v>
      </c>
      <c r="E1771">
        <v>1.2441679626749691E-2</v>
      </c>
    </row>
    <row r="1772" spans="2:5" x14ac:dyDescent="0.35">
      <c r="B1772" s="191">
        <v>40737</v>
      </c>
      <c r="C1772" s="72">
        <v>83.03</v>
      </c>
      <c r="D1772" s="192">
        <f t="shared" si="29"/>
        <v>3.9824671258609889E-2</v>
      </c>
      <c r="E1772">
        <v>1.2437507621021693E-2</v>
      </c>
    </row>
    <row r="1773" spans="2:5" x14ac:dyDescent="0.35">
      <c r="B1773" s="191">
        <v>40725</v>
      </c>
      <c r="C1773" s="72">
        <v>79.849999999999994</v>
      </c>
      <c r="D1773" s="192">
        <f t="shared" si="29"/>
        <v>-0.59423751206870268</v>
      </c>
      <c r="E1773">
        <v>1.2425510333460066E-2</v>
      </c>
    </row>
    <row r="1774" spans="2:5" x14ac:dyDescent="0.35">
      <c r="B1774" s="191">
        <v>43020</v>
      </c>
      <c r="C1774" s="72">
        <v>196.79</v>
      </c>
      <c r="D1774" s="192">
        <f t="shared" si="29"/>
        <v>-0.7814294441050702</v>
      </c>
      <c r="E1774">
        <v>1.2398394896594223E-2</v>
      </c>
    </row>
    <row r="1775" spans="2:5" x14ac:dyDescent="0.35">
      <c r="B1775" s="191">
        <v>45657</v>
      </c>
      <c r="C1775" s="72">
        <v>900.35</v>
      </c>
      <c r="D1775" s="192">
        <f t="shared" si="29"/>
        <v>5.628994257104992</v>
      </c>
      <c r="E1775">
        <v>1.2391350792169353E-2</v>
      </c>
    </row>
    <row r="1776" spans="2:5" x14ac:dyDescent="0.35">
      <c r="B1776" s="191">
        <v>42013</v>
      </c>
      <c r="C1776" s="72">
        <v>135.82</v>
      </c>
      <c r="D1776" s="192">
        <f t="shared" si="29"/>
        <v>0.23855553529089901</v>
      </c>
      <c r="E1776">
        <v>1.2373285629099451E-2</v>
      </c>
    </row>
    <row r="1777" spans="2:5" x14ac:dyDescent="0.35">
      <c r="B1777" s="191">
        <v>40462</v>
      </c>
      <c r="C1777" s="72">
        <v>109.66</v>
      </c>
      <c r="D1777" s="192">
        <f t="shared" si="29"/>
        <v>-0.84658216514172191</v>
      </c>
      <c r="E1777">
        <v>1.2370753323486028E-2</v>
      </c>
    </row>
    <row r="1778" spans="2:5" x14ac:dyDescent="0.35">
      <c r="B1778" s="191">
        <v>44364</v>
      </c>
      <c r="C1778" s="72">
        <v>714.78</v>
      </c>
      <c r="D1778" s="192">
        <f t="shared" si="29"/>
        <v>14.575942471126606</v>
      </c>
      <c r="E1778">
        <v>1.2364563416188634E-2</v>
      </c>
    </row>
    <row r="1779" spans="2:5" x14ac:dyDescent="0.35">
      <c r="B1779" s="191">
        <v>39181</v>
      </c>
      <c r="C1779" s="72">
        <v>45.89</v>
      </c>
      <c r="D1779" s="192">
        <f t="shared" si="29"/>
        <v>-0.58831972728088266</v>
      </c>
      <c r="E1779">
        <v>1.2353849547760865E-2</v>
      </c>
    </row>
    <row r="1780" spans="2:5" x14ac:dyDescent="0.35">
      <c r="B1780" s="191">
        <v>41340</v>
      </c>
      <c r="C1780" s="72">
        <v>111.47</v>
      </c>
      <c r="D1780" s="192">
        <f t="shared" si="29"/>
        <v>8.7099303135888491</v>
      </c>
      <c r="E1780">
        <v>1.2351285078557872E-2</v>
      </c>
    </row>
    <row r="1781" spans="2:5" x14ac:dyDescent="0.35">
      <c r="B1781" s="191">
        <v>37305</v>
      </c>
      <c r="C1781" s="72">
        <v>11.48</v>
      </c>
      <c r="D1781" s="192">
        <f t="shared" si="29"/>
        <v>-0.95057050592034442</v>
      </c>
      <c r="E1781">
        <v>1.2345679012345734E-2</v>
      </c>
    </row>
    <row r="1782" spans="2:5" x14ac:dyDescent="0.35">
      <c r="B1782" s="191">
        <v>43243</v>
      </c>
      <c r="C1782" s="72">
        <v>232.25</v>
      </c>
      <c r="D1782" s="192">
        <f t="shared" si="29"/>
        <v>6.413311955626666E-3</v>
      </c>
      <c r="E1782">
        <v>1.2335454624705866E-2</v>
      </c>
    </row>
    <row r="1783" spans="2:5" x14ac:dyDescent="0.35">
      <c r="B1783" s="191">
        <v>43305</v>
      </c>
      <c r="C1783" s="72">
        <v>230.77</v>
      </c>
      <c r="D1783" s="192">
        <f t="shared" si="29"/>
        <v>2.9014370245139478</v>
      </c>
      <c r="E1783">
        <v>1.2326723986664234E-2</v>
      </c>
    </row>
    <row r="1784" spans="2:5" x14ac:dyDescent="0.35">
      <c r="B1784" s="191">
        <v>39657</v>
      </c>
      <c r="C1784" s="72">
        <v>59.15</v>
      </c>
      <c r="D1784" s="192">
        <f t="shared" si="29"/>
        <v>-0.44250706880301605</v>
      </c>
      <c r="E1784">
        <v>1.2322437104227202E-2</v>
      </c>
    </row>
    <row r="1785" spans="2:5" x14ac:dyDescent="0.35">
      <c r="B1785" s="191">
        <v>42247</v>
      </c>
      <c r="C1785" s="72">
        <v>106.1</v>
      </c>
      <c r="D1785" s="192">
        <f t="shared" si="29"/>
        <v>3.2990275526742296</v>
      </c>
      <c r="E1785">
        <v>1.2307985879209893E-2</v>
      </c>
    </row>
    <row r="1786" spans="2:5" x14ac:dyDescent="0.35">
      <c r="B1786" s="191">
        <v>35870</v>
      </c>
      <c r="C1786" s="72">
        <v>24.68</v>
      </c>
      <c r="D1786" s="192">
        <f t="shared" si="29"/>
        <v>-0.53886397608370706</v>
      </c>
      <c r="E1786">
        <v>1.2305168170631653E-2</v>
      </c>
    </row>
    <row r="1787" spans="2:5" x14ac:dyDescent="0.35">
      <c r="B1787" s="191">
        <v>39091</v>
      </c>
      <c r="C1787" s="72">
        <v>53.52</v>
      </c>
      <c r="D1787" s="192">
        <f t="shared" si="29"/>
        <v>1.9536423841059603</v>
      </c>
      <c r="E1787">
        <v>1.229430679024035E-2</v>
      </c>
    </row>
    <row r="1788" spans="2:5" x14ac:dyDescent="0.35">
      <c r="B1788" s="191">
        <v>37953</v>
      </c>
      <c r="C1788" s="72">
        <v>18.12</v>
      </c>
      <c r="D1788" s="192">
        <f t="shared" si="29"/>
        <v>0.15782747603833869</v>
      </c>
      <c r="E1788">
        <v>1.2290502793296243E-2</v>
      </c>
    </row>
    <row r="1789" spans="2:5" x14ac:dyDescent="0.35">
      <c r="B1789" s="191">
        <v>35305</v>
      </c>
      <c r="C1789" s="72">
        <v>15.65</v>
      </c>
      <c r="D1789" s="192">
        <f t="shared" si="29"/>
        <v>-0.38723570869224744</v>
      </c>
      <c r="E1789">
        <v>1.2289780077619605E-2</v>
      </c>
    </row>
    <row r="1790" spans="2:5" x14ac:dyDescent="0.35">
      <c r="B1790" s="191">
        <v>35851</v>
      </c>
      <c r="C1790" s="72">
        <v>25.54</v>
      </c>
      <c r="D1790" s="192">
        <f t="shared" si="29"/>
        <v>-0.5231516056758776</v>
      </c>
      <c r="E1790">
        <v>1.2286959968291766E-2</v>
      </c>
    </row>
    <row r="1791" spans="2:5" x14ac:dyDescent="0.35">
      <c r="B1791" s="191">
        <v>39052</v>
      </c>
      <c r="C1791" s="72">
        <v>53.56</v>
      </c>
      <c r="D1791" s="192">
        <f t="shared" si="29"/>
        <v>-0.94402466426294618</v>
      </c>
      <c r="E1791">
        <v>1.2285012285012442E-2</v>
      </c>
    </row>
    <row r="1792" spans="2:5" x14ac:dyDescent="0.35">
      <c r="B1792" s="191">
        <v>45678</v>
      </c>
      <c r="C1792" s="72">
        <v>956.85</v>
      </c>
      <c r="D1792" s="192">
        <f t="shared" si="29"/>
        <v>19.728986135181977</v>
      </c>
      <c r="E1792">
        <v>1.228259489653416E-2</v>
      </c>
    </row>
    <row r="1793" spans="2:5" x14ac:dyDescent="0.35">
      <c r="B1793" s="191">
        <v>38548</v>
      </c>
      <c r="C1793" s="72">
        <v>46.16</v>
      </c>
      <c r="D1793" s="192">
        <f t="shared" si="29"/>
        <v>-0.65670087758441176</v>
      </c>
      <c r="E1793">
        <v>1.2280701754385781E-2</v>
      </c>
    </row>
    <row r="1794" spans="2:5" x14ac:dyDescent="0.35">
      <c r="B1794" s="191">
        <v>42914</v>
      </c>
      <c r="C1794" s="72">
        <v>134.46</v>
      </c>
      <c r="D1794" s="192">
        <f t="shared" si="29"/>
        <v>0.59729151817533843</v>
      </c>
      <c r="E1794">
        <v>1.2271324249039983E-2</v>
      </c>
    </row>
    <row r="1795" spans="2:5" x14ac:dyDescent="0.35">
      <c r="B1795" s="191">
        <v>40654</v>
      </c>
      <c r="C1795" s="72">
        <v>84.18</v>
      </c>
      <c r="D1795" s="192">
        <f t="shared" si="29"/>
        <v>5.0000000000000009</v>
      </c>
      <c r="E1795">
        <v>1.2265512265512424E-2</v>
      </c>
    </row>
    <row r="1796" spans="2:5" x14ac:dyDescent="0.35">
      <c r="B1796" s="191">
        <v>37050</v>
      </c>
      <c r="C1796" s="72">
        <v>14.03</v>
      </c>
      <c r="D1796" s="192">
        <f t="shared" ref="D1796:D1859" si="30">C1796/C1797-1</f>
        <v>-0.82676873688109642</v>
      </c>
      <c r="E1796">
        <v>1.2265512265512202E-2</v>
      </c>
    </row>
    <row r="1797" spans="2:5" x14ac:dyDescent="0.35">
      <c r="B1797" s="191">
        <v>40676</v>
      </c>
      <c r="C1797" s="72">
        <v>80.989999999999995</v>
      </c>
      <c r="D1797" s="192">
        <f t="shared" si="30"/>
        <v>-0.37579961464354528</v>
      </c>
      <c r="E1797">
        <v>1.2248468941382207E-2</v>
      </c>
    </row>
    <row r="1798" spans="2:5" x14ac:dyDescent="0.35">
      <c r="B1798" s="191">
        <v>42002</v>
      </c>
      <c r="C1798" s="72">
        <v>129.75</v>
      </c>
      <c r="D1798" s="192">
        <f t="shared" si="30"/>
        <v>6.4740783410138247</v>
      </c>
      <c r="E1798">
        <v>1.2248400686534433E-2</v>
      </c>
    </row>
    <row r="1799" spans="2:5" x14ac:dyDescent="0.35">
      <c r="B1799" s="191">
        <v>36068</v>
      </c>
      <c r="C1799" s="72">
        <v>17.36</v>
      </c>
      <c r="D1799" s="192">
        <f t="shared" si="30"/>
        <v>-0.97866011063306702</v>
      </c>
      <c r="E1799">
        <v>1.224489795918382E-2</v>
      </c>
    </row>
    <row r="1800" spans="2:5" x14ac:dyDescent="0.35">
      <c r="B1800" s="191">
        <v>44512</v>
      </c>
      <c r="C1800" s="72">
        <v>813.5</v>
      </c>
      <c r="D1800" s="192">
        <f t="shared" si="30"/>
        <v>11.75478206334274</v>
      </c>
      <c r="E1800">
        <v>1.223138850523231E-2</v>
      </c>
    </row>
    <row r="1801" spans="2:5" x14ac:dyDescent="0.35">
      <c r="B1801" s="191">
        <v>39266</v>
      </c>
      <c r="C1801" s="72">
        <v>63.78</v>
      </c>
      <c r="D1801" s="192">
        <f t="shared" si="30"/>
        <v>-0.91445356510542408</v>
      </c>
      <c r="E1801">
        <v>1.2220282494842083E-2</v>
      </c>
    </row>
    <row r="1802" spans="2:5" x14ac:dyDescent="0.35">
      <c r="B1802" s="191">
        <v>44858</v>
      </c>
      <c r="C1802" s="72">
        <v>745.56</v>
      </c>
      <c r="D1802" s="192">
        <f t="shared" si="30"/>
        <v>-0.14413628432362946</v>
      </c>
      <c r="E1802">
        <v>1.2218963831867047E-2</v>
      </c>
    </row>
    <row r="1803" spans="2:5" x14ac:dyDescent="0.35">
      <c r="B1803" s="191">
        <v>45226</v>
      </c>
      <c r="C1803" s="72">
        <v>871.12</v>
      </c>
      <c r="D1803" s="192">
        <f t="shared" si="30"/>
        <v>18.422965440356744</v>
      </c>
      <c r="E1803">
        <v>1.2212268042435026E-2</v>
      </c>
    </row>
    <row r="1804" spans="2:5" x14ac:dyDescent="0.35">
      <c r="B1804" s="191">
        <v>39848</v>
      </c>
      <c r="C1804" s="72">
        <v>44.85</v>
      </c>
      <c r="D1804" s="192">
        <f t="shared" si="30"/>
        <v>-0.94290479039629294</v>
      </c>
      <c r="E1804">
        <v>1.2186865267433955E-2</v>
      </c>
    </row>
    <row r="1805" spans="2:5" x14ac:dyDescent="0.35">
      <c r="B1805" s="191">
        <v>44496</v>
      </c>
      <c r="C1805" s="72">
        <v>785.53</v>
      </c>
      <c r="D1805" s="192">
        <f t="shared" si="30"/>
        <v>12.305047425474255</v>
      </c>
      <c r="E1805">
        <v>1.2176579734047843E-2</v>
      </c>
    </row>
    <row r="1806" spans="2:5" x14ac:dyDescent="0.35">
      <c r="B1806" s="191">
        <v>39336</v>
      </c>
      <c r="C1806" s="72">
        <v>59.04</v>
      </c>
      <c r="D1806" s="192">
        <f t="shared" si="30"/>
        <v>-1.5671890630210017E-2</v>
      </c>
      <c r="E1806">
        <v>1.2172124121378358E-2</v>
      </c>
    </row>
    <row r="1807" spans="2:5" x14ac:dyDescent="0.35">
      <c r="B1807" s="191">
        <v>39252</v>
      </c>
      <c r="C1807" s="72">
        <v>59.98</v>
      </c>
      <c r="D1807" s="192">
        <f t="shared" si="30"/>
        <v>-0.46674964438122335</v>
      </c>
      <c r="E1807">
        <v>1.2149848126898455E-2</v>
      </c>
    </row>
    <row r="1808" spans="2:5" x14ac:dyDescent="0.35">
      <c r="B1808" s="191">
        <v>41131</v>
      </c>
      <c r="C1808" s="72">
        <v>112.48</v>
      </c>
      <c r="D1808" s="192">
        <f t="shared" si="30"/>
        <v>8.638389031705227</v>
      </c>
      <c r="E1808">
        <v>1.2147934851075348E-2</v>
      </c>
    </row>
    <row r="1809" spans="2:5" x14ac:dyDescent="0.35">
      <c r="B1809" s="191">
        <v>37630</v>
      </c>
      <c r="C1809" s="72">
        <v>11.67</v>
      </c>
      <c r="D1809" s="192">
        <f t="shared" si="30"/>
        <v>-0.71453033268101762</v>
      </c>
      <c r="E1809">
        <v>1.2142237640936804E-2</v>
      </c>
    </row>
    <row r="1810" spans="2:5" x14ac:dyDescent="0.35">
      <c r="B1810" s="191">
        <v>39784</v>
      </c>
      <c r="C1810" s="72">
        <v>40.880000000000003</v>
      </c>
      <c r="D1810" s="192">
        <f t="shared" si="30"/>
        <v>-0.6798747063429913</v>
      </c>
      <c r="E1810">
        <v>1.2131715771230622E-2</v>
      </c>
    </row>
    <row r="1811" spans="2:5" x14ac:dyDescent="0.35">
      <c r="B1811" s="191">
        <v>42138</v>
      </c>
      <c r="C1811" s="72">
        <v>127.7</v>
      </c>
      <c r="D1811" s="192">
        <f t="shared" si="30"/>
        <v>4.6629711751662972</v>
      </c>
      <c r="E1811">
        <v>1.2126495997463849E-2</v>
      </c>
    </row>
    <row r="1812" spans="2:5" x14ac:dyDescent="0.35">
      <c r="B1812" s="191">
        <v>37978</v>
      </c>
      <c r="C1812" s="72">
        <v>22.55</v>
      </c>
      <c r="D1812" s="192">
        <f t="shared" si="30"/>
        <v>-0.96807034435885819</v>
      </c>
      <c r="E1812">
        <v>1.2118491921005337E-2</v>
      </c>
    </row>
    <row r="1813" spans="2:5" x14ac:dyDescent="0.35">
      <c r="B1813" s="191">
        <v>44593</v>
      </c>
      <c r="C1813" s="72">
        <v>706.24</v>
      </c>
      <c r="D1813" s="192">
        <f t="shared" si="30"/>
        <v>-4.9270367777717983E-2</v>
      </c>
      <c r="E1813">
        <v>1.2109660499577402E-2</v>
      </c>
    </row>
    <row r="1814" spans="2:5" x14ac:dyDescent="0.35">
      <c r="B1814" s="191">
        <v>44420</v>
      </c>
      <c r="C1814" s="72">
        <v>742.84</v>
      </c>
      <c r="D1814" s="192">
        <f t="shared" si="30"/>
        <v>5.3231188287368063</v>
      </c>
      <c r="E1814">
        <v>1.2084962600651172E-2</v>
      </c>
    </row>
    <row r="1815" spans="2:5" x14ac:dyDescent="0.35">
      <c r="B1815" s="191">
        <v>41382</v>
      </c>
      <c r="C1815" s="72">
        <v>117.48</v>
      </c>
      <c r="D1815" s="192">
        <f t="shared" si="30"/>
        <v>1.9779467680608365</v>
      </c>
      <c r="E1815">
        <v>1.2060647829083448E-2</v>
      </c>
    </row>
    <row r="1816" spans="2:5" x14ac:dyDescent="0.35">
      <c r="B1816" s="191">
        <v>38412</v>
      </c>
      <c r="C1816" s="72">
        <v>39.450000000000003</v>
      </c>
      <c r="D1816" s="192">
        <f t="shared" si="30"/>
        <v>-0.95243148083392615</v>
      </c>
      <c r="E1816">
        <v>1.2057465366855036E-2</v>
      </c>
    </row>
    <row r="1817" spans="2:5" x14ac:dyDescent="0.35">
      <c r="B1817" s="191">
        <v>45168</v>
      </c>
      <c r="C1817" s="72">
        <v>829.33</v>
      </c>
      <c r="D1817" s="192">
        <f t="shared" si="30"/>
        <v>7.4275573517791793E-2</v>
      </c>
      <c r="E1817">
        <v>1.2056867411068373E-2</v>
      </c>
    </row>
    <row r="1818" spans="2:5" x14ac:dyDescent="0.35">
      <c r="B1818" s="191">
        <v>45072</v>
      </c>
      <c r="C1818" s="72">
        <v>771.99</v>
      </c>
      <c r="D1818" s="192">
        <f t="shared" si="30"/>
        <v>8.8707326428845423</v>
      </c>
      <c r="E1818">
        <v>1.2047718930257023E-2</v>
      </c>
    </row>
    <row r="1819" spans="2:5" x14ac:dyDescent="0.35">
      <c r="B1819" s="191">
        <v>40589</v>
      </c>
      <c r="C1819" s="72">
        <v>78.209999999999994</v>
      </c>
      <c r="D1819" s="192">
        <f t="shared" si="30"/>
        <v>1.732704402515723</v>
      </c>
      <c r="E1819">
        <v>1.2034161490683148E-2</v>
      </c>
    </row>
    <row r="1820" spans="2:5" x14ac:dyDescent="0.35">
      <c r="B1820" s="191">
        <v>36297</v>
      </c>
      <c r="C1820" s="72">
        <v>28.62</v>
      </c>
      <c r="D1820" s="192">
        <f t="shared" si="30"/>
        <v>-0.58072077351303841</v>
      </c>
      <c r="E1820">
        <v>1.2022630834511938E-2</v>
      </c>
    </row>
    <row r="1821" spans="2:5" x14ac:dyDescent="0.35">
      <c r="B1821" s="191">
        <v>38736</v>
      </c>
      <c r="C1821" s="72">
        <v>68.260000000000005</v>
      </c>
      <c r="D1821" s="192">
        <f t="shared" si="30"/>
        <v>0.4449618966977138</v>
      </c>
      <c r="E1821">
        <v>1.2008895478131887E-2</v>
      </c>
    </row>
    <row r="1822" spans="2:5" x14ac:dyDescent="0.35">
      <c r="B1822" s="191">
        <v>39812</v>
      </c>
      <c r="C1822" s="72">
        <v>47.24</v>
      </c>
      <c r="D1822" s="192">
        <f t="shared" si="30"/>
        <v>-0.96050794606208045</v>
      </c>
      <c r="E1822">
        <v>1.1996572407883432E-2</v>
      </c>
    </row>
    <row r="1823" spans="2:5" x14ac:dyDescent="0.35">
      <c r="B1823" s="191">
        <v>45554</v>
      </c>
      <c r="C1823" s="72">
        <v>1196.19</v>
      </c>
      <c r="D1823" s="192">
        <f t="shared" si="30"/>
        <v>4.4074860991817726</v>
      </c>
      <c r="E1823">
        <v>1.1996514411891646E-2</v>
      </c>
    </row>
    <row r="1824" spans="2:5" x14ac:dyDescent="0.35">
      <c r="B1824" s="191">
        <v>43368</v>
      </c>
      <c r="C1824" s="72">
        <v>221.21</v>
      </c>
      <c r="D1824" s="192">
        <f t="shared" si="30"/>
        <v>6.080985915492958</v>
      </c>
      <c r="E1824">
        <v>1.1985909693947638E-2</v>
      </c>
    </row>
    <row r="1825" spans="2:5" x14ac:dyDescent="0.35">
      <c r="B1825" s="191">
        <v>38246</v>
      </c>
      <c r="C1825" s="72">
        <v>31.24</v>
      </c>
      <c r="D1825" s="192">
        <f t="shared" si="30"/>
        <v>-0.58889327543097769</v>
      </c>
      <c r="E1825">
        <v>1.1985746679624043E-2</v>
      </c>
    </row>
    <row r="1826" spans="2:5" x14ac:dyDescent="0.35">
      <c r="B1826" s="191">
        <v>40059</v>
      </c>
      <c r="C1826" s="72">
        <v>75.989999999999995</v>
      </c>
      <c r="D1826" s="192">
        <f t="shared" si="30"/>
        <v>3.2787162162162158</v>
      </c>
      <c r="E1826">
        <v>1.1985617259288706E-2</v>
      </c>
    </row>
    <row r="1827" spans="2:5" x14ac:dyDescent="0.35">
      <c r="B1827" s="191">
        <v>36013</v>
      </c>
      <c r="C1827" s="72">
        <v>17.760000000000002</v>
      </c>
      <c r="D1827" s="192">
        <f t="shared" si="30"/>
        <v>-0.52296535052377102</v>
      </c>
      <c r="E1827">
        <v>1.1965811965811923E-2</v>
      </c>
    </row>
    <row r="1828" spans="2:5" x14ac:dyDescent="0.35">
      <c r="B1828" s="191">
        <v>38462</v>
      </c>
      <c r="C1828" s="72">
        <v>37.229999999999997</v>
      </c>
      <c r="D1828" s="192">
        <f t="shared" si="30"/>
        <v>2.9989258861439305</v>
      </c>
      <c r="E1828">
        <v>1.1959771677086062E-2</v>
      </c>
    </row>
    <row r="1829" spans="2:5" x14ac:dyDescent="0.35">
      <c r="B1829" s="191">
        <v>37189</v>
      </c>
      <c r="C1829" s="72">
        <v>9.31</v>
      </c>
      <c r="D1829" s="192">
        <f t="shared" si="30"/>
        <v>-0.95005364806866954</v>
      </c>
      <c r="E1829">
        <v>1.1956521739130643E-2</v>
      </c>
    </row>
    <row r="1830" spans="2:5" x14ac:dyDescent="0.35">
      <c r="B1830" s="191">
        <v>43552</v>
      </c>
      <c r="C1830" s="72">
        <v>186.4</v>
      </c>
      <c r="D1830" s="192">
        <f t="shared" si="30"/>
        <v>0.40034557884456445</v>
      </c>
      <c r="E1830">
        <v>1.1943539630836053E-2</v>
      </c>
    </row>
    <row r="1831" spans="2:5" x14ac:dyDescent="0.35">
      <c r="B1831" s="191">
        <v>42006</v>
      </c>
      <c r="C1831" s="72">
        <v>133.11000000000001</v>
      </c>
      <c r="D1831" s="192">
        <f t="shared" si="30"/>
        <v>5.036734693877551</v>
      </c>
      <c r="E1831">
        <v>1.1935532917743741E-2</v>
      </c>
    </row>
    <row r="1832" spans="2:5" x14ac:dyDescent="0.35">
      <c r="B1832" s="191">
        <v>36280</v>
      </c>
      <c r="C1832" s="72">
        <v>22.05</v>
      </c>
      <c r="D1832" s="192">
        <f t="shared" si="30"/>
        <v>-0.48032052792835256</v>
      </c>
      <c r="E1832">
        <v>1.1932078935291468E-2</v>
      </c>
    </row>
    <row r="1833" spans="2:5" x14ac:dyDescent="0.35">
      <c r="B1833" s="191">
        <v>39147</v>
      </c>
      <c r="C1833" s="72">
        <v>42.43</v>
      </c>
      <c r="D1833" s="192">
        <f t="shared" si="30"/>
        <v>0.13631494376004283</v>
      </c>
      <c r="E1833">
        <v>1.1924636298592972E-2</v>
      </c>
    </row>
    <row r="1834" spans="2:5" x14ac:dyDescent="0.35">
      <c r="B1834" s="191">
        <v>38442</v>
      </c>
      <c r="C1834" s="72">
        <v>37.340000000000003</v>
      </c>
      <c r="D1834" s="192">
        <f t="shared" si="30"/>
        <v>-0.55120192307692306</v>
      </c>
      <c r="E1834">
        <v>1.1924119241192521E-2</v>
      </c>
    </row>
    <row r="1835" spans="2:5" x14ac:dyDescent="0.35">
      <c r="B1835" s="191">
        <v>40637</v>
      </c>
      <c r="C1835" s="72">
        <v>83.2</v>
      </c>
      <c r="D1835" s="192">
        <f t="shared" si="30"/>
        <v>-0.44680851063829785</v>
      </c>
      <c r="E1835">
        <v>1.1919241060569297E-2</v>
      </c>
    </row>
    <row r="1836" spans="2:5" x14ac:dyDescent="0.35">
      <c r="B1836" s="191">
        <v>41821</v>
      </c>
      <c r="C1836" s="72">
        <v>150.4</v>
      </c>
      <c r="D1836" s="192">
        <f t="shared" si="30"/>
        <v>3.0224658999732545</v>
      </c>
      <c r="E1836">
        <v>1.1908766736190568E-2</v>
      </c>
    </row>
    <row r="1837" spans="2:5" x14ac:dyDescent="0.35">
      <c r="B1837" s="191">
        <v>36458</v>
      </c>
      <c r="C1837" s="72">
        <v>37.39</v>
      </c>
      <c r="D1837" s="192">
        <f t="shared" si="30"/>
        <v>-0.74890873682089854</v>
      </c>
      <c r="E1837">
        <v>1.1907983761840324E-2</v>
      </c>
    </row>
    <row r="1838" spans="2:5" x14ac:dyDescent="0.35">
      <c r="B1838" s="191">
        <v>41904</v>
      </c>
      <c r="C1838" s="72">
        <v>148.91</v>
      </c>
      <c r="D1838" s="192">
        <f t="shared" si="30"/>
        <v>0.1803265694356373</v>
      </c>
      <c r="E1838">
        <v>1.1891818428920953E-2</v>
      </c>
    </row>
    <row r="1839" spans="2:5" x14ac:dyDescent="0.35">
      <c r="B1839" s="191">
        <v>41396</v>
      </c>
      <c r="C1839" s="72">
        <v>126.16</v>
      </c>
      <c r="D1839" s="192">
        <f t="shared" si="30"/>
        <v>-7.9258143774296741E-5</v>
      </c>
      <c r="E1839">
        <v>1.187038819377606E-2</v>
      </c>
    </row>
    <row r="1840" spans="2:5" x14ac:dyDescent="0.35">
      <c r="B1840" s="191">
        <v>42137</v>
      </c>
      <c r="C1840" s="72">
        <v>126.17</v>
      </c>
      <c r="D1840" s="192">
        <f t="shared" si="30"/>
        <v>-0.83459622443628734</v>
      </c>
      <c r="E1840">
        <v>1.1869436201780381E-2</v>
      </c>
    </row>
    <row r="1841" spans="2:5" x14ac:dyDescent="0.35">
      <c r="B1841" s="191">
        <v>45071</v>
      </c>
      <c r="C1841" s="72">
        <v>762.8</v>
      </c>
      <c r="D1841" s="192">
        <f t="shared" si="30"/>
        <v>2.9733305552661737</v>
      </c>
      <c r="E1841">
        <v>1.1858965855729098E-2</v>
      </c>
    </row>
    <row r="1842" spans="2:5" x14ac:dyDescent="0.35">
      <c r="B1842" s="191">
        <v>43536</v>
      </c>
      <c r="C1842" s="72">
        <v>191.98</v>
      </c>
      <c r="D1842" s="192">
        <f t="shared" si="30"/>
        <v>-0.83314212209706584</v>
      </c>
      <c r="E1842">
        <v>1.1858957465872511E-2</v>
      </c>
    </row>
    <row r="1843" spans="2:5" x14ac:dyDescent="0.35">
      <c r="B1843" s="191">
        <v>45776</v>
      </c>
      <c r="C1843" s="72">
        <v>1150.56</v>
      </c>
      <c r="D1843" s="192">
        <f t="shared" si="30"/>
        <v>2.0623619280828298</v>
      </c>
      <c r="E1843">
        <v>1.1854926654237152E-2</v>
      </c>
    </row>
    <row r="1844" spans="2:5" x14ac:dyDescent="0.35">
      <c r="B1844" s="191">
        <v>43868</v>
      </c>
      <c r="C1844" s="72">
        <v>375.71</v>
      </c>
      <c r="D1844" s="192">
        <f t="shared" si="30"/>
        <v>2.2585429314830874</v>
      </c>
      <c r="E1844">
        <v>1.1849936710565334E-2</v>
      </c>
    </row>
    <row r="1845" spans="2:5" x14ac:dyDescent="0.35">
      <c r="B1845" s="191">
        <v>42758</v>
      </c>
      <c r="C1845" s="72">
        <v>115.3</v>
      </c>
      <c r="D1845" s="192">
        <f t="shared" si="30"/>
        <v>0.32346189164370975</v>
      </c>
      <c r="E1845">
        <v>1.1847301448003389E-2</v>
      </c>
    </row>
    <row r="1846" spans="2:5" x14ac:dyDescent="0.35">
      <c r="B1846" s="191">
        <v>40639</v>
      </c>
      <c r="C1846" s="72">
        <v>87.12</v>
      </c>
      <c r="D1846" s="192">
        <f t="shared" si="30"/>
        <v>-0.88927018988789752</v>
      </c>
      <c r="E1846">
        <v>1.1846689895470552E-2</v>
      </c>
    </row>
    <row r="1847" spans="2:5" x14ac:dyDescent="0.35">
      <c r="B1847" s="191">
        <v>44672</v>
      </c>
      <c r="C1847" s="72">
        <v>786.78</v>
      </c>
      <c r="D1847" s="192">
        <f t="shared" si="30"/>
        <v>11.445112306232204</v>
      </c>
      <c r="E1847">
        <v>1.184459276978278E-2</v>
      </c>
    </row>
    <row r="1848" spans="2:5" x14ac:dyDescent="0.35">
      <c r="B1848" s="191">
        <v>39275</v>
      </c>
      <c r="C1848" s="72">
        <v>63.22</v>
      </c>
      <c r="D1848" s="192">
        <f t="shared" si="30"/>
        <v>-0.28926363125351329</v>
      </c>
      <c r="E1848">
        <v>1.1843790012804112E-2</v>
      </c>
    </row>
    <row r="1849" spans="2:5" x14ac:dyDescent="0.35">
      <c r="B1849" s="191">
        <v>41050</v>
      </c>
      <c r="C1849" s="72">
        <v>88.95</v>
      </c>
      <c r="D1849" s="192">
        <f t="shared" si="30"/>
        <v>-0.92241604884430872</v>
      </c>
      <c r="E1849">
        <v>1.1830280969173046E-2</v>
      </c>
    </row>
    <row r="1850" spans="2:5" x14ac:dyDescent="0.35">
      <c r="B1850" s="191">
        <v>45972</v>
      </c>
      <c r="C1850" s="72">
        <v>1146.5</v>
      </c>
      <c r="D1850" s="192">
        <f t="shared" si="30"/>
        <v>-2.9031657040261449E-2</v>
      </c>
      <c r="E1850">
        <v>1.1817034533275761E-2</v>
      </c>
    </row>
    <row r="1851" spans="2:5" x14ac:dyDescent="0.35">
      <c r="B1851" s="191">
        <v>45511</v>
      </c>
      <c r="C1851" s="72">
        <v>1180.78</v>
      </c>
      <c r="D1851" s="192">
        <f t="shared" si="30"/>
        <v>20.191313711414214</v>
      </c>
      <c r="E1851">
        <v>1.1808054841473847E-2</v>
      </c>
    </row>
    <row r="1852" spans="2:5" x14ac:dyDescent="0.35">
      <c r="B1852" s="191">
        <v>39940</v>
      </c>
      <c r="C1852" s="72">
        <v>55.72</v>
      </c>
      <c r="D1852" s="192">
        <f t="shared" si="30"/>
        <v>3.9973094170403582</v>
      </c>
      <c r="E1852">
        <v>1.1803159615035419E-2</v>
      </c>
    </row>
    <row r="1853" spans="2:5" x14ac:dyDescent="0.35">
      <c r="B1853" s="191">
        <v>36817</v>
      </c>
      <c r="C1853" s="72">
        <v>11.15</v>
      </c>
      <c r="D1853" s="192">
        <f t="shared" si="30"/>
        <v>-0.99015069872621597</v>
      </c>
      <c r="E1853">
        <v>1.1796733212341204E-2</v>
      </c>
    </row>
    <row r="1854" spans="2:5" x14ac:dyDescent="0.35">
      <c r="B1854" s="191">
        <v>45770</v>
      </c>
      <c r="C1854" s="72">
        <v>1132.06</v>
      </c>
      <c r="D1854" s="192">
        <f t="shared" si="30"/>
        <v>44.482523101647246</v>
      </c>
      <c r="E1854">
        <v>1.1788679650003964E-2</v>
      </c>
    </row>
    <row r="1855" spans="2:5" x14ac:dyDescent="0.35">
      <c r="B1855" s="191">
        <v>35621</v>
      </c>
      <c r="C1855" s="72">
        <v>24.89</v>
      </c>
      <c r="D1855" s="192">
        <f t="shared" si="30"/>
        <v>-0.1214260501235439</v>
      </c>
      <c r="E1855">
        <v>1.1788617886178798E-2</v>
      </c>
    </row>
    <row r="1856" spans="2:5" x14ac:dyDescent="0.35">
      <c r="B1856" s="191">
        <v>38194</v>
      </c>
      <c r="C1856" s="72">
        <v>28.33</v>
      </c>
      <c r="D1856" s="192">
        <f t="shared" si="30"/>
        <v>-0.97499006841756786</v>
      </c>
      <c r="E1856">
        <v>1.1785714285714288E-2</v>
      </c>
    </row>
    <row r="1857" spans="2:5" x14ac:dyDescent="0.35">
      <c r="B1857" s="191">
        <v>45481</v>
      </c>
      <c r="C1857" s="72">
        <v>1132.75</v>
      </c>
      <c r="D1857" s="192">
        <f t="shared" si="30"/>
        <v>42.956150562669769</v>
      </c>
      <c r="E1857">
        <v>1.1781414126978529E-2</v>
      </c>
    </row>
    <row r="1858" spans="2:5" x14ac:dyDescent="0.35">
      <c r="B1858" s="191">
        <v>38093</v>
      </c>
      <c r="C1858" s="72">
        <v>25.77</v>
      </c>
      <c r="D1858" s="192">
        <f t="shared" si="30"/>
        <v>0.87418181818181817</v>
      </c>
      <c r="E1858">
        <v>1.1778563015312216E-2</v>
      </c>
    </row>
    <row r="1859" spans="2:5" x14ac:dyDescent="0.35">
      <c r="B1859" s="191">
        <v>37743</v>
      </c>
      <c r="C1859" s="72">
        <v>13.75</v>
      </c>
      <c r="D1859" s="192">
        <f t="shared" si="30"/>
        <v>-0.77155673699950156</v>
      </c>
      <c r="E1859">
        <v>1.1773362766740236E-2</v>
      </c>
    </row>
    <row r="1860" spans="2:5" x14ac:dyDescent="0.35">
      <c r="B1860" s="191">
        <v>38674</v>
      </c>
      <c r="C1860" s="72">
        <v>60.19</v>
      </c>
      <c r="D1860" s="192">
        <f t="shared" ref="D1860:D1923" si="31">C1860/C1861-1</f>
        <v>-0.91370114415163595</v>
      </c>
      <c r="E1860">
        <v>1.1766683476214457E-2</v>
      </c>
    </row>
    <row r="1861" spans="2:5" x14ac:dyDescent="0.35">
      <c r="B1861" s="191">
        <v>44558</v>
      </c>
      <c r="C1861" s="72">
        <v>697.46</v>
      </c>
      <c r="D1861" s="192">
        <f t="shared" si="31"/>
        <v>1.7287167449139282</v>
      </c>
      <c r="E1861">
        <v>1.1764705882352899E-2</v>
      </c>
    </row>
    <row r="1862" spans="2:5" x14ac:dyDescent="0.35">
      <c r="B1862" s="191">
        <v>43269</v>
      </c>
      <c r="C1862" s="72">
        <v>255.6</v>
      </c>
      <c r="D1862" s="192">
        <f t="shared" si="31"/>
        <v>-0.69026441433799479</v>
      </c>
      <c r="E1862">
        <v>1.1756323477021713E-2</v>
      </c>
    </row>
    <row r="1863" spans="2:5" x14ac:dyDescent="0.35">
      <c r="B1863" s="191">
        <v>45170</v>
      </c>
      <c r="C1863" s="72">
        <v>825.22</v>
      </c>
      <c r="D1863" s="192">
        <f t="shared" si="31"/>
        <v>-9.3144904283610663E-2</v>
      </c>
      <c r="E1863">
        <v>1.1745377862782735E-2</v>
      </c>
    </row>
    <row r="1864" spans="2:5" x14ac:dyDescent="0.35">
      <c r="B1864" s="191">
        <v>45247</v>
      </c>
      <c r="C1864" s="72">
        <v>909.98</v>
      </c>
      <c r="D1864" s="192">
        <f t="shared" si="31"/>
        <v>6.4193232776192417</v>
      </c>
      <c r="E1864">
        <v>1.1740899690912077E-2</v>
      </c>
    </row>
    <row r="1865" spans="2:5" x14ac:dyDescent="0.35">
      <c r="B1865" s="191">
        <v>41704</v>
      </c>
      <c r="C1865" s="72">
        <v>122.65</v>
      </c>
      <c r="D1865" s="192">
        <f t="shared" si="31"/>
        <v>10.827386692381872</v>
      </c>
      <c r="E1865">
        <v>1.1713272292336985E-2</v>
      </c>
    </row>
    <row r="1866" spans="2:5" x14ac:dyDescent="0.35">
      <c r="B1866" s="191">
        <v>37203</v>
      </c>
      <c r="C1866" s="72">
        <v>10.37</v>
      </c>
      <c r="D1866" s="192">
        <f t="shared" si="31"/>
        <v>-0.14438943894389444</v>
      </c>
      <c r="E1866">
        <v>1.1707317073170742E-2</v>
      </c>
    </row>
    <row r="1867" spans="2:5" x14ac:dyDescent="0.35">
      <c r="B1867" s="191">
        <v>36850</v>
      </c>
      <c r="C1867" s="72">
        <v>12.12</v>
      </c>
      <c r="D1867" s="192">
        <f t="shared" si="31"/>
        <v>-0.91100668184154487</v>
      </c>
      <c r="E1867">
        <v>1.1686143572620988E-2</v>
      </c>
    </row>
    <row r="1868" spans="2:5" x14ac:dyDescent="0.35">
      <c r="B1868" s="191">
        <v>41234</v>
      </c>
      <c r="C1868" s="72">
        <v>136.19</v>
      </c>
      <c r="D1868" s="192">
        <f t="shared" si="31"/>
        <v>6.8495677233429388</v>
      </c>
      <c r="E1868">
        <v>1.1662457287178629E-2</v>
      </c>
    </row>
    <row r="1869" spans="2:5" x14ac:dyDescent="0.35">
      <c r="B1869" s="191">
        <v>36105</v>
      </c>
      <c r="C1869" s="72">
        <v>17.350000000000001</v>
      </c>
      <c r="D1869" s="192">
        <f t="shared" si="31"/>
        <v>-0.69232133356978187</v>
      </c>
      <c r="E1869">
        <v>1.1661807580175099E-2</v>
      </c>
    </row>
    <row r="1870" spans="2:5" x14ac:dyDescent="0.35">
      <c r="B1870" s="191">
        <v>40001</v>
      </c>
      <c r="C1870" s="72">
        <v>56.39</v>
      </c>
      <c r="D1870" s="192">
        <f t="shared" si="31"/>
        <v>-0.92658890306454555</v>
      </c>
      <c r="E1870">
        <v>1.1661284535342542E-2</v>
      </c>
    </row>
    <row r="1871" spans="2:5" x14ac:dyDescent="0.35">
      <c r="B1871" s="191">
        <v>44840</v>
      </c>
      <c r="C1871" s="72">
        <v>768.14</v>
      </c>
      <c r="D1871" s="192">
        <f t="shared" si="31"/>
        <v>-0.32203599262142435</v>
      </c>
      <c r="E1871">
        <v>1.1655625650278667E-2</v>
      </c>
    </row>
    <row r="1872" spans="2:5" x14ac:dyDescent="0.35">
      <c r="B1872" s="191">
        <v>45315</v>
      </c>
      <c r="C1872" s="72">
        <v>1133.01</v>
      </c>
      <c r="D1872" s="192">
        <f t="shared" si="31"/>
        <v>2.0274957246686616</v>
      </c>
      <c r="E1872">
        <v>1.1652201864352341E-2</v>
      </c>
    </row>
    <row r="1873" spans="2:5" x14ac:dyDescent="0.35">
      <c r="B1873" s="191">
        <v>43873</v>
      </c>
      <c r="C1873" s="72">
        <v>374.24</v>
      </c>
      <c r="D1873" s="192">
        <f t="shared" si="31"/>
        <v>-0.41757061707260135</v>
      </c>
      <c r="E1873">
        <v>1.1650852864055317E-2</v>
      </c>
    </row>
    <row r="1874" spans="2:5" x14ac:dyDescent="0.35">
      <c r="B1874" s="191">
        <v>44349</v>
      </c>
      <c r="C1874" s="72">
        <v>642.54999999999995</v>
      </c>
      <c r="D1874" s="192">
        <f t="shared" si="31"/>
        <v>4.5206632872239876</v>
      </c>
      <c r="E1874">
        <v>1.1650791151696316E-2</v>
      </c>
    </row>
    <row r="1875" spans="2:5" x14ac:dyDescent="0.35">
      <c r="B1875" s="191">
        <v>42551</v>
      </c>
      <c r="C1875" s="72">
        <v>116.39</v>
      </c>
      <c r="D1875" s="192">
        <f t="shared" si="31"/>
        <v>0.61271996674518503</v>
      </c>
      <c r="E1875">
        <v>1.1647109952194645E-2</v>
      </c>
    </row>
    <row r="1876" spans="2:5" x14ac:dyDescent="0.35">
      <c r="B1876" s="191">
        <v>40827</v>
      </c>
      <c r="C1876" s="72">
        <v>72.17</v>
      </c>
      <c r="D1876" s="192">
        <f t="shared" si="31"/>
        <v>-0.71676935756053528</v>
      </c>
      <c r="E1876">
        <v>1.1634426689094424E-2</v>
      </c>
    </row>
    <row r="1877" spans="2:5" x14ac:dyDescent="0.35">
      <c r="B1877" s="191">
        <v>43703</v>
      </c>
      <c r="C1877" s="72">
        <v>254.81</v>
      </c>
      <c r="D1877" s="192">
        <f t="shared" si="31"/>
        <v>-0.5087715916101172</v>
      </c>
      <c r="E1877">
        <v>1.163252342385257E-2</v>
      </c>
    </row>
    <row r="1878" spans="2:5" x14ac:dyDescent="0.35">
      <c r="B1878" s="191">
        <v>44060</v>
      </c>
      <c r="C1878" s="72">
        <v>518.72</v>
      </c>
      <c r="D1878" s="192">
        <f t="shared" si="31"/>
        <v>8.0259265703845486</v>
      </c>
      <c r="E1878">
        <v>1.1623371557843987E-2</v>
      </c>
    </row>
    <row r="1879" spans="2:5" x14ac:dyDescent="0.35">
      <c r="B1879" s="191">
        <v>39659</v>
      </c>
      <c r="C1879" s="72">
        <v>57.47</v>
      </c>
      <c r="D1879" s="192">
        <f t="shared" si="31"/>
        <v>-0.15497720923393632</v>
      </c>
      <c r="E1879">
        <v>1.1617672944904012E-2</v>
      </c>
    </row>
    <row r="1880" spans="2:5" x14ac:dyDescent="0.35">
      <c r="B1880" s="191">
        <v>40121</v>
      </c>
      <c r="C1880" s="72">
        <v>68.010000000000005</v>
      </c>
      <c r="D1880" s="192">
        <f t="shared" si="31"/>
        <v>0.23744541484716164</v>
      </c>
      <c r="E1880">
        <v>1.1601963409192395E-2</v>
      </c>
    </row>
    <row r="1881" spans="2:5" x14ac:dyDescent="0.35">
      <c r="B1881" s="191">
        <v>39953</v>
      </c>
      <c r="C1881" s="72">
        <v>54.96</v>
      </c>
      <c r="D1881" s="192">
        <f t="shared" si="31"/>
        <v>0.79901800327332251</v>
      </c>
      <c r="E1881">
        <v>1.1595803423523066E-2</v>
      </c>
    </row>
    <row r="1882" spans="2:5" x14ac:dyDescent="0.35">
      <c r="B1882" s="191">
        <v>38301</v>
      </c>
      <c r="C1882" s="72">
        <v>30.55</v>
      </c>
      <c r="D1882" s="192">
        <f t="shared" si="31"/>
        <v>-0.53984033740021087</v>
      </c>
      <c r="E1882">
        <v>1.1589403973510048E-2</v>
      </c>
    </row>
    <row r="1883" spans="2:5" x14ac:dyDescent="0.35">
      <c r="B1883" s="191">
        <v>38693</v>
      </c>
      <c r="C1883" s="72">
        <v>66.39</v>
      </c>
      <c r="D1883" s="192">
        <f t="shared" si="31"/>
        <v>-0.26971730282697171</v>
      </c>
      <c r="E1883">
        <v>1.1580070089898031E-2</v>
      </c>
    </row>
    <row r="1884" spans="2:5" x14ac:dyDescent="0.35">
      <c r="B1884" s="191">
        <v>41067</v>
      </c>
      <c r="C1884" s="72">
        <v>90.91</v>
      </c>
      <c r="D1884" s="192">
        <f t="shared" si="31"/>
        <v>-0.86889808632450283</v>
      </c>
      <c r="E1884">
        <v>1.1572271058195138E-2</v>
      </c>
    </row>
    <row r="1885" spans="2:5" x14ac:dyDescent="0.35">
      <c r="B1885" s="191">
        <v>45019</v>
      </c>
      <c r="C1885" s="72">
        <v>693.43</v>
      </c>
      <c r="D1885" s="192">
        <f t="shared" si="31"/>
        <v>15.510238095238094</v>
      </c>
      <c r="E1885">
        <v>1.1568198395331741E-2</v>
      </c>
    </row>
    <row r="1886" spans="2:5" x14ac:dyDescent="0.35">
      <c r="B1886" s="191">
        <v>38525</v>
      </c>
      <c r="C1886" s="72">
        <v>42</v>
      </c>
      <c r="D1886" s="192">
        <f t="shared" si="31"/>
        <v>-0.94360750825747197</v>
      </c>
      <c r="E1886">
        <v>1.156069364161838E-2</v>
      </c>
    </row>
    <row r="1887" spans="2:5" x14ac:dyDescent="0.35">
      <c r="B1887" s="191">
        <v>44865</v>
      </c>
      <c r="C1887" s="72">
        <v>744.78</v>
      </c>
      <c r="D1887" s="192">
        <f t="shared" si="31"/>
        <v>15.669203222918533</v>
      </c>
      <c r="E1887">
        <v>1.1558259877490595E-2</v>
      </c>
    </row>
    <row r="1888" spans="2:5" x14ac:dyDescent="0.35">
      <c r="B1888" s="191">
        <v>39176</v>
      </c>
      <c r="C1888" s="72">
        <v>44.68</v>
      </c>
      <c r="D1888" s="192">
        <f t="shared" si="31"/>
        <v>-0.50987275120666964</v>
      </c>
      <c r="E1888">
        <v>1.1546298392574039E-2</v>
      </c>
    </row>
    <row r="1889" spans="2:5" x14ac:dyDescent="0.35">
      <c r="B1889" s="191">
        <v>41085</v>
      </c>
      <c r="C1889" s="72">
        <v>91.16</v>
      </c>
      <c r="D1889" s="192">
        <f t="shared" si="31"/>
        <v>3.1568627450980395</v>
      </c>
      <c r="E1889">
        <v>1.1540168664003536E-2</v>
      </c>
    </row>
    <row r="1890" spans="2:5" x14ac:dyDescent="0.35">
      <c r="B1890" s="191">
        <v>36686</v>
      </c>
      <c r="C1890" s="72">
        <v>21.93</v>
      </c>
      <c r="D1890" s="192">
        <f t="shared" si="31"/>
        <v>-0.35914669783752196</v>
      </c>
      <c r="E1890">
        <v>1.1531365313653064E-2</v>
      </c>
    </row>
    <row r="1891" spans="2:5" x14ac:dyDescent="0.35">
      <c r="B1891" s="191">
        <v>36403</v>
      </c>
      <c r="C1891" s="72">
        <v>34.22</v>
      </c>
      <c r="D1891" s="192">
        <f t="shared" si="31"/>
        <v>-0.54651470978001582</v>
      </c>
      <c r="E1891">
        <v>1.1528229382205213E-2</v>
      </c>
    </row>
    <row r="1892" spans="2:5" x14ac:dyDescent="0.35">
      <c r="B1892" s="191">
        <v>40217</v>
      </c>
      <c r="C1892" s="72">
        <v>75.459999999999994</v>
      </c>
      <c r="D1892" s="192">
        <f t="shared" si="31"/>
        <v>0.62244678563749734</v>
      </c>
      <c r="E1892">
        <v>1.1528150134048287E-2</v>
      </c>
    </row>
    <row r="1893" spans="2:5" x14ac:dyDescent="0.35">
      <c r="B1893" s="191">
        <v>39905</v>
      </c>
      <c r="C1893" s="72">
        <v>46.51</v>
      </c>
      <c r="D1893" s="192">
        <f t="shared" si="31"/>
        <v>-0.94385901382099102</v>
      </c>
      <c r="E1893">
        <v>1.1526750761200466E-2</v>
      </c>
    </row>
    <row r="1894" spans="2:5" x14ac:dyDescent="0.35">
      <c r="B1894" s="191">
        <v>45146</v>
      </c>
      <c r="C1894" s="72">
        <v>828.45</v>
      </c>
      <c r="D1894" s="192">
        <f t="shared" si="31"/>
        <v>-0.30086837641459274</v>
      </c>
      <c r="E1894">
        <v>1.152611079229815E-2</v>
      </c>
    </row>
    <row r="1895" spans="2:5" x14ac:dyDescent="0.35">
      <c r="B1895" s="191">
        <v>45366</v>
      </c>
      <c r="C1895" s="72">
        <v>1184.97</v>
      </c>
      <c r="D1895" s="192">
        <f t="shared" si="31"/>
        <v>45.487642212632409</v>
      </c>
      <c r="E1895">
        <v>1.1515348106668544E-2</v>
      </c>
    </row>
    <row r="1896" spans="2:5" x14ac:dyDescent="0.35">
      <c r="B1896" s="191">
        <v>35677</v>
      </c>
      <c r="C1896" s="72">
        <v>25.49</v>
      </c>
      <c r="D1896" s="192">
        <f t="shared" si="31"/>
        <v>-0.72650214592274676</v>
      </c>
      <c r="E1896">
        <v>1.1507936507936467E-2</v>
      </c>
    </row>
    <row r="1897" spans="2:5" x14ac:dyDescent="0.35">
      <c r="B1897" s="191">
        <v>40526</v>
      </c>
      <c r="C1897" s="72">
        <v>93.2</v>
      </c>
      <c r="D1897" s="192">
        <f t="shared" si="31"/>
        <v>-0.25374329409880692</v>
      </c>
      <c r="E1897">
        <v>1.1504232689385718E-2</v>
      </c>
    </row>
    <row r="1898" spans="2:5" x14ac:dyDescent="0.35">
      <c r="B1898" s="191">
        <v>41460</v>
      </c>
      <c r="C1898" s="72">
        <v>124.89</v>
      </c>
      <c r="D1898" s="192">
        <f t="shared" si="31"/>
        <v>9.9074235807860269</v>
      </c>
      <c r="E1898">
        <v>1.1500769417672307E-2</v>
      </c>
    </row>
    <row r="1899" spans="2:5" x14ac:dyDescent="0.35">
      <c r="B1899" s="191">
        <v>37277</v>
      </c>
      <c r="C1899" s="72">
        <v>11.45</v>
      </c>
      <c r="D1899" s="192">
        <f t="shared" si="31"/>
        <v>-0.85593860090588825</v>
      </c>
      <c r="E1899">
        <v>1.1484098939929188E-2</v>
      </c>
    </row>
    <row r="1900" spans="2:5" x14ac:dyDescent="0.35">
      <c r="B1900" s="191">
        <v>40683</v>
      </c>
      <c r="C1900" s="72">
        <v>79.48</v>
      </c>
      <c r="D1900" s="192">
        <f t="shared" si="31"/>
        <v>5.9173194081810276</v>
      </c>
      <c r="E1900">
        <v>1.14532960040723E-2</v>
      </c>
    </row>
    <row r="1901" spans="2:5" x14ac:dyDescent="0.35">
      <c r="B1901" s="191">
        <v>37608</v>
      </c>
      <c r="C1901" s="72">
        <v>11.49</v>
      </c>
      <c r="D1901" s="192">
        <f t="shared" si="31"/>
        <v>-0.89545992175416245</v>
      </c>
      <c r="E1901">
        <v>1.1443661971830998E-2</v>
      </c>
    </row>
    <row r="1902" spans="2:5" x14ac:dyDescent="0.35">
      <c r="B1902" s="191">
        <v>42408</v>
      </c>
      <c r="C1902" s="72">
        <v>109.91</v>
      </c>
      <c r="D1902" s="192">
        <f t="shared" si="31"/>
        <v>-8.1557616779476927E-2</v>
      </c>
      <c r="E1902">
        <v>1.1410692923529808E-2</v>
      </c>
    </row>
    <row r="1903" spans="2:5" x14ac:dyDescent="0.35">
      <c r="B1903" s="191">
        <v>42187</v>
      </c>
      <c r="C1903" s="72">
        <v>119.67</v>
      </c>
      <c r="D1903" s="192">
        <f t="shared" si="31"/>
        <v>4.1895056374674766</v>
      </c>
      <c r="E1903">
        <v>1.1409736308316543E-2</v>
      </c>
    </row>
    <row r="1904" spans="2:5" x14ac:dyDescent="0.35">
      <c r="B1904" s="191">
        <v>38075</v>
      </c>
      <c r="C1904" s="72">
        <v>23.06</v>
      </c>
      <c r="D1904" s="192">
        <f t="shared" si="31"/>
        <v>-0.57383108482720391</v>
      </c>
      <c r="E1904">
        <v>1.1403508771929749E-2</v>
      </c>
    </row>
    <row r="1905" spans="2:5" x14ac:dyDescent="0.35">
      <c r="B1905" s="191">
        <v>39724</v>
      </c>
      <c r="C1905" s="72">
        <v>54.11</v>
      </c>
      <c r="D1905" s="192">
        <f t="shared" si="31"/>
        <v>-0.19896373056994821</v>
      </c>
      <c r="E1905">
        <v>1.1401869158878419E-2</v>
      </c>
    </row>
    <row r="1906" spans="2:5" x14ac:dyDescent="0.35">
      <c r="B1906" s="191">
        <v>40114</v>
      </c>
      <c r="C1906" s="72">
        <v>67.55</v>
      </c>
      <c r="D1906" s="192">
        <f t="shared" si="31"/>
        <v>1.9191875540190146</v>
      </c>
      <c r="E1906">
        <v>1.1378948944452683E-2</v>
      </c>
    </row>
    <row r="1907" spans="2:5" x14ac:dyDescent="0.35">
      <c r="B1907" s="191">
        <v>38084</v>
      </c>
      <c r="C1907" s="72">
        <v>23.14</v>
      </c>
      <c r="D1907" s="192">
        <f t="shared" si="31"/>
        <v>-0.90685130021737381</v>
      </c>
      <c r="E1907">
        <v>1.1363636363636465E-2</v>
      </c>
    </row>
    <row r="1908" spans="2:5" x14ac:dyDescent="0.35">
      <c r="B1908" s="191">
        <v>43720</v>
      </c>
      <c r="C1908" s="72">
        <v>248.42</v>
      </c>
      <c r="D1908" s="192">
        <f t="shared" si="31"/>
        <v>-0.61540724227083432</v>
      </c>
      <c r="E1908">
        <v>1.1358547408704123E-2</v>
      </c>
    </row>
    <row r="1909" spans="2:5" x14ac:dyDescent="0.35">
      <c r="B1909" s="191">
        <v>44319</v>
      </c>
      <c r="C1909" s="72">
        <v>645.92999999999995</v>
      </c>
      <c r="D1909" s="192">
        <f t="shared" si="31"/>
        <v>2.3254221581548595</v>
      </c>
      <c r="E1909">
        <v>1.1351537546189006E-2</v>
      </c>
    </row>
    <row r="1910" spans="2:5" x14ac:dyDescent="0.35">
      <c r="B1910" s="191">
        <v>42989</v>
      </c>
      <c r="C1910" s="72">
        <v>194.24</v>
      </c>
      <c r="D1910" s="192">
        <f t="shared" si="31"/>
        <v>2.2530564394573775</v>
      </c>
      <c r="E1910">
        <v>1.13506195980424E-2</v>
      </c>
    </row>
    <row r="1911" spans="2:5" x14ac:dyDescent="0.35">
      <c r="B1911" s="191">
        <v>39337</v>
      </c>
      <c r="C1911" s="72">
        <v>59.71</v>
      </c>
      <c r="D1911" s="192">
        <f t="shared" si="31"/>
        <v>1.3922275641025639</v>
      </c>
      <c r="E1911">
        <v>1.1348238482384865E-2</v>
      </c>
    </row>
    <row r="1912" spans="2:5" x14ac:dyDescent="0.35">
      <c r="B1912" s="191">
        <v>35871</v>
      </c>
      <c r="C1912" s="72">
        <v>24.96</v>
      </c>
      <c r="D1912" s="192">
        <f t="shared" si="31"/>
        <v>-0.81093773670655955</v>
      </c>
      <c r="E1912">
        <v>1.1345218800648427E-2</v>
      </c>
    </row>
    <row r="1913" spans="2:5" x14ac:dyDescent="0.35">
      <c r="B1913" s="191">
        <v>42814</v>
      </c>
      <c r="C1913" s="72">
        <v>132.02000000000001</v>
      </c>
      <c r="D1913" s="192">
        <f t="shared" si="31"/>
        <v>3.4767717870464567</v>
      </c>
      <c r="E1913">
        <v>1.1337521066340006E-2</v>
      </c>
    </row>
    <row r="1914" spans="2:5" x14ac:dyDescent="0.35">
      <c r="B1914" s="191">
        <v>38286</v>
      </c>
      <c r="C1914" s="72">
        <v>29.49</v>
      </c>
      <c r="D1914" s="192">
        <f t="shared" si="31"/>
        <v>-0.86697040779501988</v>
      </c>
      <c r="E1914">
        <v>1.1316872427983515E-2</v>
      </c>
    </row>
    <row r="1915" spans="2:5" x14ac:dyDescent="0.35">
      <c r="B1915" s="191">
        <v>43360</v>
      </c>
      <c r="C1915" s="72">
        <v>221.68</v>
      </c>
      <c r="D1915" s="192">
        <f t="shared" si="31"/>
        <v>2.9992783691141982</v>
      </c>
      <c r="E1915">
        <v>1.1313868613138878E-2</v>
      </c>
    </row>
    <row r="1916" spans="2:5" x14ac:dyDescent="0.35">
      <c r="B1916" s="191">
        <v>39017</v>
      </c>
      <c r="C1916" s="72">
        <v>55.43</v>
      </c>
      <c r="D1916" s="192">
        <f t="shared" si="31"/>
        <v>-0.27966211825860954</v>
      </c>
      <c r="E1916">
        <v>1.1311804415252702E-2</v>
      </c>
    </row>
    <row r="1917" spans="2:5" x14ac:dyDescent="0.35">
      <c r="B1917" s="191">
        <v>40701</v>
      </c>
      <c r="C1917" s="72">
        <v>76.95</v>
      </c>
      <c r="D1917" s="192">
        <f t="shared" si="31"/>
        <v>1.9641756548536211</v>
      </c>
      <c r="E1917">
        <v>1.1302405046655251E-2</v>
      </c>
    </row>
    <row r="1918" spans="2:5" x14ac:dyDescent="0.35">
      <c r="B1918" s="191">
        <v>36231</v>
      </c>
      <c r="C1918" s="72">
        <v>25.96</v>
      </c>
      <c r="D1918" s="192">
        <f t="shared" si="31"/>
        <v>-0.61380541505504316</v>
      </c>
      <c r="E1918">
        <v>1.129723412543826E-2</v>
      </c>
    </row>
    <row r="1919" spans="2:5" x14ac:dyDescent="0.35">
      <c r="B1919" s="191">
        <v>38772</v>
      </c>
      <c r="C1919" s="72">
        <v>67.22</v>
      </c>
      <c r="D1919" s="192">
        <f t="shared" si="31"/>
        <v>-0.91579712141899761</v>
      </c>
      <c r="E1919">
        <v>1.1283285692793799E-2</v>
      </c>
    </row>
    <row r="1920" spans="2:5" x14ac:dyDescent="0.35">
      <c r="B1920" s="191">
        <v>44816</v>
      </c>
      <c r="C1920" s="72">
        <v>798.31</v>
      </c>
      <c r="D1920" s="192">
        <f t="shared" si="31"/>
        <v>45.821700879765388</v>
      </c>
      <c r="E1920">
        <v>1.1274242788918309E-2</v>
      </c>
    </row>
    <row r="1921" spans="2:5" x14ac:dyDescent="0.35">
      <c r="B1921" s="191">
        <v>36061</v>
      </c>
      <c r="C1921" s="72">
        <v>17.05</v>
      </c>
      <c r="D1921" s="192">
        <f t="shared" si="31"/>
        <v>-0.95673028118972692</v>
      </c>
      <c r="E1921">
        <v>1.1269276393831573E-2</v>
      </c>
    </row>
    <row r="1922" spans="2:5" x14ac:dyDescent="0.35">
      <c r="B1922" s="191">
        <v>44040</v>
      </c>
      <c r="C1922" s="72">
        <v>394.04</v>
      </c>
      <c r="D1922" s="192">
        <f t="shared" si="31"/>
        <v>11.910878112712975</v>
      </c>
      <c r="E1922">
        <v>1.1266521237007776E-2</v>
      </c>
    </row>
    <row r="1923" spans="2:5" x14ac:dyDescent="0.35">
      <c r="B1923" s="191">
        <v>38261</v>
      </c>
      <c r="C1923" s="72">
        <v>30.52</v>
      </c>
      <c r="D1923" s="192">
        <f t="shared" si="31"/>
        <v>-0.77779395704404808</v>
      </c>
      <c r="E1923">
        <v>1.1265738899933764E-2</v>
      </c>
    </row>
    <row r="1924" spans="2:5" x14ac:dyDescent="0.35">
      <c r="B1924" s="191">
        <v>42016</v>
      </c>
      <c r="C1924" s="72">
        <v>137.35</v>
      </c>
      <c r="D1924" s="192">
        <f t="shared" ref="D1924:D1987" si="32">C1924/C1925-1</f>
        <v>2.4763351050366995</v>
      </c>
      <c r="E1924">
        <v>1.1264909438963411E-2</v>
      </c>
    </row>
    <row r="1925" spans="2:5" x14ac:dyDescent="0.35">
      <c r="B1925" s="191">
        <v>38481</v>
      </c>
      <c r="C1925" s="72">
        <v>39.51</v>
      </c>
      <c r="D1925" s="192">
        <f t="shared" si="32"/>
        <v>1.1998886414253898</v>
      </c>
      <c r="E1925">
        <v>1.1261837727156276E-2</v>
      </c>
    </row>
    <row r="1926" spans="2:5" x14ac:dyDescent="0.35">
      <c r="B1926" s="191">
        <v>36014</v>
      </c>
      <c r="C1926" s="72">
        <v>17.96</v>
      </c>
      <c r="D1926" s="192">
        <f t="shared" si="32"/>
        <v>-0.85915934755332501</v>
      </c>
      <c r="E1926">
        <v>1.1261261261261257E-2</v>
      </c>
    </row>
    <row r="1927" spans="2:5" x14ac:dyDescent="0.35">
      <c r="B1927" s="191">
        <v>42222</v>
      </c>
      <c r="C1927" s="72">
        <v>127.52</v>
      </c>
      <c r="D1927" s="192">
        <f t="shared" si="32"/>
        <v>-0.81622977043132394</v>
      </c>
      <c r="E1927">
        <v>1.1260904044409159E-2</v>
      </c>
    </row>
    <row r="1928" spans="2:5" x14ac:dyDescent="0.35">
      <c r="B1928" s="191">
        <v>44615</v>
      </c>
      <c r="C1928" s="72">
        <v>693.91</v>
      </c>
      <c r="D1928" s="192">
        <f t="shared" si="32"/>
        <v>19.307579748317234</v>
      </c>
      <c r="E1928">
        <v>1.1250528279339367E-2</v>
      </c>
    </row>
    <row r="1929" spans="2:5" x14ac:dyDescent="0.35">
      <c r="B1929" s="191">
        <v>38342</v>
      </c>
      <c r="C1929" s="72">
        <v>34.17</v>
      </c>
      <c r="D1929" s="192">
        <f t="shared" si="32"/>
        <v>-0.68361111111111117</v>
      </c>
      <c r="E1929">
        <v>1.124593074874225E-2</v>
      </c>
    </row>
    <row r="1930" spans="2:5" x14ac:dyDescent="0.35">
      <c r="B1930" s="191">
        <v>42514</v>
      </c>
      <c r="C1930" s="72">
        <v>108</v>
      </c>
      <c r="D1930" s="192">
        <f t="shared" si="32"/>
        <v>3.4444444444444446</v>
      </c>
      <c r="E1930">
        <v>1.1235955056179803E-2</v>
      </c>
    </row>
    <row r="1931" spans="2:5" x14ac:dyDescent="0.35">
      <c r="B1931" s="191">
        <v>36378</v>
      </c>
      <c r="C1931" s="72">
        <v>24.3</v>
      </c>
      <c r="D1931" s="192">
        <f t="shared" si="32"/>
        <v>-0.95003906410625438</v>
      </c>
      <c r="E1931">
        <v>1.1235955056179803E-2</v>
      </c>
    </row>
    <row r="1932" spans="2:5" x14ac:dyDescent="0.35">
      <c r="B1932" s="191">
        <v>44144</v>
      </c>
      <c r="C1932" s="72">
        <v>486.38</v>
      </c>
      <c r="D1932" s="192">
        <f t="shared" si="32"/>
        <v>30.685993485342021</v>
      </c>
      <c r="E1932">
        <v>1.1206054179920599E-2</v>
      </c>
    </row>
    <row r="1933" spans="2:5" x14ac:dyDescent="0.35">
      <c r="B1933" s="191">
        <v>36088</v>
      </c>
      <c r="C1933" s="72">
        <v>15.35</v>
      </c>
      <c r="D1933" s="192">
        <f t="shared" si="32"/>
        <v>-0.9417943273168512</v>
      </c>
      <c r="E1933">
        <v>1.1198945981554687E-2</v>
      </c>
    </row>
    <row r="1934" spans="2:5" x14ac:dyDescent="0.35">
      <c r="B1934" s="191">
        <v>43208</v>
      </c>
      <c r="C1934" s="72">
        <v>263.72000000000003</v>
      </c>
      <c r="D1934" s="192">
        <f t="shared" si="32"/>
        <v>11.164206642066421</v>
      </c>
      <c r="E1934">
        <v>1.119631901840501E-2</v>
      </c>
    </row>
    <row r="1935" spans="2:5" x14ac:dyDescent="0.35">
      <c r="B1935" s="191">
        <v>36685</v>
      </c>
      <c r="C1935" s="72">
        <v>21.68</v>
      </c>
      <c r="D1935" s="192">
        <f t="shared" si="32"/>
        <v>-0.98015833066398206</v>
      </c>
      <c r="E1935">
        <v>1.1194029850746245E-2</v>
      </c>
    </row>
    <row r="1936" spans="2:5" x14ac:dyDescent="0.35">
      <c r="B1936" s="191">
        <v>45845</v>
      </c>
      <c r="C1936" s="72">
        <v>1092.6500000000001</v>
      </c>
      <c r="D1936" s="192">
        <f t="shared" si="32"/>
        <v>91.991489361702136</v>
      </c>
      <c r="E1936">
        <v>1.1188642925890502E-2</v>
      </c>
    </row>
    <row r="1937" spans="2:5" x14ac:dyDescent="0.35">
      <c r="B1937" s="191">
        <v>37313</v>
      </c>
      <c r="C1937" s="72">
        <v>11.75</v>
      </c>
      <c r="D1937" s="192">
        <f t="shared" si="32"/>
        <v>-0.83967799154045575</v>
      </c>
      <c r="E1937">
        <v>1.1187607573149849E-2</v>
      </c>
    </row>
    <row r="1938" spans="2:5" x14ac:dyDescent="0.35">
      <c r="B1938" s="191">
        <v>40127</v>
      </c>
      <c r="C1938" s="72">
        <v>73.290000000000006</v>
      </c>
      <c r="D1938" s="192">
        <f t="shared" si="32"/>
        <v>7.9063604240282803E-2</v>
      </c>
      <c r="E1938">
        <v>1.1175496688741848E-2</v>
      </c>
    </row>
    <row r="1939" spans="2:5" x14ac:dyDescent="0.35">
      <c r="B1939" s="191">
        <v>38715</v>
      </c>
      <c r="C1939" s="72">
        <v>67.92</v>
      </c>
      <c r="D1939" s="192">
        <f t="shared" si="32"/>
        <v>3.4075275794938351</v>
      </c>
      <c r="E1939">
        <v>1.1165698972755767E-2</v>
      </c>
    </row>
    <row r="1940" spans="2:5" x14ac:dyDescent="0.35">
      <c r="B1940" s="191">
        <v>35326</v>
      </c>
      <c r="C1940" s="72">
        <v>15.41</v>
      </c>
      <c r="D1940" s="192">
        <f t="shared" si="32"/>
        <v>-0.81930112570356473</v>
      </c>
      <c r="E1940">
        <v>1.1154855643044526E-2</v>
      </c>
    </row>
    <row r="1941" spans="2:5" x14ac:dyDescent="0.35">
      <c r="B1941" s="191">
        <v>40557</v>
      </c>
      <c r="C1941" s="72">
        <v>85.28</v>
      </c>
      <c r="D1941" s="192">
        <f t="shared" si="32"/>
        <v>-0.89886867632758582</v>
      </c>
      <c r="E1941">
        <v>1.1145364002845604E-2</v>
      </c>
    </row>
    <row r="1942" spans="2:5" x14ac:dyDescent="0.35">
      <c r="B1942" s="191">
        <v>45180</v>
      </c>
      <c r="C1942" s="72">
        <v>843.26</v>
      </c>
      <c r="D1942" s="192">
        <f t="shared" si="32"/>
        <v>50.575535168195714</v>
      </c>
      <c r="E1942">
        <v>1.1139489430075367E-2</v>
      </c>
    </row>
    <row r="1943" spans="2:5" x14ac:dyDescent="0.35">
      <c r="B1943" s="191">
        <v>35277</v>
      </c>
      <c r="C1943" s="72">
        <v>16.350000000000001</v>
      </c>
      <c r="D1943" s="192">
        <f t="shared" si="32"/>
        <v>-5.2723059096176139E-2</v>
      </c>
      <c r="E1943">
        <v>1.1131725417439675E-2</v>
      </c>
    </row>
    <row r="1944" spans="2:5" x14ac:dyDescent="0.35">
      <c r="B1944" s="191">
        <v>36145</v>
      </c>
      <c r="C1944" s="72">
        <v>17.260000000000002</v>
      </c>
      <c r="D1944" s="192">
        <f t="shared" si="32"/>
        <v>-0.98482584002953955</v>
      </c>
      <c r="E1944">
        <v>1.1130638547158789E-2</v>
      </c>
    </row>
    <row r="1945" spans="2:5" x14ac:dyDescent="0.35">
      <c r="B1945" s="191">
        <v>45328</v>
      </c>
      <c r="C1945" s="72">
        <v>1137.46</v>
      </c>
      <c r="D1945" s="192">
        <f t="shared" si="32"/>
        <v>0.20915053523402527</v>
      </c>
      <c r="E1945">
        <v>1.1129482461286866E-2</v>
      </c>
    </row>
    <row r="1946" spans="2:5" x14ac:dyDescent="0.35">
      <c r="B1946" s="191">
        <v>45621</v>
      </c>
      <c r="C1946" s="72">
        <v>940.71</v>
      </c>
      <c r="D1946" s="192">
        <f t="shared" si="32"/>
        <v>0.14313663539590737</v>
      </c>
      <c r="E1946">
        <v>1.11138579274912E-2</v>
      </c>
    </row>
    <row r="1947" spans="2:5" x14ac:dyDescent="0.35">
      <c r="B1947" s="191">
        <v>45166</v>
      </c>
      <c r="C1947" s="72">
        <v>822.92</v>
      </c>
      <c r="D1947" s="192">
        <f t="shared" si="32"/>
        <v>4.9853080224016288</v>
      </c>
      <c r="E1947">
        <v>1.1107288543765526E-2</v>
      </c>
    </row>
    <row r="1948" spans="2:5" x14ac:dyDescent="0.35">
      <c r="B1948" s="191">
        <v>41638</v>
      </c>
      <c r="C1948" s="72">
        <v>137.49</v>
      </c>
      <c r="D1948" s="192">
        <f t="shared" si="32"/>
        <v>0.39782431882879221</v>
      </c>
      <c r="E1948">
        <v>1.1104574202088768E-2</v>
      </c>
    </row>
    <row r="1949" spans="2:5" x14ac:dyDescent="0.35">
      <c r="B1949" s="191">
        <v>40981</v>
      </c>
      <c r="C1949" s="72">
        <v>98.36</v>
      </c>
      <c r="D1949" s="192">
        <f t="shared" si="32"/>
        <v>-0.85396127806152755</v>
      </c>
      <c r="E1949">
        <v>1.1101973684210398E-2</v>
      </c>
    </row>
    <row r="1950" spans="2:5" x14ac:dyDescent="0.35">
      <c r="B1950" s="191">
        <v>44607</v>
      </c>
      <c r="C1950" s="72">
        <v>673.52</v>
      </c>
      <c r="D1950" s="192">
        <f t="shared" si="32"/>
        <v>25.381511946729336</v>
      </c>
      <c r="E1950">
        <v>1.1093930614144432E-2</v>
      </c>
    </row>
    <row r="1951" spans="2:5" x14ac:dyDescent="0.35">
      <c r="B1951" s="191">
        <v>38022</v>
      </c>
      <c r="C1951" s="72">
        <v>25.53</v>
      </c>
      <c r="D1951" s="192">
        <f t="shared" si="32"/>
        <v>-0.93208300079808459</v>
      </c>
      <c r="E1951">
        <v>1.1089108910891099E-2</v>
      </c>
    </row>
    <row r="1952" spans="2:5" x14ac:dyDescent="0.35">
      <c r="B1952" s="191">
        <v>43875</v>
      </c>
      <c r="C1952" s="72">
        <v>375.9</v>
      </c>
      <c r="D1952" s="192">
        <f t="shared" si="32"/>
        <v>19.597260273972601</v>
      </c>
      <c r="E1952">
        <v>1.108182258324808E-2</v>
      </c>
    </row>
    <row r="1953" spans="2:5" x14ac:dyDescent="0.35">
      <c r="B1953" s="191">
        <v>35165</v>
      </c>
      <c r="C1953" s="72">
        <v>18.25</v>
      </c>
      <c r="D1953" s="192">
        <f t="shared" si="32"/>
        <v>-0.73334307422559908</v>
      </c>
      <c r="E1953">
        <v>1.1080332409972193E-2</v>
      </c>
    </row>
    <row r="1954" spans="2:5" x14ac:dyDescent="0.35">
      <c r="B1954" s="191">
        <v>38741</v>
      </c>
      <c r="C1954" s="72">
        <v>68.44</v>
      </c>
      <c r="D1954" s="192">
        <f t="shared" si="32"/>
        <v>-0.91169374088744948</v>
      </c>
      <c r="E1954">
        <v>1.1079923179199369E-2</v>
      </c>
    </row>
    <row r="1955" spans="2:5" x14ac:dyDescent="0.35">
      <c r="B1955" s="191">
        <v>44525</v>
      </c>
      <c r="C1955" s="72">
        <v>775.03</v>
      </c>
      <c r="D1955" s="192">
        <f t="shared" si="32"/>
        <v>2.252465483234714</v>
      </c>
      <c r="E1955">
        <v>1.1075742948835066E-2</v>
      </c>
    </row>
    <row r="1956" spans="2:5" x14ac:dyDescent="0.35">
      <c r="B1956" s="191">
        <v>43668</v>
      </c>
      <c r="C1956" s="72">
        <v>238.29</v>
      </c>
      <c r="D1956" s="192">
        <f t="shared" si="32"/>
        <v>4.3213488164359086</v>
      </c>
      <c r="E1956">
        <v>1.1074338085539592E-2</v>
      </c>
    </row>
    <row r="1957" spans="2:5" x14ac:dyDescent="0.35">
      <c r="B1957" s="191">
        <v>39171</v>
      </c>
      <c r="C1957" s="72">
        <v>44.78</v>
      </c>
      <c r="D1957" s="192">
        <f t="shared" si="32"/>
        <v>2.2662290299051784</v>
      </c>
      <c r="E1957">
        <v>1.106344547301874E-2</v>
      </c>
    </row>
    <row r="1958" spans="2:5" x14ac:dyDescent="0.35">
      <c r="B1958" s="191">
        <v>37739</v>
      </c>
      <c r="C1958" s="72">
        <v>13.71</v>
      </c>
      <c r="D1958" s="192">
        <f t="shared" si="32"/>
        <v>-0.89732644349584367</v>
      </c>
      <c r="E1958">
        <v>1.106194690265494E-2</v>
      </c>
    </row>
    <row r="1959" spans="2:5" x14ac:dyDescent="0.35">
      <c r="B1959" s="191">
        <v>41848</v>
      </c>
      <c r="C1959" s="72">
        <v>133.53</v>
      </c>
      <c r="D1959" s="192">
        <f t="shared" si="32"/>
        <v>-0.35220491922573127</v>
      </c>
      <c r="E1959">
        <v>1.1054743696524705E-2</v>
      </c>
    </row>
    <row r="1960" spans="2:5" x14ac:dyDescent="0.35">
      <c r="B1960" s="191">
        <v>43402</v>
      </c>
      <c r="C1960" s="72">
        <v>206.13</v>
      </c>
      <c r="D1960" s="192">
        <f t="shared" si="32"/>
        <v>-0.82560913705583761</v>
      </c>
      <c r="E1960">
        <v>1.1035903472631059E-2</v>
      </c>
    </row>
    <row r="1961" spans="2:5" x14ac:dyDescent="0.35">
      <c r="B1961" s="191">
        <v>46022</v>
      </c>
      <c r="C1961" s="72">
        <v>1182</v>
      </c>
      <c r="D1961" s="192">
        <f t="shared" si="32"/>
        <v>50.548190143916266</v>
      </c>
      <c r="E1961">
        <v>1.1025480921384778E-2</v>
      </c>
    </row>
    <row r="1962" spans="2:5" x14ac:dyDescent="0.35">
      <c r="B1962" s="191">
        <v>35783</v>
      </c>
      <c r="C1962" s="72">
        <v>22.93</v>
      </c>
      <c r="D1962" s="192">
        <f t="shared" si="32"/>
        <v>-0.83251771236578775</v>
      </c>
      <c r="E1962">
        <v>1.1022927689594342E-2</v>
      </c>
    </row>
    <row r="1963" spans="2:5" x14ac:dyDescent="0.35">
      <c r="B1963" s="191">
        <v>42053</v>
      </c>
      <c r="C1963" s="72">
        <v>136.91</v>
      </c>
      <c r="D1963" s="192">
        <f t="shared" si="32"/>
        <v>-2.1907404702792288E-4</v>
      </c>
      <c r="E1963">
        <v>1.1002806084773331E-2</v>
      </c>
    </row>
    <row r="1964" spans="2:5" x14ac:dyDescent="0.35">
      <c r="B1964" s="191">
        <v>42661</v>
      </c>
      <c r="C1964" s="72">
        <v>136.94</v>
      </c>
      <c r="D1964" s="192">
        <f t="shared" si="32"/>
        <v>-0.3079644228825551</v>
      </c>
      <c r="E1964">
        <v>1.1000369139904098E-2</v>
      </c>
    </row>
    <row r="1965" spans="2:5" x14ac:dyDescent="0.35">
      <c r="B1965" s="191">
        <v>43580</v>
      </c>
      <c r="C1965" s="72">
        <v>197.88</v>
      </c>
      <c r="D1965" s="192">
        <f t="shared" si="32"/>
        <v>22.869722557297951</v>
      </c>
      <c r="E1965">
        <v>1.0984519491135769E-2</v>
      </c>
    </row>
    <row r="1966" spans="2:5" x14ac:dyDescent="0.35">
      <c r="B1966" s="191">
        <v>37160</v>
      </c>
      <c r="C1966" s="72">
        <v>8.2899999999999991</v>
      </c>
      <c r="D1966" s="192">
        <f t="shared" si="32"/>
        <v>-0.8989394124100939</v>
      </c>
      <c r="E1966">
        <v>1.0975609756097571E-2</v>
      </c>
    </row>
    <row r="1967" spans="2:5" x14ac:dyDescent="0.35">
      <c r="B1967" s="191">
        <v>40290</v>
      </c>
      <c r="C1967" s="72">
        <v>82.03</v>
      </c>
      <c r="D1967" s="192">
        <f t="shared" si="32"/>
        <v>3.4687184661957637E-2</v>
      </c>
      <c r="E1967">
        <v>1.0968696080847939E-2</v>
      </c>
    </row>
    <row r="1968" spans="2:5" x14ac:dyDescent="0.35">
      <c r="B1968" s="191">
        <v>40632</v>
      </c>
      <c r="C1968" s="72">
        <v>79.28</v>
      </c>
      <c r="D1968" s="192">
        <f t="shared" si="32"/>
        <v>0.17783390283761702</v>
      </c>
      <c r="E1968">
        <v>1.0966590155572442E-2</v>
      </c>
    </row>
    <row r="1969" spans="2:5" x14ac:dyDescent="0.35">
      <c r="B1969" s="191">
        <v>39554</v>
      </c>
      <c r="C1969" s="72">
        <v>67.31</v>
      </c>
      <c r="D1969" s="192">
        <f t="shared" si="32"/>
        <v>-0.91987667841157983</v>
      </c>
      <c r="E1969">
        <v>1.096425352958863E-2</v>
      </c>
    </row>
    <row r="1970" spans="2:5" x14ac:dyDescent="0.35">
      <c r="B1970" s="191">
        <v>45135</v>
      </c>
      <c r="C1970" s="72">
        <v>840.08</v>
      </c>
      <c r="D1970" s="192">
        <f t="shared" si="32"/>
        <v>11.118869013271786</v>
      </c>
      <c r="E1970">
        <v>1.0938759792536557E-2</v>
      </c>
    </row>
    <row r="1971" spans="2:5" x14ac:dyDescent="0.35">
      <c r="B1971" s="191">
        <v>38720</v>
      </c>
      <c r="C1971" s="72">
        <v>69.319999999999993</v>
      </c>
      <c r="D1971" s="192">
        <f t="shared" si="32"/>
        <v>-0.93646021430470139</v>
      </c>
      <c r="E1971">
        <v>1.093772786933056E-2</v>
      </c>
    </row>
    <row r="1972" spans="2:5" x14ac:dyDescent="0.35">
      <c r="B1972" s="191">
        <v>45828</v>
      </c>
      <c r="C1972" s="72">
        <v>1090.97</v>
      </c>
      <c r="D1972" s="192">
        <f t="shared" si="32"/>
        <v>9.9329778567724958E-3</v>
      </c>
      <c r="E1972">
        <v>1.093432916037318E-2</v>
      </c>
    </row>
    <row r="1973" spans="2:5" x14ac:dyDescent="0.35">
      <c r="B1973" s="191">
        <v>45471</v>
      </c>
      <c r="C1973" s="72">
        <v>1080.24</v>
      </c>
      <c r="D1973" s="192">
        <f t="shared" si="32"/>
        <v>15.907810298951322</v>
      </c>
      <c r="E1973">
        <v>1.0921137595103714E-2</v>
      </c>
    </row>
    <row r="1974" spans="2:5" x14ac:dyDescent="0.35">
      <c r="B1974" s="191">
        <v>38687</v>
      </c>
      <c r="C1974" s="72">
        <v>63.89</v>
      </c>
      <c r="D1974" s="192">
        <f t="shared" si="32"/>
        <v>-0.9283929031751903</v>
      </c>
      <c r="E1974">
        <v>1.0917721518987289E-2</v>
      </c>
    </row>
    <row r="1975" spans="2:5" x14ac:dyDescent="0.35">
      <c r="B1975" s="191">
        <v>45240</v>
      </c>
      <c r="C1975" s="72">
        <v>892.23</v>
      </c>
      <c r="D1975" s="192">
        <f t="shared" si="32"/>
        <v>7.0207659115426111</v>
      </c>
      <c r="E1975">
        <v>1.091094493541811E-2</v>
      </c>
    </row>
    <row r="1976" spans="2:5" x14ac:dyDescent="0.35">
      <c r="B1976" s="191">
        <v>42262</v>
      </c>
      <c r="C1976" s="72">
        <v>111.24</v>
      </c>
      <c r="D1976" s="192">
        <f t="shared" si="32"/>
        <v>-0.83793234068591738</v>
      </c>
      <c r="E1976">
        <v>1.0905125408942062E-2</v>
      </c>
    </row>
    <row r="1977" spans="2:5" x14ac:dyDescent="0.35">
      <c r="B1977" s="191">
        <v>44358</v>
      </c>
      <c r="C1977" s="72">
        <v>686.38</v>
      </c>
      <c r="D1977" s="192">
        <f t="shared" si="32"/>
        <v>0.31223951363132341</v>
      </c>
      <c r="E1977">
        <v>1.0883812721836916E-2</v>
      </c>
    </row>
    <row r="1978" spans="2:5" x14ac:dyDescent="0.35">
      <c r="B1978" s="191">
        <v>44091</v>
      </c>
      <c r="C1978" s="72">
        <v>523.05999999999995</v>
      </c>
      <c r="D1978" s="192">
        <f t="shared" si="32"/>
        <v>45.911210762331834</v>
      </c>
      <c r="E1978">
        <v>1.0880698838490188E-2</v>
      </c>
    </row>
    <row r="1979" spans="2:5" x14ac:dyDescent="0.35">
      <c r="B1979" s="191">
        <v>37656</v>
      </c>
      <c r="C1979" s="72">
        <v>11.15</v>
      </c>
      <c r="D1979" s="192">
        <f t="shared" si="32"/>
        <v>-0.75516029863855949</v>
      </c>
      <c r="E1979">
        <v>1.0879419764279419E-2</v>
      </c>
    </row>
    <row r="1980" spans="2:5" x14ac:dyDescent="0.35">
      <c r="B1980" s="191">
        <v>39156</v>
      </c>
      <c r="C1980" s="72">
        <v>45.54</v>
      </c>
      <c r="D1980" s="192">
        <f t="shared" si="32"/>
        <v>-9.3009360685122555E-2</v>
      </c>
      <c r="E1980">
        <v>1.087680355160936E-2</v>
      </c>
    </row>
    <row r="1981" spans="2:5" x14ac:dyDescent="0.35">
      <c r="B1981" s="191">
        <v>38566</v>
      </c>
      <c r="C1981" s="72">
        <v>50.21</v>
      </c>
      <c r="D1981" s="192">
        <f t="shared" si="32"/>
        <v>-0.63029232015315517</v>
      </c>
      <c r="E1981">
        <v>1.0871753573585607E-2</v>
      </c>
    </row>
    <row r="1982" spans="2:5" x14ac:dyDescent="0.35">
      <c r="B1982" s="191">
        <v>41751</v>
      </c>
      <c r="C1982" s="72">
        <v>135.81</v>
      </c>
      <c r="D1982" s="192">
        <f t="shared" si="32"/>
        <v>-0.43868567885926846</v>
      </c>
      <c r="E1982">
        <v>1.0867138072199634E-2</v>
      </c>
    </row>
    <row r="1983" spans="2:5" x14ac:dyDescent="0.35">
      <c r="B1983" s="191">
        <v>43248</v>
      </c>
      <c r="C1983" s="72">
        <v>241.95</v>
      </c>
      <c r="D1983" s="192">
        <f t="shared" si="32"/>
        <v>2.6548338368580056</v>
      </c>
      <c r="E1983">
        <v>1.0862753290160843E-2</v>
      </c>
    </row>
    <row r="1984" spans="2:5" x14ac:dyDescent="0.35">
      <c r="B1984" s="191">
        <v>39434</v>
      </c>
      <c r="C1984" s="72">
        <v>66.2</v>
      </c>
      <c r="D1984" s="192">
        <f t="shared" si="32"/>
        <v>-0.93778780189831779</v>
      </c>
      <c r="E1984">
        <v>1.0841349824400881E-2</v>
      </c>
    </row>
    <row r="1985" spans="2:5" x14ac:dyDescent="0.35">
      <c r="B1985" s="191">
        <v>45868</v>
      </c>
      <c r="C1985" s="72">
        <v>1064.0999999999999</v>
      </c>
      <c r="D1985" s="192">
        <f t="shared" si="32"/>
        <v>10.402700385769396</v>
      </c>
      <c r="E1985">
        <v>1.083889844113628E-2</v>
      </c>
    </row>
    <row r="1986" spans="2:5" x14ac:dyDescent="0.35">
      <c r="B1986" s="191">
        <v>41072</v>
      </c>
      <c r="C1986" s="72">
        <v>93.32</v>
      </c>
      <c r="D1986" s="192">
        <f t="shared" si="32"/>
        <v>-0.88370180204880233</v>
      </c>
      <c r="E1986">
        <v>1.0831889081455826E-2</v>
      </c>
    </row>
    <row r="1987" spans="2:5" x14ac:dyDescent="0.35">
      <c r="B1987" s="191">
        <v>44508</v>
      </c>
      <c r="C1987" s="72">
        <v>802.42</v>
      </c>
      <c r="D1987" s="192">
        <f t="shared" si="32"/>
        <v>14.880071244805064</v>
      </c>
      <c r="E1987">
        <v>1.0820956627993317E-2</v>
      </c>
    </row>
    <row r="1988" spans="2:5" x14ac:dyDescent="0.35">
      <c r="B1988" s="191">
        <v>39191</v>
      </c>
      <c r="C1988" s="72">
        <v>50.53</v>
      </c>
      <c r="D1988" s="192">
        <f t="shared" ref="D1988:D2051" si="33">C1988/C1989-1</f>
        <v>-0.95644265912695681</v>
      </c>
      <c r="E1988">
        <v>1.0802160432086483E-2</v>
      </c>
    </row>
    <row r="1989" spans="2:5" x14ac:dyDescent="0.35">
      <c r="B1989" s="191">
        <v>46007</v>
      </c>
      <c r="C1989" s="72">
        <v>1160.08</v>
      </c>
      <c r="D1989" s="192">
        <f t="shared" si="33"/>
        <v>17.46673034065584</v>
      </c>
      <c r="E1989">
        <v>1.0795598114473393E-2</v>
      </c>
    </row>
    <row r="1990" spans="2:5" x14ac:dyDescent="0.35">
      <c r="B1990" s="191">
        <v>39539</v>
      </c>
      <c r="C1990" s="72">
        <v>62.82</v>
      </c>
      <c r="D1990" s="192">
        <f t="shared" si="33"/>
        <v>-0.92147205520207009</v>
      </c>
      <c r="E1990">
        <v>1.0780370072405399E-2</v>
      </c>
    </row>
    <row r="1991" spans="2:5" x14ac:dyDescent="0.35">
      <c r="B1991" s="191">
        <v>44502</v>
      </c>
      <c r="C1991" s="72">
        <v>799.97</v>
      </c>
      <c r="D1991" s="192">
        <f t="shared" si="33"/>
        <v>4.9217558664593977</v>
      </c>
      <c r="E1991">
        <v>1.0777822702921158E-2</v>
      </c>
    </row>
    <row r="1992" spans="2:5" x14ac:dyDescent="0.35">
      <c r="B1992" s="191">
        <v>41220</v>
      </c>
      <c r="C1992" s="72">
        <v>135.09</v>
      </c>
      <c r="D1992" s="192">
        <f t="shared" si="33"/>
        <v>-0.46069703381372507</v>
      </c>
      <c r="E1992">
        <v>1.077441077441077E-2</v>
      </c>
    </row>
    <row r="1993" spans="2:5" x14ac:dyDescent="0.35">
      <c r="B1993" s="191">
        <v>43277</v>
      </c>
      <c r="C1993" s="72">
        <v>250.49</v>
      </c>
      <c r="D1993" s="192">
        <f t="shared" si="33"/>
        <v>-0.64778255856463907</v>
      </c>
      <c r="E1993">
        <v>1.0773948833830982E-2</v>
      </c>
    </row>
    <row r="1994" spans="2:5" x14ac:dyDescent="0.35">
      <c r="B1994" s="191">
        <v>44648</v>
      </c>
      <c r="C1994" s="72">
        <v>711.18</v>
      </c>
      <c r="D1994" s="192">
        <f t="shared" si="33"/>
        <v>53.041033434650451</v>
      </c>
      <c r="E1994">
        <v>1.0773166571915738E-2</v>
      </c>
    </row>
    <row r="1995" spans="2:5" x14ac:dyDescent="0.35">
      <c r="B1995" s="191">
        <v>37011</v>
      </c>
      <c r="C1995" s="72">
        <v>13.16</v>
      </c>
      <c r="D1995" s="192">
        <f t="shared" si="33"/>
        <v>-0.86028240789892774</v>
      </c>
      <c r="E1995">
        <v>1.0752688172043001E-2</v>
      </c>
    </row>
    <row r="1996" spans="2:5" x14ac:dyDescent="0.35">
      <c r="B1996" s="191">
        <v>40392</v>
      </c>
      <c r="C1996" s="72">
        <v>94.19</v>
      </c>
      <c r="D1996" s="192">
        <f t="shared" si="33"/>
        <v>0.29809812568908489</v>
      </c>
      <c r="E1996">
        <v>1.0730765103551976E-2</v>
      </c>
    </row>
    <row r="1997" spans="2:5" x14ac:dyDescent="0.35">
      <c r="B1997" s="191">
        <v>38762</v>
      </c>
      <c r="C1997" s="72">
        <v>72.56</v>
      </c>
      <c r="D1997" s="192">
        <f t="shared" si="33"/>
        <v>1.5648639095086603</v>
      </c>
      <c r="E1997">
        <v>1.072572781724479E-2</v>
      </c>
    </row>
    <row r="1998" spans="2:5" x14ac:dyDescent="0.35">
      <c r="B1998" s="191">
        <v>38211</v>
      </c>
      <c r="C1998" s="72">
        <v>28.29</v>
      </c>
      <c r="D1998" s="192">
        <f t="shared" si="33"/>
        <v>1.1415594246782739</v>
      </c>
      <c r="E1998">
        <v>1.0718113612004254E-2</v>
      </c>
    </row>
    <row r="1999" spans="2:5" x14ac:dyDescent="0.35">
      <c r="B1999" s="191">
        <v>37713</v>
      </c>
      <c r="C1999" s="72">
        <v>13.21</v>
      </c>
      <c r="D1999" s="192">
        <f t="shared" si="33"/>
        <v>-0.89157022079947468</v>
      </c>
      <c r="E1999">
        <v>1.0711553175210442E-2</v>
      </c>
    </row>
    <row r="2000" spans="2:5" x14ac:dyDescent="0.35">
      <c r="B2000" s="191">
        <v>41458</v>
      </c>
      <c r="C2000" s="72">
        <v>121.83</v>
      </c>
      <c r="D2000" s="192">
        <f t="shared" si="33"/>
        <v>0.12068806917486907</v>
      </c>
      <c r="E2000">
        <v>1.0701841712294602E-2</v>
      </c>
    </row>
    <row r="2001" spans="2:5" x14ac:dyDescent="0.35">
      <c r="B2001" s="191">
        <v>42461</v>
      </c>
      <c r="C2001" s="72">
        <v>108.71</v>
      </c>
      <c r="D2001" s="192">
        <f t="shared" si="33"/>
        <v>2.1077758719268154</v>
      </c>
      <c r="E2001">
        <v>1.0691706954258029E-2</v>
      </c>
    </row>
    <row r="2002" spans="2:5" x14ac:dyDescent="0.35">
      <c r="B2002" s="191">
        <v>38383</v>
      </c>
      <c r="C2002" s="72">
        <v>34.979999999999997</v>
      </c>
      <c r="D2002" s="192">
        <f t="shared" si="33"/>
        <v>-0.84406205420827396</v>
      </c>
      <c r="E2002">
        <v>1.069055186362311E-2</v>
      </c>
    </row>
    <row r="2003" spans="2:5" x14ac:dyDescent="0.35">
      <c r="B2003" s="191">
        <v>43615</v>
      </c>
      <c r="C2003" s="72">
        <v>224.32</v>
      </c>
      <c r="D2003" s="192">
        <f t="shared" si="33"/>
        <v>-0.80893813827114225</v>
      </c>
      <c r="E2003">
        <v>1.0678080648794719E-2</v>
      </c>
    </row>
    <row r="2004" spans="2:5" x14ac:dyDescent="0.35">
      <c r="B2004" s="191">
        <v>46010</v>
      </c>
      <c r="C2004" s="72">
        <v>1174.07</v>
      </c>
      <c r="D2004" s="192">
        <f t="shared" si="33"/>
        <v>0.59409919756690321</v>
      </c>
      <c r="E2004">
        <v>1.0674287878657429E-2</v>
      </c>
    </row>
    <row r="2005" spans="2:5" x14ac:dyDescent="0.35">
      <c r="B2005" s="191">
        <v>44411</v>
      </c>
      <c r="C2005" s="72">
        <v>736.51</v>
      </c>
      <c r="D2005" s="192">
        <f t="shared" si="33"/>
        <v>25.772446383133403</v>
      </c>
      <c r="E2005">
        <v>1.0662238932952706E-2</v>
      </c>
    </row>
    <row r="2006" spans="2:5" x14ac:dyDescent="0.35">
      <c r="B2006" s="191">
        <v>36237</v>
      </c>
      <c r="C2006" s="72">
        <v>27.51</v>
      </c>
      <c r="D2006" s="192">
        <f t="shared" si="33"/>
        <v>-0.43196365888911825</v>
      </c>
      <c r="E2006">
        <v>1.065393093313749E-2</v>
      </c>
    </row>
    <row r="2007" spans="2:5" x14ac:dyDescent="0.35">
      <c r="B2007" s="191">
        <v>39139</v>
      </c>
      <c r="C2007" s="72">
        <v>48.43</v>
      </c>
      <c r="D2007" s="192">
        <f t="shared" si="33"/>
        <v>-0.35504061792515651</v>
      </c>
      <c r="E2007">
        <v>1.064273789649417E-2</v>
      </c>
    </row>
    <row r="2008" spans="2:5" x14ac:dyDescent="0.35">
      <c r="B2008" s="191">
        <v>40163</v>
      </c>
      <c r="C2008" s="72">
        <v>75.09</v>
      </c>
      <c r="D2008" s="192">
        <f t="shared" si="33"/>
        <v>3.9336399474375821</v>
      </c>
      <c r="E2008">
        <v>1.0632570659488749E-2</v>
      </c>
    </row>
    <row r="2009" spans="2:5" x14ac:dyDescent="0.35">
      <c r="B2009" s="191">
        <v>37799</v>
      </c>
      <c r="C2009" s="72">
        <v>15.22</v>
      </c>
      <c r="D2009" s="192">
        <f t="shared" si="33"/>
        <v>-0.97928095944676619</v>
      </c>
      <c r="E2009">
        <v>1.0624169986719778E-2</v>
      </c>
    </row>
    <row r="2010" spans="2:5" x14ac:dyDescent="0.35">
      <c r="B2010" s="191">
        <v>44375</v>
      </c>
      <c r="C2010" s="72">
        <v>734.59</v>
      </c>
      <c r="D2010" s="192">
        <f t="shared" si="33"/>
        <v>63.324868651488615</v>
      </c>
      <c r="E2010">
        <v>1.0620881313027075E-2</v>
      </c>
    </row>
    <row r="2011" spans="2:5" x14ac:dyDescent="0.35">
      <c r="B2011" s="191">
        <v>37588</v>
      </c>
      <c r="C2011" s="72">
        <v>11.42</v>
      </c>
      <c r="D2011" s="192">
        <f t="shared" si="33"/>
        <v>-0.94174955368528435</v>
      </c>
      <c r="E2011">
        <v>1.0619469026548645E-2</v>
      </c>
    </row>
    <row r="2012" spans="2:5" x14ac:dyDescent="0.35">
      <c r="B2012" s="191">
        <v>43493</v>
      </c>
      <c r="C2012" s="72">
        <v>196.05</v>
      </c>
      <c r="D2012" s="192">
        <f t="shared" si="33"/>
        <v>0.44996671843798541</v>
      </c>
      <c r="E2012">
        <v>1.0619104077529862E-2</v>
      </c>
    </row>
    <row r="2013" spans="2:5" x14ac:dyDescent="0.35">
      <c r="B2013" s="191">
        <v>41856</v>
      </c>
      <c r="C2013" s="72">
        <v>135.21</v>
      </c>
      <c r="D2013" s="192">
        <f t="shared" si="33"/>
        <v>6.8747815958066392</v>
      </c>
      <c r="E2013">
        <v>1.0613648254727659E-2</v>
      </c>
    </row>
    <row r="2014" spans="2:5" x14ac:dyDescent="0.35">
      <c r="B2014" s="191">
        <v>35975</v>
      </c>
      <c r="C2014" s="72">
        <v>17.170000000000002</v>
      </c>
      <c r="D2014" s="192">
        <f t="shared" si="33"/>
        <v>-0.91824198847673921</v>
      </c>
      <c r="E2014">
        <v>1.0594467333725932E-2</v>
      </c>
    </row>
    <row r="2015" spans="2:5" x14ac:dyDescent="0.35">
      <c r="B2015" s="191">
        <v>43423</v>
      </c>
      <c r="C2015" s="72">
        <v>210.01</v>
      </c>
      <c r="D2015" s="192">
        <f t="shared" si="33"/>
        <v>-0.26052816901408449</v>
      </c>
      <c r="E2015">
        <v>1.0586593522929455E-2</v>
      </c>
    </row>
    <row r="2016" spans="2:5" x14ac:dyDescent="0.35">
      <c r="B2016" s="191">
        <v>43095</v>
      </c>
      <c r="C2016" s="72">
        <v>284</v>
      </c>
      <c r="D2016" s="192">
        <f t="shared" si="33"/>
        <v>1.0593140453919223</v>
      </c>
      <c r="E2016">
        <v>1.0568266733089082E-2</v>
      </c>
    </row>
    <row r="2017" spans="2:5" x14ac:dyDescent="0.35">
      <c r="B2017" s="191">
        <v>42025</v>
      </c>
      <c r="C2017" s="72">
        <v>137.91</v>
      </c>
      <c r="D2017" s="192">
        <f t="shared" si="33"/>
        <v>3.6403095558546434</v>
      </c>
      <c r="E2017">
        <v>1.0551769619696616E-2</v>
      </c>
    </row>
    <row r="2018" spans="2:5" x14ac:dyDescent="0.35">
      <c r="B2018" s="191">
        <v>36553</v>
      </c>
      <c r="C2018" s="72">
        <v>29.72</v>
      </c>
      <c r="D2018" s="192">
        <f t="shared" si="33"/>
        <v>-0.9678601940067697</v>
      </c>
      <c r="E2018">
        <v>1.0540632437946229E-2</v>
      </c>
    </row>
    <row r="2019" spans="2:5" x14ac:dyDescent="0.35">
      <c r="B2019" s="191">
        <v>45660</v>
      </c>
      <c r="C2019" s="72">
        <v>924.71</v>
      </c>
      <c r="D2019" s="192">
        <f t="shared" si="33"/>
        <v>40.861023087369851</v>
      </c>
      <c r="E2019">
        <v>1.0534713191340472E-2</v>
      </c>
    </row>
    <row r="2020" spans="2:5" x14ac:dyDescent="0.35">
      <c r="B2020" s="191">
        <v>35737</v>
      </c>
      <c r="C2020" s="72">
        <v>22.09</v>
      </c>
      <c r="D2020" s="192">
        <f t="shared" si="33"/>
        <v>-0.34314600059470712</v>
      </c>
      <c r="E2020">
        <v>1.052150045745659E-2</v>
      </c>
    </row>
    <row r="2021" spans="2:5" x14ac:dyDescent="0.35">
      <c r="B2021" s="191">
        <v>36431</v>
      </c>
      <c r="C2021" s="72">
        <v>33.630000000000003</v>
      </c>
      <c r="D2021" s="192">
        <f t="shared" si="33"/>
        <v>-0.93070694166855539</v>
      </c>
      <c r="E2021">
        <v>1.0516826923076872E-2</v>
      </c>
    </row>
    <row r="2022" spans="2:5" x14ac:dyDescent="0.35">
      <c r="B2022" s="191">
        <v>44147</v>
      </c>
      <c r="C2022" s="72">
        <v>485.33</v>
      </c>
      <c r="D2022" s="192">
        <f t="shared" si="33"/>
        <v>3.0722436650444704</v>
      </c>
      <c r="E2022">
        <v>1.0514699758474189E-2</v>
      </c>
    </row>
    <row r="2023" spans="2:5" x14ac:dyDescent="0.35">
      <c r="B2023" s="191">
        <v>42332</v>
      </c>
      <c r="C2023" s="72">
        <v>119.18</v>
      </c>
      <c r="D2023" s="192">
        <f t="shared" si="33"/>
        <v>-0.87512704183736545</v>
      </c>
      <c r="E2023">
        <v>1.0513820586738998E-2</v>
      </c>
    </row>
    <row r="2024" spans="2:5" x14ac:dyDescent="0.35">
      <c r="B2024" s="191">
        <v>45280</v>
      </c>
      <c r="C2024" s="72">
        <v>954.41</v>
      </c>
      <c r="D2024" s="192">
        <f t="shared" si="33"/>
        <v>60.974675324675324</v>
      </c>
      <c r="E2024">
        <v>1.051372183635424E-2</v>
      </c>
    </row>
    <row r="2025" spans="2:5" x14ac:dyDescent="0.35">
      <c r="B2025" s="191">
        <v>37853</v>
      </c>
      <c r="C2025" s="72">
        <v>15.4</v>
      </c>
      <c r="D2025" s="192">
        <f t="shared" si="33"/>
        <v>-0.9223594655911268</v>
      </c>
      <c r="E2025">
        <v>1.049868766404205E-2</v>
      </c>
    </row>
    <row r="2026" spans="2:5" x14ac:dyDescent="0.35">
      <c r="B2026" s="191">
        <v>43439</v>
      </c>
      <c r="C2026" s="72">
        <v>198.35</v>
      </c>
      <c r="D2026" s="192">
        <f t="shared" si="33"/>
        <v>-0.17982963943102881</v>
      </c>
      <c r="E2026">
        <v>1.0494676244332313E-2</v>
      </c>
    </row>
    <row r="2027" spans="2:5" x14ac:dyDescent="0.35">
      <c r="B2027" s="191">
        <v>43627</v>
      </c>
      <c r="C2027" s="72">
        <v>241.84</v>
      </c>
      <c r="D2027" s="192">
        <f t="shared" si="33"/>
        <v>1.9183057801375649</v>
      </c>
      <c r="E2027">
        <v>1.0487611248067408E-2</v>
      </c>
    </row>
    <row r="2028" spans="2:5" x14ac:dyDescent="0.35">
      <c r="B2028" s="191">
        <v>40652</v>
      </c>
      <c r="C2028" s="72">
        <v>82.87</v>
      </c>
      <c r="D2028" s="192">
        <f t="shared" si="33"/>
        <v>6.137812230835487</v>
      </c>
      <c r="E2028">
        <v>1.0486526033410604E-2</v>
      </c>
    </row>
    <row r="2029" spans="2:5" x14ac:dyDescent="0.35">
      <c r="B2029" s="191">
        <v>37315</v>
      </c>
      <c r="C2029" s="72">
        <v>11.61</v>
      </c>
      <c r="D2029" s="192">
        <f t="shared" si="33"/>
        <v>-0.94420683358162338</v>
      </c>
      <c r="E2029">
        <v>1.0443864229764843E-2</v>
      </c>
    </row>
    <row r="2030" spans="2:5" x14ac:dyDescent="0.35">
      <c r="B2030" s="191">
        <v>43398</v>
      </c>
      <c r="C2030" s="72">
        <v>208.09</v>
      </c>
      <c r="D2030" s="192">
        <f t="shared" si="33"/>
        <v>1.470790786036571</v>
      </c>
      <c r="E2030">
        <v>1.0439933961347903E-2</v>
      </c>
    </row>
    <row r="2031" spans="2:5" x14ac:dyDescent="0.35">
      <c r="B2031" s="191">
        <v>40294</v>
      </c>
      <c r="C2031" s="72">
        <v>84.22</v>
      </c>
      <c r="D2031" s="192">
        <f t="shared" si="33"/>
        <v>-0.18753617595986882</v>
      </c>
      <c r="E2031">
        <v>1.0437912417516459E-2</v>
      </c>
    </row>
    <row r="2032" spans="2:5" x14ac:dyDescent="0.35">
      <c r="B2032" s="191">
        <v>42438</v>
      </c>
      <c r="C2032" s="72">
        <v>103.66</v>
      </c>
      <c r="D2032" s="192">
        <f t="shared" si="33"/>
        <v>-2.7579737335834853E-2</v>
      </c>
      <c r="E2032">
        <v>1.0429866458719017E-2</v>
      </c>
    </row>
    <row r="2033" spans="2:5" x14ac:dyDescent="0.35">
      <c r="B2033" s="191">
        <v>41355</v>
      </c>
      <c r="C2033" s="72">
        <v>106.6</v>
      </c>
      <c r="D2033" s="192">
        <f t="shared" si="33"/>
        <v>1.8935939196525511</v>
      </c>
      <c r="E2033">
        <v>1.0426540284360186E-2</v>
      </c>
    </row>
    <row r="2034" spans="2:5" x14ac:dyDescent="0.35">
      <c r="B2034" s="191">
        <v>38460</v>
      </c>
      <c r="C2034" s="72">
        <v>36.840000000000003</v>
      </c>
      <c r="D2034" s="192">
        <f t="shared" si="33"/>
        <v>-0.96664010431758907</v>
      </c>
      <c r="E2034">
        <v>1.042238069116852E-2</v>
      </c>
    </row>
    <row r="2035" spans="2:5" x14ac:dyDescent="0.35">
      <c r="B2035" s="191">
        <v>45323</v>
      </c>
      <c r="C2035" s="72">
        <v>1104.32</v>
      </c>
      <c r="D2035" s="192">
        <f t="shared" si="33"/>
        <v>48.476702508960571</v>
      </c>
      <c r="E2035">
        <v>1.0421527453725155E-2</v>
      </c>
    </row>
    <row r="2036" spans="2:5" x14ac:dyDescent="0.35">
      <c r="B2036" s="191">
        <v>35738</v>
      </c>
      <c r="C2036" s="72">
        <v>22.32</v>
      </c>
      <c r="D2036" s="192">
        <f t="shared" si="33"/>
        <v>-0.9342988343341575</v>
      </c>
      <c r="E2036">
        <v>1.0411951109099205E-2</v>
      </c>
    </row>
    <row r="2037" spans="2:5" x14ac:dyDescent="0.35">
      <c r="B2037" s="191">
        <v>43963</v>
      </c>
      <c r="C2037" s="72">
        <v>339.72</v>
      </c>
      <c r="D2037" s="192">
        <f t="shared" si="33"/>
        <v>3.4263192182410425</v>
      </c>
      <c r="E2037">
        <v>1.0409850692998601E-2</v>
      </c>
    </row>
    <row r="2038" spans="2:5" x14ac:dyDescent="0.35">
      <c r="B2038" s="191">
        <v>40780</v>
      </c>
      <c r="C2038" s="72">
        <v>76.75</v>
      </c>
      <c r="D2038" s="192">
        <f t="shared" si="33"/>
        <v>-0.42336589030803906</v>
      </c>
      <c r="E2038">
        <v>1.0400210637177443E-2</v>
      </c>
    </row>
    <row r="2039" spans="2:5" x14ac:dyDescent="0.35">
      <c r="B2039" s="191">
        <v>41631</v>
      </c>
      <c r="C2039" s="72">
        <v>133.1</v>
      </c>
      <c r="D2039" s="192">
        <f t="shared" si="33"/>
        <v>-1.5022570857692652E-2</v>
      </c>
      <c r="E2039">
        <v>1.0400060730281657E-2</v>
      </c>
    </row>
    <row r="2040" spans="2:5" x14ac:dyDescent="0.35">
      <c r="B2040" s="191">
        <v>41204</v>
      </c>
      <c r="C2040" s="72">
        <v>135.13</v>
      </c>
      <c r="D2040" s="192">
        <f t="shared" si="33"/>
        <v>7.1649546827794559</v>
      </c>
      <c r="E2040">
        <v>1.0393300433677144E-2</v>
      </c>
    </row>
    <row r="2041" spans="2:5" x14ac:dyDescent="0.35">
      <c r="B2041" s="191">
        <v>35579</v>
      </c>
      <c r="C2041" s="72">
        <v>16.55</v>
      </c>
      <c r="D2041" s="192">
        <f t="shared" si="33"/>
        <v>-0.83001232539030401</v>
      </c>
      <c r="E2041">
        <v>1.0378510378510564E-2</v>
      </c>
    </row>
    <row r="2042" spans="2:5" x14ac:dyDescent="0.35">
      <c r="B2042" s="191">
        <v>41029</v>
      </c>
      <c r="C2042" s="72">
        <v>97.36</v>
      </c>
      <c r="D2042" s="192">
        <f t="shared" si="33"/>
        <v>8.0905695611577961</v>
      </c>
      <c r="E2042">
        <v>1.0377750103777394E-2</v>
      </c>
    </row>
    <row r="2043" spans="2:5" x14ac:dyDescent="0.35">
      <c r="B2043" s="191">
        <v>37510</v>
      </c>
      <c r="C2043" s="72">
        <v>10.71</v>
      </c>
      <c r="D2043" s="192">
        <f t="shared" si="33"/>
        <v>-0.50023331777881475</v>
      </c>
      <c r="E2043">
        <v>1.0377358490566202E-2</v>
      </c>
    </row>
    <row r="2044" spans="2:5" x14ac:dyDescent="0.35">
      <c r="B2044" s="191">
        <v>35774</v>
      </c>
      <c r="C2044" s="72">
        <v>21.43</v>
      </c>
      <c r="D2044" s="192">
        <f t="shared" si="33"/>
        <v>-8.3404619332762997E-2</v>
      </c>
      <c r="E2044">
        <v>1.0372465818010213E-2</v>
      </c>
    </row>
    <row r="2045" spans="2:5" x14ac:dyDescent="0.35">
      <c r="B2045" s="191">
        <v>38085</v>
      </c>
      <c r="C2045" s="72">
        <v>23.38</v>
      </c>
      <c r="D2045" s="192">
        <f t="shared" si="33"/>
        <v>-0.96221108776466791</v>
      </c>
      <c r="E2045">
        <v>1.0371650821088929E-2</v>
      </c>
    </row>
    <row r="2046" spans="2:5" x14ac:dyDescent="0.35">
      <c r="B2046" s="191">
        <v>44343</v>
      </c>
      <c r="C2046" s="72">
        <v>618.70000000000005</v>
      </c>
      <c r="D2046" s="192">
        <f t="shared" si="33"/>
        <v>3.8468468468468471</v>
      </c>
      <c r="E2046">
        <v>1.0369886502817005E-2</v>
      </c>
    </row>
    <row r="2047" spans="2:5" x14ac:dyDescent="0.35">
      <c r="B2047" s="191">
        <v>42786</v>
      </c>
      <c r="C2047" s="72">
        <v>127.65</v>
      </c>
      <c r="D2047" s="192">
        <f t="shared" si="33"/>
        <v>-0.28539439063987004</v>
      </c>
      <c r="E2047">
        <v>1.0368845971188811E-2</v>
      </c>
    </row>
    <row r="2048" spans="2:5" x14ac:dyDescent="0.35">
      <c r="B2048" s="191">
        <v>43517</v>
      </c>
      <c r="C2048" s="72">
        <v>178.63</v>
      </c>
      <c r="D2048" s="192">
        <f t="shared" si="33"/>
        <v>-0.29639987395619982</v>
      </c>
      <c r="E2048">
        <v>1.0350678733031637E-2</v>
      </c>
    </row>
    <row r="2049" spans="2:5" x14ac:dyDescent="0.35">
      <c r="B2049" s="191">
        <v>43157</v>
      </c>
      <c r="C2049" s="72">
        <v>253.88</v>
      </c>
      <c r="D2049" s="192">
        <f t="shared" si="33"/>
        <v>-0.68550794653585534</v>
      </c>
      <c r="E2049">
        <v>1.0347023241006115E-2</v>
      </c>
    </row>
    <row r="2050" spans="2:5" x14ac:dyDescent="0.35">
      <c r="B2050" s="191">
        <v>44426</v>
      </c>
      <c r="C2050" s="72">
        <v>807.27</v>
      </c>
      <c r="D2050" s="192">
        <f t="shared" si="33"/>
        <v>50.615728900255753</v>
      </c>
      <c r="E2050">
        <v>1.0337793018860841E-2</v>
      </c>
    </row>
    <row r="2051" spans="2:5" x14ac:dyDescent="0.35">
      <c r="B2051" s="191">
        <v>37844</v>
      </c>
      <c r="C2051" s="72">
        <v>15.64</v>
      </c>
      <c r="D2051" s="192">
        <f t="shared" si="33"/>
        <v>0.13911143481427524</v>
      </c>
      <c r="E2051">
        <v>1.0335917312661591E-2</v>
      </c>
    </row>
    <row r="2052" spans="2:5" x14ac:dyDescent="0.35">
      <c r="B2052" s="191">
        <v>35349</v>
      </c>
      <c r="C2052" s="72">
        <v>13.73</v>
      </c>
      <c r="D2052" s="192">
        <f t="shared" ref="D2052:D2115" si="34">C2052/C2053-1</f>
        <v>-0.1260343730108211</v>
      </c>
      <c r="E2052">
        <v>1.0301692420897846E-2</v>
      </c>
    </row>
    <row r="2053" spans="2:5" x14ac:dyDescent="0.35">
      <c r="B2053" s="191">
        <v>35076</v>
      </c>
      <c r="C2053" s="72">
        <v>15.71</v>
      </c>
      <c r="D2053" s="192">
        <f t="shared" si="34"/>
        <v>-0.75023847376788555</v>
      </c>
      <c r="E2053">
        <v>1.0289389067524191E-2</v>
      </c>
    </row>
    <row r="2054" spans="2:5" x14ac:dyDescent="0.35">
      <c r="B2054" s="191">
        <v>38807</v>
      </c>
      <c r="C2054" s="72">
        <v>62.9</v>
      </c>
      <c r="D2054" s="192">
        <f t="shared" si="34"/>
        <v>-0.94436237870733197</v>
      </c>
      <c r="E2054">
        <v>1.0279473176999732E-2</v>
      </c>
    </row>
    <row r="2055" spans="2:5" x14ac:dyDescent="0.35">
      <c r="B2055" s="191">
        <v>45924</v>
      </c>
      <c r="C2055" s="72">
        <v>1130.53</v>
      </c>
      <c r="D2055" s="192">
        <f t="shared" si="34"/>
        <v>0.51399453610456391</v>
      </c>
      <c r="E2055">
        <v>1.0276757548948634E-2</v>
      </c>
    </row>
    <row r="2056" spans="2:5" x14ac:dyDescent="0.35">
      <c r="B2056" s="191">
        <v>44872</v>
      </c>
      <c r="C2056" s="72">
        <v>746.72</v>
      </c>
      <c r="D2056" s="192">
        <f t="shared" si="34"/>
        <v>2.3670920322857012</v>
      </c>
      <c r="E2056">
        <v>1.0268829569899829E-2</v>
      </c>
    </row>
    <row r="2057" spans="2:5" x14ac:dyDescent="0.35">
      <c r="B2057" s="191">
        <v>43346</v>
      </c>
      <c r="C2057" s="72">
        <v>221.77</v>
      </c>
      <c r="D2057" s="192">
        <f t="shared" si="34"/>
        <v>15.070289855072463</v>
      </c>
      <c r="E2057">
        <v>1.0249635568513105E-2</v>
      </c>
    </row>
    <row r="2058" spans="2:5" x14ac:dyDescent="0.35">
      <c r="B2058" s="191">
        <v>35458</v>
      </c>
      <c r="C2058" s="72">
        <v>13.8</v>
      </c>
      <c r="D2058" s="192">
        <f t="shared" si="34"/>
        <v>-0.88986432561851558</v>
      </c>
      <c r="E2058">
        <v>1.024890190336758E-2</v>
      </c>
    </row>
    <row r="2059" spans="2:5" x14ac:dyDescent="0.35">
      <c r="B2059" s="191">
        <v>42128</v>
      </c>
      <c r="C2059" s="72">
        <v>125.3</v>
      </c>
      <c r="D2059" s="192">
        <f t="shared" si="34"/>
        <v>1.9530992222484089</v>
      </c>
      <c r="E2059">
        <v>1.0239458195597795E-2</v>
      </c>
    </row>
    <row r="2060" spans="2:5" x14ac:dyDescent="0.35">
      <c r="B2060" s="191">
        <v>38526</v>
      </c>
      <c r="C2060" s="72">
        <v>42.43</v>
      </c>
      <c r="D2060" s="192">
        <f t="shared" si="34"/>
        <v>-0.93525399417087574</v>
      </c>
      <c r="E2060">
        <v>1.0238095238095157E-2</v>
      </c>
    </row>
    <row r="2061" spans="2:5" x14ac:dyDescent="0.35">
      <c r="B2061" s="191">
        <v>44351</v>
      </c>
      <c r="C2061" s="72">
        <v>655.33000000000004</v>
      </c>
      <c r="D2061" s="192">
        <f t="shared" si="34"/>
        <v>-8.0341856352970864E-2</v>
      </c>
      <c r="E2061">
        <v>1.0220440881763437E-2</v>
      </c>
    </row>
    <row r="2062" spans="2:5" x14ac:dyDescent="0.35">
      <c r="B2062" s="191">
        <v>44740</v>
      </c>
      <c r="C2062" s="72">
        <v>712.58</v>
      </c>
      <c r="D2062" s="192">
        <f t="shared" si="34"/>
        <v>1.8118538394759689</v>
      </c>
      <c r="E2062">
        <v>1.0207264169667551E-2</v>
      </c>
    </row>
    <row r="2063" spans="2:5" x14ac:dyDescent="0.35">
      <c r="B2063" s="191">
        <v>43195</v>
      </c>
      <c r="C2063" s="72">
        <v>253.42</v>
      </c>
      <c r="D2063" s="192">
        <f t="shared" si="34"/>
        <v>1.2394839165782963</v>
      </c>
      <c r="E2063">
        <v>1.0204895160647265E-2</v>
      </c>
    </row>
    <row r="2064" spans="2:5" x14ac:dyDescent="0.35">
      <c r="B2064" s="191">
        <v>41380</v>
      </c>
      <c r="C2064" s="72">
        <v>113.16</v>
      </c>
      <c r="D2064" s="192">
        <f t="shared" si="34"/>
        <v>3.9544658493870406</v>
      </c>
      <c r="E2064">
        <v>1.0176754151044465E-2</v>
      </c>
    </row>
    <row r="2065" spans="2:5" x14ac:dyDescent="0.35">
      <c r="B2065" s="191">
        <v>36285</v>
      </c>
      <c r="C2065" s="72">
        <v>22.84</v>
      </c>
      <c r="D2065" s="192">
        <f t="shared" si="34"/>
        <v>-0.97504016086201051</v>
      </c>
      <c r="E2065">
        <v>1.0172490048651062E-2</v>
      </c>
    </row>
    <row r="2066" spans="2:5" x14ac:dyDescent="0.35">
      <c r="B2066" s="191">
        <v>45659</v>
      </c>
      <c r="C2066" s="72">
        <v>915.07</v>
      </c>
      <c r="D2066" s="192">
        <f t="shared" si="34"/>
        <v>6.2509508716323294</v>
      </c>
      <c r="E2066">
        <v>1.0167133994215538E-2</v>
      </c>
    </row>
    <row r="2067" spans="2:5" x14ac:dyDescent="0.35">
      <c r="B2067" s="191">
        <v>41401</v>
      </c>
      <c r="C2067" s="72">
        <v>126.2</v>
      </c>
      <c r="D2067" s="192">
        <f t="shared" si="34"/>
        <v>-0.89158541299772343</v>
      </c>
      <c r="E2067">
        <v>1.01656927879612E-2</v>
      </c>
    </row>
    <row r="2068" spans="2:5" x14ac:dyDescent="0.35">
      <c r="B2068" s="191">
        <v>45981</v>
      </c>
      <c r="C2068" s="72">
        <v>1164.05</v>
      </c>
      <c r="D2068" s="192">
        <f t="shared" si="34"/>
        <v>-1.7894807890251996E-2</v>
      </c>
      <c r="E2068">
        <v>1.0153165270968101E-2</v>
      </c>
    </row>
    <row r="2069" spans="2:5" x14ac:dyDescent="0.35">
      <c r="B2069" s="191">
        <v>45545</v>
      </c>
      <c r="C2069" s="72">
        <v>1185.26</v>
      </c>
      <c r="D2069" s="192">
        <f t="shared" si="34"/>
        <v>8.9193237927860078</v>
      </c>
      <c r="E2069">
        <v>1.0150423999659264E-2</v>
      </c>
    </row>
    <row r="2070" spans="2:5" x14ac:dyDescent="0.35">
      <c r="B2070" s="191">
        <v>42286</v>
      </c>
      <c r="C2070" s="72">
        <v>119.49</v>
      </c>
      <c r="D2070" s="192">
        <f t="shared" si="34"/>
        <v>6.4962358845671266</v>
      </c>
      <c r="E2070">
        <v>1.0144559979710754E-2</v>
      </c>
    </row>
    <row r="2071" spans="2:5" x14ac:dyDescent="0.35">
      <c r="B2071" s="191">
        <v>35286</v>
      </c>
      <c r="C2071" s="72">
        <v>15.94</v>
      </c>
      <c r="D2071" s="192">
        <f t="shared" si="34"/>
        <v>-0.96681102690097442</v>
      </c>
      <c r="E2071">
        <v>1.0139416983523386E-2</v>
      </c>
    </row>
    <row r="2072" spans="2:5" x14ac:dyDescent="0.35">
      <c r="B2072" s="191">
        <v>44146</v>
      </c>
      <c r="C2072" s="72">
        <v>480.28</v>
      </c>
      <c r="D2072" s="192">
        <f t="shared" si="34"/>
        <v>3.5403667990168275</v>
      </c>
      <c r="E2072">
        <v>1.0137551003238876E-2</v>
      </c>
    </row>
    <row r="2073" spans="2:5" x14ac:dyDescent="0.35">
      <c r="B2073" s="191">
        <v>42523</v>
      </c>
      <c r="C2073" s="72">
        <v>105.78</v>
      </c>
      <c r="D2073" s="192">
        <f t="shared" si="34"/>
        <v>-0.23828040613523438</v>
      </c>
      <c r="E2073">
        <v>1.0122230710466029E-2</v>
      </c>
    </row>
    <row r="2074" spans="2:5" x14ac:dyDescent="0.35">
      <c r="B2074" s="191">
        <v>42667</v>
      </c>
      <c r="C2074" s="72">
        <v>138.87</v>
      </c>
      <c r="D2074" s="192">
        <f t="shared" si="34"/>
        <v>5.3151432469304236</v>
      </c>
      <c r="E2074">
        <v>1.0110561536223583E-2</v>
      </c>
    </row>
    <row r="2075" spans="2:5" x14ac:dyDescent="0.35">
      <c r="B2075" s="191">
        <v>36671</v>
      </c>
      <c r="C2075" s="72">
        <v>21.99</v>
      </c>
      <c r="D2075" s="192">
        <f t="shared" si="34"/>
        <v>-0.89324206233614911</v>
      </c>
      <c r="E2075">
        <v>1.0105649977032671E-2</v>
      </c>
    </row>
    <row r="2076" spans="2:5" x14ac:dyDescent="0.35">
      <c r="B2076" s="191">
        <v>43409</v>
      </c>
      <c r="C2076" s="72">
        <v>205.98</v>
      </c>
      <c r="D2076" s="192">
        <f t="shared" si="34"/>
        <v>-0.73848790706532097</v>
      </c>
      <c r="E2076">
        <v>1.0102000784621534E-2</v>
      </c>
    </row>
    <row r="2077" spans="2:5" x14ac:dyDescent="0.35">
      <c r="B2077" s="191">
        <v>44523</v>
      </c>
      <c r="C2077" s="72">
        <v>787.65</v>
      </c>
      <c r="D2077" s="192">
        <f t="shared" si="34"/>
        <v>1.1664924634173177</v>
      </c>
      <c r="E2077">
        <v>1.0092590217753772E-2</v>
      </c>
    </row>
    <row r="2078" spans="2:5" x14ac:dyDescent="0.35">
      <c r="B2078" s="191">
        <v>44004</v>
      </c>
      <c r="C2078" s="72">
        <v>363.56</v>
      </c>
      <c r="D2078" s="192">
        <f t="shared" si="34"/>
        <v>23.172872340425535</v>
      </c>
      <c r="E2078">
        <v>1.0085294362792707E-2</v>
      </c>
    </row>
    <row r="2079" spans="2:5" x14ac:dyDescent="0.35">
      <c r="B2079" s="191">
        <v>37767</v>
      </c>
      <c r="C2079" s="72">
        <v>15.04</v>
      </c>
      <c r="D2079" s="192">
        <f t="shared" si="34"/>
        <v>0.36355394378966466</v>
      </c>
      <c r="E2079">
        <v>1.0073875083948858E-2</v>
      </c>
    </row>
    <row r="2080" spans="2:5" x14ac:dyDescent="0.35">
      <c r="B2080" s="191">
        <v>37655</v>
      </c>
      <c r="C2080" s="72">
        <v>11.03</v>
      </c>
      <c r="D2080" s="192">
        <f t="shared" si="34"/>
        <v>-0.94561143984220908</v>
      </c>
      <c r="E2080">
        <v>1.0073260073260037E-2</v>
      </c>
    </row>
    <row r="2081" spans="2:5" x14ac:dyDescent="0.35">
      <c r="B2081" s="191">
        <v>43481</v>
      </c>
      <c r="C2081" s="72">
        <v>202.8</v>
      </c>
      <c r="D2081" s="192">
        <f t="shared" si="34"/>
        <v>10.216814159292037</v>
      </c>
      <c r="E2081">
        <v>1.0060763024205555E-2</v>
      </c>
    </row>
    <row r="2082" spans="2:5" x14ac:dyDescent="0.35">
      <c r="B2082" s="191">
        <v>35228</v>
      </c>
      <c r="C2082" s="72">
        <v>18.079999999999998</v>
      </c>
      <c r="D2082" s="192">
        <f t="shared" si="34"/>
        <v>0.38226299694189581</v>
      </c>
      <c r="E2082">
        <v>1.0055865921787754E-2</v>
      </c>
    </row>
    <row r="2083" spans="2:5" x14ac:dyDescent="0.35">
      <c r="B2083" s="191">
        <v>35467</v>
      </c>
      <c r="C2083" s="72">
        <v>13.08</v>
      </c>
      <c r="D2083" s="192">
        <f t="shared" si="34"/>
        <v>-0.81452070334656834</v>
      </c>
      <c r="E2083">
        <v>1.0038610038610063E-2</v>
      </c>
    </row>
    <row r="2084" spans="2:5" x14ac:dyDescent="0.35">
      <c r="B2084" s="191">
        <v>40140</v>
      </c>
      <c r="C2084" s="72">
        <v>70.52</v>
      </c>
      <c r="D2084" s="192">
        <f t="shared" si="34"/>
        <v>-0.444811840655015</v>
      </c>
      <c r="E2084">
        <v>1.0025780578630794E-2</v>
      </c>
    </row>
    <row r="2085" spans="2:5" x14ac:dyDescent="0.35">
      <c r="B2085" s="191">
        <v>42809</v>
      </c>
      <c r="C2085" s="72">
        <v>127.02</v>
      </c>
      <c r="D2085" s="192">
        <f t="shared" si="34"/>
        <v>3.8443935926773456</v>
      </c>
      <c r="E2085">
        <v>1.0019083969465603E-2</v>
      </c>
    </row>
    <row r="2086" spans="2:5" x14ac:dyDescent="0.35">
      <c r="B2086" s="191">
        <v>38054</v>
      </c>
      <c r="C2086" s="72">
        <v>26.22</v>
      </c>
      <c r="D2086" s="192">
        <f t="shared" si="34"/>
        <v>0.52797202797202791</v>
      </c>
      <c r="E2086">
        <v>1.001540832049308E-2</v>
      </c>
    </row>
    <row r="2087" spans="2:5" x14ac:dyDescent="0.35">
      <c r="B2087" s="191">
        <v>36910</v>
      </c>
      <c r="C2087" s="72">
        <v>17.16</v>
      </c>
      <c r="D2087" s="192">
        <f t="shared" si="34"/>
        <v>-0.95596047735146927</v>
      </c>
      <c r="E2087">
        <v>1.0005885815185467E-2</v>
      </c>
    </row>
    <row r="2088" spans="2:5" x14ac:dyDescent="0.35">
      <c r="B2088" s="191">
        <v>44036</v>
      </c>
      <c r="C2088" s="72">
        <v>389.65</v>
      </c>
      <c r="D2088" s="192">
        <f t="shared" si="34"/>
        <v>-0.58323974544093271</v>
      </c>
      <c r="E2088">
        <v>1.000544337592979E-2</v>
      </c>
    </row>
    <row r="2089" spans="2:5" x14ac:dyDescent="0.35">
      <c r="B2089" s="191">
        <v>45735</v>
      </c>
      <c r="C2089" s="72">
        <v>934.95</v>
      </c>
      <c r="D2089" s="192">
        <f t="shared" si="34"/>
        <v>0.2761731866451913</v>
      </c>
      <c r="E2089">
        <v>9.9924381549096886E-3</v>
      </c>
    </row>
    <row r="2090" spans="2:5" x14ac:dyDescent="0.35">
      <c r="B2090" s="191">
        <v>44379</v>
      </c>
      <c r="C2090" s="72">
        <v>732.62</v>
      </c>
      <c r="D2090" s="192">
        <f t="shared" si="34"/>
        <v>15.444893378226713</v>
      </c>
      <c r="E2090">
        <v>9.9809754887094648E-3</v>
      </c>
    </row>
    <row r="2091" spans="2:5" x14ac:dyDescent="0.35">
      <c r="B2091" s="191">
        <v>39899</v>
      </c>
      <c r="C2091" s="72">
        <v>44.55</v>
      </c>
      <c r="D2091" s="192">
        <f t="shared" si="34"/>
        <v>-0.9614185502727981</v>
      </c>
      <c r="E2091">
        <v>9.9750623441396957E-3</v>
      </c>
    </row>
    <row r="2092" spans="2:5" x14ac:dyDescent="0.35">
      <c r="B2092" s="191">
        <v>46175</v>
      </c>
      <c r="C2092" s="72">
        <v>1154.7</v>
      </c>
      <c r="D2092" s="192">
        <f t="shared" si="34"/>
        <v>1.2974532431356942</v>
      </c>
      <c r="E2092">
        <v>9.9711361847285573E-3</v>
      </c>
    </row>
    <row r="2093" spans="2:5" x14ac:dyDescent="0.35">
      <c r="B2093" s="191">
        <v>44159</v>
      </c>
      <c r="C2093" s="72">
        <v>502.6</v>
      </c>
      <c r="D2093" s="192">
        <f t="shared" si="34"/>
        <v>-0.56870956115811688</v>
      </c>
      <c r="E2093">
        <v>9.9670444498032307E-3</v>
      </c>
    </row>
    <row r="2094" spans="2:5" x14ac:dyDescent="0.35">
      <c r="B2094" s="191">
        <v>46044</v>
      </c>
      <c r="C2094" s="72">
        <v>1165.3399999999999</v>
      </c>
      <c r="D2094" s="192">
        <f t="shared" si="34"/>
        <v>48.993135993135994</v>
      </c>
      <c r="E2094">
        <v>9.966719822505743E-3</v>
      </c>
    </row>
    <row r="2095" spans="2:5" x14ac:dyDescent="0.35">
      <c r="B2095" s="191">
        <v>36313</v>
      </c>
      <c r="C2095" s="72">
        <v>23.31</v>
      </c>
      <c r="D2095" s="192">
        <f t="shared" si="34"/>
        <v>0.27656078860898115</v>
      </c>
      <c r="E2095">
        <v>9.9653379549393684E-3</v>
      </c>
    </row>
    <row r="2096" spans="2:5" x14ac:dyDescent="0.35">
      <c r="B2096" s="191">
        <v>35229</v>
      </c>
      <c r="C2096" s="72">
        <v>18.260000000000002</v>
      </c>
      <c r="D2096" s="192">
        <f t="shared" si="34"/>
        <v>0.12300123001230001</v>
      </c>
      <c r="E2096">
        <v>9.9557522123896458E-3</v>
      </c>
    </row>
    <row r="2097" spans="2:5" x14ac:dyDescent="0.35">
      <c r="B2097" s="191">
        <v>36026</v>
      </c>
      <c r="C2097" s="72">
        <v>16.260000000000002</v>
      </c>
      <c r="D2097" s="192">
        <f t="shared" si="34"/>
        <v>0.45178571428571446</v>
      </c>
      <c r="E2097">
        <v>9.9378881987577383E-3</v>
      </c>
    </row>
    <row r="2098" spans="2:5" x14ac:dyDescent="0.35">
      <c r="B2098" s="191">
        <v>37658</v>
      </c>
      <c r="C2098" s="72">
        <v>11.2</v>
      </c>
      <c r="D2098" s="192">
        <f t="shared" si="34"/>
        <v>-1.7825311942960553E-3</v>
      </c>
      <c r="E2098">
        <v>9.918845807033394E-3</v>
      </c>
    </row>
    <row r="2099" spans="2:5" x14ac:dyDescent="0.35">
      <c r="B2099" s="191">
        <v>35402</v>
      </c>
      <c r="C2099" s="72">
        <v>11.22</v>
      </c>
      <c r="D2099" s="192">
        <f t="shared" si="34"/>
        <v>-0.84524137931034482</v>
      </c>
      <c r="E2099">
        <v>9.9009900990099098E-3</v>
      </c>
    </row>
    <row r="2100" spans="2:5" x14ac:dyDescent="0.35">
      <c r="B2100" s="191">
        <v>40809</v>
      </c>
      <c r="C2100" s="72">
        <v>72.5</v>
      </c>
      <c r="D2100" s="192">
        <f t="shared" si="34"/>
        <v>1.7235161532682195</v>
      </c>
      <c r="E2100">
        <v>9.8899568184982467E-3</v>
      </c>
    </row>
    <row r="2101" spans="2:5" x14ac:dyDescent="0.35">
      <c r="B2101" s="191">
        <v>35689</v>
      </c>
      <c r="C2101" s="72">
        <v>26.62</v>
      </c>
      <c r="D2101" s="192">
        <f t="shared" si="34"/>
        <v>-0.51853861457768136</v>
      </c>
      <c r="E2101">
        <v>9.8634294385433474E-3</v>
      </c>
    </row>
    <row r="2102" spans="2:5" x14ac:dyDescent="0.35">
      <c r="B2102" s="191">
        <v>38905</v>
      </c>
      <c r="C2102" s="72">
        <v>55.29</v>
      </c>
      <c r="D2102" s="192">
        <f t="shared" si="34"/>
        <v>1.0762298159969959</v>
      </c>
      <c r="E2102">
        <v>9.8630136986301853E-3</v>
      </c>
    </row>
    <row r="2103" spans="2:5" x14ac:dyDescent="0.35">
      <c r="B2103" s="191">
        <v>38030</v>
      </c>
      <c r="C2103" s="72">
        <v>26.63</v>
      </c>
      <c r="D2103" s="192">
        <f t="shared" si="34"/>
        <v>-0.95737836107554419</v>
      </c>
      <c r="E2103">
        <v>9.8596890405764359E-3</v>
      </c>
    </row>
    <row r="2104" spans="2:5" x14ac:dyDescent="0.35">
      <c r="B2104" s="191">
        <v>44344</v>
      </c>
      <c r="C2104" s="72">
        <v>624.79999999999995</v>
      </c>
      <c r="D2104" s="192">
        <f t="shared" si="34"/>
        <v>-0.11265125262739317</v>
      </c>
      <c r="E2104">
        <v>9.8593825763697573E-3</v>
      </c>
    </row>
    <row r="2105" spans="2:5" x14ac:dyDescent="0.35">
      <c r="B2105" s="191">
        <v>44972</v>
      </c>
      <c r="C2105" s="72">
        <v>704.12</v>
      </c>
      <c r="D2105" s="192">
        <f t="shared" si="34"/>
        <v>-8.4154938737285745E-2</v>
      </c>
      <c r="E2105">
        <v>9.8529939046252402E-3</v>
      </c>
    </row>
    <row r="2106" spans="2:5" x14ac:dyDescent="0.35">
      <c r="B2106" s="191">
        <v>44762</v>
      </c>
      <c r="C2106" s="72">
        <v>768.82</v>
      </c>
      <c r="D2106" s="192">
        <f t="shared" si="34"/>
        <v>6.9662211169826964</v>
      </c>
      <c r="E2106">
        <v>9.8513108811011385E-3</v>
      </c>
    </row>
    <row r="2107" spans="2:5" x14ac:dyDescent="0.35">
      <c r="B2107" s="191">
        <v>40416</v>
      </c>
      <c r="C2107" s="72">
        <v>96.51</v>
      </c>
      <c r="D2107" s="192">
        <f t="shared" si="34"/>
        <v>-0.80539199870946931</v>
      </c>
      <c r="E2107">
        <v>9.8357225070631049E-3</v>
      </c>
    </row>
    <row r="2108" spans="2:5" x14ac:dyDescent="0.35">
      <c r="B2108" s="191">
        <v>44161</v>
      </c>
      <c r="C2108" s="72">
        <v>495.92</v>
      </c>
      <c r="D2108" s="192">
        <f t="shared" si="34"/>
        <v>1.7697291259424741</v>
      </c>
      <c r="E2108">
        <v>9.8147016900835826E-3</v>
      </c>
    </row>
    <row r="2109" spans="2:5" x14ac:dyDescent="0.35">
      <c r="B2109" s="191">
        <v>43521</v>
      </c>
      <c r="C2109" s="72">
        <v>179.05</v>
      </c>
      <c r="D2109" s="192">
        <f t="shared" si="34"/>
        <v>-0.77066629095473527</v>
      </c>
      <c r="E2109">
        <v>9.8133213016751153E-3</v>
      </c>
    </row>
    <row r="2110" spans="2:5" x14ac:dyDescent="0.35">
      <c r="B2110" s="191">
        <v>45077</v>
      </c>
      <c r="C2110" s="72">
        <v>780.74</v>
      </c>
      <c r="D2110" s="192">
        <f t="shared" si="34"/>
        <v>14.469387755102041</v>
      </c>
      <c r="E2110">
        <v>9.8039215686274161E-3</v>
      </c>
    </row>
    <row r="2111" spans="2:5" x14ac:dyDescent="0.35">
      <c r="B2111" s="191">
        <v>39314</v>
      </c>
      <c r="C2111" s="72">
        <v>50.47</v>
      </c>
      <c r="D2111" s="192">
        <f t="shared" si="34"/>
        <v>3.4506172839506171</v>
      </c>
      <c r="E2111">
        <v>9.8039215686274161E-3</v>
      </c>
    </row>
    <row r="2112" spans="2:5" x14ac:dyDescent="0.35">
      <c r="B2112" s="191">
        <v>37302</v>
      </c>
      <c r="C2112" s="72">
        <v>11.34</v>
      </c>
      <c r="D2112" s="192">
        <f t="shared" si="34"/>
        <v>-0.63395739186571975</v>
      </c>
      <c r="E2112">
        <v>9.7951914514691207E-3</v>
      </c>
    </row>
    <row r="2113" spans="2:5" x14ac:dyDescent="0.35">
      <c r="B2113" s="191">
        <v>38236</v>
      </c>
      <c r="C2113" s="72">
        <v>30.98</v>
      </c>
      <c r="D2113" s="192">
        <f t="shared" si="34"/>
        <v>-0.95751333708188757</v>
      </c>
      <c r="E2113">
        <v>9.778357235984414E-3</v>
      </c>
    </row>
    <row r="2114" spans="2:5" x14ac:dyDescent="0.35">
      <c r="B2114" s="191">
        <v>45043</v>
      </c>
      <c r="C2114" s="72">
        <v>729.17</v>
      </c>
      <c r="D2114" s="192">
        <f t="shared" si="34"/>
        <v>53.253720238095234</v>
      </c>
      <c r="E2114">
        <v>9.776903795820413E-3</v>
      </c>
    </row>
    <row r="2115" spans="2:5" x14ac:dyDescent="0.35">
      <c r="B2115" s="191">
        <v>37061</v>
      </c>
      <c r="C2115" s="72">
        <v>13.44</v>
      </c>
      <c r="D2115" s="192">
        <f t="shared" si="34"/>
        <v>-0.8000892458723784</v>
      </c>
      <c r="E2115">
        <v>9.7670924117203572E-3</v>
      </c>
    </row>
    <row r="2116" spans="2:5" x14ac:dyDescent="0.35">
      <c r="B2116" s="191">
        <v>38699</v>
      </c>
      <c r="C2116" s="72">
        <v>67.23</v>
      </c>
      <c r="D2116" s="192">
        <f t="shared" ref="D2116:D2179" si="35">C2116/C2117-1</f>
        <v>1.5997679814385153</v>
      </c>
      <c r="E2116">
        <v>9.7626914989488167E-3</v>
      </c>
    </row>
    <row r="2117" spans="2:5" x14ac:dyDescent="0.35">
      <c r="B2117" s="191">
        <v>38041</v>
      </c>
      <c r="C2117" s="72">
        <v>25.86</v>
      </c>
      <c r="D2117" s="192">
        <f t="shared" si="35"/>
        <v>-0.795249406175772</v>
      </c>
      <c r="E2117">
        <v>9.7618117922686487E-3</v>
      </c>
    </row>
    <row r="2118" spans="2:5" x14ac:dyDescent="0.35">
      <c r="B2118" s="191">
        <v>42782</v>
      </c>
      <c r="C2118" s="72">
        <v>126.3</v>
      </c>
      <c r="D2118" s="192">
        <f t="shared" si="35"/>
        <v>-6.8858743733411942E-2</v>
      </c>
      <c r="E2118">
        <v>9.7537575951391897E-3</v>
      </c>
    </row>
    <row r="2119" spans="2:5" x14ac:dyDescent="0.35">
      <c r="B2119" s="191">
        <v>41884</v>
      </c>
      <c r="C2119" s="72">
        <v>135.63999999999999</v>
      </c>
      <c r="D2119" s="192">
        <f t="shared" si="35"/>
        <v>0.23466229746950651</v>
      </c>
      <c r="E2119">
        <v>9.7521030298517442E-3</v>
      </c>
    </row>
    <row r="2120" spans="2:5" x14ac:dyDescent="0.35">
      <c r="B2120" s="191">
        <v>41170</v>
      </c>
      <c r="C2120" s="72">
        <v>109.86</v>
      </c>
      <c r="D2120" s="192">
        <f t="shared" si="35"/>
        <v>3.4138208115709121</v>
      </c>
      <c r="E2120">
        <v>9.7426470588235503E-3</v>
      </c>
    </row>
    <row r="2121" spans="2:5" x14ac:dyDescent="0.35">
      <c r="B2121" s="191">
        <v>35725</v>
      </c>
      <c r="C2121" s="72">
        <v>24.89</v>
      </c>
      <c r="D2121" s="192">
        <f t="shared" si="35"/>
        <v>-0.97822549602827447</v>
      </c>
      <c r="E2121">
        <v>9.7363083164301312E-3</v>
      </c>
    </row>
    <row r="2122" spans="2:5" x14ac:dyDescent="0.35">
      <c r="B2122" s="191">
        <v>45771</v>
      </c>
      <c r="C2122" s="72">
        <v>1143.08</v>
      </c>
      <c r="D2122" s="192">
        <f t="shared" si="35"/>
        <v>-2.4825538739784103E-2</v>
      </c>
      <c r="E2122">
        <v>9.7344663710403623E-3</v>
      </c>
    </row>
    <row r="2123" spans="2:5" x14ac:dyDescent="0.35">
      <c r="B2123" s="191">
        <v>46027</v>
      </c>
      <c r="C2123" s="72">
        <v>1172.18</v>
      </c>
      <c r="D2123" s="192">
        <f t="shared" si="35"/>
        <v>46.037720706260032</v>
      </c>
      <c r="E2123">
        <v>9.7339949004202619E-3</v>
      </c>
    </row>
    <row r="2124" spans="2:5" x14ac:dyDescent="0.35">
      <c r="B2124" s="191">
        <v>35793</v>
      </c>
      <c r="C2124" s="72">
        <v>24.92</v>
      </c>
      <c r="D2124" s="192">
        <f t="shared" si="35"/>
        <v>-0.96839929494414079</v>
      </c>
      <c r="E2124">
        <v>9.7244732576986515E-3</v>
      </c>
    </row>
    <row r="2125" spans="2:5" x14ac:dyDescent="0.35">
      <c r="B2125" s="191">
        <v>44909</v>
      </c>
      <c r="C2125" s="72">
        <v>788.59</v>
      </c>
      <c r="D2125" s="192">
        <f t="shared" si="35"/>
        <v>5.7056972789115656</v>
      </c>
      <c r="E2125">
        <v>9.7183098591548944E-3</v>
      </c>
    </row>
    <row r="2126" spans="2:5" x14ac:dyDescent="0.35">
      <c r="B2126" s="191">
        <v>42765</v>
      </c>
      <c r="C2126" s="72">
        <v>117.6</v>
      </c>
      <c r="D2126" s="192">
        <f t="shared" si="35"/>
        <v>-4.3435822352366982E-2</v>
      </c>
      <c r="E2126">
        <v>9.7020692023697119E-3</v>
      </c>
    </row>
    <row r="2127" spans="2:5" x14ac:dyDescent="0.35">
      <c r="B2127" s="191">
        <v>42208</v>
      </c>
      <c r="C2127" s="72">
        <v>122.94</v>
      </c>
      <c r="D2127" s="192">
        <f t="shared" si="35"/>
        <v>0.57192174913693905</v>
      </c>
      <c r="E2127">
        <v>9.6911957950065464E-3</v>
      </c>
    </row>
    <row r="2128" spans="2:5" x14ac:dyDescent="0.35">
      <c r="B2128" s="191">
        <v>40927</v>
      </c>
      <c r="C2128" s="72">
        <v>78.209999999999994</v>
      </c>
      <c r="D2128" s="192">
        <f t="shared" si="35"/>
        <v>4.7634487840825344</v>
      </c>
      <c r="E2128">
        <v>9.6824167312161702E-3</v>
      </c>
    </row>
    <row r="2129" spans="2:5" x14ac:dyDescent="0.35">
      <c r="B2129" s="191">
        <v>37032</v>
      </c>
      <c r="C2129" s="72">
        <v>13.57</v>
      </c>
      <c r="D2129" s="192">
        <f t="shared" si="35"/>
        <v>-0.98052441982289706</v>
      </c>
      <c r="E2129">
        <v>9.6726190476190688E-3</v>
      </c>
    </row>
    <row r="2130" spans="2:5" x14ac:dyDescent="0.35">
      <c r="B2130" s="191">
        <v>44993</v>
      </c>
      <c r="C2130" s="72">
        <v>696.77</v>
      </c>
      <c r="D2130" s="192">
        <f t="shared" si="35"/>
        <v>-0.34678016631198039</v>
      </c>
      <c r="E2130">
        <v>9.6652659034921484E-3</v>
      </c>
    </row>
    <row r="2131" spans="2:5" x14ac:dyDescent="0.35">
      <c r="B2131" s="191">
        <v>45901</v>
      </c>
      <c r="C2131" s="72">
        <v>1066.67</v>
      </c>
      <c r="D2131" s="192">
        <f t="shared" si="35"/>
        <v>21.685452998723946</v>
      </c>
      <c r="E2131">
        <v>9.6643507562994557E-3</v>
      </c>
    </row>
    <row r="2132" spans="2:5" x14ac:dyDescent="0.35">
      <c r="B2132" s="191">
        <v>39912</v>
      </c>
      <c r="C2132" s="72">
        <v>47.02</v>
      </c>
      <c r="D2132" s="192">
        <f t="shared" si="35"/>
        <v>-0.23804893858369791</v>
      </c>
      <c r="E2132">
        <v>9.6628730942667218E-3</v>
      </c>
    </row>
    <row r="2133" spans="2:5" x14ac:dyDescent="0.35">
      <c r="B2133" s="191">
        <v>39386</v>
      </c>
      <c r="C2133" s="72">
        <v>61.71</v>
      </c>
      <c r="D2133" s="192">
        <f t="shared" si="35"/>
        <v>-0.58480791226535689</v>
      </c>
      <c r="E2133">
        <v>9.6531413612566119E-3</v>
      </c>
    </row>
    <row r="2134" spans="2:5" x14ac:dyDescent="0.35">
      <c r="B2134" s="191">
        <v>41820</v>
      </c>
      <c r="C2134" s="72">
        <v>148.63</v>
      </c>
      <c r="D2134" s="192">
        <f t="shared" si="35"/>
        <v>0.26730900409276948</v>
      </c>
      <c r="E2134">
        <v>9.6460838258269899E-3</v>
      </c>
    </row>
    <row r="2135" spans="2:5" x14ac:dyDescent="0.35">
      <c r="B2135" s="191">
        <v>42767</v>
      </c>
      <c r="C2135" s="72">
        <v>117.28</v>
      </c>
      <c r="D2135" s="192">
        <f t="shared" si="35"/>
        <v>1.9445141852874719</v>
      </c>
      <c r="E2135">
        <v>9.6418732782368455E-3</v>
      </c>
    </row>
    <row r="2136" spans="2:5" x14ac:dyDescent="0.35">
      <c r="B2136" s="191">
        <v>38413</v>
      </c>
      <c r="C2136" s="72">
        <v>39.83</v>
      </c>
      <c r="D2136" s="192">
        <f t="shared" si="35"/>
        <v>2.4544666088464875</v>
      </c>
      <c r="E2136">
        <v>9.6324461343471057E-3</v>
      </c>
    </row>
    <row r="2137" spans="2:5" x14ac:dyDescent="0.35">
      <c r="B2137" s="191">
        <v>37088</v>
      </c>
      <c r="C2137" s="72">
        <v>11.53</v>
      </c>
      <c r="D2137" s="192">
        <f t="shared" si="35"/>
        <v>-0.98792960857594503</v>
      </c>
      <c r="E2137">
        <v>9.6322241681261467E-3</v>
      </c>
    </row>
    <row r="2138" spans="2:5" x14ac:dyDescent="0.35">
      <c r="B2138" s="191">
        <v>45740</v>
      </c>
      <c r="C2138" s="72">
        <v>955.23</v>
      </c>
      <c r="D2138" s="192">
        <f t="shared" si="35"/>
        <v>-0.13464569782399938</v>
      </c>
      <c r="E2138">
        <v>9.6287997294213223E-3</v>
      </c>
    </row>
    <row r="2139" spans="2:5" x14ac:dyDescent="0.35">
      <c r="B2139" s="191">
        <v>46129</v>
      </c>
      <c r="C2139" s="72">
        <v>1103.8599999999999</v>
      </c>
      <c r="D2139" s="192">
        <f t="shared" si="35"/>
        <v>3.7657454408723368E-2</v>
      </c>
      <c r="E2139">
        <v>9.6126583436229041E-3</v>
      </c>
    </row>
    <row r="2140" spans="2:5" x14ac:dyDescent="0.35">
      <c r="B2140" s="191">
        <v>45862</v>
      </c>
      <c r="C2140" s="72">
        <v>1063.8</v>
      </c>
      <c r="D2140" s="192">
        <f t="shared" si="35"/>
        <v>5.1541131551544597</v>
      </c>
      <c r="E2140">
        <v>9.6044339837519921E-3</v>
      </c>
    </row>
    <row r="2141" spans="2:5" x14ac:dyDescent="0.35">
      <c r="B2141" s="191">
        <v>43515</v>
      </c>
      <c r="C2141" s="72">
        <v>172.86</v>
      </c>
      <c r="D2141" s="192">
        <f t="shared" si="35"/>
        <v>2.1520787746170678</v>
      </c>
      <c r="E2141">
        <v>9.5783202896859709E-3</v>
      </c>
    </row>
    <row r="2142" spans="2:5" x14ac:dyDescent="0.35">
      <c r="B2142" s="191">
        <v>39035</v>
      </c>
      <c r="C2142" s="72">
        <v>54.84</v>
      </c>
      <c r="D2142" s="192">
        <f t="shared" si="35"/>
        <v>-0.91546169261600119</v>
      </c>
      <c r="E2142">
        <v>9.5729013254786111E-3</v>
      </c>
    </row>
    <row r="2143" spans="2:5" x14ac:dyDescent="0.35">
      <c r="B2143" s="191">
        <v>44350</v>
      </c>
      <c r="C2143" s="72">
        <v>648.70000000000005</v>
      </c>
      <c r="D2143" s="192">
        <f t="shared" si="35"/>
        <v>6.8821385176184702</v>
      </c>
      <c r="E2143">
        <v>9.5712395922498139E-3</v>
      </c>
    </row>
    <row r="2144" spans="2:5" x14ac:dyDescent="0.35">
      <c r="B2144" s="191">
        <v>40674</v>
      </c>
      <c r="C2144" s="72">
        <v>82.3</v>
      </c>
      <c r="D2144" s="192">
        <f t="shared" si="35"/>
        <v>-0.92433366738073131</v>
      </c>
      <c r="E2144">
        <v>9.5682041216880176E-3</v>
      </c>
    </row>
    <row r="2145" spans="2:5" x14ac:dyDescent="0.35">
      <c r="B2145" s="191">
        <v>45475</v>
      </c>
      <c r="C2145" s="72">
        <v>1087.67</v>
      </c>
      <c r="D2145" s="192">
        <f t="shared" si="35"/>
        <v>7.4341656327543433</v>
      </c>
      <c r="E2145">
        <v>9.5509476693460549E-3</v>
      </c>
    </row>
    <row r="2146" spans="2:5" x14ac:dyDescent="0.35">
      <c r="B2146" s="191">
        <v>42880</v>
      </c>
      <c r="C2146" s="72">
        <v>128.96</v>
      </c>
      <c r="D2146" s="192">
        <f t="shared" si="35"/>
        <v>0.13751433359795362</v>
      </c>
      <c r="E2146">
        <v>9.5506497573196736E-3</v>
      </c>
    </row>
    <row r="2147" spans="2:5" x14ac:dyDescent="0.35">
      <c r="B2147" s="191">
        <v>42277</v>
      </c>
      <c r="C2147" s="72">
        <v>113.37</v>
      </c>
      <c r="D2147" s="192">
        <f t="shared" si="35"/>
        <v>2.6784555483452306</v>
      </c>
      <c r="E2147">
        <v>9.5280498664291891E-3</v>
      </c>
    </row>
    <row r="2148" spans="2:5" x14ac:dyDescent="0.35">
      <c r="B2148" s="191">
        <v>36395</v>
      </c>
      <c r="C2148" s="72">
        <v>30.82</v>
      </c>
      <c r="D2148" s="192">
        <f t="shared" si="35"/>
        <v>0.38082437275985659</v>
      </c>
      <c r="E2148">
        <v>9.4988535866360468E-3</v>
      </c>
    </row>
    <row r="2149" spans="2:5" x14ac:dyDescent="0.35">
      <c r="B2149" s="191">
        <v>35934</v>
      </c>
      <c r="C2149" s="72">
        <v>22.32</v>
      </c>
      <c r="D2149" s="192">
        <f t="shared" si="35"/>
        <v>-0.86097788850825285</v>
      </c>
      <c r="E2149">
        <v>9.4979647218453866E-3</v>
      </c>
    </row>
    <row r="2150" spans="2:5" x14ac:dyDescent="0.35">
      <c r="B2150" s="191">
        <v>42929</v>
      </c>
      <c r="C2150" s="72">
        <v>160.55000000000001</v>
      </c>
      <c r="D2150" s="192">
        <f t="shared" si="35"/>
        <v>17.866039952996477</v>
      </c>
      <c r="E2150">
        <v>9.4944668008050126E-3</v>
      </c>
    </row>
    <row r="2151" spans="2:5" x14ac:dyDescent="0.35">
      <c r="B2151" s="191">
        <v>37165</v>
      </c>
      <c r="C2151" s="72">
        <v>8.51</v>
      </c>
      <c r="D2151" s="192">
        <f t="shared" si="35"/>
        <v>-0.97026866505956744</v>
      </c>
      <c r="E2151">
        <v>9.4899169632265412E-3</v>
      </c>
    </row>
    <row r="2152" spans="2:5" x14ac:dyDescent="0.35">
      <c r="B2152" s="191">
        <v>43119</v>
      </c>
      <c r="C2152" s="72">
        <v>286.23</v>
      </c>
      <c r="D2152" s="192">
        <f t="shared" si="35"/>
        <v>14.822553897180764</v>
      </c>
      <c r="E2152">
        <v>9.487197573534667E-3</v>
      </c>
    </row>
    <row r="2153" spans="2:5" x14ac:dyDescent="0.35">
      <c r="B2153" s="191">
        <v>35243</v>
      </c>
      <c r="C2153" s="72">
        <v>18.09</v>
      </c>
      <c r="D2153" s="192">
        <f t="shared" si="35"/>
        <v>-0.70694961930989786</v>
      </c>
      <c r="E2153">
        <v>9.4866071428569843E-3</v>
      </c>
    </row>
    <row r="2154" spans="2:5" x14ac:dyDescent="0.35">
      <c r="B2154" s="191">
        <v>38957</v>
      </c>
      <c r="C2154" s="72">
        <v>61.73</v>
      </c>
      <c r="D2154" s="192">
        <f t="shared" si="35"/>
        <v>-1.7507560082762996E-2</v>
      </c>
      <c r="E2154">
        <v>9.4848732624692733E-3</v>
      </c>
    </row>
    <row r="2155" spans="2:5" x14ac:dyDescent="0.35">
      <c r="B2155" s="191">
        <v>39272</v>
      </c>
      <c r="C2155" s="72">
        <v>62.83</v>
      </c>
      <c r="D2155" s="192">
        <f t="shared" si="35"/>
        <v>4.8995305164319243</v>
      </c>
      <c r="E2155">
        <v>9.4794344473008163E-3</v>
      </c>
    </row>
    <row r="2156" spans="2:5" x14ac:dyDescent="0.35">
      <c r="B2156" s="191">
        <v>37285</v>
      </c>
      <c r="C2156" s="72">
        <v>10.65</v>
      </c>
      <c r="D2156" s="192">
        <f t="shared" si="35"/>
        <v>-0.82772565512779039</v>
      </c>
      <c r="E2156">
        <v>9.4786729857818663E-3</v>
      </c>
    </row>
    <row r="2157" spans="2:5" x14ac:dyDescent="0.35">
      <c r="B2157" s="191">
        <v>38629</v>
      </c>
      <c r="C2157" s="72">
        <v>61.82</v>
      </c>
      <c r="D2157" s="192">
        <f t="shared" si="35"/>
        <v>2.4116997792494481</v>
      </c>
      <c r="E2157">
        <v>9.4709340300456191E-3</v>
      </c>
    </row>
    <row r="2158" spans="2:5" x14ac:dyDescent="0.35">
      <c r="B2158" s="191">
        <v>35236</v>
      </c>
      <c r="C2158" s="72">
        <v>18.12</v>
      </c>
      <c r="D2158" s="192">
        <f t="shared" si="35"/>
        <v>0.54475703324808178</v>
      </c>
      <c r="E2158">
        <v>9.4707520891366137E-3</v>
      </c>
    </row>
    <row r="2159" spans="2:5" x14ac:dyDescent="0.35">
      <c r="B2159" s="191">
        <v>37594</v>
      </c>
      <c r="C2159" s="72">
        <v>11.73</v>
      </c>
      <c r="D2159" s="192">
        <f t="shared" si="35"/>
        <v>-0.84514851485148512</v>
      </c>
      <c r="E2159">
        <v>9.4664371772805733E-3</v>
      </c>
    </row>
    <row r="2160" spans="2:5" x14ac:dyDescent="0.35">
      <c r="B2160" s="191">
        <v>40910</v>
      </c>
      <c r="C2160" s="72">
        <v>75.75</v>
      </c>
      <c r="D2160" s="192">
        <f t="shared" si="35"/>
        <v>-0.39346625030026428</v>
      </c>
      <c r="E2160">
        <v>9.4616204690831651E-3</v>
      </c>
    </row>
    <row r="2161" spans="2:5" x14ac:dyDescent="0.35">
      <c r="B2161" s="191">
        <v>41709</v>
      </c>
      <c r="C2161" s="72">
        <v>124.89</v>
      </c>
      <c r="D2161" s="192">
        <f t="shared" si="35"/>
        <v>-0.37476846057571966</v>
      </c>
      <c r="E2161">
        <v>9.456838021338454E-3</v>
      </c>
    </row>
    <row r="2162" spans="2:5" x14ac:dyDescent="0.35">
      <c r="B2162" s="191">
        <v>43581</v>
      </c>
      <c r="C2162" s="72">
        <v>199.75</v>
      </c>
      <c r="D2162" s="192">
        <f t="shared" si="35"/>
        <v>0.43839562180456548</v>
      </c>
      <c r="E2162">
        <v>9.4501718213058084E-3</v>
      </c>
    </row>
    <row r="2163" spans="2:5" x14ac:dyDescent="0.35">
      <c r="B2163" s="191">
        <v>42864</v>
      </c>
      <c r="C2163" s="72">
        <v>138.87</v>
      </c>
      <c r="D2163" s="192">
        <f t="shared" si="35"/>
        <v>-0.88235443617048315</v>
      </c>
      <c r="E2163">
        <v>9.4497346805264559E-3</v>
      </c>
    </row>
    <row r="2164" spans="2:5" x14ac:dyDescent="0.35">
      <c r="B2164" s="191">
        <v>45967</v>
      </c>
      <c r="C2164" s="72">
        <v>1180.4100000000001</v>
      </c>
      <c r="D2164" s="192">
        <f t="shared" si="35"/>
        <v>10.959574468085107</v>
      </c>
      <c r="E2164">
        <v>9.4150846587994774E-3</v>
      </c>
    </row>
    <row r="2165" spans="2:5" x14ac:dyDescent="0.35">
      <c r="B2165" s="191">
        <v>41023</v>
      </c>
      <c r="C2165" s="72">
        <v>98.7</v>
      </c>
      <c r="D2165" s="192">
        <f t="shared" si="35"/>
        <v>-0.35295660154713515</v>
      </c>
      <c r="E2165">
        <v>9.4088770709757075E-3</v>
      </c>
    </row>
    <row r="2166" spans="2:5" x14ac:dyDescent="0.35">
      <c r="B2166" s="191">
        <v>42950</v>
      </c>
      <c r="C2166" s="72">
        <v>152.54</v>
      </c>
      <c r="D2166" s="192">
        <f t="shared" si="35"/>
        <v>13.189767441860464</v>
      </c>
      <c r="E2166">
        <v>9.3965060878771212E-3</v>
      </c>
    </row>
    <row r="2167" spans="2:5" x14ac:dyDescent="0.35">
      <c r="B2167" s="191">
        <v>37286</v>
      </c>
      <c r="C2167" s="72">
        <v>10.75</v>
      </c>
      <c r="D2167" s="192">
        <f t="shared" si="35"/>
        <v>-9.2060810810810745E-2</v>
      </c>
      <c r="E2167">
        <v>9.3896713615022609E-3</v>
      </c>
    </row>
    <row r="2168" spans="2:5" x14ac:dyDescent="0.35">
      <c r="B2168" s="191">
        <v>37069</v>
      </c>
      <c r="C2168" s="72">
        <v>11.84</v>
      </c>
      <c r="D2168" s="192">
        <f t="shared" si="35"/>
        <v>-0.80704041720990871</v>
      </c>
      <c r="E2168">
        <v>9.377664109121886E-3</v>
      </c>
    </row>
    <row r="2169" spans="2:5" x14ac:dyDescent="0.35">
      <c r="B2169" s="191">
        <v>38824</v>
      </c>
      <c r="C2169" s="72">
        <v>61.36</v>
      </c>
      <c r="D2169" s="192">
        <f t="shared" si="35"/>
        <v>-0.91631205673758864</v>
      </c>
      <c r="E2169">
        <v>9.3765421944398408E-3</v>
      </c>
    </row>
    <row r="2170" spans="2:5" x14ac:dyDescent="0.35">
      <c r="B2170" s="191">
        <v>44399</v>
      </c>
      <c r="C2170" s="72">
        <v>733.2</v>
      </c>
      <c r="D2170" s="192">
        <f t="shared" si="35"/>
        <v>5.0780900273563798</v>
      </c>
      <c r="E2170">
        <v>9.3751290629002781E-3</v>
      </c>
    </row>
    <row r="2171" spans="2:5" x14ac:dyDescent="0.35">
      <c r="B2171" s="191">
        <v>41688</v>
      </c>
      <c r="C2171" s="72">
        <v>120.63</v>
      </c>
      <c r="D2171" s="192">
        <f t="shared" si="35"/>
        <v>-0.82026104836546776</v>
      </c>
      <c r="E2171">
        <v>9.3716007028699089E-3</v>
      </c>
    </row>
    <row r="2172" spans="2:5" x14ac:dyDescent="0.35">
      <c r="B2172" s="191">
        <v>45001</v>
      </c>
      <c r="C2172" s="72">
        <v>671.14</v>
      </c>
      <c r="D2172" s="192">
        <f t="shared" si="35"/>
        <v>27.270429654591407</v>
      </c>
      <c r="E2172">
        <v>9.3696891308598929E-3</v>
      </c>
    </row>
    <row r="2173" spans="2:5" x14ac:dyDescent="0.35">
      <c r="B2173" s="191">
        <v>35811</v>
      </c>
      <c r="C2173" s="72">
        <v>23.74</v>
      </c>
      <c r="D2173" s="192">
        <f t="shared" si="35"/>
        <v>-4.3513295729250667E-2</v>
      </c>
      <c r="E2173">
        <v>9.3537414965985111E-3</v>
      </c>
    </row>
    <row r="2174" spans="2:5" x14ac:dyDescent="0.35">
      <c r="B2174" s="191">
        <v>35719</v>
      </c>
      <c r="C2174" s="72">
        <v>24.82</v>
      </c>
      <c r="D2174" s="192">
        <f t="shared" si="35"/>
        <v>-0.70135964384550598</v>
      </c>
      <c r="E2174">
        <v>9.3533956893046E-3</v>
      </c>
    </row>
    <row r="2175" spans="2:5" x14ac:dyDescent="0.35">
      <c r="B2175" s="191">
        <v>40308</v>
      </c>
      <c r="C2175" s="72">
        <v>83.11</v>
      </c>
      <c r="D2175" s="192">
        <f t="shared" si="35"/>
        <v>-0.29472165648336734</v>
      </c>
      <c r="E2175">
        <v>9.3514695166383444E-3</v>
      </c>
    </row>
    <row r="2176" spans="2:5" x14ac:dyDescent="0.35">
      <c r="B2176" s="191">
        <v>42177</v>
      </c>
      <c r="C2176" s="72">
        <v>117.84</v>
      </c>
      <c r="D2176" s="192">
        <f t="shared" si="35"/>
        <v>-7.6923076923076872E-2</v>
      </c>
      <c r="E2176">
        <v>9.3361884368308168E-3</v>
      </c>
    </row>
    <row r="2177" spans="2:5" x14ac:dyDescent="0.35">
      <c r="B2177" s="191">
        <v>42153</v>
      </c>
      <c r="C2177" s="72">
        <v>127.66</v>
      </c>
      <c r="D2177" s="192">
        <f t="shared" si="35"/>
        <v>-2.4826216484607699E-2</v>
      </c>
      <c r="E2177">
        <v>9.3295382669196236E-3</v>
      </c>
    </row>
    <row r="2178" spans="2:5" x14ac:dyDescent="0.35">
      <c r="B2178" s="191">
        <v>41530</v>
      </c>
      <c r="C2178" s="72">
        <v>130.91</v>
      </c>
      <c r="D2178" s="192">
        <f t="shared" si="35"/>
        <v>-0.84146725440806047</v>
      </c>
      <c r="E2178">
        <v>9.3292212798767871E-3</v>
      </c>
    </row>
    <row r="2179" spans="2:5" x14ac:dyDescent="0.35">
      <c r="B2179" s="191">
        <v>45152</v>
      </c>
      <c r="C2179" s="72">
        <v>825.76</v>
      </c>
      <c r="D2179" s="192">
        <f t="shared" si="35"/>
        <v>-0.23021850995599968</v>
      </c>
      <c r="E2179">
        <v>9.3261462114822002E-3</v>
      </c>
    </row>
    <row r="2180" spans="2:5" x14ac:dyDescent="0.35">
      <c r="B2180" s="191">
        <v>45853</v>
      </c>
      <c r="C2180" s="72">
        <v>1072.72</v>
      </c>
      <c r="D2180" s="192">
        <f t="shared" ref="D2180:D2243" si="36">C2180/C2181-1</f>
        <v>9.5354547240227863</v>
      </c>
      <c r="E2180">
        <v>9.3243383107046718E-3</v>
      </c>
    </row>
    <row r="2181" spans="2:5" x14ac:dyDescent="0.35">
      <c r="B2181" s="191">
        <v>40455</v>
      </c>
      <c r="C2181" s="72">
        <v>101.82</v>
      </c>
      <c r="D2181" s="192">
        <f t="shared" si="36"/>
        <v>-0.28802181665617788</v>
      </c>
      <c r="E2181">
        <v>9.3180015860427901E-3</v>
      </c>
    </row>
    <row r="2182" spans="2:5" x14ac:dyDescent="0.35">
      <c r="B2182" s="191">
        <v>41222</v>
      </c>
      <c r="C2182" s="72">
        <v>143.01</v>
      </c>
      <c r="D2182" s="192">
        <f t="shared" si="36"/>
        <v>7.7790055248618781</v>
      </c>
      <c r="E2182">
        <v>9.3161126402709904E-3</v>
      </c>
    </row>
    <row r="2183" spans="2:5" x14ac:dyDescent="0.35">
      <c r="B2183" s="191">
        <v>35219</v>
      </c>
      <c r="C2183" s="72">
        <v>16.29</v>
      </c>
      <c r="D2183" s="192">
        <f t="shared" si="36"/>
        <v>-0.97597451440201766</v>
      </c>
      <c r="E2183">
        <v>9.2936802973977439E-3</v>
      </c>
    </row>
    <row r="2184" spans="2:5" x14ac:dyDescent="0.35">
      <c r="B2184" s="191">
        <v>44602</v>
      </c>
      <c r="C2184" s="72">
        <v>678.03</v>
      </c>
      <c r="D2184" s="192">
        <f t="shared" si="36"/>
        <v>2.0266494063030085</v>
      </c>
      <c r="E2184">
        <v>9.2886169785200146E-3</v>
      </c>
    </row>
    <row r="2185" spans="2:5" x14ac:dyDescent="0.35">
      <c r="B2185" s="191">
        <v>43307</v>
      </c>
      <c r="C2185" s="72">
        <v>224.02</v>
      </c>
      <c r="D2185" s="192">
        <f t="shared" si="36"/>
        <v>3.2030018761726087</v>
      </c>
      <c r="E2185">
        <v>9.2809515227969541E-3</v>
      </c>
    </row>
    <row r="2186" spans="2:5" x14ac:dyDescent="0.35">
      <c r="B2186" s="191">
        <v>39087</v>
      </c>
      <c r="C2186" s="72">
        <v>53.3</v>
      </c>
      <c r="D2186" s="192">
        <f t="shared" si="36"/>
        <v>1.2245409015025039</v>
      </c>
      <c r="E2186">
        <v>9.2785457299753293E-3</v>
      </c>
    </row>
    <row r="2187" spans="2:5" x14ac:dyDescent="0.35">
      <c r="B2187" s="191">
        <v>35839</v>
      </c>
      <c r="C2187" s="72">
        <v>23.96</v>
      </c>
      <c r="D2187" s="192">
        <f t="shared" si="36"/>
        <v>-0.96844420445416113</v>
      </c>
      <c r="E2187">
        <v>9.2670598146589178E-3</v>
      </c>
    </row>
    <row r="2188" spans="2:5" x14ac:dyDescent="0.35">
      <c r="B2188" s="191">
        <v>44838</v>
      </c>
      <c r="C2188" s="72">
        <v>759.29</v>
      </c>
      <c r="D2188" s="192">
        <f t="shared" si="36"/>
        <v>1.4944643385130916</v>
      </c>
      <c r="E2188">
        <v>9.2512594207327936E-3</v>
      </c>
    </row>
    <row r="2189" spans="2:5" x14ac:dyDescent="0.35">
      <c r="B2189" s="191">
        <v>43829</v>
      </c>
      <c r="C2189" s="72">
        <v>304.39</v>
      </c>
      <c r="D2189" s="192">
        <f t="shared" si="36"/>
        <v>1.843968980659628</v>
      </c>
      <c r="E2189">
        <v>9.2506631299733577E-3</v>
      </c>
    </row>
    <row r="2190" spans="2:5" x14ac:dyDescent="0.35">
      <c r="B2190" s="191">
        <v>42506</v>
      </c>
      <c r="C2190" s="72">
        <v>107.03</v>
      </c>
      <c r="D2190" s="192">
        <f t="shared" si="36"/>
        <v>-3.9486673247778881E-2</v>
      </c>
      <c r="E2190">
        <v>9.2409240924091751E-3</v>
      </c>
    </row>
    <row r="2191" spans="2:5" x14ac:dyDescent="0.35">
      <c r="B2191" s="191">
        <v>41156</v>
      </c>
      <c r="C2191" s="72">
        <v>111.43</v>
      </c>
      <c r="D2191" s="192">
        <f t="shared" si="36"/>
        <v>-0.84953888116231657</v>
      </c>
      <c r="E2191">
        <v>9.2382936328232468E-3</v>
      </c>
    </row>
    <row r="2192" spans="2:5" x14ac:dyDescent="0.35">
      <c r="B2192" s="191">
        <v>44418</v>
      </c>
      <c r="C2192" s="72">
        <v>740.59</v>
      </c>
      <c r="D2192" s="192">
        <f t="shared" si="36"/>
        <v>8.6657530670843119</v>
      </c>
      <c r="E2192">
        <v>9.225695674688561E-3</v>
      </c>
    </row>
    <row r="2193" spans="2:5" x14ac:dyDescent="0.35">
      <c r="B2193" s="191">
        <v>40800</v>
      </c>
      <c r="C2193" s="72">
        <v>76.62</v>
      </c>
      <c r="D2193" s="192">
        <f t="shared" si="36"/>
        <v>4.384399156711174</v>
      </c>
      <c r="E2193">
        <v>9.2202318229714919E-3</v>
      </c>
    </row>
    <row r="2194" spans="2:5" x14ac:dyDescent="0.35">
      <c r="B2194" s="191">
        <v>37749</v>
      </c>
      <c r="C2194" s="72">
        <v>14.23</v>
      </c>
      <c r="D2194" s="192">
        <f t="shared" si="36"/>
        <v>-0.3158653846153846</v>
      </c>
      <c r="E2194">
        <v>9.2198581560283266E-3</v>
      </c>
    </row>
    <row r="2195" spans="2:5" x14ac:dyDescent="0.35">
      <c r="B2195" s="191">
        <v>36697</v>
      </c>
      <c r="C2195" s="72">
        <v>20.8</v>
      </c>
      <c r="D2195" s="192">
        <f t="shared" si="36"/>
        <v>-0.97064965852006546</v>
      </c>
      <c r="E2195">
        <v>9.2188258127123834E-3</v>
      </c>
    </row>
    <row r="2196" spans="2:5" x14ac:dyDescent="0.35">
      <c r="B2196" s="191">
        <v>44572</v>
      </c>
      <c r="C2196" s="72">
        <v>708.68</v>
      </c>
      <c r="D2196" s="192">
        <f t="shared" si="36"/>
        <v>6.2692583854754336</v>
      </c>
      <c r="E2196">
        <v>9.2137679611510315E-3</v>
      </c>
    </row>
    <row r="2197" spans="2:5" x14ac:dyDescent="0.35">
      <c r="B2197" s="191">
        <v>42431</v>
      </c>
      <c r="C2197" s="72">
        <v>97.49</v>
      </c>
      <c r="D2197" s="192">
        <f t="shared" si="36"/>
        <v>4.9300486618004857</v>
      </c>
      <c r="E2197">
        <v>9.2132505175983592E-3</v>
      </c>
    </row>
    <row r="2198" spans="2:5" x14ac:dyDescent="0.35">
      <c r="B2198" s="191">
        <v>35220</v>
      </c>
      <c r="C2198" s="72">
        <v>16.440000000000001</v>
      </c>
      <c r="D2198" s="192">
        <f t="shared" si="36"/>
        <v>-0.98599742775132659</v>
      </c>
      <c r="E2198">
        <v>9.208103130755152E-3</v>
      </c>
    </row>
    <row r="2199" spans="2:5" x14ac:dyDescent="0.35">
      <c r="B2199" s="191">
        <v>45352</v>
      </c>
      <c r="C2199" s="72">
        <v>1174.07</v>
      </c>
      <c r="D2199" s="192">
        <f t="shared" si="36"/>
        <v>0.35133859717778115</v>
      </c>
      <c r="E2199">
        <v>9.2060926970156665E-3</v>
      </c>
    </row>
    <row r="2200" spans="2:5" x14ac:dyDescent="0.35">
      <c r="B2200" s="191">
        <v>45209</v>
      </c>
      <c r="C2200" s="72">
        <v>868.82</v>
      </c>
      <c r="D2200" s="192">
        <f t="shared" si="36"/>
        <v>12.191922259337991</v>
      </c>
      <c r="E2200">
        <v>9.1996747589733197E-3</v>
      </c>
    </row>
    <row r="2201" spans="2:5" x14ac:dyDescent="0.35">
      <c r="B2201" s="191">
        <v>39461</v>
      </c>
      <c r="C2201" s="72">
        <v>65.86</v>
      </c>
      <c r="D2201" s="192">
        <f t="shared" si="36"/>
        <v>0.22393607136220028</v>
      </c>
      <c r="E2201">
        <v>9.1939932577382866E-3</v>
      </c>
    </row>
    <row r="2202" spans="2:5" x14ac:dyDescent="0.35">
      <c r="B2202" s="191">
        <v>39633</v>
      </c>
      <c r="C2202" s="72">
        <v>53.81</v>
      </c>
      <c r="D2202" s="192">
        <f t="shared" si="36"/>
        <v>-0.25758830022075052</v>
      </c>
      <c r="E2202">
        <v>9.1897974493624357E-3</v>
      </c>
    </row>
    <row r="2203" spans="2:5" x14ac:dyDescent="0.35">
      <c r="B2203" s="191">
        <v>40126</v>
      </c>
      <c r="C2203" s="72">
        <v>72.48</v>
      </c>
      <c r="D2203" s="192">
        <f t="shared" si="36"/>
        <v>-0.89877377726879137</v>
      </c>
      <c r="E2203">
        <v>9.189640768588303E-3</v>
      </c>
    </row>
    <row r="2204" spans="2:5" x14ac:dyDescent="0.35">
      <c r="B2204" s="191">
        <v>44545</v>
      </c>
      <c r="C2204" s="72">
        <v>716.02</v>
      </c>
      <c r="D2204" s="192">
        <f t="shared" si="36"/>
        <v>0.23135393557928774</v>
      </c>
      <c r="E2204">
        <v>9.1895701198025925E-3</v>
      </c>
    </row>
    <row r="2205" spans="2:5" x14ac:dyDescent="0.35">
      <c r="B2205" s="191">
        <v>44201</v>
      </c>
      <c r="C2205" s="72">
        <v>581.49</v>
      </c>
      <c r="D2205" s="192">
        <f t="shared" si="36"/>
        <v>25.443383356070942</v>
      </c>
      <c r="E2205">
        <v>9.1808399861159629E-3</v>
      </c>
    </row>
    <row r="2206" spans="2:5" x14ac:dyDescent="0.35">
      <c r="B2206" s="191">
        <v>37966</v>
      </c>
      <c r="C2206" s="72">
        <v>21.99</v>
      </c>
      <c r="D2206" s="192">
        <f t="shared" si="36"/>
        <v>-0.97597036454235508</v>
      </c>
      <c r="E2206">
        <v>9.1785222579163772E-3</v>
      </c>
    </row>
    <row r="2207" spans="2:5" x14ac:dyDescent="0.35">
      <c r="B2207" s="191">
        <v>45639</v>
      </c>
      <c r="C2207" s="72">
        <v>915.12</v>
      </c>
      <c r="D2207" s="192">
        <f t="shared" si="36"/>
        <v>58.423376623376619</v>
      </c>
      <c r="E2207">
        <v>9.1751213056903147E-3</v>
      </c>
    </row>
    <row r="2208" spans="2:5" x14ac:dyDescent="0.35">
      <c r="B2208" s="191">
        <v>37771</v>
      </c>
      <c r="C2208" s="72">
        <v>15.4</v>
      </c>
      <c r="D2208" s="192">
        <f t="shared" si="36"/>
        <v>-0.88142901139513397</v>
      </c>
      <c r="E2208">
        <v>9.1743119266054496E-3</v>
      </c>
    </row>
    <row r="2209" spans="2:5" x14ac:dyDescent="0.35">
      <c r="B2209" s="191">
        <v>42150</v>
      </c>
      <c r="C2209" s="72">
        <v>129.88</v>
      </c>
      <c r="D2209" s="192">
        <f t="shared" si="36"/>
        <v>1.3584528781550751</v>
      </c>
      <c r="E2209">
        <v>9.1686091686091764E-3</v>
      </c>
    </row>
    <row r="2210" spans="2:5" x14ac:dyDescent="0.35">
      <c r="B2210" s="191">
        <v>39939</v>
      </c>
      <c r="C2210" s="72">
        <v>55.07</v>
      </c>
      <c r="D2210" s="192">
        <f t="shared" si="36"/>
        <v>-0.60630540463254223</v>
      </c>
      <c r="E2210">
        <v>9.1625435220816787E-3</v>
      </c>
    </row>
    <row r="2211" spans="2:5" x14ac:dyDescent="0.35">
      <c r="B2211" s="191">
        <v>41920</v>
      </c>
      <c r="C2211" s="72">
        <v>139.88</v>
      </c>
      <c r="D2211" s="192">
        <f t="shared" si="36"/>
        <v>-0.43555806633847149</v>
      </c>
      <c r="E2211">
        <v>9.1623980953754458E-3</v>
      </c>
    </row>
    <row r="2212" spans="2:5" x14ac:dyDescent="0.35">
      <c r="B2212" s="191">
        <v>43276</v>
      </c>
      <c r="C2212" s="72">
        <v>247.82</v>
      </c>
      <c r="D2212" s="192">
        <f t="shared" si="36"/>
        <v>2.1670287539936099</v>
      </c>
      <c r="E2212">
        <v>9.1623569654273318E-3</v>
      </c>
    </row>
    <row r="2213" spans="2:5" x14ac:dyDescent="0.35">
      <c r="B2213" s="191">
        <v>40918</v>
      </c>
      <c r="C2213" s="72">
        <v>78.25</v>
      </c>
      <c r="D2213" s="192">
        <f t="shared" si="36"/>
        <v>-0.70701662423243972</v>
      </c>
      <c r="E2213">
        <v>9.1565643538817909E-3</v>
      </c>
    </row>
    <row r="2214" spans="2:5" x14ac:dyDescent="0.35">
      <c r="B2214" s="191">
        <v>43756</v>
      </c>
      <c r="C2214" s="72">
        <v>267.08</v>
      </c>
      <c r="D2214" s="192">
        <f t="shared" si="36"/>
        <v>5.0466379895856912</v>
      </c>
      <c r="E2214">
        <v>9.1438071487945916E-3</v>
      </c>
    </row>
    <row r="2215" spans="2:5" x14ac:dyDescent="0.35">
      <c r="B2215" s="191">
        <v>39175</v>
      </c>
      <c r="C2215" s="72">
        <v>44.17</v>
      </c>
      <c r="D2215" s="192">
        <f t="shared" si="36"/>
        <v>-0.96059557157385767</v>
      </c>
      <c r="E2215">
        <v>9.1386794608179223E-3</v>
      </c>
    </row>
    <row r="2216" spans="2:5" x14ac:dyDescent="0.35">
      <c r="B2216" s="191">
        <v>45798</v>
      </c>
      <c r="C2216" s="72">
        <v>1120.94</v>
      </c>
      <c r="D2216" s="192">
        <f t="shared" si="36"/>
        <v>21.035384312954591</v>
      </c>
      <c r="E2216">
        <v>9.1285559956788553E-3</v>
      </c>
    </row>
    <row r="2217" spans="2:5" x14ac:dyDescent="0.35">
      <c r="B2217" s="191">
        <v>39317</v>
      </c>
      <c r="C2217" s="72">
        <v>50.87</v>
      </c>
      <c r="D2217" s="192">
        <f t="shared" si="36"/>
        <v>2.0663050030138637</v>
      </c>
      <c r="E2217">
        <v>9.1251735766713082E-3</v>
      </c>
    </row>
    <row r="2218" spans="2:5" x14ac:dyDescent="0.35">
      <c r="B2218" s="191">
        <v>35221</v>
      </c>
      <c r="C2218" s="72">
        <v>16.59</v>
      </c>
      <c r="D2218" s="192">
        <f t="shared" si="36"/>
        <v>0.36318816762530814</v>
      </c>
      <c r="E2218">
        <v>9.124087591240837E-3</v>
      </c>
    </row>
    <row r="2219" spans="2:5" x14ac:dyDescent="0.35">
      <c r="B2219" s="191">
        <v>37683</v>
      </c>
      <c r="C2219" s="72">
        <v>12.17</v>
      </c>
      <c r="D2219" s="192">
        <f t="shared" si="36"/>
        <v>-0.98444151826235926</v>
      </c>
      <c r="E2219">
        <v>9.121061359867344E-3</v>
      </c>
    </row>
    <row r="2220" spans="2:5" x14ac:dyDescent="0.35">
      <c r="B2220" s="191">
        <v>44914</v>
      </c>
      <c r="C2220" s="72">
        <v>782.21</v>
      </c>
      <c r="D2220" s="192">
        <f t="shared" si="36"/>
        <v>12.829738330975955</v>
      </c>
      <c r="E2220">
        <v>9.1079145971748598E-3</v>
      </c>
    </row>
    <row r="2221" spans="2:5" x14ac:dyDescent="0.35">
      <c r="B2221" s="191">
        <v>39693</v>
      </c>
      <c r="C2221" s="72">
        <v>56.56</v>
      </c>
      <c r="D2221" s="192">
        <f t="shared" si="36"/>
        <v>1.4285100901674541</v>
      </c>
      <c r="E2221">
        <v>9.0990187332740113E-3</v>
      </c>
    </row>
    <row r="2222" spans="2:5" x14ac:dyDescent="0.35">
      <c r="B2222" s="191">
        <v>36369</v>
      </c>
      <c r="C2222" s="72">
        <v>23.29</v>
      </c>
      <c r="D2222" s="192">
        <f t="shared" si="36"/>
        <v>-0.79816275240488777</v>
      </c>
      <c r="E2222">
        <v>9.0987868284229112E-3</v>
      </c>
    </row>
    <row r="2223" spans="2:5" x14ac:dyDescent="0.35">
      <c r="B2223" s="191">
        <v>42681</v>
      </c>
      <c r="C2223" s="72">
        <v>115.39</v>
      </c>
      <c r="D2223" s="192">
        <f t="shared" si="36"/>
        <v>0.73284276918456226</v>
      </c>
      <c r="E2223">
        <v>9.0948841276783376E-3</v>
      </c>
    </row>
    <row r="2224" spans="2:5" x14ac:dyDescent="0.35">
      <c r="B2224" s="191">
        <v>38695</v>
      </c>
      <c r="C2224" s="72">
        <v>66.59</v>
      </c>
      <c r="D2224" s="192">
        <f t="shared" si="36"/>
        <v>3.2823151125401928</v>
      </c>
      <c r="E2224">
        <v>9.0922867101077554E-3</v>
      </c>
    </row>
    <row r="2225" spans="2:5" x14ac:dyDescent="0.35">
      <c r="B2225" s="191">
        <v>35075</v>
      </c>
      <c r="C2225" s="72">
        <v>15.55</v>
      </c>
      <c r="D2225" s="192">
        <f t="shared" si="36"/>
        <v>-0.87514051710293883</v>
      </c>
      <c r="E2225">
        <v>9.0850097339389979E-3</v>
      </c>
    </row>
    <row r="2226" spans="2:5" x14ac:dyDescent="0.35">
      <c r="B2226" s="191">
        <v>41625</v>
      </c>
      <c r="C2226" s="72">
        <v>124.54</v>
      </c>
      <c r="D2226" s="192">
        <f t="shared" si="36"/>
        <v>5.9848569826135734</v>
      </c>
      <c r="E2226">
        <v>9.0747042618701812E-3</v>
      </c>
    </row>
    <row r="2227" spans="2:5" x14ac:dyDescent="0.35">
      <c r="B2227" s="191">
        <v>36137</v>
      </c>
      <c r="C2227" s="72">
        <v>17.829999999999998</v>
      </c>
      <c r="D2227" s="192">
        <f t="shared" si="36"/>
        <v>-0.74237826903626636</v>
      </c>
      <c r="E2227">
        <v>9.0548953027729251E-3</v>
      </c>
    </row>
    <row r="2228" spans="2:5" x14ac:dyDescent="0.35">
      <c r="B2228" s="191">
        <v>38726</v>
      </c>
      <c r="C2228" s="72">
        <v>69.209999999999994</v>
      </c>
      <c r="D2228" s="192">
        <f t="shared" si="36"/>
        <v>4.1572280178837548</v>
      </c>
      <c r="E2228">
        <v>9.0392185449772455E-3</v>
      </c>
    </row>
    <row r="2229" spans="2:5" x14ac:dyDescent="0.35">
      <c r="B2229" s="191">
        <v>36874</v>
      </c>
      <c r="C2229" s="72">
        <v>13.42</v>
      </c>
      <c r="D2229" s="192">
        <f t="shared" si="36"/>
        <v>0.19928507596067924</v>
      </c>
      <c r="E2229">
        <v>9.0225563909773765E-3</v>
      </c>
    </row>
    <row r="2230" spans="2:5" x14ac:dyDescent="0.35">
      <c r="B2230" s="191">
        <v>37348</v>
      </c>
      <c r="C2230" s="72">
        <v>11.19</v>
      </c>
      <c r="D2230" s="192">
        <f t="shared" si="36"/>
        <v>-0.85917442738484773</v>
      </c>
      <c r="E2230">
        <v>9.0171325518484391E-3</v>
      </c>
    </row>
    <row r="2231" spans="2:5" x14ac:dyDescent="0.35">
      <c r="B2231" s="191">
        <v>40912</v>
      </c>
      <c r="C2231" s="72">
        <v>79.459999999999994</v>
      </c>
      <c r="D2231" s="192">
        <f t="shared" si="36"/>
        <v>4.4611683848797243</v>
      </c>
      <c r="E2231">
        <v>9.0158730158729217E-3</v>
      </c>
    </row>
    <row r="2232" spans="2:5" x14ac:dyDescent="0.35">
      <c r="B2232" s="191">
        <v>35089</v>
      </c>
      <c r="C2232" s="72">
        <v>14.55</v>
      </c>
      <c r="D2232" s="192">
        <f t="shared" si="36"/>
        <v>-0.98445230437152043</v>
      </c>
      <c r="E2232">
        <v>9.015256588072118E-3</v>
      </c>
    </row>
    <row r="2233" spans="2:5" x14ac:dyDescent="0.35">
      <c r="B2233" s="191">
        <v>45273</v>
      </c>
      <c r="C2233" s="72">
        <v>935.83</v>
      </c>
      <c r="D2233" s="192">
        <f t="shared" si="36"/>
        <v>2.0389024192239003</v>
      </c>
      <c r="E2233">
        <v>9.0137686394169414E-3</v>
      </c>
    </row>
    <row r="2234" spans="2:5" x14ac:dyDescent="0.35">
      <c r="B2234" s="191">
        <v>43816</v>
      </c>
      <c r="C2234" s="72">
        <v>307.95</v>
      </c>
      <c r="D2234" s="192">
        <f t="shared" si="36"/>
        <v>2.2320528967254405</v>
      </c>
      <c r="E2234">
        <v>9.0104849279162291E-3</v>
      </c>
    </row>
    <row r="2235" spans="2:5" x14ac:dyDescent="0.35">
      <c r="B2235" s="191">
        <v>40386</v>
      </c>
      <c r="C2235" s="72">
        <v>95.28</v>
      </c>
      <c r="D2235" s="192">
        <f t="shared" si="36"/>
        <v>-0.29170383586083859</v>
      </c>
      <c r="E2235">
        <v>9.001376681139428E-3</v>
      </c>
    </row>
    <row r="2236" spans="2:5" x14ac:dyDescent="0.35">
      <c r="B2236" s="191">
        <v>41642</v>
      </c>
      <c r="C2236" s="72">
        <v>134.52000000000001</v>
      </c>
      <c r="D2236" s="192">
        <f t="shared" si="36"/>
        <v>4.2159751841799151</v>
      </c>
      <c r="E2236">
        <v>9.0009000900090896E-3</v>
      </c>
    </row>
    <row r="2237" spans="2:5" x14ac:dyDescent="0.35">
      <c r="B2237" s="191">
        <v>36257</v>
      </c>
      <c r="C2237" s="72">
        <v>25.79</v>
      </c>
      <c r="D2237" s="192">
        <f t="shared" si="36"/>
        <v>-0.3788535645472062</v>
      </c>
      <c r="E2237">
        <v>8.9984350547731573E-3</v>
      </c>
    </row>
    <row r="2238" spans="2:5" x14ac:dyDescent="0.35">
      <c r="B2238" s="191">
        <v>38524</v>
      </c>
      <c r="C2238" s="72">
        <v>41.52</v>
      </c>
      <c r="D2238" s="192">
        <f t="shared" si="36"/>
        <v>0.76156130674586353</v>
      </c>
      <c r="E2238">
        <v>8.9914945321993844E-3</v>
      </c>
    </row>
    <row r="2239" spans="2:5" x14ac:dyDescent="0.35">
      <c r="B2239" s="191">
        <v>38161</v>
      </c>
      <c r="C2239" s="72">
        <v>23.57</v>
      </c>
      <c r="D2239" s="192">
        <f t="shared" si="36"/>
        <v>-0.82788082371841676</v>
      </c>
      <c r="E2239">
        <v>8.9897260273972268E-3</v>
      </c>
    </row>
    <row r="2240" spans="2:5" x14ac:dyDescent="0.35">
      <c r="B2240" s="191">
        <v>42828</v>
      </c>
      <c r="C2240" s="72">
        <v>136.94</v>
      </c>
      <c r="D2240" s="192">
        <f t="shared" si="36"/>
        <v>-0.76085362020187908</v>
      </c>
      <c r="E2240">
        <v>8.9890951959916698E-3</v>
      </c>
    </row>
    <row r="2241" spans="2:5" x14ac:dyDescent="0.35">
      <c r="B2241" s="191">
        <v>44274</v>
      </c>
      <c r="C2241" s="72">
        <v>572.62</v>
      </c>
      <c r="D2241" s="192">
        <f t="shared" si="36"/>
        <v>2.1448813708260102</v>
      </c>
      <c r="E2241">
        <v>8.9864674372710507E-3</v>
      </c>
    </row>
    <row r="2242" spans="2:5" x14ac:dyDescent="0.35">
      <c r="B2242" s="191">
        <v>42968</v>
      </c>
      <c r="C2242" s="72">
        <v>182.08</v>
      </c>
      <c r="D2242" s="192">
        <f t="shared" si="36"/>
        <v>2.445874337623013</v>
      </c>
      <c r="E2242">
        <v>8.9770586279507292E-3</v>
      </c>
    </row>
    <row r="2243" spans="2:5" x14ac:dyDescent="0.35">
      <c r="B2243" s="191">
        <v>39066</v>
      </c>
      <c r="C2243" s="72">
        <v>52.84</v>
      </c>
      <c r="D2243" s="192">
        <f t="shared" si="36"/>
        <v>-0.44722251281514802</v>
      </c>
      <c r="E2243">
        <v>8.9746037807907353E-3</v>
      </c>
    </row>
    <row r="2244" spans="2:5" x14ac:dyDescent="0.35">
      <c r="B2244" s="191">
        <v>40352</v>
      </c>
      <c r="C2244" s="72">
        <v>95.59</v>
      </c>
      <c r="D2244" s="192">
        <f t="shared" ref="D2244:D2307" si="37">C2244/C2245-1</f>
        <v>-0.67948631974248919</v>
      </c>
      <c r="E2244">
        <v>8.9719231581171233E-3</v>
      </c>
    </row>
    <row r="2245" spans="2:5" x14ac:dyDescent="0.35">
      <c r="B2245" s="191">
        <v>43837</v>
      </c>
      <c r="C2245" s="72">
        <v>298.24</v>
      </c>
      <c r="D2245" s="192">
        <f t="shared" si="37"/>
        <v>4.4068165337200877</v>
      </c>
      <c r="E2245">
        <v>8.9651206062453248E-3</v>
      </c>
    </row>
    <row r="2246" spans="2:5" x14ac:dyDescent="0.35">
      <c r="B2246" s="191">
        <v>39960</v>
      </c>
      <c r="C2246" s="72">
        <v>55.16</v>
      </c>
      <c r="D2246" s="192">
        <f t="shared" si="37"/>
        <v>-0.9380788271348548</v>
      </c>
      <c r="E2246">
        <v>8.9628681177975622E-3</v>
      </c>
    </row>
    <row r="2247" spans="2:5" x14ac:dyDescent="0.35">
      <c r="B2247" s="191">
        <v>45232</v>
      </c>
      <c r="C2247" s="72">
        <v>890.81</v>
      </c>
      <c r="D2247" s="192">
        <f t="shared" si="37"/>
        <v>-0.17783274418776363</v>
      </c>
      <c r="E2247">
        <v>8.9591120172158867E-3</v>
      </c>
    </row>
    <row r="2248" spans="2:5" x14ac:dyDescent="0.35">
      <c r="B2248" s="191">
        <v>45412</v>
      </c>
      <c r="C2248" s="72">
        <v>1083.49</v>
      </c>
      <c r="D2248" s="192">
        <f t="shared" si="37"/>
        <v>0.17722027858058631</v>
      </c>
      <c r="E2248">
        <v>8.9582537923584837E-3</v>
      </c>
    </row>
    <row r="2249" spans="2:5" x14ac:dyDescent="0.35">
      <c r="B2249" s="191">
        <v>45637</v>
      </c>
      <c r="C2249" s="72">
        <v>920.38</v>
      </c>
      <c r="D2249" s="192">
        <f t="shared" si="37"/>
        <v>49.990581717451519</v>
      </c>
      <c r="E2249">
        <v>8.9562710340820306E-3</v>
      </c>
    </row>
    <row r="2250" spans="2:5" x14ac:dyDescent="0.35">
      <c r="B2250" s="191">
        <v>36116</v>
      </c>
      <c r="C2250" s="72">
        <v>18.05</v>
      </c>
      <c r="D2250" s="192">
        <f t="shared" si="37"/>
        <v>-0.93221166485146656</v>
      </c>
      <c r="E2250">
        <v>8.9435438792622168E-3</v>
      </c>
    </row>
    <row r="2251" spans="2:5" x14ac:dyDescent="0.35">
      <c r="B2251" s="191">
        <v>43084</v>
      </c>
      <c r="C2251" s="72">
        <v>266.27</v>
      </c>
      <c r="D2251" s="192">
        <f t="shared" si="37"/>
        <v>-0.77174183261467777</v>
      </c>
      <c r="E2251">
        <v>8.9424424993367335E-3</v>
      </c>
    </row>
    <row r="2252" spans="2:5" x14ac:dyDescent="0.35">
      <c r="B2252" s="191">
        <v>45950</v>
      </c>
      <c r="C2252" s="72">
        <v>1166.53</v>
      </c>
      <c r="D2252" s="192">
        <f t="shared" si="37"/>
        <v>9.5197042113806472</v>
      </c>
      <c r="E2252">
        <v>8.9169881164483655E-3</v>
      </c>
    </row>
    <row r="2253" spans="2:5" x14ac:dyDescent="0.35">
      <c r="B2253" s="191">
        <v>42270</v>
      </c>
      <c r="C2253" s="72">
        <v>110.89</v>
      </c>
      <c r="D2253" s="192">
        <f t="shared" si="37"/>
        <v>0.32374358362182165</v>
      </c>
      <c r="E2253">
        <v>8.9163861341097217E-3</v>
      </c>
    </row>
    <row r="2254" spans="2:5" x14ac:dyDescent="0.35">
      <c r="B2254" s="191">
        <v>40738</v>
      </c>
      <c r="C2254" s="72">
        <v>83.77</v>
      </c>
      <c r="D2254" s="192">
        <f t="shared" si="37"/>
        <v>5.1640912435614421</v>
      </c>
      <c r="E2254">
        <v>8.9124412862819913E-3</v>
      </c>
    </row>
    <row r="2255" spans="2:5" x14ac:dyDescent="0.35">
      <c r="B2255" s="191">
        <v>36888</v>
      </c>
      <c r="C2255" s="72">
        <v>13.59</v>
      </c>
      <c r="D2255" s="192">
        <f t="shared" si="37"/>
        <v>-0.67604290822407631</v>
      </c>
      <c r="E2255">
        <v>8.9086859688194409E-3</v>
      </c>
    </row>
    <row r="2256" spans="2:5" x14ac:dyDescent="0.35">
      <c r="B2256" s="191">
        <v>38517</v>
      </c>
      <c r="C2256" s="72">
        <v>41.95</v>
      </c>
      <c r="D2256" s="192">
        <f t="shared" si="37"/>
        <v>-0.94536337587913521</v>
      </c>
      <c r="E2256">
        <v>8.8985088985089611E-3</v>
      </c>
    </row>
    <row r="2257" spans="2:5" x14ac:dyDescent="0.35">
      <c r="B2257" s="191">
        <v>44795</v>
      </c>
      <c r="C2257" s="72">
        <v>767.8</v>
      </c>
      <c r="D2257" s="192">
        <f t="shared" si="37"/>
        <v>13.101010101010099</v>
      </c>
      <c r="E2257">
        <v>8.8958385346176172E-3</v>
      </c>
    </row>
    <row r="2258" spans="2:5" x14ac:dyDescent="0.35">
      <c r="B2258" s="191">
        <v>39000</v>
      </c>
      <c r="C2258" s="72">
        <v>54.45</v>
      </c>
      <c r="D2258" s="192">
        <f t="shared" si="37"/>
        <v>-0.54726864554751797</v>
      </c>
      <c r="E2258">
        <v>8.8938299055030257E-3</v>
      </c>
    </row>
    <row r="2259" spans="2:5" x14ac:dyDescent="0.35">
      <c r="B2259" s="191">
        <v>41317</v>
      </c>
      <c r="C2259" s="72">
        <v>120.27</v>
      </c>
      <c r="D2259" s="192">
        <f t="shared" si="37"/>
        <v>-0.88748772159595868</v>
      </c>
      <c r="E2259">
        <v>8.8918714872914251E-3</v>
      </c>
    </row>
    <row r="2260" spans="2:5" x14ac:dyDescent="0.35">
      <c r="B2260" s="191">
        <v>46121</v>
      </c>
      <c r="C2260" s="72">
        <v>1068.95</v>
      </c>
      <c r="D2260" s="192">
        <f t="shared" si="37"/>
        <v>2.0730682556052038E-2</v>
      </c>
      <c r="E2260">
        <v>8.8907345709889896E-3</v>
      </c>
    </row>
    <row r="2261" spans="2:5" x14ac:dyDescent="0.35">
      <c r="B2261" s="191">
        <v>45882</v>
      </c>
      <c r="C2261" s="72">
        <v>1047.24</v>
      </c>
      <c r="D2261" s="192">
        <f t="shared" si="37"/>
        <v>3.5593626191823766</v>
      </c>
      <c r="E2261">
        <v>8.882295138822105E-3</v>
      </c>
    </row>
    <row r="2262" spans="2:5" x14ac:dyDescent="0.35">
      <c r="B2262" s="191">
        <v>43332</v>
      </c>
      <c r="C2262" s="72">
        <v>229.69</v>
      </c>
      <c r="D2262" s="192">
        <f t="shared" si="37"/>
        <v>3.12</v>
      </c>
      <c r="E2262">
        <v>8.87249088593145E-3</v>
      </c>
    </row>
    <row r="2263" spans="2:5" x14ac:dyDescent="0.35">
      <c r="B2263" s="191">
        <v>39006</v>
      </c>
      <c r="C2263" s="72">
        <v>55.75</v>
      </c>
      <c r="D2263" s="192">
        <f t="shared" si="37"/>
        <v>-0.94508525329734738</v>
      </c>
      <c r="E2263">
        <v>8.8671733622873727E-3</v>
      </c>
    </row>
    <row r="2264" spans="2:5" x14ac:dyDescent="0.35">
      <c r="B2264" s="191">
        <v>46113</v>
      </c>
      <c r="C2264" s="72">
        <v>1015.21</v>
      </c>
      <c r="D2264" s="192">
        <f t="shared" si="37"/>
        <v>1.0734227886363175</v>
      </c>
      <c r="E2264">
        <v>8.864243905832403E-3</v>
      </c>
    </row>
    <row r="2265" spans="2:5" x14ac:dyDescent="0.35">
      <c r="B2265" s="191">
        <v>44148</v>
      </c>
      <c r="C2265" s="72">
        <v>489.63</v>
      </c>
      <c r="D2265" s="192">
        <f t="shared" si="37"/>
        <v>14.912577185570361</v>
      </c>
      <c r="E2265">
        <v>8.8599509612017346E-3</v>
      </c>
    </row>
    <row r="2266" spans="2:5" x14ac:dyDescent="0.35">
      <c r="B2266" s="191">
        <v>38265</v>
      </c>
      <c r="C2266" s="72">
        <v>30.77</v>
      </c>
      <c r="D2266" s="192">
        <f t="shared" si="37"/>
        <v>0.68510405257393203</v>
      </c>
      <c r="E2266">
        <v>8.8524590163934214E-3</v>
      </c>
    </row>
    <row r="2267" spans="2:5" x14ac:dyDescent="0.35">
      <c r="B2267" s="191">
        <v>35986</v>
      </c>
      <c r="C2267" s="72">
        <v>18.260000000000002</v>
      </c>
      <c r="D2267" s="192">
        <f t="shared" si="37"/>
        <v>-0.71937913016751187</v>
      </c>
      <c r="E2267">
        <v>8.8397790055247949E-3</v>
      </c>
    </row>
    <row r="2268" spans="2:5" x14ac:dyDescent="0.35">
      <c r="B2268" s="191">
        <v>39226</v>
      </c>
      <c r="C2268" s="72">
        <v>65.069999999999993</v>
      </c>
      <c r="D2268" s="192">
        <f t="shared" si="37"/>
        <v>-0.93185531166219837</v>
      </c>
      <c r="E2268">
        <v>8.837209302325455E-3</v>
      </c>
    </row>
    <row r="2269" spans="2:5" x14ac:dyDescent="0.35">
      <c r="B2269" s="191">
        <v>45666</v>
      </c>
      <c r="C2269" s="72">
        <v>954.88</v>
      </c>
      <c r="D2269" s="192">
        <f t="shared" si="37"/>
        <v>6.3941458881833677</v>
      </c>
      <c r="E2269">
        <v>8.8323543084138922E-3</v>
      </c>
    </row>
    <row r="2270" spans="2:5" x14ac:dyDescent="0.35">
      <c r="B2270" s="191">
        <v>42146</v>
      </c>
      <c r="C2270" s="72">
        <v>129.13999999999999</v>
      </c>
      <c r="D2270" s="192">
        <f t="shared" si="37"/>
        <v>0.20208507865586878</v>
      </c>
      <c r="E2270">
        <v>8.8274353566126784E-3</v>
      </c>
    </row>
    <row r="2271" spans="2:5" x14ac:dyDescent="0.35">
      <c r="B2271" s="191">
        <v>42492</v>
      </c>
      <c r="C2271" s="72">
        <v>107.43</v>
      </c>
      <c r="D2271" s="192">
        <f t="shared" si="37"/>
        <v>8.3907342657342667</v>
      </c>
      <c r="E2271">
        <v>8.8271199173632908E-3</v>
      </c>
    </row>
    <row r="2272" spans="2:5" x14ac:dyDescent="0.35">
      <c r="B2272" s="191">
        <v>37475</v>
      </c>
      <c r="C2272" s="72">
        <v>11.44</v>
      </c>
      <c r="D2272" s="192">
        <f t="shared" si="37"/>
        <v>-0.91527808635118124</v>
      </c>
      <c r="E2272">
        <v>8.818342151675429E-3</v>
      </c>
    </row>
    <row r="2273" spans="2:5" x14ac:dyDescent="0.35">
      <c r="B2273" s="191">
        <v>41932</v>
      </c>
      <c r="C2273" s="72">
        <v>135.03</v>
      </c>
      <c r="D2273" s="192">
        <f t="shared" si="37"/>
        <v>-0.87818893660015152</v>
      </c>
      <c r="E2273">
        <v>8.8158386253269772E-3</v>
      </c>
    </row>
    <row r="2274" spans="2:5" x14ac:dyDescent="0.35">
      <c r="B2274" s="191">
        <v>45372</v>
      </c>
      <c r="C2274" s="72">
        <v>1108.52</v>
      </c>
      <c r="D2274" s="192">
        <f t="shared" si="37"/>
        <v>-5.7849090110048129E-3</v>
      </c>
      <c r="E2274">
        <v>8.8092897965128536E-3</v>
      </c>
    </row>
    <row r="2275" spans="2:5" x14ac:dyDescent="0.35">
      <c r="B2275" s="191">
        <v>45812</v>
      </c>
      <c r="C2275" s="72">
        <v>1114.97</v>
      </c>
      <c r="D2275" s="192">
        <f t="shared" si="37"/>
        <v>39.485475671750187</v>
      </c>
      <c r="E2275">
        <v>8.7943904094096581E-3</v>
      </c>
    </row>
    <row r="2276" spans="2:5" x14ac:dyDescent="0.35">
      <c r="B2276" s="191">
        <v>35655</v>
      </c>
      <c r="C2276" s="72">
        <v>27.54</v>
      </c>
      <c r="D2276" s="192">
        <f t="shared" si="37"/>
        <v>-0.52995391705069128</v>
      </c>
      <c r="E2276">
        <v>8.79120879120876E-3</v>
      </c>
    </row>
    <row r="2277" spans="2:5" x14ac:dyDescent="0.35">
      <c r="B2277" s="191">
        <v>39673</v>
      </c>
      <c r="C2277" s="72">
        <v>58.59</v>
      </c>
      <c r="D2277" s="192">
        <f t="shared" si="37"/>
        <v>-0.87123076923076925</v>
      </c>
      <c r="E2277">
        <v>8.780991735537258E-3</v>
      </c>
    </row>
    <row r="2278" spans="2:5" x14ac:dyDescent="0.35">
      <c r="B2278" s="191">
        <v>44130</v>
      </c>
      <c r="C2278" s="72">
        <v>455</v>
      </c>
      <c r="D2278" s="192">
        <f t="shared" si="37"/>
        <v>11.773722627737227</v>
      </c>
      <c r="E2278">
        <v>8.779709116708112E-3</v>
      </c>
    </row>
    <row r="2279" spans="2:5" x14ac:dyDescent="0.35">
      <c r="B2279" s="191">
        <v>36535</v>
      </c>
      <c r="C2279" s="72">
        <v>35.619999999999997</v>
      </c>
      <c r="D2279" s="192">
        <f t="shared" si="37"/>
        <v>2.0947002606429193</v>
      </c>
      <c r="E2279">
        <v>8.7793826111581819E-3</v>
      </c>
    </row>
    <row r="2280" spans="2:5" x14ac:dyDescent="0.35">
      <c r="B2280" s="191">
        <v>37638</v>
      </c>
      <c r="C2280" s="72">
        <v>11.51</v>
      </c>
      <c r="D2280" s="192">
        <f t="shared" si="37"/>
        <v>-0.60062456627342131</v>
      </c>
      <c r="E2280">
        <v>8.76424189307623E-3</v>
      </c>
    </row>
    <row r="2281" spans="2:5" x14ac:dyDescent="0.35">
      <c r="B2281" s="191">
        <v>38209</v>
      </c>
      <c r="C2281" s="72">
        <v>28.82</v>
      </c>
      <c r="D2281" s="192">
        <f t="shared" si="37"/>
        <v>-0.76875551632833183</v>
      </c>
      <c r="E2281">
        <v>8.7504375218760977E-3</v>
      </c>
    </row>
    <row r="2282" spans="2:5" x14ac:dyDescent="0.35">
      <c r="B2282" s="191">
        <v>41681</v>
      </c>
      <c r="C2282" s="72">
        <v>124.63</v>
      </c>
      <c r="D2282" s="192">
        <f t="shared" si="37"/>
        <v>0.63492063492063489</v>
      </c>
      <c r="E2282">
        <v>8.7414002428165549E-3</v>
      </c>
    </row>
    <row r="2283" spans="2:5" x14ac:dyDescent="0.35">
      <c r="B2283" s="191">
        <v>40182</v>
      </c>
      <c r="C2283" s="72">
        <v>76.23</v>
      </c>
      <c r="D2283" s="192">
        <f t="shared" si="37"/>
        <v>-0.34706638115631683</v>
      </c>
      <c r="E2283">
        <v>8.733624454148714E-3</v>
      </c>
    </row>
    <row r="2284" spans="2:5" x14ac:dyDescent="0.35">
      <c r="B2284" s="191">
        <v>42174</v>
      </c>
      <c r="C2284" s="72">
        <v>116.75</v>
      </c>
      <c r="D2284" s="192">
        <f t="shared" si="37"/>
        <v>-6.7268514819844971E-2</v>
      </c>
      <c r="E2284">
        <v>8.726455849317416E-3</v>
      </c>
    </row>
    <row r="2285" spans="2:5" x14ac:dyDescent="0.35">
      <c r="B2285" s="191">
        <v>42600</v>
      </c>
      <c r="C2285" s="72">
        <v>125.17</v>
      </c>
      <c r="D2285" s="192">
        <f t="shared" si="37"/>
        <v>-0.83000597566275536</v>
      </c>
      <c r="E2285">
        <v>8.7033604641792994E-3</v>
      </c>
    </row>
    <row r="2286" spans="2:5" x14ac:dyDescent="0.35">
      <c r="B2286" s="191">
        <v>44750</v>
      </c>
      <c r="C2286" s="72">
        <v>736.32</v>
      </c>
      <c r="D2286" s="192">
        <f t="shared" si="37"/>
        <v>7.2196918955123923</v>
      </c>
      <c r="E2286">
        <v>8.6713516623515563E-3</v>
      </c>
    </row>
    <row r="2287" spans="2:5" x14ac:dyDescent="0.35">
      <c r="B2287" s="191">
        <v>40316</v>
      </c>
      <c r="C2287" s="72">
        <v>89.58</v>
      </c>
      <c r="D2287" s="192">
        <f t="shared" si="37"/>
        <v>-0.25979176995537923</v>
      </c>
      <c r="E2287">
        <v>8.6701947978831129E-3</v>
      </c>
    </row>
    <row r="2288" spans="2:5" x14ac:dyDescent="0.35">
      <c r="B2288" s="191">
        <v>42214</v>
      </c>
      <c r="C2288" s="72">
        <v>121.02</v>
      </c>
      <c r="D2288" s="192">
        <f t="shared" si="37"/>
        <v>-3.8379022646007122E-2</v>
      </c>
      <c r="E2288">
        <v>8.6681113518918274E-3</v>
      </c>
    </row>
    <row r="2289" spans="2:5" x14ac:dyDescent="0.35">
      <c r="B2289" s="191">
        <v>42605</v>
      </c>
      <c r="C2289" s="72">
        <v>125.85</v>
      </c>
      <c r="D2289" s="192">
        <f t="shared" si="37"/>
        <v>-0.8828659450302957</v>
      </c>
      <c r="E2289">
        <v>8.655926905506206E-3</v>
      </c>
    </row>
    <row r="2290" spans="2:5" x14ac:dyDescent="0.35">
      <c r="B2290" s="191">
        <v>45909</v>
      </c>
      <c r="C2290" s="72">
        <v>1074.4100000000001</v>
      </c>
      <c r="D2290" s="192">
        <f t="shared" si="37"/>
        <v>2.8231149699320364</v>
      </c>
      <c r="E2290">
        <v>8.6557327800673711E-3</v>
      </c>
    </row>
    <row r="2291" spans="2:5" x14ac:dyDescent="0.35">
      <c r="B2291" s="191">
        <v>43091</v>
      </c>
      <c r="C2291" s="72">
        <v>281.02999999999997</v>
      </c>
      <c r="D2291" s="192">
        <f t="shared" si="37"/>
        <v>1.358029870783688</v>
      </c>
      <c r="E2291">
        <v>8.6497738855788597E-3</v>
      </c>
    </row>
    <row r="2292" spans="2:5" x14ac:dyDescent="0.35">
      <c r="B2292" s="191">
        <v>42352</v>
      </c>
      <c r="C2292" s="72">
        <v>119.18</v>
      </c>
      <c r="D2292" s="192">
        <f t="shared" si="37"/>
        <v>-0.8326899049597799</v>
      </c>
      <c r="E2292">
        <v>8.6323628977658107E-3</v>
      </c>
    </row>
    <row r="2293" spans="2:5" x14ac:dyDescent="0.35">
      <c r="B2293" s="191">
        <v>44594</v>
      </c>
      <c r="C2293" s="72">
        <v>712.33</v>
      </c>
      <c r="D2293" s="192">
        <f t="shared" si="37"/>
        <v>4.6359680354458428</v>
      </c>
      <c r="E2293">
        <v>8.6231309469868567E-3</v>
      </c>
    </row>
    <row r="2294" spans="2:5" x14ac:dyDescent="0.35">
      <c r="B2294" s="191">
        <v>42612</v>
      </c>
      <c r="C2294" s="72">
        <v>126.39</v>
      </c>
      <c r="D2294" s="192">
        <f t="shared" si="37"/>
        <v>1.3964732650739475</v>
      </c>
      <c r="E2294">
        <v>8.6186258079961053E-3</v>
      </c>
    </row>
    <row r="2295" spans="2:5" x14ac:dyDescent="0.35">
      <c r="B2295" s="191">
        <v>38912</v>
      </c>
      <c r="C2295" s="72">
        <v>52.74</v>
      </c>
      <c r="D2295" s="192">
        <f t="shared" si="37"/>
        <v>-0.44484210526315793</v>
      </c>
      <c r="E2295">
        <v>8.6058519793459354E-3</v>
      </c>
    </row>
    <row r="2296" spans="2:5" x14ac:dyDescent="0.35">
      <c r="B2296" s="191">
        <v>40393</v>
      </c>
      <c r="C2296" s="72">
        <v>95</v>
      </c>
      <c r="D2296" s="192">
        <f t="shared" si="37"/>
        <v>-0.5452151850256115</v>
      </c>
      <c r="E2296">
        <v>8.5996390274976076E-3</v>
      </c>
    </row>
    <row r="2297" spans="2:5" x14ac:dyDescent="0.35">
      <c r="B2297" s="191">
        <v>43350</v>
      </c>
      <c r="C2297" s="72">
        <v>208.89</v>
      </c>
      <c r="D2297" s="192">
        <f t="shared" si="37"/>
        <v>10.862010221465077</v>
      </c>
      <c r="E2297">
        <v>8.5944667085122717E-3</v>
      </c>
    </row>
    <row r="2298" spans="2:5" x14ac:dyDescent="0.35">
      <c r="B2298" s="191">
        <v>37949</v>
      </c>
      <c r="C2298" s="72">
        <v>17.61</v>
      </c>
      <c r="D2298" s="192">
        <f t="shared" si="37"/>
        <v>-0.54589994842702427</v>
      </c>
      <c r="E2298">
        <v>8.5910652920961894E-3</v>
      </c>
    </row>
    <row r="2299" spans="2:5" x14ac:dyDescent="0.35">
      <c r="B2299" s="191">
        <v>38405</v>
      </c>
      <c r="C2299" s="72">
        <v>38.78</v>
      </c>
      <c r="D2299" s="192">
        <f t="shared" si="37"/>
        <v>-0.9602981224021786</v>
      </c>
      <c r="E2299">
        <v>8.5825747724317392E-3</v>
      </c>
    </row>
    <row r="2300" spans="2:5" x14ac:dyDescent="0.35">
      <c r="B2300" s="191">
        <v>45681</v>
      </c>
      <c r="C2300" s="72">
        <v>976.78</v>
      </c>
      <c r="D2300" s="192">
        <f t="shared" si="37"/>
        <v>68.030388692579507</v>
      </c>
      <c r="E2300">
        <v>8.5805445703015515E-3</v>
      </c>
    </row>
    <row r="2301" spans="2:5" x14ac:dyDescent="0.35">
      <c r="B2301" s="191">
        <v>37053</v>
      </c>
      <c r="C2301" s="72">
        <v>14.15</v>
      </c>
      <c r="D2301" s="192">
        <f t="shared" si="37"/>
        <v>-0.93970769951851374</v>
      </c>
      <c r="E2301">
        <v>8.5531004989309878E-3</v>
      </c>
    </row>
    <row r="2302" spans="2:5" x14ac:dyDescent="0.35">
      <c r="B2302" s="191">
        <v>43634</v>
      </c>
      <c r="C2302" s="72">
        <v>234.69</v>
      </c>
      <c r="D2302" s="192">
        <f t="shared" si="37"/>
        <v>-0.7503350992532074</v>
      </c>
      <c r="E2302">
        <v>8.5517834121187075E-3</v>
      </c>
    </row>
    <row r="2303" spans="2:5" x14ac:dyDescent="0.35">
      <c r="B2303" s="191">
        <v>45664</v>
      </c>
      <c r="C2303" s="72">
        <v>940.02</v>
      </c>
      <c r="D2303" s="192">
        <f t="shared" si="37"/>
        <v>23.894597457627121</v>
      </c>
      <c r="E2303">
        <v>8.5510433989592904E-3</v>
      </c>
    </row>
    <row r="2304" spans="2:5" x14ac:dyDescent="0.35">
      <c r="B2304" s="191">
        <v>38464</v>
      </c>
      <c r="C2304" s="72">
        <v>37.76</v>
      </c>
      <c r="D2304" s="192">
        <f t="shared" si="37"/>
        <v>1.2815709969788518</v>
      </c>
      <c r="E2304">
        <v>8.5470085470085166E-3</v>
      </c>
    </row>
    <row r="2305" spans="2:5" x14ac:dyDescent="0.35">
      <c r="B2305" s="191">
        <v>35152</v>
      </c>
      <c r="C2305" s="72">
        <v>16.55</v>
      </c>
      <c r="D2305" s="192">
        <f t="shared" si="37"/>
        <v>0.39898562975486063</v>
      </c>
      <c r="E2305">
        <v>8.5313833028641817E-3</v>
      </c>
    </row>
    <row r="2306" spans="2:5" x14ac:dyDescent="0.35">
      <c r="B2306" s="191">
        <v>37595</v>
      </c>
      <c r="C2306" s="72">
        <v>11.83</v>
      </c>
      <c r="D2306" s="192">
        <f t="shared" si="37"/>
        <v>-0.90292935094773119</v>
      </c>
      <c r="E2306">
        <v>8.5251491901108256E-3</v>
      </c>
    </row>
    <row r="2307" spans="2:5" x14ac:dyDescent="0.35">
      <c r="B2307" s="191">
        <v>41505</v>
      </c>
      <c r="C2307" s="72">
        <v>121.87</v>
      </c>
      <c r="D2307" s="192">
        <f t="shared" si="37"/>
        <v>2.1192730995648836</v>
      </c>
      <c r="E2307">
        <v>8.5236676597153505E-3</v>
      </c>
    </row>
    <row r="2308" spans="2:5" x14ac:dyDescent="0.35">
      <c r="B2308" s="191">
        <v>38478</v>
      </c>
      <c r="C2308" s="72">
        <v>39.07</v>
      </c>
      <c r="D2308" s="192">
        <f t="shared" ref="D2308:D2371" si="38">C2308/C2309-1</f>
        <v>0.13641652123327508</v>
      </c>
      <c r="E2308">
        <v>8.5183273102735768E-3</v>
      </c>
    </row>
    <row r="2309" spans="2:5" x14ac:dyDescent="0.35">
      <c r="B2309" s="191">
        <v>38348</v>
      </c>
      <c r="C2309" s="72">
        <v>34.380000000000003</v>
      </c>
      <c r="D2309" s="192">
        <f t="shared" si="38"/>
        <v>-0.37021432496794282</v>
      </c>
      <c r="E2309">
        <v>8.5068935171603854E-3</v>
      </c>
    </row>
    <row r="2310" spans="2:5" x14ac:dyDescent="0.35">
      <c r="B2310" s="191">
        <v>39962</v>
      </c>
      <c r="C2310" s="72">
        <v>54.59</v>
      </c>
      <c r="D2310" s="192">
        <f t="shared" si="38"/>
        <v>-0.80923259714844842</v>
      </c>
      <c r="E2310">
        <v>8.4980602253832416E-3</v>
      </c>
    </row>
    <row r="2311" spans="2:5" x14ac:dyDescent="0.35">
      <c r="B2311" s="191">
        <v>43794</v>
      </c>
      <c r="C2311" s="72">
        <v>286.16000000000003</v>
      </c>
      <c r="D2311" s="192">
        <f t="shared" si="38"/>
        <v>3.1544715447154479</v>
      </c>
      <c r="E2311">
        <v>8.4933920704846066E-3</v>
      </c>
    </row>
    <row r="2312" spans="2:5" x14ac:dyDescent="0.35">
      <c r="B2312" s="191">
        <v>40869</v>
      </c>
      <c r="C2312" s="72">
        <v>68.88</v>
      </c>
      <c r="D2312" s="192">
        <f t="shared" si="38"/>
        <v>4.7979797979797976</v>
      </c>
      <c r="E2312">
        <v>8.4919472913616012E-3</v>
      </c>
    </row>
    <row r="2313" spans="2:5" x14ac:dyDescent="0.35">
      <c r="B2313" s="191">
        <v>37600</v>
      </c>
      <c r="C2313" s="72">
        <v>11.88</v>
      </c>
      <c r="D2313" s="192">
        <f t="shared" si="38"/>
        <v>-0.23106796116504846</v>
      </c>
      <c r="E2313">
        <v>8.4889643463499365E-3</v>
      </c>
    </row>
    <row r="2314" spans="2:5" x14ac:dyDescent="0.35">
      <c r="B2314" s="191">
        <v>36734</v>
      </c>
      <c r="C2314" s="72">
        <v>15.45</v>
      </c>
      <c r="D2314" s="192">
        <f t="shared" si="38"/>
        <v>0.44123134328358193</v>
      </c>
      <c r="E2314">
        <v>8.4856396866839212E-3</v>
      </c>
    </row>
    <row r="2315" spans="2:5" x14ac:dyDescent="0.35">
      <c r="B2315" s="191">
        <v>37410</v>
      </c>
      <c r="C2315" s="72">
        <v>10.72</v>
      </c>
      <c r="D2315" s="192">
        <f t="shared" si="38"/>
        <v>-0.99083682366014192</v>
      </c>
      <c r="E2315">
        <v>8.4666039510818969E-3</v>
      </c>
    </row>
    <row r="2316" spans="2:5" x14ac:dyDescent="0.35">
      <c r="B2316" s="191">
        <v>46008</v>
      </c>
      <c r="C2316" s="72">
        <v>1169.9000000000001</v>
      </c>
      <c r="D2316" s="192">
        <f t="shared" si="38"/>
        <v>74.380154639175259</v>
      </c>
      <c r="E2316">
        <v>8.4649334528654752E-3</v>
      </c>
    </row>
    <row r="2317" spans="2:5" x14ac:dyDescent="0.35">
      <c r="B2317" s="191">
        <v>35495</v>
      </c>
      <c r="C2317" s="72">
        <v>15.52</v>
      </c>
      <c r="D2317" s="192">
        <f t="shared" si="38"/>
        <v>-6.4391500321958617E-4</v>
      </c>
      <c r="E2317">
        <v>8.447043534762777E-3</v>
      </c>
    </row>
    <row r="2318" spans="2:5" x14ac:dyDescent="0.35">
      <c r="B2318" s="191">
        <v>37774</v>
      </c>
      <c r="C2318" s="72">
        <v>15.53</v>
      </c>
      <c r="D2318" s="192">
        <f t="shared" si="38"/>
        <v>-0.97758857060393967</v>
      </c>
      <c r="E2318">
        <v>8.4415584415584721E-3</v>
      </c>
    </row>
    <row r="2319" spans="2:5" x14ac:dyDescent="0.35">
      <c r="B2319" s="191">
        <v>44707</v>
      </c>
      <c r="C2319" s="72">
        <v>692.95</v>
      </c>
      <c r="D2319" s="192">
        <f t="shared" si="38"/>
        <v>5.5151372696502445</v>
      </c>
      <c r="E2319">
        <v>8.4406606999927192E-3</v>
      </c>
    </row>
    <row r="2320" spans="2:5" x14ac:dyDescent="0.35">
      <c r="B2320" s="191">
        <v>42450</v>
      </c>
      <c r="C2320" s="72">
        <v>106.36</v>
      </c>
      <c r="D2320" s="192">
        <f t="shared" si="38"/>
        <v>-0.82256476986470473</v>
      </c>
      <c r="E2320">
        <v>8.4384185076324947E-3</v>
      </c>
    </row>
    <row r="2321" spans="2:5" x14ac:dyDescent="0.35">
      <c r="B2321" s="191">
        <v>44243</v>
      </c>
      <c r="C2321" s="72">
        <v>599.42999999999995</v>
      </c>
      <c r="D2321" s="192">
        <f t="shared" si="38"/>
        <v>-6.2438414014233334E-2</v>
      </c>
      <c r="E2321">
        <v>8.4283839709295982E-3</v>
      </c>
    </row>
    <row r="2322" spans="2:5" x14ac:dyDescent="0.35">
      <c r="B2322" s="191">
        <v>44312</v>
      </c>
      <c r="C2322" s="72">
        <v>639.35</v>
      </c>
      <c r="D2322" s="192">
        <f t="shared" si="38"/>
        <v>3.9906330497228941</v>
      </c>
      <c r="E2322">
        <v>8.4225800854875743E-3</v>
      </c>
    </row>
    <row r="2323" spans="2:5" x14ac:dyDescent="0.35">
      <c r="B2323" s="191">
        <v>41607</v>
      </c>
      <c r="C2323" s="72">
        <v>128.11000000000001</v>
      </c>
      <c r="D2323" s="192">
        <f t="shared" si="38"/>
        <v>0.4255035050628686</v>
      </c>
      <c r="E2323">
        <v>8.4225440806044993E-3</v>
      </c>
    </row>
    <row r="2324" spans="2:5" x14ac:dyDescent="0.35">
      <c r="B2324" s="191">
        <v>41052</v>
      </c>
      <c r="C2324" s="72">
        <v>89.87</v>
      </c>
      <c r="D2324" s="192">
        <f t="shared" si="38"/>
        <v>3.1664348632359758</v>
      </c>
      <c r="E2324">
        <v>8.4156193895870146E-3</v>
      </c>
    </row>
    <row r="2325" spans="2:5" x14ac:dyDescent="0.35">
      <c r="B2325" s="191">
        <v>38071</v>
      </c>
      <c r="C2325" s="72">
        <v>21.57</v>
      </c>
      <c r="D2325" s="192">
        <f t="shared" si="38"/>
        <v>-0.80649502108190541</v>
      </c>
      <c r="E2325">
        <v>8.4151472650770831E-3</v>
      </c>
    </row>
    <row r="2326" spans="2:5" x14ac:dyDescent="0.35">
      <c r="B2326" s="191">
        <v>41179</v>
      </c>
      <c r="C2326" s="72">
        <v>111.47</v>
      </c>
      <c r="D2326" s="192">
        <f t="shared" si="38"/>
        <v>4.4695780176643769</v>
      </c>
      <c r="E2326">
        <v>8.4132440745430248E-3</v>
      </c>
    </row>
    <row r="2327" spans="2:5" x14ac:dyDescent="0.35">
      <c r="B2327" s="191">
        <v>36705</v>
      </c>
      <c r="C2327" s="72">
        <v>20.38</v>
      </c>
      <c r="D2327" s="192">
        <f t="shared" si="38"/>
        <v>-0.97398419648441992</v>
      </c>
      <c r="E2327">
        <v>8.4116773874318707E-3</v>
      </c>
    </row>
    <row r="2328" spans="2:5" x14ac:dyDescent="0.35">
      <c r="B2328" s="191">
        <v>44907</v>
      </c>
      <c r="C2328" s="72">
        <v>783.37</v>
      </c>
      <c r="D2328" s="192">
        <f t="shared" si="38"/>
        <v>6.1717476883640021</v>
      </c>
      <c r="E2328">
        <v>8.4058493383449839E-3</v>
      </c>
    </row>
    <row r="2329" spans="2:5" x14ac:dyDescent="0.35">
      <c r="B2329" s="191">
        <v>41124</v>
      </c>
      <c r="C2329" s="72">
        <v>109.23</v>
      </c>
      <c r="D2329" s="192">
        <f t="shared" si="38"/>
        <v>2.6373626373626373</v>
      </c>
      <c r="E2329">
        <v>8.4010339734121864E-3</v>
      </c>
    </row>
    <row r="2330" spans="2:5" x14ac:dyDescent="0.35">
      <c r="B2330" s="191">
        <v>38232</v>
      </c>
      <c r="C2330" s="72">
        <v>30.03</v>
      </c>
      <c r="D2330" s="192">
        <f t="shared" si="38"/>
        <v>-0.97228503133277344</v>
      </c>
      <c r="E2330">
        <v>8.3948959032908999E-3</v>
      </c>
    </row>
    <row r="2331" spans="2:5" x14ac:dyDescent="0.35">
      <c r="B2331" s="191">
        <v>46097</v>
      </c>
      <c r="C2331" s="72">
        <v>1083.53</v>
      </c>
      <c r="D2331" s="192">
        <f t="shared" si="38"/>
        <v>2.9599574298257103E-2</v>
      </c>
      <c r="E2331">
        <v>8.3945240155978151E-3</v>
      </c>
    </row>
    <row r="2332" spans="2:5" x14ac:dyDescent="0.35">
      <c r="B2332" s="191">
        <v>45446</v>
      </c>
      <c r="C2332" s="72">
        <v>1052.3800000000001</v>
      </c>
      <c r="D2332" s="192">
        <f t="shared" si="38"/>
        <v>20.324822695035461</v>
      </c>
      <c r="E2332">
        <v>8.3938598340393966E-3</v>
      </c>
    </row>
    <row r="2333" spans="2:5" x14ac:dyDescent="0.35">
      <c r="B2333" s="191">
        <v>39842</v>
      </c>
      <c r="C2333" s="72">
        <v>49.35</v>
      </c>
      <c r="D2333" s="192">
        <f t="shared" si="38"/>
        <v>4.1246105919003115</v>
      </c>
      <c r="E2333">
        <v>8.3776052308950355E-3</v>
      </c>
    </row>
    <row r="2334" spans="2:5" x14ac:dyDescent="0.35">
      <c r="B2334" s="191">
        <v>37099</v>
      </c>
      <c r="C2334" s="72">
        <v>9.6300000000000008</v>
      </c>
      <c r="D2334" s="192">
        <f t="shared" si="38"/>
        <v>-0.42882562277580061</v>
      </c>
      <c r="E2334">
        <v>8.3769633507853047E-3</v>
      </c>
    </row>
    <row r="2335" spans="2:5" x14ac:dyDescent="0.35">
      <c r="B2335" s="191">
        <v>36060</v>
      </c>
      <c r="C2335" s="72">
        <v>16.86</v>
      </c>
      <c r="D2335" s="192">
        <f t="shared" si="38"/>
        <v>-0.9788700621616202</v>
      </c>
      <c r="E2335">
        <v>8.3732057416268102E-3</v>
      </c>
    </row>
    <row r="2336" spans="2:5" x14ac:dyDescent="0.35">
      <c r="B2336" s="191">
        <v>44811</v>
      </c>
      <c r="C2336" s="72">
        <v>797.92</v>
      </c>
      <c r="D2336" s="192">
        <f t="shared" si="38"/>
        <v>-0.27467752638420495</v>
      </c>
      <c r="E2336">
        <v>8.3659800328572675E-3</v>
      </c>
    </row>
    <row r="2337" spans="2:5" x14ac:dyDescent="0.35">
      <c r="B2337" s="191">
        <v>45831</v>
      </c>
      <c r="C2337" s="72">
        <v>1100.0899999999999</v>
      </c>
      <c r="D2337" s="192">
        <f t="shared" si="38"/>
        <v>31.537414965986393</v>
      </c>
      <c r="E2337">
        <v>8.3595332593928706E-3</v>
      </c>
    </row>
    <row r="2338" spans="2:5" x14ac:dyDescent="0.35">
      <c r="B2338" s="191">
        <v>38365</v>
      </c>
      <c r="C2338" s="72">
        <v>33.81</v>
      </c>
      <c r="D2338" s="192">
        <f t="shared" si="38"/>
        <v>-0.69246861924686187</v>
      </c>
      <c r="E2338">
        <v>8.3507306889352151E-3</v>
      </c>
    </row>
    <row r="2339" spans="2:5" x14ac:dyDescent="0.35">
      <c r="B2339" s="191">
        <v>42703</v>
      </c>
      <c r="C2339" s="72">
        <v>109.94</v>
      </c>
      <c r="D2339" s="192">
        <f t="shared" si="38"/>
        <v>-0.80135513596530861</v>
      </c>
      <c r="E2339">
        <v>8.3463266990735363E-3</v>
      </c>
    </row>
    <row r="2340" spans="2:5" x14ac:dyDescent="0.35">
      <c r="B2340" s="191">
        <v>44230</v>
      </c>
      <c r="C2340" s="72">
        <v>553.45000000000005</v>
      </c>
      <c r="D2340" s="192">
        <f t="shared" si="38"/>
        <v>8.7215879149833135</v>
      </c>
      <c r="E2340">
        <v>8.3444167106965228E-3</v>
      </c>
    </row>
    <row r="2341" spans="2:5" x14ac:dyDescent="0.35">
      <c r="B2341" s="191">
        <v>39682</v>
      </c>
      <c r="C2341" s="72">
        <v>56.93</v>
      </c>
      <c r="D2341" s="192">
        <f t="shared" si="38"/>
        <v>0.30364094343943204</v>
      </c>
      <c r="E2341">
        <v>8.3244775061990239E-3</v>
      </c>
    </row>
    <row r="2342" spans="2:5" x14ac:dyDescent="0.35">
      <c r="B2342" s="191">
        <v>39797</v>
      </c>
      <c r="C2342" s="72">
        <v>43.67</v>
      </c>
      <c r="D2342" s="192">
        <f t="shared" si="38"/>
        <v>1.3994505494505498</v>
      </c>
      <c r="E2342">
        <v>8.3121680905102746E-3</v>
      </c>
    </row>
    <row r="2343" spans="2:5" x14ac:dyDescent="0.35">
      <c r="B2343" s="191">
        <v>36117</v>
      </c>
      <c r="C2343" s="72">
        <v>18.2</v>
      </c>
      <c r="D2343" s="192">
        <f t="shared" si="38"/>
        <v>-0.63490471414242733</v>
      </c>
      <c r="E2343">
        <v>8.310249307479145E-3</v>
      </c>
    </row>
    <row r="2344" spans="2:5" x14ac:dyDescent="0.35">
      <c r="B2344" s="191">
        <v>39128</v>
      </c>
      <c r="C2344" s="72">
        <v>49.85</v>
      </c>
      <c r="D2344" s="192">
        <f t="shared" si="38"/>
        <v>2.7257100149476829</v>
      </c>
      <c r="E2344">
        <v>8.2928802588997375E-3</v>
      </c>
    </row>
    <row r="2345" spans="2:5" x14ac:dyDescent="0.35">
      <c r="B2345" s="191">
        <v>37020</v>
      </c>
      <c r="C2345" s="72">
        <v>13.38</v>
      </c>
      <c r="D2345" s="192">
        <f t="shared" si="38"/>
        <v>-0.8990874123237047</v>
      </c>
      <c r="E2345">
        <v>8.2893745290129051E-3</v>
      </c>
    </row>
    <row r="2346" spans="2:5" x14ac:dyDescent="0.35">
      <c r="B2346" s="191">
        <v>41862</v>
      </c>
      <c r="C2346" s="72">
        <v>132.59</v>
      </c>
      <c r="D2346" s="192">
        <f t="shared" si="38"/>
        <v>0.62607309296051006</v>
      </c>
      <c r="E2346">
        <v>8.2889733840303403E-3</v>
      </c>
    </row>
    <row r="2347" spans="2:5" x14ac:dyDescent="0.35">
      <c r="B2347" s="191">
        <v>40938</v>
      </c>
      <c r="C2347" s="72">
        <v>81.540000000000006</v>
      </c>
      <c r="D2347" s="192">
        <f t="shared" si="38"/>
        <v>3.7824046920821113</v>
      </c>
      <c r="E2347">
        <v>8.2849016940769182E-3</v>
      </c>
    </row>
    <row r="2348" spans="2:5" x14ac:dyDescent="0.35">
      <c r="B2348" s="191">
        <v>36906</v>
      </c>
      <c r="C2348" s="72">
        <v>17.05</v>
      </c>
      <c r="D2348" s="192">
        <f t="shared" si="38"/>
        <v>-0.98222402935902253</v>
      </c>
      <c r="E2348">
        <v>8.2791247782376676E-3</v>
      </c>
    </row>
    <row r="2349" spans="2:5" x14ac:dyDescent="0.35">
      <c r="B2349" s="191">
        <v>45632</v>
      </c>
      <c r="C2349" s="72">
        <v>959.16</v>
      </c>
      <c r="D2349" s="192">
        <f t="shared" si="38"/>
        <v>7.2700465597516803</v>
      </c>
      <c r="E2349">
        <v>8.2729766948039796E-3</v>
      </c>
    </row>
    <row r="2350" spans="2:5" x14ac:dyDescent="0.35">
      <c r="B2350" s="191">
        <v>42753</v>
      </c>
      <c r="C2350" s="72">
        <v>115.98</v>
      </c>
      <c r="D2350" s="192">
        <f t="shared" si="38"/>
        <v>0.26532838751909238</v>
      </c>
      <c r="E2350">
        <v>8.2587151177953011E-3</v>
      </c>
    </row>
    <row r="2351" spans="2:5" x14ac:dyDescent="0.35">
      <c r="B2351" s="191">
        <v>40995</v>
      </c>
      <c r="C2351" s="72">
        <v>91.66</v>
      </c>
      <c r="D2351" s="192">
        <f t="shared" si="38"/>
        <v>0.43802949482271725</v>
      </c>
      <c r="E2351">
        <v>8.2499175008250436E-3</v>
      </c>
    </row>
    <row r="2352" spans="2:5" x14ac:dyDescent="0.35">
      <c r="B2352" s="191">
        <v>39276</v>
      </c>
      <c r="C2352" s="72">
        <v>63.74</v>
      </c>
      <c r="D2352" s="192">
        <f t="shared" si="38"/>
        <v>-0.9347841656690915</v>
      </c>
      <c r="E2352">
        <v>8.2252451755773226E-3</v>
      </c>
    </row>
    <row r="2353" spans="2:5" x14ac:dyDescent="0.35">
      <c r="B2353" s="191">
        <v>45604</v>
      </c>
      <c r="C2353" s="72">
        <v>977.37</v>
      </c>
      <c r="D2353" s="192">
        <f t="shared" si="38"/>
        <v>8.7154075546719696</v>
      </c>
      <c r="E2353">
        <v>8.2215803589849035E-3</v>
      </c>
    </row>
    <row r="2354" spans="2:5" x14ac:dyDescent="0.35">
      <c r="B2354" s="191">
        <v>40427</v>
      </c>
      <c r="C2354" s="72">
        <v>100.6</v>
      </c>
      <c r="D2354" s="192">
        <f t="shared" si="38"/>
        <v>-0.89393108683733291</v>
      </c>
      <c r="E2354">
        <v>8.2180797755060375E-3</v>
      </c>
    </row>
    <row r="2355" spans="2:5" x14ac:dyDescent="0.35">
      <c r="B2355" s="191">
        <v>45622</v>
      </c>
      <c r="C2355" s="72">
        <v>948.44</v>
      </c>
      <c r="D2355" s="192">
        <f t="shared" si="38"/>
        <v>14.13629109479732</v>
      </c>
      <c r="E2355">
        <v>8.2171976485845288E-3</v>
      </c>
    </row>
    <row r="2356" spans="2:5" x14ac:dyDescent="0.35">
      <c r="B2356" s="191">
        <v>39370</v>
      </c>
      <c r="C2356" s="72">
        <v>62.66</v>
      </c>
      <c r="D2356" s="192">
        <f t="shared" si="38"/>
        <v>0.45653184565318439</v>
      </c>
      <c r="E2356">
        <v>8.2059533386966699E-3</v>
      </c>
    </row>
    <row r="2357" spans="2:5" x14ac:dyDescent="0.35">
      <c r="B2357" s="191">
        <v>39885</v>
      </c>
      <c r="C2357" s="72">
        <v>43.02</v>
      </c>
      <c r="D2357" s="192">
        <f t="shared" si="38"/>
        <v>0.94308943089430897</v>
      </c>
      <c r="E2357">
        <v>8.2024841809233973E-3</v>
      </c>
    </row>
    <row r="2358" spans="2:5" x14ac:dyDescent="0.35">
      <c r="B2358" s="191">
        <v>35937</v>
      </c>
      <c r="C2358" s="72">
        <v>22.14</v>
      </c>
      <c r="D2358" s="192">
        <f t="shared" si="38"/>
        <v>0.99459459459459465</v>
      </c>
      <c r="E2358">
        <v>8.1967213114753079E-3</v>
      </c>
    </row>
    <row r="2359" spans="2:5" x14ac:dyDescent="0.35">
      <c r="B2359" s="191">
        <v>37488</v>
      </c>
      <c r="C2359" s="72">
        <v>11.1</v>
      </c>
      <c r="D2359" s="192">
        <f t="shared" si="38"/>
        <v>-0.78071908336625839</v>
      </c>
      <c r="E2359">
        <v>8.1743869209809361E-3</v>
      </c>
    </row>
    <row r="2360" spans="2:5" x14ac:dyDescent="0.35">
      <c r="B2360" s="191">
        <v>38567</v>
      </c>
      <c r="C2360" s="72">
        <v>50.62</v>
      </c>
      <c r="D2360" s="192">
        <f t="shared" si="38"/>
        <v>-0.95555204327134147</v>
      </c>
      <c r="E2360">
        <v>8.1657040430191952E-3</v>
      </c>
    </row>
    <row r="2361" spans="2:5" x14ac:dyDescent="0.35">
      <c r="B2361" s="191">
        <v>46070</v>
      </c>
      <c r="C2361" s="72">
        <v>1138.8599999999999</v>
      </c>
      <c r="D2361" s="192">
        <f t="shared" si="38"/>
        <v>45.051758997169422</v>
      </c>
      <c r="E2361">
        <v>8.1618922842674468E-3</v>
      </c>
    </row>
    <row r="2362" spans="2:5" x14ac:dyDescent="0.35">
      <c r="B2362" s="191">
        <v>36262</v>
      </c>
      <c r="C2362" s="72">
        <v>24.73</v>
      </c>
      <c r="D2362" s="192">
        <f t="shared" si="38"/>
        <v>-4.7747400847131249E-2</v>
      </c>
      <c r="E2362">
        <v>8.153281695882475E-3</v>
      </c>
    </row>
    <row r="2363" spans="2:5" x14ac:dyDescent="0.35">
      <c r="B2363" s="191">
        <v>36224</v>
      </c>
      <c r="C2363" s="72">
        <v>25.97</v>
      </c>
      <c r="D2363" s="192">
        <f t="shared" si="38"/>
        <v>-0.75619601952684945</v>
      </c>
      <c r="E2363">
        <v>8.152173913043459E-3</v>
      </c>
    </row>
    <row r="2364" spans="2:5" x14ac:dyDescent="0.35">
      <c r="B2364" s="191">
        <v>40472</v>
      </c>
      <c r="C2364" s="72">
        <v>106.52</v>
      </c>
      <c r="D2364" s="192">
        <f t="shared" si="38"/>
        <v>0.45618591934381381</v>
      </c>
      <c r="E2364">
        <v>8.1393147832671264E-3</v>
      </c>
    </row>
    <row r="2365" spans="2:5" x14ac:dyDescent="0.35">
      <c r="B2365" s="191">
        <v>38763</v>
      </c>
      <c r="C2365" s="72">
        <v>73.150000000000006</v>
      </c>
      <c r="D2365" s="192">
        <f t="shared" si="38"/>
        <v>-0.64128089446841896</v>
      </c>
      <c r="E2365">
        <v>8.1312017640573497E-3</v>
      </c>
    </row>
    <row r="2366" spans="2:5" x14ac:dyDescent="0.35">
      <c r="B2366" s="191">
        <v>43430</v>
      </c>
      <c r="C2366" s="72">
        <v>203.92</v>
      </c>
      <c r="D2366" s="192">
        <f t="shared" si="38"/>
        <v>3.4301542472300666</v>
      </c>
      <c r="E2366">
        <v>8.1075736602729265E-3</v>
      </c>
    </row>
    <row r="2367" spans="2:5" x14ac:dyDescent="0.35">
      <c r="B2367" s="191">
        <v>39903</v>
      </c>
      <c r="C2367" s="72">
        <v>46.03</v>
      </c>
      <c r="D2367" s="192">
        <f t="shared" si="38"/>
        <v>-0.93357385092719536</v>
      </c>
      <c r="E2367">
        <v>8.1033727551469426E-3</v>
      </c>
    </row>
    <row r="2368" spans="2:5" x14ac:dyDescent="0.35">
      <c r="B2368" s="191">
        <v>44634</v>
      </c>
      <c r="C2368" s="72">
        <v>692.95</v>
      </c>
      <c r="D2368" s="192">
        <f t="shared" si="38"/>
        <v>7.698845091639468</v>
      </c>
      <c r="E2368">
        <v>8.1032325642294012E-3</v>
      </c>
    </row>
    <row r="2369" spans="2:5" x14ac:dyDescent="0.35">
      <c r="B2369" s="191">
        <v>40287</v>
      </c>
      <c r="C2369" s="72">
        <v>79.66</v>
      </c>
      <c r="D2369" s="192">
        <f t="shared" si="38"/>
        <v>5.3983935742971889</v>
      </c>
      <c r="E2369">
        <v>8.0992153885093288E-3</v>
      </c>
    </row>
    <row r="2370" spans="2:5" x14ac:dyDescent="0.35">
      <c r="B2370" s="191">
        <v>37456</v>
      </c>
      <c r="C2370" s="72">
        <v>12.45</v>
      </c>
      <c r="D2370" s="192">
        <f t="shared" si="38"/>
        <v>-0.77811441810728921</v>
      </c>
      <c r="E2370">
        <v>8.0971659919029104E-3</v>
      </c>
    </row>
    <row r="2371" spans="2:5" x14ac:dyDescent="0.35">
      <c r="B2371" s="191">
        <v>38973</v>
      </c>
      <c r="C2371" s="72">
        <v>56.11</v>
      </c>
      <c r="D2371" s="192">
        <f t="shared" si="38"/>
        <v>-0.93057669227818818</v>
      </c>
      <c r="E2371">
        <v>8.0848005749192264E-3</v>
      </c>
    </row>
    <row r="2372" spans="2:5" x14ac:dyDescent="0.35">
      <c r="B2372" s="191">
        <v>44510</v>
      </c>
      <c r="C2372" s="72">
        <v>808.23</v>
      </c>
      <c r="D2372" s="192">
        <f t="shared" ref="D2372:D2435" si="39">C2372/C2373-1</f>
        <v>0.16442875666330492</v>
      </c>
      <c r="E2372">
        <v>8.0823199251636169E-3</v>
      </c>
    </row>
    <row r="2373" spans="2:5" x14ac:dyDescent="0.35">
      <c r="B2373" s="191">
        <v>44581</v>
      </c>
      <c r="C2373" s="72">
        <v>694.1</v>
      </c>
      <c r="D2373" s="192">
        <f t="shared" si="39"/>
        <v>6.7130792310256702</v>
      </c>
      <c r="E2373">
        <v>8.075057367763705E-3</v>
      </c>
    </row>
    <row r="2374" spans="2:5" x14ac:dyDescent="0.35">
      <c r="B2374" s="191">
        <v>40344</v>
      </c>
      <c r="C2374" s="72">
        <v>89.99</v>
      </c>
      <c r="D2374" s="192">
        <f t="shared" si="39"/>
        <v>-0.66198399879803183</v>
      </c>
      <c r="E2374">
        <v>8.0654195138343265E-3</v>
      </c>
    </row>
    <row r="2375" spans="2:5" x14ac:dyDescent="0.35">
      <c r="B2375" s="191">
        <v>43762</v>
      </c>
      <c r="C2375" s="72">
        <v>266.23</v>
      </c>
      <c r="D2375" s="192">
        <f t="shared" si="39"/>
        <v>-0.63897590279755367</v>
      </c>
      <c r="E2375">
        <v>8.0651268458917791E-3</v>
      </c>
    </row>
    <row r="2376" spans="2:5" x14ac:dyDescent="0.35">
      <c r="B2376" s="191">
        <v>44755</v>
      </c>
      <c r="C2376" s="72">
        <v>737.43</v>
      </c>
      <c r="D2376" s="192">
        <f t="shared" si="39"/>
        <v>3.5997380239520957</v>
      </c>
      <c r="E2376">
        <v>8.0515077781118105E-3</v>
      </c>
    </row>
    <row r="2377" spans="2:5" x14ac:dyDescent="0.35">
      <c r="B2377" s="191">
        <v>42935</v>
      </c>
      <c r="C2377" s="72">
        <v>160.32</v>
      </c>
      <c r="D2377" s="192">
        <f t="shared" si="39"/>
        <v>-0.78489776203509898</v>
      </c>
      <c r="E2377">
        <v>8.0482897384306362E-3</v>
      </c>
    </row>
    <row r="2378" spans="2:5" x14ac:dyDescent="0.35">
      <c r="B2378" s="191">
        <v>44854</v>
      </c>
      <c r="C2378" s="72">
        <v>745.32</v>
      </c>
      <c r="D2378" s="192">
        <f t="shared" si="39"/>
        <v>5.9897777360967837</v>
      </c>
      <c r="E2378">
        <v>8.0473916983379024E-3</v>
      </c>
    </row>
    <row r="2379" spans="2:5" x14ac:dyDescent="0.35">
      <c r="B2379" s="191">
        <v>42524</v>
      </c>
      <c r="C2379" s="72">
        <v>106.63</v>
      </c>
      <c r="D2379" s="192">
        <f t="shared" si="39"/>
        <v>0.77067419461972753</v>
      </c>
      <c r="E2379">
        <v>8.035545471733796E-3</v>
      </c>
    </row>
    <row r="2380" spans="2:5" x14ac:dyDescent="0.35">
      <c r="B2380" s="191">
        <v>39247</v>
      </c>
      <c r="C2380" s="72">
        <v>60.22</v>
      </c>
      <c r="D2380" s="192">
        <f t="shared" si="39"/>
        <v>-0.50062194211792033</v>
      </c>
      <c r="E2380">
        <v>8.0348175426849799E-3</v>
      </c>
    </row>
    <row r="2381" spans="2:5" x14ac:dyDescent="0.35">
      <c r="B2381" s="191">
        <v>42200</v>
      </c>
      <c r="C2381" s="72">
        <v>120.59</v>
      </c>
      <c r="D2381" s="192">
        <f t="shared" si="39"/>
        <v>-3.1016472478907153E-2</v>
      </c>
      <c r="E2381">
        <v>8.0247429574522577E-3</v>
      </c>
    </row>
    <row r="2382" spans="2:5" x14ac:dyDescent="0.35">
      <c r="B2382" s="191">
        <v>42598</v>
      </c>
      <c r="C2382" s="72">
        <v>124.45</v>
      </c>
      <c r="D2382" s="192">
        <f t="shared" si="39"/>
        <v>9.9821457555591131E-3</v>
      </c>
      <c r="E2382">
        <v>8.0187915114207087E-3</v>
      </c>
    </row>
    <row r="2383" spans="2:5" x14ac:dyDescent="0.35">
      <c r="B2383" s="191">
        <v>42303</v>
      </c>
      <c r="C2383" s="72">
        <v>123.22</v>
      </c>
      <c r="D2383" s="192">
        <f t="shared" si="39"/>
        <v>9.8851590106007059</v>
      </c>
      <c r="E2383">
        <v>8.0170157068062409E-3</v>
      </c>
    </row>
    <row r="2384" spans="2:5" x14ac:dyDescent="0.35">
      <c r="B2384" s="191">
        <v>37274</v>
      </c>
      <c r="C2384" s="72">
        <v>11.32</v>
      </c>
      <c r="D2384" s="192">
        <f t="shared" si="39"/>
        <v>0.12413108242303883</v>
      </c>
      <c r="E2384">
        <v>8.0142475512021694E-3</v>
      </c>
    </row>
    <row r="2385" spans="2:5" x14ac:dyDescent="0.35">
      <c r="B2385" s="191">
        <v>37117</v>
      </c>
      <c r="C2385" s="72">
        <v>10.07</v>
      </c>
      <c r="D2385" s="192">
        <f t="shared" si="39"/>
        <v>-0.11120917917034423</v>
      </c>
      <c r="E2385">
        <v>8.0080080080080496E-3</v>
      </c>
    </row>
    <row r="2386" spans="2:5" x14ac:dyDescent="0.35">
      <c r="B2386" s="191">
        <v>37379</v>
      </c>
      <c r="C2386" s="72">
        <v>11.33</v>
      </c>
      <c r="D2386" s="192">
        <f t="shared" si="39"/>
        <v>-0.31040779062690205</v>
      </c>
      <c r="E2386">
        <v>8.0071174377223109E-3</v>
      </c>
    </row>
    <row r="2387" spans="2:5" x14ac:dyDescent="0.35">
      <c r="B2387" s="191">
        <v>36048</v>
      </c>
      <c r="C2387" s="72">
        <v>16.43</v>
      </c>
      <c r="D2387" s="192">
        <f t="shared" si="39"/>
        <v>-0.72354029951203103</v>
      </c>
      <c r="E2387">
        <v>7.9754601226993405E-3</v>
      </c>
    </row>
    <row r="2388" spans="2:5" x14ac:dyDescent="0.35">
      <c r="B2388" s="191">
        <v>38638</v>
      </c>
      <c r="C2388" s="72">
        <v>59.43</v>
      </c>
      <c r="D2388" s="192">
        <f t="shared" si="39"/>
        <v>-0.90343650987082624</v>
      </c>
      <c r="E2388">
        <v>7.9715061058345249E-3</v>
      </c>
    </row>
    <row r="2389" spans="2:5" x14ac:dyDescent="0.35">
      <c r="B2389" s="191">
        <v>44330</v>
      </c>
      <c r="C2389" s="72">
        <v>615.45000000000005</v>
      </c>
      <c r="D2389" s="192">
        <f t="shared" si="39"/>
        <v>9.5638516992790947</v>
      </c>
      <c r="E2389">
        <v>7.959514567877024E-3</v>
      </c>
    </row>
    <row r="2390" spans="2:5" x14ac:dyDescent="0.35">
      <c r="B2390" s="191">
        <v>39342</v>
      </c>
      <c r="C2390" s="72">
        <v>58.26</v>
      </c>
      <c r="D2390" s="192">
        <f t="shared" si="39"/>
        <v>-0.93749262378627751</v>
      </c>
      <c r="E2390">
        <v>7.9584775086505299E-3</v>
      </c>
    </row>
    <row r="2391" spans="2:5" x14ac:dyDescent="0.35">
      <c r="B2391" s="191">
        <v>45663</v>
      </c>
      <c r="C2391" s="72">
        <v>932.05</v>
      </c>
      <c r="D2391" s="192">
        <f t="shared" si="39"/>
        <v>-7.4704656011118864E-2</v>
      </c>
      <c r="E2391">
        <v>7.9376236874262318E-3</v>
      </c>
    </row>
    <row r="2392" spans="2:5" x14ac:dyDescent="0.35">
      <c r="B2392" s="191">
        <v>45694</v>
      </c>
      <c r="C2392" s="72">
        <v>1007.3</v>
      </c>
      <c r="D2392" s="192">
        <f t="shared" si="39"/>
        <v>7.0901132439161501</v>
      </c>
      <c r="E2392">
        <v>7.9349990494010925E-3</v>
      </c>
    </row>
    <row r="2393" spans="2:5" x14ac:dyDescent="0.35">
      <c r="B2393" s="191">
        <v>41428</v>
      </c>
      <c r="C2393" s="72">
        <v>124.51</v>
      </c>
      <c r="D2393" s="192">
        <f t="shared" si="39"/>
        <v>-0.54063825862387016</v>
      </c>
      <c r="E2393">
        <v>7.933295555735409E-3</v>
      </c>
    </row>
    <row r="2394" spans="2:5" x14ac:dyDescent="0.35">
      <c r="B2394" s="191">
        <v>43229</v>
      </c>
      <c r="C2394" s="72">
        <v>271.05</v>
      </c>
      <c r="D2394" s="192">
        <f t="shared" si="39"/>
        <v>1.5625E-2</v>
      </c>
      <c r="E2394">
        <v>7.9205711735832462E-3</v>
      </c>
    </row>
    <row r="2395" spans="2:5" x14ac:dyDescent="0.35">
      <c r="B2395" s="191">
        <v>43231</v>
      </c>
      <c r="C2395" s="72">
        <v>266.88</v>
      </c>
      <c r="D2395" s="192">
        <f t="shared" si="39"/>
        <v>2.0224235560588903</v>
      </c>
      <c r="E2395">
        <v>7.8930473205180984E-3</v>
      </c>
    </row>
    <row r="2396" spans="2:5" x14ac:dyDescent="0.35">
      <c r="B2396" s="191">
        <v>40543</v>
      </c>
      <c r="C2396" s="72">
        <v>88.3</v>
      </c>
      <c r="D2396" s="192">
        <f t="shared" si="39"/>
        <v>-0.17868105292530934</v>
      </c>
      <c r="E2396">
        <v>7.8758132633260924E-3</v>
      </c>
    </row>
    <row r="2397" spans="2:5" x14ac:dyDescent="0.35">
      <c r="B2397" s="191">
        <v>42485</v>
      </c>
      <c r="C2397" s="72">
        <v>107.51</v>
      </c>
      <c r="D2397" s="192">
        <f t="shared" si="39"/>
        <v>8.3243712055507384</v>
      </c>
      <c r="E2397">
        <v>7.8747539139403244E-3</v>
      </c>
    </row>
    <row r="2398" spans="2:5" x14ac:dyDescent="0.35">
      <c r="B2398" s="191">
        <v>37629</v>
      </c>
      <c r="C2398" s="72">
        <v>11.53</v>
      </c>
      <c r="D2398" s="192">
        <f t="shared" si="39"/>
        <v>-0.86175059952038369</v>
      </c>
      <c r="E2398">
        <v>7.8671328671329199E-3</v>
      </c>
    </row>
    <row r="2399" spans="2:5" x14ac:dyDescent="0.35">
      <c r="B2399" s="191">
        <v>40616</v>
      </c>
      <c r="C2399" s="72">
        <v>83.4</v>
      </c>
      <c r="D2399" s="192">
        <f t="shared" si="39"/>
        <v>0.47480106100795783</v>
      </c>
      <c r="E2399">
        <v>7.8549848942599532E-3</v>
      </c>
    </row>
    <row r="2400" spans="2:5" x14ac:dyDescent="0.35">
      <c r="B2400" s="191">
        <v>38974</v>
      </c>
      <c r="C2400" s="72">
        <v>56.55</v>
      </c>
      <c r="D2400" s="192">
        <f t="shared" si="39"/>
        <v>-0.72332305885806547</v>
      </c>
      <c r="E2400">
        <v>7.8417394403849094E-3</v>
      </c>
    </row>
    <row r="2401" spans="2:5" x14ac:dyDescent="0.35">
      <c r="B2401" s="191">
        <v>43482</v>
      </c>
      <c r="C2401" s="72">
        <v>204.39</v>
      </c>
      <c r="D2401" s="192">
        <f t="shared" si="39"/>
        <v>-0.82577972501853947</v>
      </c>
      <c r="E2401">
        <v>7.8402366863903339E-3</v>
      </c>
    </row>
    <row r="2402" spans="2:5" x14ac:dyDescent="0.35">
      <c r="B2402" s="191">
        <v>45982</v>
      </c>
      <c r="C2402" s="72">
        <v>1173.17</v>
      </c>
      <c r="D2402" s="192">
        <f t="shared" si="39"/>
        <v>22.97159787494892</v>
      </c>
      <c r="E2402">
        <v>7.8347150036510715E-3</v>
      </c>
    </row>
    <row r="2403" spans="2:5" x14ac:dyDescent="0.35">
      <c r="B2403" s="191">
        <v>38559</v>
      </c>
      <c r="C2403" s="72">
        <v>48.94</v>
      </c>
      <c r="D2403" s="192">
        <f t="shared" si="39"/>
        <v>-0.64154398300739768</v>
      </c>
      <c r="E2403">
        <v>7.8253706754529695E-3</v>
      </c>
    </row>
    <row r="2404" spans="2:5" x14ac:dyDescent="0.35">
      <c r="B2404" s="191">
        <v>41198</v>
      </c>
      <c r="C2404" s="72">
        <v>136.53</v>
      </c>
      <c r="D2404" s="192">
        <f t="shared" si="39"/>
        <v>4.2959658650116364</v>
      </c>
      <c r="E2404">
        <v>7.8246106148962546E-3</v>
      </c>
    </row>
    <row r="2405" spans="2:5" x14ac:dyDescent="0.35">
      <c r="B2405" s="191">
        <v>35802</v>
      </c>
      <c r="C2405" s="72">
        <v>25.78</v>
      </c>
      <c r="D2405" s="192">
        <f t="shared" si="39"/>
        <v>-0.97554543729842536</v>
      </c>
      <c r="E2405">
        <v>7.8186082877249596E-3</v>
      </c>
    </row>
    <row r="2406" spans="2:5" x14ac:dyDescent="0.35">
      <c r="B2406" s="191">
        <v>45750</v>
      </c>
      <c r="C2406" s="72">
        <v>1054.2</v>
      </c>
      <c r="D2406" s="192">
        <f t="shared" si="39"/>
        <v>10.506221349050426</v>
      </c>
      <c r="E2406">
        <v>7.8104834469374662E-3</v>
      </c>
    </row>
    <row r="2407" spans="2:5" x14ac:dyDescent="0.35">
      <c r="B2407" s="191">
        <v>40941</v>
      </c>
      <c r="C2407" s="72">
        <v>91.62</v>
      </c>
      <c r="D2407" s="192">
        <f t="shared" si="39"/>
        <v>2.7365415986949433</v>
      </c>
      <c r="E2407">
        <v>7.8099219007810028E-3</v>
      </c>
    </row>
    <row r="2408" spans="2:5" x14ac:dyDescent="0.35">
      <c r="B2408" s="191">
        <v>38131</v>
      </c>
      <c r="C2408" s="72">
        <v>24.52</v>
      </c>
      <c r="D2408" s="192">
        <f t="shared" si="39"/>
        <v>-0.97181738770631232</v>
      </c>
      <c r="E2408">
        <v>7.8092889436909285E-3</v>
      </c>
    </row>
    <row r="2409" spans="2:5" x14ac:dyDescent="0.35">
      <c r="B2409" s="191">
        <v>45224</v>
      </c>
      <c r="C2409" s="72">
        <v>870.04</v>
      </c>
      <c r="D2409" s="192">
        <f t="shared" si="39"/>
        <v>2.5613589848546865</v>
      </c>
      <c r="E2409">
        <v>7.8072512452218579E-3</v>
      </c>
    </row>
    <row r="2410" spans="2:5" x14ac:dyDescent="0.35">
      <c r="B2410" s="191">
        <v>43658</v>
      </c>
      <c r="C2410" s="72">
        <v>244.3</v>
      </c>
      <c r="D2410" s="192">
        <f t="shared" si="39"/>
        <v>13.533016061867938</v>
      </c>
      <c r="E2410">
        <v>7.7967080565983782E-3</v>
      </c>
    </row>
    <row r="2411" spans="2:5" x14ac:dyDescent="0.35">
      <c r="B2411" s="191">
        <v>37893</v>
      </c>
      <c r="C2411" s="72">
        <v>16.809999999999999</v>
      </c>
      <c r="D2411" s="192">
        <f t="shared" si="39"/>
        <v>-0.63927038626609445</v>
      </c>
      <c r="E2411">
        <v>7.7937649880095439E-3</v>
      </c>
    </row>
    <row r="2412" spans="2:5" x14ac:dyDescent="0.35">
      <c r="B2412" s="191">
        <v>39161</v>
      </c>
      <c r="C2412" s="72">
        <v>46.6</v>
      </c>
      <c r="D2412" s="192">
        <f t="shared" si="39"/>
        <v>-0.94706410241846617</v>
      </c>
      <c r="E2412">
        <v>7.7854671280277454E-3</v>
      </c>
    </row>
    <row r="2413" spans="2:5" x14ac:dyDescent="0.35">
      <c r="B2413" s="191">
        <v>45230</v>
      </c>
      <c r="C2413" s="72">
        <v>880.31</v>
      </c>
      <c r="D2413" s="192">
        <f t="shared" si="39"/>
        <v>-1.4993678038737523E-2</v>
      </c>
      <c r="E2413">
        <v>7.7846847775067118E-3</v>
      </c>
    </row>
    <row r="2414" spans="2:5" x14ac:dyDescent="0.35">
      <c r="B2414" s="191">
        <v>45653</v>
      </c>
      <c r="C2414" s="72">
        <v>893.71</v>
      </c>
      <c r="D2414" s="192">
        <f t="shared" si="39"/>
        <v>0.56895825287033475</v>
      </c>
      <c r="E2414">
        <v>7.769333122843447E-3</v>
      </c>
    </row>
    <row r="2415" spans="2:5" x14ac:dyDescent="0.35">
      <c r="B2415" s="191">
        <v>44235</v>
      </c>
      <c r="C2415" s="72">
        <v>569.62</v>
      </c>
      <c r="D2415" s="192">
        <f t="shared" si="39"/>
        <v>1.2057775712515491</v>
      </c>
      <c r="E2415">
        <v>7.7667498186577699E-3</v>
      </c>
    </row>
    <row r="2416" spans="2:5" x14ac:dyDescent="0.35">
      <c r="B2416" s="191">
        <v>43172</v>
      </c>
      <c r="C2416" s="72">
        <v>258.24</v>
      </c>
      <c r="D2416" s="192">
        <f t="shared" si="39"/>
        <v>-3.0969340353048658E-4</v>
      </c>
      <c r="E2416">
        <v>7.7658536585365479E-3</v>
      </c>
    </row>
    <row r="2417" spans="2:5" x14ac:dyDescent="0.35">
      <c r="B2417" s="191">
        <v>43741</v>
      </c>
      <c r="C2417" s="72">
        <v>258.32</v>
      </c>
      <c r="D2417" s="192">
        <f t="shared" si="39"/>
        <v>2.0613889547286086</v>
      </c>
      <c r="E2417">
        <v>7.7634299535755957E-3</v>
      </c>
    </row>
    <row r="2418" spans="2:5" x14ac:dyDescent="0.35">
      <c r="B2418" s="191">
        <v>40646</v>
      </c>
      <c r="C2418" s="72">
        <v>84.38</v>
      </c>
      <c r="D2418" s="192">
        <f t="shared" si="39"/>
        <v>-0.36931011286344273</v>
      </c>
      <c r="E2418">
        <v>7.7630478920338586E-3</v>
      </c>
    </row>
    <row r="2419" spans="2:5" x14ac:dyDescent="0.35">
      <c r="B2419" s="191">
        <v>41855</v>
      </c>
      <c r="C2419" s="72">
        <v>133.79</v>
      </c>
      <c r="D2419" s="192">
        <f t="shared" si="39"/>
        <v>1.4512641993404176</v>
      </c>
      <c r="E2419">
        <v>7.7583609520939234E-3</v>
      </c>
    </row>
    <row r="2420" spans="2:5" x14ac:dyDescent="0.35">
      <c r="B2420" s="191">
        <v>39716</v>
      </c>
      <c r="C2420" s="72">
        <v>54.58</v>
      </c>
      <c r="D2420" s="192">
        <f t="shared" si="39"/>
        <v>-0.82204688467933873</v>
      </c>
      <c r="E2420">
        <v>7.7548005908418816E-3</v>
      </c>
    </row>
    <row r="2421" spans="2:5" x14ac:dyDescent="0.35">
      <c r="B2421" s="191">
        <v>43831</v>
      </c>
      <c r="C2421" s="72">
        <v>306.70999999999998</v>
      </c>
      <c r="D2421" s="192">
        <f t="shared" si="39"/>
        <v>-0.64255829943943965</v>
      </c>
      <c r="E2421">
        <v>7.7542303269260149E-3</v>
      </c>
    </row>
    <row r="2422" spans="2:5" x14ac:dyDescent="0.35">
      <c r="B2422" s="191">
        <v>45191</v>
      </c>
      <c r="C2422" s="72">
        <v>858.07</v>
      </c>
      <c r="D2422" s="192">
        <f t="shared" si="39"/>
        <v>12.740112089671738</v>
      </c>
      <c r="E2422">
        <v>7.7513006917449001E-3</v>
      </c>
    </row>
    <row r="2423" spans="2:5" x14ac:dyDescent="0.35">
      <c r="B2423" s="191">
        <v>39482</v>
      </c>
      <c r="C2423" s="72">
        <v>62.45</v>
      </c>
      <c r="D2423" s="192">
        <f t="shared" si="39"/>
        <v>3.3579902302861129</v>
      </c>
      <c r="E2423">
        <v>7.7456833951912163E-3</v>
      </c>
    </row>
    <row r="2424" spans="2:5" x14ac:dyDescent="0.35">
      <c r="B2424" s="191">
        <v>36739</v>
      </c>
      <c r="C2424" s="72">
        <v>14.33</v>
      </c>
      <c r="D2424" s="192">
        <f t="shared" si="39"/>
        <v>-0.38995317156236697</v>
      </c>
      <c r="E2424">
        <v>7.7355836849506421E-3</v>
      </c>
    </row>
    <row r="2425" spans="2:5" x14ac:dyDescent="0.35">
      <c r="B2425" s="191">
        <v>36314</v>
      </c>
      <c r="C2425" s="72">
        <v>23.49</v>
      </c>
      <c r="D2425" s="192">
        <f t="shared" si="39"/>
        <v>-0.56101663240515798</v>
      </c>
      <c r="E2425">
        <v>7.7220077220077066E-3</v>
      </c>
    </row>
    <row r="2426" spans="2:5" x14ac:dyDescent="0.35">
      <c r="B2426" s="191">
        <v>39920</v>
      </c>
      <c r="C2426" s="72">
        <v>53.51</v>
      </c>
      <c r="D2426" s="192">
        <f t="shared" si="39"/>
        <v>-0.90122021007550168</v>
      </c>
      <c r="E2426">
        <v>7.7212806026365488E-3</v>
      </c>
    </row>
    <row r="2427" spans="2:5" x14ac:dyDescent="0.35">
      <c r="B2427" s="191">
        <v>44172</v>
      </c>
      <c r="C2427" s="72">
        <v>541.71</v>
      </c>
      <c r="D2427" s="192">
        <f t="shared" si="39"/>
        <v>-0.41096069156744408</v>
      </c>
      <c r="E2427">
        <v>7.7200684574747491E-3</v>
      </c>
    </row>
    <row r="2428" spans="2:5" x14ac:dyDescent="0.35">
      <c r="B2428" s="191">
        <v>45260</v>
      </c>
      <c r="C2428" s="72">
        <v>919.65</v>
      </c>
      <c r="D2428" s="192">
        <f t="shared" si="39"/>
        <v>24.133916370593056</v>
      </c>
      <c r="E2428">
        <v>7.7141385695971287E-3</v>
      </c>
    </row>
    <row r="2429" spans="2:5" x14ac:dyDescent="0.35">
      <c r="B2429" s="191">
        <v>36434</v>
      </c>
      <c r="C2429" s="72">
        <v>36.590000000000003</v>
      </c>
      <c r="D2429" s="192">
        <f t="shared" si="39"/>
        <v>-0.9651593490825644</v>
      </c>
      <c r="E2429">
        <v>7.7113742770587024E-3</v>
      </c>
    </row>
    <row r="2430" spans="2:5" x14ac:dyDescent="0.35">
      <c r="B2430" s="191">
        <v>45880</v>
      </c>
      <c r="C2430" s="72">
        <v>1050.21</v>
      </c>
      <c r="D2430" s="192">
        <f t="shared" si="39"/>
        <v>14.396716024043398</v>
      </c>
      <c r="E2430">
        <v>7.7050029745340254E-3</v>
      </c>
    </row>
    <row r="2431" spans="2:5" x14ac:dyDescent="0.35">
      <c r="B2431" s="191">
        <v>39447</v>
      </c>
      <c r="C2431" s="72">
        <v>68.209999999999994</v>
      </c>
      <c r="D2431" s="192">
        <f t="shared" si="39"/>
        <v>-0.93761375588786755</v>
      </c>
      <c r="E2431">
        <v>7.6820800709114234E-3</v>
      </c>
    </row>
    <row r="2432" spans="2:5" x14ac:dyDescent="0.35">
      <c r="B2432" s="191">
        <v>46128</v>
      </c>
      <c r="C2432" s="72">
        <v>1093.3499999999999</v>
      </c>
      <c r="D2432" s="192">
        <f t="shared" si="39"/>
        <v>33.643536121673002</v>
      </c>
      <c r="E2432">
        <v>7.6772778381963835E-3</v>
      </c>
    </row>
    <row r="2433" spans="2:5" x14ac:dyDescent="0.35">
      <c r="B2433" s="191">
        <v>36482</v>
      </c>
      <c r="C2433" s="72">
        <v>31.56</v>
      </c>
      <c r="D2433" s="192">
        <f t="shared" si="39"/>
        <v>1.6655405405405403</v>
      </c>
      <c r="E2433">
        <v>7.6628352490419882E-3</v>
      </c>
    </row>
    <row r="2434" spans="2:5" x14ac:dyDescent="0.35">
      <c r="B2434" s="191">
        <v>37603</v>
      </c>
      <c r="C2434" s="72">
        <v>11.84</v>
      </c>
      <c r="D2434" s="192">
        <f t="shared" si="39"/>
        <v>-0.98933054581827684</v>
      </c>
      <c r="E2434">
        <v>7.6595744680851841E-3</v>
      </c>
    </row>
    <row r="2435" spans="2:5" x14ac:dyDescent="0.35">
      <c r="B2435" s="191">
        <v>46086</v>
      </c>
      <c r="C2435" s="72">
        <v>1109.71</v>
      </c>
      <c r="D2435" s="192">
        <f t="shared" si="39"/>
        <v>2.9351418439716315</v>
      </c>
      <c r="E2435">
        <v>7.6547290425688086E-3</v>
      </c>
    </row>
    <row r="2436" spans="2:5" x14ac:dyDescent="0.35">
      <c r="B2436" s="191">
        <v>43784</v>
      </c>
      <c r="C2436" s="72">
        <v>282</v>
      </c>
      <c r="D2436" s="192">
        <f t="shared" ref="D2436:D2499" si="40">C2436/C2437-1</f>
        <v>4.0930106555896701</v>
      </c>
      <c r="E2436">
        <v>7.646680483098578E-3</v>
      </c>
    </row>
    <row r="2437" spans="2:5" x14ac:dyDescent="0.35">
      <c r="B2437" s="191">
        <v>38902</v>
      </c>
      <c r="C2437" s="72">
        <v>55.37</v>
      </c>
      <c r="D2437" s="192">
        <f t="shared" si="40"/>
        <v>0.74668769716088335</v>
      </c>
      <c r="E2437">
        <v>7.6433121019108263E-3</v>
      </c>
    </row>
    <row r="2438" spans="2:5" x14ac:dyDescent="0.35">
      <c r="B2438" s="191">
        <v>38316</v>
      </c>
      <c r="C2438" s="72">
        <v>31.7</v>
      </c>
      <c r="D2438" s="192">
        <f t="shared" si="40"/>
        <v>-0.86696881950564442</v>
      </c>
      <c r="E2438">
        <v>7.6287349014620975E-3</v>
      </c>
    </row>
    <row r="2439" spans="2:5" x14ac:dyDescent="0.35">
      <c r="B2439" s="191">
        <v>43677</v>
      </c>
      <c r="C2439" s="72">
        <v>238.29</v>
      </c>
      <c r="D2439" s="192">
        <f t="shared" si="40"/>
        <v>9.5812611012433386</v>
      </c>
      <c r="E2439">
        <v>7.6113154890269374E-3</v>
      </c>
    </row>
    <row r="2440" spans="2:5" x14ac:dyDescent="0.35">
      <c r="B2440" s="191">
        <v>38063</v>
      </c>
      <c r="C2440" s="72">
        <v>22.52</v>
      </c>
      <c r="D2440" s="192">
        <f t="shared" si="40"/>
        <v>-0.88667471819645738</v>
      </c>
      <c r="E2440">
        <v>7.6062639821028455E-3</v>
      </c>
    </row>
    <row r="2441" spans="2:5" x14ac:dyDescent="0.35">
      <c r="B2441" s="191">
        <v>43487</v>
      </c>
      <c r="C2441" s="72">
        <v>198.72</v>
      </c>
      <c r="D2441" s="192">
        <f t="shared" si="40"/>
        <v>-0.82210286021216594</v>
      </c>
      <c r="E2441">
        <v>7.6057195010648115E-3</v>
      </c>
    </row>
    <row r="2442" spans="2:5" x14ac:dyDescent="0.35">
      <c r="B2442" s="191">
        <v>45940</v>
      </c>
      <c r="C2442" s="72">
        <v>1117.05</v>
      </c>
      <c r="D2442" s="192">
        <f t="shared" si="40"/>
        <v>13.533567525370804</v>
      </c>
      <c r="E2442">
        <v>7.6040482762353978E-3</v>
      </c>
    </row>
    <row r="2443" spans="2:5" x14ac:dyDescent="0.35">
      <c r="B2443" s="191">
        <v>40176</v>
      </c>
      <c r="C2443" s="72">
        <v>76.86</v>
      </c>
      <c r="D2443" s="192">
        <f t="shared" si="40"/>
        <v>-0.68843487778183143</v>
      </c>
      <c r="E2443">
        <v>7.6035658101729631E-3</v>
      </c>
    </row>
    <row r="2444" spans="2:5" x14ac:dyDescent="0.35">
      <c r="B2444" s="191">
        <v>43257</v>
      </c>
      <c r="C2444" s="72">
        <v>246.69</v>
      </c>
      <c r="D2444" s="192">
        <f t="shared" si="40"/>
        <v>6.4326604398915341</v>
      </c>
      <c r="E2444">
        <v>7.5971081975247934E-3</v>
      </c>
    </row>
    <row r="2445" spans="2:5" x14ac:dyDescent="0.35">
      <c r="B2445" s="191">
        <v>38337</v>
      </c>
      <c r="C2445" s="72">
        <v>33.19</v>
      </c>
      <c r="D2445" s="192">
        <f t="shared" si="40"/>
        <v>1.2717316906228611</v>
      </c>
      <c r="E2445">
        <v>7.5895567698847088E-3</v>
      </c>
    </row>
    <row r="2446" spans="2:5" x14ac:dyDescent="0.35">
      <c r="B2446" s="191">
        <v>37818</v>
      </c>
      <c r="C2446" s="72">
        <v>14.61</v>
      </c>
      <c r="D2446" s="192">
        <f t="shared" si="40"/>
        <v>-0.88421302900618159</v>
      </c>
      <c r="E2446">
        <v>7.5862068965517615E-3</v>
      </c>
    </row>
    <row r="2447" spans="2:5" x14ac:dyDescent="0.35">
      <c r="B2447" s="191">
        <v>41613</v>
      </c>
      <c r="C2447" s="72">
        <v>126.18</v>
      </c>
      <c r="D2447" s="192">
        <f t="shared" si="40"/>
        <v>5.5104941884773107E-2</v>
      </c>
      <c r="E2447">
        <v>7.58604168330268E-3</v>
      </c>
    </row>
    <row r="2448" spans="2:5" x14ac:dyDescent="0.35">
      <c r="B2448" s="191">
        <v>41516</v>
      </c>
      <c r="C2448" s="72">
        <v>119.59</v>
      </c>
      <c r="D2448" s="192">
        <f t="shared" si="40"/>
        <v>0.99916415914409895</v>
      </c>
      <c r="E2448">
        <v>7.5827786671160968E-3</v>
      </c>
    </row>
    <row r="2449" spans="2:5" x14ac:dyDescent="0.35">
      <c r="B2449" s="191">
        <v>39625</v>
      </c>
      <c r="C2449" s="72">
        <v>59.82</v>
      </c>
      <c r="D2449" s="192">
        <f t="shared" si="40"/>
        <v>-0.31821290175518568</v>
      </c>
      <c r="E2449">
        <v>7.5795856493179325E-3</v>
      </c>
    </row>
    <row r="2450" spans="2:5" x14ac:dyDescent="0.35">
      <c r="B2450" s="191">
        <v>41065</v>
      </c>
      <c r="C2450" s="72">
        <v>87.74</v>
      </c>
      <c r="D2450" s="192">
        <f t="shared" si="40"/>
        <v>-0.84477115510500156</v>
      </c>
      <c r="E2450">
        <v>7.579237482774337E-3</v>
      </c>
    </row>
    <row r="2451" spans="2:5" x14ac:dyDescent="0.35">
      <c r="B2451" s="191">
        <v>44232</v>
      </c>
      <c r="C2451" s="72">
        <v>565.23</v>
      </c>
      <c r="D2451" s="192">
        <f t="shared" si="40"/>
        <v>46.141784820683903</v>
      </c>
      <c r="E2451">
        <v>7.5760276658705106E-3</v>
      </c>
    </row>
    <row r="2452" spans="2:5" x14ac:dyDescent="0.35">
      <c r="B2452" s="191">
        <v>36837</v>
      </c>
      <c r="C2452" s="72">
        <v>11.99</v>
      </c>
      <c r="D2452" s="192">
        <f t="shared" si="40"/>
        <v>-0.9400619876024795</v>
      </c>
      <c r="E2452">
        <v>7.5630252100840067E-3</v>
      </c>
    </row>
    <row r="2453" spans="2:5" x14ac:dyDescent="0.35">
      <c r="B2453" s="191">
        <v>43479</v>
      </c>
      <c r="C2453" s="72">
        <v>200.04</v>
      </c>
      <c r="D2453" s="192">
        <f t="shared" si="40"/>
        <v>-0.41450564889071018</v>
      </c>
      <c r="E2453">
        <v>7.5551526140829051E-3</v>
      </c>
    </row>
    <row r="2454" spans="2:5" x14ac:dyDescent="0.35">
      <c r="B2454" s="191">
        <v>43971</v>
      </c>
      <c r="C2454" s="72">
        <v>341.66</v>
      </c>
      <c r="D2454" s="192">
        <f t="shared" si="40"/>
        <v>0.52356744704570812</v>
      </c>
      <c r="E2454">
        <v>7.5493954585668099E-3</v>
      </c>
    </row>
    <row r="2455" spans="2:5" x14ac:dyDescent="0.35">
      <c r="B2455" s="191">
        <v>43328</v>
      </c>
      <c r="C2455" s="72">
        <v>224.25</v>
      </c>
      <c r="D2455" s="192">
        <f t="shared" si="40"/>
        <v>15.785179640718564</v>
      </c>
      <c r="E2455">
        <v>7.5481870872085022E-3</v>
      </c>
    </row>
    <row r="2456" spans="2:5" x14ac:dyDescent="0.35">
      <c r="B2456" s="191">
        <v>35360</v>
      </c>
      <c r="C2456" s="72">
        <v>13.36</v>
      </c>
      <c r="D2456" s="192">
        <f t="shared" si="40"/>
        <v>-0.2313003452243958</v>
      </c>
      <c r="E2456">
        <v>7.541478129713397E-3</v>
      </c>
    </row>
    <row r="2457" spans="2:5" x14ac:dyDescent="0.35">
      <c r="B2457" s="191">
        <v>35130</v>
      </c>
      <c r="C2457" s="72">
        <v>17.38</v>
      </c>
      <c r="D2457" s="192">
        <f t="shared" si="40"/>
        <v>-0.8631926952141058</v>
      </c>
      <c r="E2457">
        <v>7.5362318840579423E-3</v>
      </c>
    </row>
    <row r="2458" spans="2:5" x14ac:dyDescent="0.35">
      <c r="B2458" s="191">
        <v>41500</v>
      </c>
      <c r="C2458" s="72">
        <v>127.04</v>
      </c>
      <c r="D2458" s="192">
        <f t="shared" si="40"/>
        <v>-0.88784815713970422</v>
      </c>
      <c r="E2458">
        <v>7.5343008961852309E-3</v>
      </c>
    </row>
    <row r="2459" spans="2:5" x14ac:dyDescent="0.35">
      <c r="B2459" s="191">
        <v>45483</v>
      </c>
      <c r="C2459" s="72">
        <v>1132.75</v>
      </c>
      <c r="D2459" s="192">
        <f t="shared" si="40"/>
        <v>104.86448598130842</v>
      </c>
      <c r="E2459">
        <v>7.5337104635855301E-3</v>
      </c>
    </row>
    <row r="2460" spans="2:5" x14ac:dyDescent="0.35">
      <c r="B2460" s="191">
        <v>37543</v>
      </c>
      <c r="C2460" s="72">
        <v>10.7</v>
      </c>
      <c r="D2460" s="192">
        <f t="shared" si="40"/>
        <v>-0.92162894601918999</v>
      </c>
      <c r="E2460">
        <v>7.532956685499137E-3</v>
      </c>
    </row>
    <row r="2461" spans="2:5" x14ac:dyDescent="0.35">
      <c r="B2461" s="191">
        <v>41194</v>
      </c>
      <c r="C2461" s="72">
        <v>136.53</v>
      </c>
      <c r="D2461" s="192">
        <f t="shared" si="40"/>
        <v>5.3680037313432836</v>
      </c>
      <c r="E2461">
        <v>7.5271197697588388E-3</v>
      </c>
    </row>
    <row r="2462" spans="2:5" x14ac:dyDescent="0.35">
      <c r="B2462" s="191">
        <v>36684</v>
      </c>
      <c r="C2462" s="72">
        <v>21.44</v>
      </c>
      <c r="D2462" s="192">
        <f t="shared" si="40"/>
        <v>-0.83335924141147211</v>
      </c>
      <c r="E2462">
        <v>7.5187969924812581E-3</v>
      </c>
    </row>
    <row r="2463" spans="2:5" x14ac:dyDescent="0.35">
      <c r="B2463" s="191">
        <v>42139</v>
      </c>
      <c r="C2463" s="72">
        <v>128.66</v>
      </c>
      <c r="D2463" s="192">
        <f t="shared" si="40"/>
        <v>6.9962709757613419</v>
      </c>
      <c r="E2463">
        <v>7.5176194205168745E-3</v>
      </c>
    </row>
    <row r="2464" spans="2:5" x14ac:dyDescent="0.35">
      <c r="B2464" s="191">
        <v>35067</v>
      </c>
      <c r="C2464" s="72">
        <v>16.09</v>
      </c>
      <c r="D2464" s="192">
        <f t="shared" si="40"/>
        <v>-0.82864749733759324</v>
      </c>
      <c r="E2464">
        <v>7.5140889167188973E-3</v>
      </c>
    </row>
    <row r="2465" spans="2:5" x14ac:dyDescent="0.35">
      <c r="B2465" s="191">
        <v>40518</v>
      </c>
      <c r="C2465" s="72">
        <v>93.9</v>
      </c>
      <c r="D2465" s="192">
        <f t="shared" si="40"/>
        <v>0.89047714918461862</v>
      </c>
      <c r="E2465">
        <v>7.5107296137340018E-3</v>
      </c>
    </row>
    <row r="2466" spans="2:5" x14ac:dyDescent="0.35">
      <c r="B2466" s="191">
        <v>38565</v>
      </c>
      <c r="C2466" s="72">
        <v>49.67</v>
      </c>
      <c r="D2466" s="192">
        <f t="shared" si="40"/>
        <v>-0.86312279541446202</v>
      </c>
      <c r="E2466">
        <v>7.5050709939148419E-3</v>
      </c>
    </row>
    <row r="2467" spans="2:5" x14ac:dyDescent="0.35">
      <c r="B2467" s="191">
        <v>43850</v>
      </c>
      <c r="C2467" s="72">
        <v>362.88</v>
      </c>
      <c r="D2467" s="192">
        <f t="shared" si="40"/>
        <v>0.45001198753296578</v>
      </c>
      <c r="E2467">
        <v>7.496251874062887E-3</v>
      </c>
    </row>
    <row r="2468" spans="2:5" x14ac:dyDescent="0.35">
      <c r="B2468" s="191">
        <v>43264</v>
      </c>
      <c r="C2468" s="72">
        <v>250.26</v>
      </c>
      <c r="D2468" s="192">
        <f t="shared" si="40"/>
        <v>8.2964338781575027</v>
      </c>
      <c r="E2468">
        <v>7.4879227053139541E-3</v>
      </c>
    </row>
    <row r="2469" spans="2:5" x14ac:dyDescent="0.35">
      <c r="B2469" s="191">
        <v>38034</v>
      </c>
      <c r="C2469" s="72">
        <v>26.92</v>
      </c>
      <c r="D2469" s="192">
        <f t="shared" si="40"/>
        <v>-0.9750897583003294</v>
      </c>
      <c r="E2469">
        <v>7.4850299401199027E-3</v>
      </c>
    </row>
    <row r="2470" spans="2:5" x14ac:dyDescent="0.35">
      <c r="B2470" s="191">
        <v>45758</v>
      </c>
      <c r="C2470" s="72">
        <v>1080.68</v>
      </c>
      <c r="D2470" s="192">
        <f t="shared" si="40"/>
        <v>6.9362561504002365</v>
      </c>
      <c r="E2470">
        <v>7.4767400667499206E-3</v>
      </c>
    </row>
    <row r="2471" spans="2:5" x14ac:dyDescent="0.35">
      <c r="B2471" s="191">
        <v>41983</v>
      </c>
      <c r="C2471" s="72">
        <v>136.16999999999999</v>
      </c>
      <c r="D2471" s="192">
        <f t="shared" si="40"/>
        <v>-1.0032715376226964E-2</v>
      </c>
      <c r="E2471">
        <v>7.4726250369931968E-3</v>
      </c>
    </row>
    <row r="2472" spans="2:5" x14ac:dyDescent="0.35">
      <c r="B2472" s="191">
        <v>41199</v>
      </c>
      <c r="C2472" s="72">
        <v>137.55000000000001</v>
      </c>
      <c r="D2472" s="192">
        <f t="shared" si="40"/>
        <v>0.886572486627349</v>
      </c>
      <c r="E2472">
        <v>7.4708855196661261E-3</v>
      </c>
    </row>
    <row r="2473" spans="2:5" x14ac:dyDescent="0.35">
      <c r="B2473" s="191">
        <v>40602</v>
      </c>
      <c r="C2473" s="72">
        <v>72.91</v>
      </c>
      <c r="D2473" s="192">
        <f t="shared" si="40"/>
        <v>3.1473265073947667</v>
      </c>
      <c r="E2473">
        <v>7.4616553820643361E-3</v>
      </c>
    </row>
    <row r="2474" spans="2:5" x14ac:dyDescent="0.35">
      <c r="B2474" s="191">
        <v>36139</v>
      </c>
      <c r="C2474" s="72">
        <v>17.579999999999998</v>
      </c>
      <c r="D2474" s="192">
        <f t="shared" si="40"/>
        <v>-0.69783430732210383</v>
      </c>
      <c r="E2474">
        <v>7.4498567335243848E-3</v>
      </c>
    </row>
    <row r="2475" spans="2:5" x14ac:dyDescent="0.35">
      <c r="B2475" s="191">
        <v>39400</v>
      </c>
      <c r="C2475" s="72">
        <v>58.18</v>
      </c>
      <c r="D2475" s="192">
        <f t="shared" si="40"/>
        <v>3.7766830870279149</v>
      </c>
      <c r="E2475">
        <v>7.445887445887367E-3</v>
      </c>
    </row>
    <row r="2476" spans="2:5" x14ac:dyDescent="0.35">
      <c r="B2476" s="191">
        <v>37322</v>
      </c>
      <c r="C2476" s="72">
        <v>12.18</v>
      </c>
      <c r="D2476" s="192">
        <f t="shared" si="40"/>
        <v>-0.59100067159167224</v>
      </c>
      <c r="E2476">
        <v>7.4441687344912744E-3</v>
      </c>
    </row>
    <row r="2477" spans="2:5" x14ac:dyDescent="0.35">
      <c r="B2477" s="191">
        <v>38231</v>
      </c>
      <c r="C2477" s="72">
        <v>29.78</v>
      </c>
      <c r="D2477" s="192">
        <f t="shared" si="40"/>
        <v>-0.9534563868527578</v>
      </c>
      <c r="E2477">
        <v>7.442489851150258E-3</v>
      </c>
    </row>
    <row r="2478" spans="2:5" x14ac:dyDescent="0.35">
      <c r="B2478" s="191">
        <v>44294</v>
      </c>
      <c r="C2478" s="72">
        <v>639.83000000000004</v>
      </c>
      <c r="D2478" s="192">
        <f t="shared" si="40"/>
        <v>35.292115711854798</v>
      </c>
      <c r="E2478">
        <v>7.4317834705799335E-3</v>
      </c>
    </row>
    <row r="2479" spans="2:5" x14ac:dyDescent="0.35">
      <c r="B2479" s="191">
        <v>35257</v>
      </c>
      <c r="C2479" s="72">
        <v>17.63</v>
      </c>
      <c r="D2479" s="192">
        <f t="shared" si="40"/>
        <v>-0.97155488149211833</v>
      </c>
      <c r="E2479">
        <v>7.42857142857134E-3</v>
      </c>
    </row>
    <row r="2480" spans="2:5" x14ac:dyDescent="0.35">
      <c r="B2480" s="191">
        <v>44337</v>
      </c>
      <c r="C2480" s="72">
        <v>619.79</v>
      </c>
      <c r="D2480" s="192">
        <f t="shared" si="40"/>
        <v>0.51779111056691551</v>
      </c>
      <c r="E2480">
        <v>7.4282370534117792E-3</v>
      </c>
    </row>
    <row r="2481" spans="2:5" x14ac:dyDescent="0.35">
      <c r="B2481" s="191">
        <v>44043</v>
      </c>
      <c r="C2481" s="72">
        <v>408.35</v>
      </c>
      <c r="D2481" s="192">
        <f t="shared" si="40"/>
        <v>2.6236578223444851</v>
      </c>
      <c r="E2481">
        <v>7.4258647061726801E-3</v>
      </c>
    </row>
    <row r="2482" spans="2:5" x14ac:dyDescent="0.35">
      <c r="B2482" s="191">
        <v>42170</v>
      </c>
      <c r="C2482" s="72">
        <v>112.69</v>
      </c>
      <c r="D2482" s="192">
        <f t="shared" si="40"/>
        <v>2.464084378977982E-2</v>
      </c>
      <c r="E2482">
        <v>7.4199892723045835E-3</v>
      </c>
    </row>
    <row r="2483" spans="2:5" x14ac:dyDescent="0.35">
      <c r="B2483" s="191">
        <v>42734</v>
      </c>
      <c r="C2483" s="72">
        <v>109.98</v>
      </c>
      <c r="D2483" s="192">
        <f t="shared" si="40"/>
        <v>1.2054844943406584E-2</v>
      </c>
      <c r="E2483">
        <v>7.4196207749381848E-3</v>
      </c>
    </row>
    <row r="2484" spans="2:5" x14ac:dyDescent="0.35">
      <c r="B2484" s="191">
        <v>42405</v>
      </c>
      <c r="C2484" s="72">
        <v>108.67</v>
      </c>
      <c r="D2484" s="192">
        <f t="shared" si="40"/>
        <v>-0.87159551464593354</v>
      </c>
      <c r="E2484">
        <v>7.4163344766848827E-3</v>
      </c>
    </row>
    <row r="2485" spans="2:5" x14ac:dyDescent="0.35">
      <c r="B2485" s="191">
        <v>44452</v>
      </c>
      <c r="C2485" s="72">
        <v>846.31</v>
      </c>
      <c r="D2485" s="192">
        <f t="shared" si="40"/>
        <v>37.875057418465779</v>
      </c>
      <c r="E2485">
        <v>7.4159603847252509E-3</v>
      </c>
    </row>
    <row r="2486" spans="2:5" x14ac:dyDescent="0.35">
      <c r="B2486" s="191">
        <v>35765</v>
      </c>
      <c r="C2486" s="72">
        <v>21.77</v>
      </c>
      <c r="D2486" s="192">
        <f t="shared" si="40"/>
        <v>-0.81177589486425727</v>
      </c>
      <c r="E2486">
        <v>7.4039796390559243E-3</v>
      </c>
    </row>
    <row r="2487" spans="2:5" x14ac:dyDescent="0.35">
      <c r="B2487" s="191">
        <v>41159</v>
      </c>
      <c r="C2487" s="72">
        <v>115.66</v>
      </c>
      <c r="D2487" s="192">
        <f t="shared" si="40"/>
        <v>2.0348989766465495</v>
      </c>
      <c r="E2487">
        <v>7.4035362773277047E-3</v>
      </c>
    </row>
    <row r="2488" spans="2:5" x14ac:dyDescent="0.35">
      <c r="B2488" s="191">
        <v>38448</v>
      </c>
      <c r="C2488" s="72">
        <v>38.11</v>
      </c>
      <c r="D2488" s="192">
        <f t="shared" si="40"/>
        <v>-0.33397413491786088</v>
      </c>
      <c r="E2488">
        <v>7.4015331747290247E-3</v>
      </c>
    </row>
    <row r="2489" spans="2:5" x14ac:dyDescent="0.35">
      <c r="B2489" s="191">
        <v>39202</v>
      </c>
      <c r="C2489" s="72">
        <v>57.22</v>
      </c>
      <c r="D2489" s="192">
        <f t="shared" si="40"/>
        <v>-0.78462001731471376</v>
      </c>
      <c r="E2489">
        <v>7.3943661971831443E-3</v>
      </c>
    </row>
    <row r="2490" spans="2:5" x14ac:dyDescent="0.35">
      <c r="B2490" s="191">
        <v>43209</v>
      </c>
      <c r="C2490" s="72">
        <v>265.67</v>
      </c>
      <c r="D2490" s="192">
        <f t="shared" si="40"/>
        <v>-0.76670237802522045</v>
      </c>
      <c r="E2490">
        <v>7.3942059760352397E-3</v>
      </c>
    </row>
    <row r="2491" spans="2:5" x14ac:dyDescent="0.35">
      <c r="B2491" s="191">
        <v>45995</v>
      </c>
      <c r="C2491" s="72">
        <v>1138.76</v>
      </c>
      <c r="D2491" s="192">
        <f t="shared" si="40"/>
        <v>137.70401948842874</v>
      </c>
      <c r="E2491">
        <v>7.3688773298654642E-3</v>
      </c>
    </row>
    <row r="2492" spans="2:5" x14ac:dyDescent="0.35">
      <c r="B2492" s="191">
        <v>37154</v>
      </c>
      <c r="C2492" s="72">
        <v>8.2100000000000009</v>
      </c>
      <c r="D2492" s="192">
        <f t="shared" si="40"/>
        <v>-0.98893068532675377</v>
      </c>
      <c r="E2492">
        <v>7.3619631901840066E-3</v>
      </c>
    </row>
    <row r="2493" spans="2:5" x14ac:dyDescent="0.35">
      <c r="B2493" s="191">
        <v>44935</v>
      </c>
      <c r="C2493" s="72">
        <v>741.69</v>
      </c>
      <c r="D2493" s="192">
        <f t="shared" si="40"/>
        <v>7.3083902766886979</v>
      </c>
      <c r="E2493">
        <v>7.3614299102231495E-3</v>
      </c>
    </row>
    <row r="2494" spans="2:5" x14ac:dyDescent="0.35">
      <c r="B2494" s="191">
        <v>40343</v>
      </c>
      <c r="C2494" s="72">
        <v>89.27</v>
      </c>
      <c r="D2494" s="192">
        <f t="shared" si="40"/>
        <v>7.1154545454545453</v>
      </c>
      <c r="E2494">
        <v>7.3346874294739628E-3</v>
      </c>
    </row>
    <row r="2495" spans="2:5" x14ac:dyDescent="0.35">
      <c r="B2495" s="191">
        <v>37494</v>
      </c>
      <c r="C2495" s="72">
        <v>11</v>
      </c>
      <c r="D2495" s="192">
        <f t="shared" si="40"/>
        <v>-0.95880612665243603</v>
      </c>
      <c r="E2495">
        <v>7.3260073260073E-3</v>
      </c>
    </row>
    <row r="2496" spans="2:5" x14ac:dyDescent="0.35">
      <c r="B2496" s="191">
        <v>43735</v>
      </c>
      <c r="C2496" s="72">
        <v>267.02999999999997</v>
      </c>
      <c r="D2496" s="192">
        <f t="shared" si="40"/>
        <v>-0.41033454786353107</v>
      </c>
      <c r="E2496">
        <v>7.3182692670412663E-3</v>
      </c>
    </row>
    <row r="2497" spans="2:5" x14ac:dyDescent="0.35">
      <c r="B2497" s="191">
        <v>44116</v>
      </c>
      <c r="C2497" s="72">
        <v>452.85</v>
      </c>
      <c r="D2497" s="192">
        <f t="shared" si="40"/>
        <v>24.298882681564248</v>
      </c>
      <c r="E2497">
        <v>7.3182667497109222E-3</v>
      </c>
    </row>
    <row r="2498" spans="2:5" x14ac:dyDescent="0.35">
      <c r="B2498" s="191">
        <v>35227</v>
      </c>
      <c r="C2498" s="72">
        <v>17.899999999999999</v>
      </c>
      <c r="D2498" s="192">
        <f t="shared" si="40"/>
        <v>-0.97417921643298133</v>
      </c>
      <c r="E2498">
        <v>7.3157006190207596E-3</v>
      </c>
    </row>
    <row r="2499" spans="2:5" x14ac:dyDescent="0.35">
      <c r="B2499" s="191">
        <v>44732</v>
      </c>
      <c r="C2499" s="72">
        <v>693.24</v>
      </c>
      <c r="D2499" s="192">
        <f t="shared" si="40"/>
        <v>26.908212560386474</v>
      </c>
      <c r="E2499">
        <v>7.3088156231382317E-3</v>
      </c>
    </row>
    <row r="2500" spans="2:5" x14ac:dyDescent="0.35">
      <c r="B2500" s="191">
        <v>35881</v>
      </c>
      <c r="C2500" s="72">
        <v>24.84</v>
      </c>
      <c r="D2500" s="192">
        <f t="shared" ref="D2500:D2563" si="41">C2500/C2501-1</f>
        <v>-0.91197420177894328</v>
      </c>
      <c r="E2500">
        <v>7.2992700729925808E-3</v>
      </c>
    </row>
    <row r="2501" spans="2:5" x14ac:dyDescent="0.35">
      <c r="B2501" s="191">
        <v>43130</v>
      </c>
      <c r="C2501" s="72">
        <v>282.19</v>
      </c>
      <c r="D2501" s="192">
        <f t="shared" si="41"/>
        <v>32.998795180722887</v>
      </c>
      <c r="E2501">
        <v>7.281813314296004E-3</v>
      </c>
    </row>
    <row r="2502" spans="2:5" x14ac:dyDescent="0.35">
      <c r="B2502" s="191">
        <v>37181</v>
      </c>
      <c r="C2502" s="72">
        <v>8.3000000000000007</v>
      </c>
      <c r="D2502" s="192">
        <f t="shared" si="41"/>
        <v>-0.95863237639553434</v>
      </c>
      <c r="E2502">
        <v>7.2815533980583602E-3</v>
      </c>
    </row>
    <row r="2503" spans="2:5" x14ac:dyDescent="0.35">
      <c r="B2503" s="191">
        <v>43475</v>
      </c>
      <c r="C2503" s="72">
        <v>200.64</v>
      </c>
      <c r="D2503" s="192">
        <f t="shared" si="41"/>
        <v>0.78839468758356346</v>
      </c>
      <c r="E2503">
        <v>7.2794819017019119E-3</v>
      </c>
    </row>
    <row r="2504" spans="2:5" x14ac:dyDescent="0.35">
      <c r="B2504" s="191">
        <v>42738</v>
      </c>
      <c r="C2504" s="72">
        <v>112.19</v>
      </c>
      <c r="D2504" s="192">
        <f t="shared" si="41"/>
        <v>3.7639065817409767</v>
      </c>
      <c r="E2504">
        <v>7.2724007900879517E-3</v>
      </c>
    </row>
    <row r="2505" spans="2:5" x14ac:dyDescent="0.35">
      <c r="B2505" s="191">
        <v>35920</v>
      </c>
      <c r="C2505" s="72">
        <v>23.55</v>
      </c>
      <c r="D2505" s="192">
        <f t="shared" si="41"/>
        <v>0.69913419913419927</v>
      </c>
      <c r="E2505">
        <v>7.2711719418308007E-3</v>
      </c>
    </row>
    <row r="2506" spans="2:5" x14ac:dyDescent="0.35">
      <c r="B2506" s="191">
        <v>37049</v>
      </c>
      <c r="C2506" s="72">
        <v>13.86</v>
      </c>
      <c r="D2506" s="192">
        <f t="shared" si="41"/>
        <v>-0.94872553734601017</v>
      </c>
      <c r="E2506">
        <v>7.2674418604650182E-3</v>
      </c>
    </row>
    <row r="2507" spans="2:5" x14ac:dyDescent="0.35">
      <c r="B2507" s="191">
        <v>43216</v>
      </c>
      <c r="C2507" s="72">
        <v>270.31</v>
      </c>
      <c r="D2507" s="192">
        <f t="shared" si="41"/>
        <v>1.7445425931566656</v>
      </c>
      <c r="E2507">
        <v>7.2663586227454946E-3</v>
      </c>
    </row>
    <row r="2508" spans="2:5" x14ac:dyDescent="0.35">
      <c r="B2508" s="191">
        <v>41010</v>
      </c>
      <c r="C2508" s="72">
        <v>98.49</v>
      </c>
      <c r="D2508" s="192">
        <f t="shared" si="41"/>
        <v>0.41834677419354827</v>
      </c>
      <c r="E2508">
        <v>7.2611986091224434E-3</v>
      </c>
    </row>
    <row r="2509" spans="2:5" x14ac:dyDescent="0.35">
      <c r="B2509" s="191">
        <v>39583</v>
      </c>
      <c r="C2509" s="72">
        <v>69.44</v>
      </c>
      <c r="D2509" s="192">
        <f t="shared" si="41"/>
        <v>0.21696459866806861</v>
      </c>
      <c r="E2509">
        <v>7.2526834928923201E-3</v>
      </c>
    </row>
    <row r="2510" spans="2:5" x14ac:dyDescent="0.35">
      <c r="B2510" s="191">
        <v>39290</v>
      </c>
      <c r="C2510" s="72">
        <v>57.06</v>
      </c>
      <c r="D2510" s="192">
        <f t="shared" si="41"/>
        <v>-0.78308306405626305</v>
      </c>
      <c r="E2510">
        <v>7.237422771403379E-3</v>
      </c>
    </row>
    <row r="2511" spans="2:5" x14ac:dyDescent="0.35">
      <c r="B2511" s="191">
        <v>43753</v>
      </c>
      <c r="C2511" s="72">
        <v>263.05</v>
      </c>
      <c r="D2511" s="192">
        <f t="shared" si="41"/>
        <v>16.159165035877365</v>
      </c>
      <c r="E2511">
        <v>7.2369428702709904E-3</v>
      </c>
    </row>
    <row r="2512" spans="2:5" x14ac:dyDescent="0.35">
      <c r="B2512" s="191">
        <v>37802</v>
      </c>
      <c r="C2512" s="72">
        <v>15.33</v>
      </c>
      <c r="D2512" s="192">
        <f t="shared" si="41"/>
        <v>-0.87365037501030252</v>
      </c>
      <c r="E2512">
        <v>7.227332457292901E-3</v>
      </c>
    </row>
    <row r="2513" spans="2:5" x14ac:dyDescent="0.35">
      <c r="B2513" s="191">
        <v>42202</v>
      </c>
      <c r="C2513" s="72">
        <v>121.33</v>
      </c>
      <c r="D2513" s="192">
        <f t="shared" si="41"/>
        <v>-0.66590483533428801</v>
      </c>
      <c r="E2513">
        <v>7.2223144612320045E-3</v>
      </c>
    </row>
    <row r="2514" spans="2:5" x14ac:dyDescent="0.35">
      <c r="B2514" s="191">
        <v>43859</v>
      </c>
      <c r="C2514" s="72">
        <v>363.16</v>
      </c>
      <c r="D2514" s="192">
        <f t="shared" si="41"/>
        <v>36.132924335378327</v>
      </c>
      <c r="E2514">
        <v>7.2110051031728517E-3</v>
      </c>
    </row>
    <row r="2515" spans="2:5" x14ac:dyDescent="0.35">
      <c r="B2515" s="191">
        <v>37144</v>
      </c>
      <c r="C2515" s="72">
        <v>9.7799999999999994</v>
      </c>
      <c r="D2515" s="192">
        <f t="shared" si="41"/>
        <v>-0.99127626931173507</v>
      </c>
      <c r="E2515">
        <v>7.2090628218330899E-3</v>
      </c>
    </row>
    <row r="2516" spans="2:5" x14ac:dyDescent="0.35">
      <c r="B2516" s="191">
        <v>45309</v>
      </c>
      <c r="C2516" s="72">
        <v>1121.08</v>
      </c>
      <c r="D2516" s="192">
        <f t="shared" si="41"/>
        <v>0.84515619342308801</v>
      </c>
      <c r="E2516">
        <v>7.1963129003567161E-3</v>
      </c>
    </row>
    <row r="2517" spans="2:5" x14ac:dyDescent="0.35">
      <c r="B2517" s="191">
        <v>44258</v>
      </c>
      <c r="C2517" s="72">
        <v>607.58000000000004</v>
      </c>
      <c r="D2517" s="192">
        <f t="shared" si="41"/>
        <v>1.0372183476394849</v>
      </c>
      <c r="E2517">
        <v>7.1944831244612484E-3</v>
      </c>
    </row>
    <row r="2518" spans="2:5" x14ac:dyDescent="0.35">
      <c r="B2518" s="191">
        <v>43822</v>
      </c>
      <c r="C2518" s="72">
        <v>298.24</v>
      </c>
      <c r="D2518" s="192">
        <f t="shared" si="41"/>
        <v>2.7350031308703824</v>
      </c>
      <c r="E2518">
        <v>7.1932727702543886E-3</v>
      </c>
    </row>
    <row r="2519" spans="2:5" x14ac:dyDescent="0.35">
      <c r="B2519" s="191">
        <v>40633</v>
      </c>
      <c r="C2519" s="72">
        <v>79.849999999999994</v>
      </c>
      <c r="D2519" s="192">
        <f t="shared" si="41"/>
        <v>-0.36672218256800704</v>
      </c>
      <c r="E2519">
        <v>7.1897073662965383E-3</v>
      </c>
    </row>
    <row r="2520" spans="2:5" x14ac:dyDescent="0.35">
      <c r="B2520" s="191">
        <v>41499</v>
      </c>
      <c r="C2520" s="72">
        <v>126.09</v>
      </c>
      <c r="D2520" s="192">
        <f t="shared" si="41"/>
        <v>-0.84979271895549413</v>
      </c>
      <c r="E2520">
        <v>7.1890726096333069E-3</v>
      </c>
    </row>
    <row r="2521" spans="2:5" x14ac:dyDescent="0.35">
      <c r="B2521" s="191">
        <v>45125</v>
      </c>
      <c r="C2521" s="72">
        <v>839.44</v>
      </c>
      <c r="D2521" s="192">
        <f t="shared" si="41"/>
        <v>34.005838198498751</v>
      </c>
      <c r="E2521">
        <v>7.1507414695013427E-3</v>
      </c>
    </row>
    <row r="2522" spans="2:5" x14ac:dyDescent="0.35">
      <c r="B2522" s="191">
        <v>35697</v>
      </c>
      <c r="C2522" s="72">
        <v>23.98</v>
      </c>
      <c r="D2522" s="192">
        <f t="shared" si="41"/>
        <v>-0.61366199452231351</v>
      </c>
      <c r="E2522">
        <v>7.139857202856037E-3</v>
      </c>
    </row>
    <row r="2523" spans="2:5" x14ac:dyDescent="0.35">
      <c r="B2523" s="191">
        <v>39220</v>
      </c>
      <c r="C2523" s="72">
        <v>62.07</v>
      </c>
      <c r="D2523" s="192">
        <f t="shared" si="41"/>
        <v>-0.54212156978459725</v>
      </c>
      <c r="E2523">
        <v>7.1393801719941141E-3</v>
      </c>
    </row>
    <row r="2524" spans="2:5" x14ac:dyDescent="0.35">
      <c r="B2524" s="191">
        <v>41969</v>
      </c>
      <c r="C2524" s="72">
        <v>135.56</v>
      </c>
      <c r="D2524" s="192">
        <f t="shared" si="41"/>
        <v>0.3910723447922011</v>
      </c>
      <c r="E2524">
        <v>7.1322436849925452E-3</v>
      </c>
    </row>
    <row r="2525" spans="2:5" x14ac:dyDescent="0.35">
      <c r="B2525" s="191">
        <v>40378</v>
      </c>
      <c r="C2525" s="72">
        <v>97.45</v>
      </c>
      <c r="D2525" s="192">
        <f t="shared" si="41"/>
        <v>-0.25073043210825774</v>
      </c>
      <c r="E2525">
        <v>7.1310458867299698E-3</v>
      </c>
    </row>
    <row r="2526" spans="2:5" x14ac:dyDescent="0.35">
      <c r="B2526" s="191">
        <v>42088</v>
      </c>
      <c r="C2526" s="72">
        <v>130.06</v>
      </c>
      <c r="D2526" s="192">
        <f t="shared" si="41"/>
        <v>1.2397106939900122</v>
      </c>
      <c r="E2526">
        <v>7.1240514170669567E-3</v>
      </c>
    </row>
    <row r="2527" spans="2:5" x14ac:dyDescent="0.35">
      <c r="B2527" s="191">
        <v>38665</v>
      </c>
      <c r="C2527" s="72">
        <v>58.07</v>
      </c>
      <c r="D2527" s="192">
        <f t="shared" si="41"/>
        <v>2.452364149611852E-2</v>
      </c>
      <c r="E2527">
        <v>7.1106486298995186E-3</v>
      </c>
    </row>
    <row r="2528" spans="2:5" x14ac:dyDescent="0.35">
      <c r="B2528" s="191">
        <v>39622</v>
      </c>
      <c r="C2528" s="72">
        <v>56.68</v>
      </c>
      <c r="D2528" s="192">
        <f t="shared" si="41"/>
        <v>1.3499170812603647</v>
      </c>
      <c r="E2528">
        <v>7.1073205401563921E-3</v>
      </c>
    </row>
    <row r="2529" spans="2:5" x14ac:dyDescent="0.35">
      <c r="B2529" s="191">
        <v>35835</v>
      </c>
      <c r="C2529" s="72">
        <v>24.12</v>
      </c>
      <c r="D2529" s="192">
        <f t="shared" si="41"/>
        <v>-0.34634146341463412</v>
      </c>
      <c r="E2529">
        <v>7.0981210855951549E-3</v>
      </c>
    </row>
    <row r="2530" spans="2:5" x14ac:dyDescent="0.35">
      <c r="B2530" s="191">
        <v>38441</v>
      </c>
      <c r="C2530" s="72">
        <v>36.9</v>
      </c>
      <c r="D2530" s="192">
        <f t="shared" si="41"/>
        <v>-0.69776394463100999</v>
      </c>
      <c r="E2530">
        <v>7.0960698689954693E-3</v>
      </c>
    </row>
    <row r="2531" spans="2:5" x14ac:dyDescent="0.35">
      <c r="B2531" s="191">
        <v>41507</v>
      </c>
      <c r="C2531" s="72">
        <v>122.09</v>
      </c>
      <c r="D2531" s="192">
        <f t="shared" si="41"/>
        <v>9.7002629272567926</v>
      </c>
      <c r="E2531">
        <v>7.0939536418377358E-3</v>
      </c>
    </row>
    <row r="2532" spans="2:5" x14ac:dyDescent="0.35">
      <c r="B2532" s="191">
        <v>37382</v>
      </c>
      <c r="C2532" s="72">
        <v>11.41</v>
      </c>
      <c r="D2532" s="192">
        <f t="shared" si="41"/>
        <v>-0.98624422824213054</v>
      </c>
      <c r="E2532">
        <v>7.0609002647836761E-3</v>
      </c>
    </row>
    <row r="2533" spans="2:5" x14ac:dyDescent="0.35">
      <c r="B2533" s="191">
        <v>45159</v>
      </c>
      <c r="C2533" s="72">
        <v>829.47</v>
      </c>
      <c r="D2533" s="192">
        <f t="shared" si="41"/>
        <v>9.9544374009508729</v>
      </c>
      <c r="E2533">
        <v>7.0538814559406582E-3</v>
      </c>
    </row>
    <row r="2534" spans="2:5" x14ac:dyDescent="0.35">
      <c r="B2534" s="191">
        <v>40722</v>
      </c>
      <c r="C2534" s="72">
        <v>75.72</v>
      </c>
      <c r="D2534" s="192">
        <f t="shared" si="41"/>
        <v>-0.78458649825040538</v>
      </c>
      <c r="E2534">
        <v>7.0488096821386126E-3</v>
      </c>
    </row>
    <row r="2535" spans="2:5" x14ac:dyDescent="0.35">
      <c r="B2535" s="191">
        <v>43979</v>
      </c>
      <c r="C2535" s="72">
        <v>351.51</v>
      </c>
      <c r="D2535" s="192">
        <f t="shared" si="41"/>
        <v>-0.69372391499446717</v>
      </c>
      <c r="E2535">
        <v>7.0477009024494386E-3</v>
      </c>
    </row>
    <row r="2536" spans="2:5" x14ac:dyDescent="0.35">
      <c r="B2536" s="191">
        <v>46006</v>
      </c>
      <c r="C2536" s="72">
        <v>1147.69</v>
      </c>
      <c r="D2536" s="192">
        <f t="shared" si="41"/>
        <v>19.061003321097711</v>
      </c>
      <c r="E2536">
        <v>7.0459610761104408E-3</v>
      </c>
    </row>
    <row r="2537" spans="2:5" x14ac:dyDescent="0.35">
      <c r="B2537" s="191">
        <v>39332</v>
      </c>
      <c r="C2537" s="72">
        <v>57.21</v>
      </c>
      <c r="D2537" s="192">
        <f t="shared" si="41"/>
        <v>2.0758064516129031</v>
      </c>
      <c r="E2537">
        <v>7.0410139060024246E-3</v>
      </c>
    </row>
    <row r="2538" spans="2:5" x14ac:dyDescent="0.35">
      <c r="B2538" s="191">
        <v>35163</v>
      </c>
      <c r="C2538" s="72">
        <v>18.600000000000001</v>
      </c>
      <c r="D2538" s="192">
        <f t="shared" si="41"/>
        <v>-0.75934791046707206</v>
      </c>
      <c r="E2538">
        <v>7.0384407146726335E-3</v>
      </c>
    </row>
    <row r="2539" spans="2:5" x14ac:dyDescent="0.35">
      <c r="B2539" s="191">
        <v>40807</v>
      </c>
      <c r="C2539" s="72">
        <v>77.290000000000006</v>
      </c>
      <c r="D2539" s="192">
        <f t="shared" si="41"/>
        <v>-0.92832701206450474</v>
      </c>
      <c r="E2539">
        <v>7.03583061889268E-3</v>
      </c>
    </row>
    <row r="2540" spans="2:5" x14ac:dyDescent="0.35">
      <c r="B2540" s="191">
        <v>45440</v>
      </c>
      <c r="C2540" s="72">
        <v>1078.3699999999999</v>
      </c>
      <c r="D2540" s="192">
        <f t="shared" si="41"/>
        <v>0.55892387313152314</v>
      </c>
      <c r="E2540">
        <v>7.0318628366514702E-3</v>
      </c>
    </row>
    <row r="2541" spans="2:5" x14ac:dyDescent="0.35">
      <c r="B2541" s="191">
        <v>44985</v>
      </c>
      <c r="C2541" s="72">
        <v>691.74</v>
      </c>
      <c r="D2541" s="192">
        <f t="shared" si="41"/>
        <v>-0.40736108017340344</v>
      </c>
      <c r="E2541">
        <v>7.0314888413329779E-3</v>
      </c>
    </row>
    <row r="2542" spans="2:5" x14ac:dyDescent="0.35">
      <c r="B2542" s="191">
        <v>45959</v>
      </c>
      <c r="C2542" s="72">
        <v>1167.22</v>
      </c>
      <c r="D2542" s="192">
        <f t="shared" si="41"/>
        <v>0.43581858216574632</v>
      </c>
      <c r="E2542">
        <v>7.0141231483320521E-3</v>
      </c>
    </row>
    <row r="2543" spans="2:5" x14ac:dyDescent="0.35">
      <c r="B2543" s="191">
        <v>44428</v>
      </c>
      <c r="C2543" s="72">
        <v>812.93</v>
      </c>
      <c r="D2543" s="192">
        <f t="shared" si="41"/>
        <v>11.564605873261204</v>
      </c>
      <c r="E2543">
        <v>7.0112849480346018E-3</v>
      </c>
    </row>
    <row r="2544" spans="2:5" x14ac:dyDescent="0.35">
      <c r="B2544" s="191">
        <v>39563</v>
      </c>
      <c r="C2544" s="72">
        <v>64.7</v>
      </c>
      <c r="D2544" s="192">
        <f t="shared" si="41"/>
        <v>-0.68126508695009602</v>
      </c>
      <c r="E2544">
        <v>7.0038910505836327E-3</v>
      </c>
    </row>
    <row r="2545" spans="2:5" x14ac:dyDescent="0.35">
      <c r="B2545" s="191">
        <v>43570</v>
      </c>
      <c r="C2545" s="72">
        <v>202.99</v>
      </c>
      <c r="D2545" s="192">
        <f t="shared" si="41"/>
        <v>0.60137267276743445</v>
      </c>
      <c r="E2545">
        <v>6.9947415418196712E-3</v>
      </c>
    </row>
    <row r="2546" spans="2:5" x14ac:dyDescent="0.35">
      <c r="B2546" s="191">
        <v>42359</v>
      </c>
      <c r="C2546" s="72">
        <v>126.76</v>
      </c>
      <c r="D2546" s="192">
        <f t="shared" si="41"/>
        <v>3.4606594841658511E-2</v>
      </c>
      <c r="E2546">
        <v>6.9907848744836798E-3</v>
      </c>
    </row>
    <row r="2547" spans="2:5" x14ac:dyDescent="0.35">
      <c r="B2547" s="191">
        <v>41422</v>
      </c>
      <c r="C2547" s="72">
        <v>122.52</v>
      </c>
      <c r="D2547" s="192">
        <f t="shared" si="41"/>
        <v>11.142715559960356</v>
      </c>
      <c r="E2547">
        <v>6.9861099695898154E-3</v>
      </c>
    </row>
    <row r="2548" spans="2:5" x14ac:dyDescent="0.35">
      <c r="B2548" s="191">
        <v>37561</v>
      </c>
      <c r="C2548" s="72">
        <v>10.09</v>
      </c>
      <c r="D2548" s="192">
        <f t="shared" si="41"/>
        <v>-0.66743572841133814</v>
      </c>
      <c r="E2548">
        <v>6.98602794411185E-3</v>
      </c>
    </row>
    <row r="2549" spans="2:5" x14ac:dyDescent="0.35">
      <c r="B2549" s="191">
        <v>38268</v>
      </c>
      <c r="C2549" s="72">
        <v>30.34</v>
      </c>
      <c r="D2549" s="192">
        <f t="shared" si="41"/>
        <v>-0.50065832784726794</v>
      </c>
      <c r="E2549">
        <v>6.9697975439761972E-3</v>
      </c>
    </row>
    <row r="2550" spans="2:5" x14ac:dyDescent="0.35">
      <c r="B2550" s="191">
        <v>39260</v>
      </c>
      <c r="C2550" s="72">
        <v>60.76</v>
      </c>
      <c r="D2550" s="192">
        <f t="shared" si="41"/>
        <v>-0.92780332465927584</v>
      </c>
      <c r="E2550">
        <v>6.9605568445474386E-3</v>
      </c>
    </row>
    <row r="2551" spans="2:5" x14ac:dyDescent="0.35">
      <c r="B2551" s="191">
        <v>45107</v>
      </c>
      <c r="C2551" s="72">
        <v>841.59</v>
      </c>
      <c r="D2551" s="192">
        <f t="shared" si="41"/>
        <v>5.670286121899025</v>
      </c>
      <c r="E2551">
        <v>6.9515901313743633E-3</v>
      </c>
    </row>
    <row r="2552" spans="2:5" x14ac:dyDescent="0.35">
      <c r="B2552" s="191">
        <v>42129</v>
      </c>
      <c r="C2552" s="72">
        <v>126.17</v>
      </c>
      <c r="D2552" s="192">
        <f t="shared" si="41"/>
        <v>-0.89051069553521067</v>
      </c>
      <c r="E2552">
        <v>6.9433359936152961E-3</v>
      </c>
    </row>
    <row r="2553" spans="2:5" x14ac:dyDescent="0.35">
      <c r="B2553" s="191">
        <v>45980</v>
      </c>
      <c r="C2553" s="72">
        <v>1152.3499999999999</v>
      </c>
      <c r="D2553" s="192">
        <f t="shared" si="41"/>
        <v>0.54478792428548428</v>
      </c>
      <c r="E2553">
        <v>6.9292742175073307E-3</v>
      </c>
    </row>
    <row r="2554" spans="2:5" x14ac:dyDescent="0.35">
      <c r="B2554" s="191">
        <v>44539</v>
      </c>
      <c r="C2554" s="72">
        <v>745.96</v>
      </c>
      <c r="D2554" s="192">
        <f t="shared" si="41"/>
        <v>1.0415446509209341</v>
      </c>
      <c r="E2554">
        <v>6.9246655777979171E-3</v>
      </c>
    </row>
    <row r="2555" spans="2:5" x14ac:dyDescent="0.35">
      <c r="B2555" s="191">
        <v>43851</v>
      </c>
      <c r="C2555" s="72">
        <v>365.39</v>
      </c>
      <c r="D2555" s="192">
        <f t="shared" si="41"/>
        <v>-0.61396483962304016</v>
      </c>
      <c r="E2555">
        <v>6.9168871252205388E-3</v>
      </c>
    </row>
    <row r="2556" spans="2:5" x14ac:dyDescent="0.35">
      <c r="B2556" s="191">
        <v>45665</v>
      </c>
      <c r="C2556" s="72">
        <v>946.52</v>
      </c>
      <c r="D2556" s="192">
        <f t="shared" si="41"/>
        <v>57.973208722741433</v>
      </c>
      <c r="E2556">
        <v>6.9147464947554305E-3</v>
      </c>
    </row>
    <row r="2557" spans="2:5" x14ac:dyDescent="0.35">
      <c r="B2557" s="191">
        <v>35289</v>
      </c>
      <c r="C2557" s="72">
        <v>16.05</v>
      </c>
      <c r="D2557" s="192">
        <f t="shared" si="41"/>
        <v>-0.26678848789401555</v>
      </c>
      <c r="E2557">
        <v>6.9008782936010871E-3</v>
      </c>
    </row>
    <row r="2558" spans="2:5" x14ac:dyDescent="0.35">
      <c r="B2558" s="191">
        <v>37964</v>
      </c>
      <c r="C2558" s="72">
        <v>21.89</v>
      </c>
      <c r="D2558" s="192">
        <f t="shared" si="41"/>
        <v>-0.71711036443525455</v>
      </c>
      <c r="E2558">
        <v>6.8997240110395541E-3</v>
      </c>
    </row>
    <row r="2559" spans="2:5" x14ac:dyDescent="0.35">
      <c r="B2559" s="191">
        <v>40248</v>
      </c>
      <c r="C2559" s="72">
        <v>77.38</v>
      </c>
      <c r="D2559" s="192">
        <f t="shared" si="41"/>
        <v>0.2616990053807271</v>
      </c>
      <c r="E2559">
        <v>6.8965517241379448E-3</v>
      </c>
    </row>
    <row r="2560" spans="2:5" x14ac:dyDescent="0.35">
      <c r="B2560" s="191">
        <v>38609</v>
      </c>
      <c r="C2560" s="72">
        <v>61.33</v>
      </c>
      <c r="D2560" s="192">
        <f t="shared" si="41"/>
        <v>-0.70219481402350192</v>
      </c>
      <c r="E2560">
        <v>6.8954194713513051E-3</v>
      </c>
    </row>
    <row r="2561" spans="2:5" x14ac:dyDescent="0.35">
      <c r="B2561" s="191">
        <v>43397</v>
      </c>
      <c r="C2561" s="72">
        <v>205.94</v>
      </c>
      <c r="D2561" s="192">
        <f t="shared" si="41"/>
        <v>10.734472934472933</v>
      </c>
      <c r="E2561">
        <v>6.8938542023175842E-3</v>
      </c>
    </row>
    <row r="2562" spans="2:5" x14ac:dyDescent="0.35">
      <c r="B2562" s="191">
        <v>36012</v>
      </c>
      <c r="C2562" s="72">
        <v>17.55</v>
      </c>
      <c r="D2562" s="192">
        <f t="shared" si="41"/>
        <v>-0.98406718111665914</v>
      </c>
      <c r="E2562">
        <v>6.8846815834768815E-3</v>
      </c>
    </row>
    <row r="2563" spans="2:5" x14ac:dyDescent="0.35">
      <c r="B2563" s="191">
        <v>45573</v>
      </c>
      <c r="C2563" s="72">
        <v>1101.5</v>
      </c>
      <c r="D2563" s="192">
        <f t="shared" si="41"/>
        <v>82.573596358118365</v>
      </c>
      <c r="E2563">
        <v>6.8831869246870347E-3</v>
      </c>
    </row>
    <row r="2564" spans="2:5" x14ac:dyDescent="0.35">
      <c r="B2564" s="191">
        <v>37718</v>
      </c>
      <c r="C2564" s="72">
        <v>13.18</v>
      </c>
      <c r="D2564" s="192">
        <f t="shared" ref="D2564:D2627" si="42">C2564/C2565-1</f>
        <v>-0.94875184695543979</v>
      </c>
      <c r="E2564">
        <v>6.8754774637127536E-3</v>
      </c>
    </row>
    <row r="2565" spans="2:5" x14ac:dyDescent="0.35">
      <c r="B2565" s="191">
        <v>43647</v>
      </c>
      <c r="C2565" s="72">
        <v>257.18</v>
      </c>
      <c r="D2565" s="192">
        <f t="shared" si="42"/>
        <v>0.2474171799970899</v>
      </c>
      <c r="E2565">
        <v>6.8511921074267956E-3</v>
      </c>
    </row>
    <row r="2566" spans="2:5" x14ac:dyDescent="0.35">
      <c r="B2566" s="191">
        <v>43461</v>
      </c>
      <c r="C2566" s="72">
        <v>206.17</v>
      </c>
      <c r="D2566" s="192">
        <f t="shared" si="42"/>
        <v>0.55553040591519531</v>
      </c>
      <c r="E2566">
        <v>6.8369390047369194E-3</v>
      </c>
    </row>
    <row r="2567" spans="2:5" x14ac:dyDescent="0.35">
      <c r="B2567" s="191">
        <v>41795</v>
      </c>
      <c r="C2567" s="72">
        <v>132.54</v>
      </c>
      <c r="D2567" s="192">
        <f t="shared" si="42"/>
        <v>-0.81651807962788636</v>
      </c>
      <c r="E2567">
        <v>6.8368277119417176E-3</v>
      </c>
    </row>
    <row r="2568" spans="2:5" x14ac:dyDescent="0.35">
      <c r="B2568" s="191">
        <v>44642</v>
      </c>
      <c r="C2568" s="72">
        <v>722.36</v>
      </c>
      <c r="D2568" s="192">
        <f t="shared" si="42"/>
        <v>-0.37744223526471365</v>
      </c>
      <c r="E2568">
        <v>6.8296490396677623E-3</v>
      </c>
    </row>
    <row r="2569" spans="2:5" x14ac:dyDescent="0.35">
      <c r="B2569" s="191">
        <v>45517</v>
      </c>
      <c r="C2569" s="72">
        <v>1160.31</v>
      </c>
      <c r="D2569" s="192">
        <f t="shared" si="42"/>
        <v>5.1965821094793059</v>
      </c>
      <c r="E2569">
        <v>6.8289889278398963E-3</v>
      </c>
    </row>
    <row r="2570" spans="2:5" x14ac:dyDescent="0.35">
      <c r="B2570" s="191">
        <v>43598</v>
      </c>
      <c r="C2570" s="72">
        <v>187.25</v>
      </c>
      <c r="D2570" s="192">
        <f t="shared" si="42"/>
        <v>7.4575429087624201</v>
      </c>
      <c r="E2570">
        <v>6.8286912571244862E-3</v>
      </c>
    </row>
    <row r="2571" spans="2:5" x14ac:dyDescent="0.35">
      <c r="B2571" s="191">
        <v>36672</v>
      </c>
      <c r="C2571" s="72">
        <v>22.14</v>
      </c>
      <c r="D2571" s="192">
        <f t="shared" si="42"/>
        <v>-0.98087108284877444</v>
      </c>
      <c r="E2571">
        <v>6.8212824010915885E-3</v>
      </c>
    </row>
    <row r="2572" spans="2:5" x14ac:dyDescent="0.35">
      <c r="B2572" s="191">
        <v>46062</v>
      </c>
      <c r="C2572" s="72">
        <v>1157.4100000000001</v>
      </c>
      <c r="D2572" s="192">
        <f t="shared" si="42"/>
        <v>3.3794838807325576</v>
      </c>
      <c r="E2572">
        <v>6.8199413693816879E-3</v>
      </c>
    </row>
    <row r="2573" spans="2:5" x14ac:dyDescent="0.35">
      <c r="B2573" s="191">
        <v>43916</v>
      </c>
      <c r="C2573" s="72">
        <v>264.27999999999997</v>
      </c>
      <c r="D2573" s="192">
        <f t="shared" si="42"/>
        <v>3.2577734815530848</v>
      </c>
      <c r="E2573">
        <v>6.819307402186503E-3</v>
      </c>
    </row>
    <row r="2574" spans="2:5" x14ac:dyDescent="0.35">
      <c r="B2574" s="191">
        <v>39373</v>
      </c>
      <c r="C2574" s="72">
        <v>62.07</v>
      </c>
      <c r="D2574" s="192">
        <f t="shared" si="42"/>
        <v>3.663410969196093</v>
      </c>
      <c r="E2574">
        <v>6.8126520681266456E-3</v>
      </c>
    </row>
    <row r="2575" spans="2:5" x14ac:dyDescent="0.35">
      <c r="B2575" s="191">
        <v>37018</v>
      </c>
      <c r="C2575" s="72">
        <v>13.31</v>
      </c>
      <c r="D2575" s="192">
        <f t="shared" si="42"/>
        <v>-0.94414369046120272</v>
      </c>
      <c r="E2575">
        <v>6.8078668683813071E-3</v>
      </c>
    </row>
    <row r="2576" spans="2:5" x14ac:dyDescent="0.35">
      <c r="B2576" s="191">
        <v>43671</v>
      </c>
      <c r="C2576" s="72">
        <v>238.29</v>
      </c>
      <c r="D2576" s="192">
        <f t="shared" si="42"/>
        <v>1.3309204734422377</v>
      </c>
      <c r="E2576">
        <v>6.8024336657088735E-3</v>
      </c>
    </row>
    <row r="2577" spans="2:5" x14ac:dyDescent="0.35">
      <c r="B2577" s="191">
        <v>40490</v>
      </c>
      <c r="C2577" s="72">
        <v>102.23</v>
      </c>
      <c r="D2577" s="192">
        <f t="shared" si="42"/>
        <v>-0.86967607052254503</v>
      </c>
      <c r="E2577">
        <v>6.7953515855820878E-3</v>
      </c>
    </row>
    <row r="2578" spans="2:5" x14ac:dyDescent="0.35">
      <c r="B2578" s="191">
        <v>44664</v>
      </c>
      <c r="C2578" s="72">
        <v>784.43</v>
      </c>
      <c r="D2578" s="192">
        <f t="shared" si="42"/>
        <v>-0.34597587106779293</v>
      </c>
      <c r="E2578">
        <v>6.776615542578357E-3</v>
      </c>
    </row>
    <row r="2579" spans="2:5" x14ac:dyDescent="0.35">
      <c r="B2579" s="191">
        <v>45551</v>
      </c>
      <c r="C2579" s="72">
        <v>1199.3900000000001</v>
      </c>
      <c r="D2579" s="192">
        <f t="shared" si="42"/>
        <v>99.873843566021876</v>
      </c>
      <c r="E2579">
        <v>6.7739985897996569E-3</v>
      </c>
    </row>
    <row r="2580" spans="2:5" x14ac:dyDescent="0.35">
      <c r="B2580" s="191">
        <v>37592</v>
      </c>
      <c r="C2580" s="72">
        <v>11.89</v>
      </c>
      <c r="D2580" s="192">
        <f t="shared" si="42"/>
        <v>-0.91225739797800898</v>
      </c>
      <c r="E2580">
        <v>6.7739204064352077E-3</v>
      </c>
    </row>
    <row r="2581" spans="2:5" x14ac:dyDescent="0.35">
      <c r="B2581" s="191">
        <v>41957</v>
      </c>
      <c r="C2581" s="72">
        <v>135.51</v>
      </c>
      <c r="D2581" s="192">
        <f t="shared" si="42"/>
        <v>0.62365204888569381</v>
      </c>
      <c r="E2581">
        <v>6.7607726597325168E-3</v>
      </c>
    </row>
    <row r="2582" spans="2:5" x14ac:dyDescent="0.35">
      <c r="B2582" s="191">
        <v>40311</v>
      </c>
      <c r="C2582" s="72">
        <v>83.46</v>
      </c>
      <c r="D2582" s="192">
        <f t="shared" si="42"/>
        <v>6.9942528735632186</v>
      </c>
      <c r="E2582">
        <v>6.755126658624766E-3</v>
      </c>
    </row>
    <row r="2583" spans="2:5" x14ac:dyDescent="0.35">
      <c r="B2583" s="191">
        <v>37204</v>
      </c>
      <c r="C2583" s="72">
        <v>10.44</v>
      </c>
      <c r="D2583" s="192">
        <f t="shared" si="42"/>
        <v>-0.93335886633473764</v>
      </c>
      <c r="E2583">
        <v>6.7502410800386325E-3</v>
      </c>
    </row>
    <row r="2584" spans="2:5" x14ac:dyDescent="0.35">
      <c r="B2584" s="191">
        <v>42941</v>
      </c>
      <c r="C2584" s="72">
        <v>156.66</v>
      </c>
      <c r="D2584" s="192">
        <f t="shared" si="42"/>
        <v>-0.8180276454872808</v>
      </c>
      <c r="E2584">
        <v>6.7476383265856477E-3</v>
      </c>
    </row>
    <row r="2585" spans="2:5" x14ac:dyDescent="0.35">
      <c r="B2585" s="191">
        <v>45208</v>
      </c>
      <c r="C2585" s="72">
        <v>860.9</v>
      </c>
      <c r="D2585" s="192">
        <f t="shared" si="42"/>
        <v>0.18651542924872855</v>
      </c>
      <c r="E2585">
        <v>6.7475120741875561E-3</v>
      </c>
    </row>
    <row r="2586" spans="2:5" x14ac:dyDescent="0.35">
      <c r="B2586" s="191">
        <v>44407</v>
      </c>
      <c r="C2586" s="72">
        <v>725.57</v>
      </c>
      <c r="D2586" s="192">
        <f t="shared" si="42"/>
        <v>39.287062742920597</v>
      </c>
      <c r="E2586">
        <v>6.7154135390508074E-3</v>
      </c>
    </row>
    <row r="2587" spans="2:5" x14ac:dyDescent="0.35">
      <c r="B2587" s="191">
        <v>35241</v>
      </c>
      <c r="C2587" s="72">
        <v>18.010000000000002</v>
      </c>
      <c r="D2587" s="192">
        <f t="shared" si="42"/>
        <v>-0.33345669874167272</v>
      </c>
      <c r="E2587">
        <v>6.7076579094467181E-3</v>
      </c>
    </row>
    <row r="2588" spans="2:5" x14ac:dyDescent="0.35">
      <c r="B2588" s="191">
        <v>38113</v>
      </c>
      <c r="C2588" s="72">
        <v>27.02</v>
      </c>
      <c r="D2588" s="192">
        <f t="shared" si="42"/>
        <v>-0.94543177962678726</v>
      </c>
      <c r="E2588">
        <v>6.7064083457526458E-3</v>
      </c>
    </row>
    <row r="2589" spans="2:5" x14ac:dyDescent="0.35">
      <c r="B2589" s="191">
        <v>44155</v>
      </c>
      <c r="C2589" s="72">
        <v>495.16</v>
      </c>
      <c r="D2589" s="192">
        <f t="shared" si="42"/>
        <v>40.05804311774461</v>
      </c>
      <c r="E2589">
        <v>6.6887592249984529E-3</v>
      </c>
    </row>
    <row r="2590" spans="2:5" x14ac:dyDescent="0.35">
      <c r="B2590" s="191">
        <v>37700</v>
      </c>
      <c r="C2590" s="72">
        <v>12.06</v>
      </c>
      <c r="D2590" s="192">
        <f t="shared" si="42"/>
        <v>-0.57964447542697806</v>
      </c>
      <c r="E2590">
        <v>6.6777963272119933E-3</v>
      </c>
    </row>
    <row r="2591" spans="2:5" x14ac:dyDescent="0.35">
      <c r="B2591" s="191">
        <v>38205</v>
      </c>
      <c r="C2591" s="72">
        <v>28.69</v>
      </c>
      <c r="D2591" s="192">
        <f t="shared" si="42"/>
        <v>-0.68876111954870911</v>
      </c>
      <c r="E2591">
        <v>6.6666666666668206E-3</v>
      </c>
    </row>
    <row r="2592" spans="2:5" x14ac:dyDescent="0.35">
      <c r="B2592" s="191">
        <v>40399</v>
      </c>
      <c r="C2592" s="72">
        <v>92.18</v>
      </c>
      <c r="D2592" s="192">
        <f t="shared" si="42"/>
        <v>-0.57964339459163661</v>
      </c>
      <c r="E2592">
        <v>6.6615703833134976E-3</v>
      </c>
    </row>
    <row r="2593" spans="2:5" x14ac:dyDescent="0.35">
      <c r="B2593" s="191">
        <v>43607</v>
      </c>
      <c r="C2593" s="72">
        <v>219.29</v>
      </c>
      <c r="D2593" s="192">
        <f t="shared" si="42"/>
        <v>-0.81217774123370501</v>
      </c>
      <c r="E2593">
        <v>6.6562614763128192E-3</v>
      </c>
    </row>
    <row r="2594" spans="2:5" x14ac:dyDescent="0.35">
      <c r="B2594" s="191">
        <v>45513</v>
      </c>
      <c r="C2594" s="72">
        <v>1167.54</v>
      </c>
      <c r="D2594" s="192">
        <f t="shared" si="42"/>
        <v>0.69132708493285633</v>
      </c>
      <c r="E2594">
        <v>6.6562052732321852E-3</v>
      </c>
    </row>
    <row r="2595" spans="2:5" x14ac:dyDescent="0.35">
      <c r="B2595" s="191">
        <v>44362</v>
      </c>
      <c r="C2595" s="72">
        <v>690.31</v>
      </c>
      <c r="D2595" s="192">
        <f t="shared" si="42"/>
        <v>7.6009220034886606</v>
      </c>
      <c r="E2595">
        <v>6.6496536638716019E-3</v>
      </c>
    </row>
    <row r="2596" spans="2:5" x14ac:dyDescent="0.35">
      <c r="B2596" s="191">
        <v>40623</v>
      </c>
      <c r="C2596" s="72">
        <v>80.260000000000005</v>
      </c>
      <c r="D2596" s="192">
        <f t="shared" si="42"/>
        <v>-0.82925947199353289</v>
      </c>
      <c r="E2596">
        <v>6.6474350934404569E-3</v>
      </c>
    </row>
    <row r="2597" spans="2:5" x14ac:dyDescent="0.35">
      <c r="B2597" s="191">
        <v>44139</v>
      </c>
      <c r="C2597" s="72">
        <v>470.07</v>
      </c>
      <c r="D2597" s="192">
        <f t="shared" si="42"/>
        <v>6.7326862970883372</v>
      </c>
      <c r="E2597">
        <v>6.6385420904981896E-3</v>
      </c>
    </row>
    <row r="2598" spans="2:5" x14ac:dyDescent="0.35">
      <c r="B2598" s="191">
        <v>38678</v>
      </c>
      <c r="C2598" s="72">
        <v>60.79</v>
      </c>
      <c r="D2598" s="192">
        <f t="shared" si="42"/>
        <v>3.9827868852459023</v>
      </c>
      <c r="E2598">
        <v>6.623613180990251E-3</v>
      </c>
    </row>
    <row r="2599" spans="2:5" x14ac:dyDescent="0.35">
      <c r="B2599" s="191">
        <v>36851</v>
      </c>
      <c r="C2599" s="72">
        <v>12.2</v>
      </c>
      <c r="D2599" s="192">
        <f t="shared" si="42"/>
        <v>-0.97980165891293192</v>
      </c>
      <c r="E2599">
        <v>6.6006600660066805E-3</v>
      </c>
    </row>
    <row r="2600" spans="2:5" x14ac:dyDescent="0.35">
      <c r="B2600" s="191">
        <v>44326</v>
      </c>
      <c r="C2600" s="72">
        <v>604.01</v>
      </c>
      <c r="D2600" s="192">
        <f t="shared" si="42"/>
        <v>48.468468468468465</v>
      </c>
      <c r="E2600">
        <v>6.5994500458295136E-3</v>
      </c>
    </row>
    <row r="2601" spans="2:5" x14ac:dyDescent="0.35">
      <c r="B2601" s="191">
        <v>37704</v>
      </c>
      <c r="C2601" s="72">
        <v>12.21</v>
      </c>
      <c r="D2601" s="192">
        <f t="shared" si="42"/>
        <v>-0.97669269093477384</v>
      </c>
      <c r="E2601">
        <v>6.5952184666118185E-3</v>
      </c>
    </row>
    <row r="2602" spans="2:5" x14ac:dyDescent="0.35">
      <c r="B2602" s="191">
        <v>44069</v>
      </c>
      <c r="C2602" s="72">
        <v>523.87</v>
      </c>
      <c r="D2602" s="192">
        <f t="shared" si="42"/>
        <v>-0.53602869542113185</v>
      </c>
      <c r="E2602">
        <v>6.5905772039043242E-3</v>
      </c>
    </row>
    <row r="2603" spans="2:5" x14ac:dyDescent="0.35">
      <c r="B2603" s="191">
        <v>45341</v>
      </c>
      <c r="C2603" s="72">
        <v>1129.0999999999999</v>
      </c>
      <c r="D2603" s="192">
        <f t="shared" si="42"/>
        <v>17.449346405228756</v>
      </c>
      <c r="E2603">
        <v>6.5791819705451893E-3</v>
      </c>
    </row>
    <row r="2604" spans="2:5" x14ac:dyDescent="0.35">
      <c r="B2604" s="191">
        <v>38845</v>
      </c>
      <c r="C2604" s="72">
        <v>61.2</v>
      </c>
      <c r="D2604" s="192">
        <f t="shared" si="42"/>
        <v>-0.47454280072121569</v>
      </c>
      <c r="E2604">
        <v>6.5789473684212396E-3</v>
      </c>
    </row>
    <row r="2605" spans="2:5" x14ac:dyDescent="0.35">
      <c r="B2605" s="191">
        <v>42762</v>
      </c>
      <c r="C2605" s="72">
        <v>116.47</v>
      </c>
      <c r="D2605" s="192">
        <f t="shared" si="42"/>
        <v>-0.15613679176930884</v>
      </c>
      <c r="E2605">
        <v>6.5681444991789739E-3</v>
      </c>
    </row>
    <row r="2606" spans="2:5" x14ac:dyDescent="0.35">
      <c r="B2606" s="191">
        <v>42853</v>
      </c>
      <c r="C2606" s="72">
        <v>138.02000000000001</v>
      </c>
      <c r="D2606" s="192">
        <f t="shared" si="42"/>
        <v>5.8516757420047805E-2</v>
      </c>
      <c r="E2606">
        <v>6.5635939323220871E-3</v>
      </c>
    </row>
    <row r="2607" spans="2:5" x14ac:dyDescent="0.35">
      <c r="B2607" s="191">
        <v>41295</v>
      </c>
      <c r="C2607" s="72">
        <v>130.38999999999999</v>
      </c>
      <c r="D2607" s="192">
        <f t="shared" si="42"/>
        <v>-2.5849831901382236E-2</v>
      </c>
      <c r="E2607">
        <v>6.5616797900263091E-3</v>
      </c>
    </row>
    <row r="2608" spans="2:5" x14ac:dyDescent="0.35">
      <c r="B2608" s="191">
        <v>41929</v>
      </c>
      <c r="C2608" s="72">
        <v>133.85</v>
      </c>
      <c r="D2608" s="192">
        <f t="shared" si="42"/>
        <v>-0.33616029360710209</v>
      </c>
      <c r="E2608">
        <v>6.5423371935628971E-3</v>
      </c>
    </row>
    <row r="2609" spans="2:5" x14ac:dyDescent="0.35">
      <c r="B2609" s="191">
        <v>43411</v>
      </c>
      <c r="C2609" s="72">
        <v>201.63</v>
      </c>
      <c r="D2609" s="192">
        <f t="shared" si="42"/>
        <v>1.0788741107330653</v>
      </c>
      <c r="E2609">
        <v>6.5395367412139915E-3</v>
      </c>
    </row>
    <row r="2610" spans="2:5" x14ac:dyDescent="0.35">
      <c r="B2610" s="191">
        <v>41101</v>
      </c>
      <c r="C2610" s="72">
        <v>96.99</v>
      </c>
      <c r="D2610" s="192">
        <f t="shared" si="42"/>
        <v>0.36914172783737986</v>
      </c>
      <c r="E2610">
        <v>6.5379825653797408E-3</v>
      </c>
    </row>
    <row r="2611" spans="2:5" x14ac:dyDescent="0.35">
      <c r="B2611" s="191">
        <v>40897</v>
      </c>
      <c r="C2611" s="72">
        <v>70.84</v>
      </c>
      <c r="D2611" s="192">
        <f t="shared" si="42"/>
        <v>-0.90295757476129812</v>
      </c>
      <c r="E2611">
        <v>6.5359477124184995E-3</v>
      </c>
    </row>
    <row r="2612" spans="2:5" x14ac:dyDescent="0.35">
      <c r="B2612" s="191">
        <v>44749</v>
      </c>
      <c r="C2612" s="72">
        <v>729.99</v>
      </c>
      <c r="D2612" s="192">
        <f t="shared" si="42"/>
        <v>5.5812297151099894</v>
      </c>
      <c r="E2612">
        <v>6.5356773526370482E-3</v>
      </c>
    </row>
    <row r="2613" spans="2:5" x14ac:dyDescent="0.35">
      <c r="B2613" s="191">
        <v>41374</v>
      </c>
      <c r="C2613" s="72">
        <v>110.92</v>
      </c>
      <c r="D2613" s="192">
        <f t="shared" si="42"/>
        <v>1.2494423037923341</v>
      </c>
      <c r="E2613">
        <v>6.5335753176043454E-3</v>
      </c>
    </row>
    <row r="2614" spans="2:5" x14ac:dyDescent="0.35">
      <c r="B2614" s="191">
        <v>39827</v>
      </c>
      <c r="C2614" s="72">
        <v>49.31</v>
      </c>
      <c r="D2614" s="192">
        <f t="shared" si="42"/>
        <v>-0.3606068464730291</v>
      </c>
      <c r="E2614">
        <v>6.5319452949581525E-3</v>
      </c>
    </row>
    <row r="2615" spans="2:5" x14ac:dyDescent="0.35">
      <c r="B2615" s="191">
        <v>40801</v>
      </c>
      <c r="C2615" s="72">
        <v>77.12</v>
      </c>
      <c r="D2615" s="192">
        <f t="shared" si="42"/>
        <v>-0.89680181988491903</v>
      </c>
      <c r="E2615">
        <v>6.525711302531878E-3</v>
      </c>
    </row>
    <row r="2616" spans="2:5" x14ac:dyDescent="0.35">
      <c r="B2616" s="191">
        <v>44880</v>
      </c>
      <c r="C2616" s="72">
        <v>747.3</v>
      </c>
      <c r="D2616" s="192">
        <f t="shared" si="42"/>
        <v>67.939114391143903</v>
      </c>
      <c r="E2616">
        <v>6.5188697034181953E-3</v>
      </c>
    </row>
    <row r="2617" spans="2:5" x14ac:dyDescent="0.35">
      <c r="B2617" s="191">
        <v>37376</v>
      </c>
      <c r="C2617" s="72">
        <v>10.84</v>
      </c>
      <c r="D2617" s="192">
        <f t="shared" si="42"/>
        <v>-0.90149036713922215</v>
      </c>
      <c r="E2617">
        <v>6.4995357474466608E-3</v>
      </c>
    </row>
    <row r="2618" spans="2:5" x14ac:dyDescent="0.35">
      <c r="B2618" s="191">
        <v>42261</v>
      </c>
      <c r="C2618" s="72">
        <v>110.04</v>
      </c>
      <c r="D2618" s="192">
        <f t="shared" si="42"/>
        <v>6.0993548387096777</v>
      </c>
      <c r="E2618">
        <v>6.4941004298912919E-3</v>
      </c>
    </row>
    <row r="2619" spans="2:5" x14ac:dyDescent="0.35">
      <c r="B2619" s="191">
        <v>35317</v>
      </c>
      <c r="C2619" s="72">
        <v>15.5</v>
      </c>
      <c r="D2619" s="192">
        <f t="shared" si="42"/>
        <v>-0.33361994840928633</v>
      </c>
      <c r="E2619">
        <v>6.4935064935065512E-3</v>
      </c>
    </row>
    <row r="2620" spans="2:5" x14ac:dyDescent="0.35">
      <c r="B2620" s="191">
        <v>38153</v>
      </c>
      <c r="C2620" s="72">
        <v>23.26</v>
      </c>
      <c r="D2620" s="192">
        <f t="shared" si="42"/>
        <v>-0.97541538071280598</v>
      </c>
      <c r="E2620">
        <v>6.4906966681090861E-3</v>
      </c>
    </row>
    <row r="2621" spans="2:5" x14ac:dyDescent="0.35">
      <c r="B2621" s="191">
        <v>45630</v>
      </c>
      <c r="C2621" s="72">
        <v>946.12</v>
      </c>
      <c r="D2621" s="192">
        <f t="shared" si="42"/>
        <v>-0.1484068406840684</v>
      </c>
      <c r="E2621">
        <v>6.4892236335396536E-3</v>
      </c>
    </row>
    <row r="2622" spans="2:5" x14ac:dyDescent="0.35">
      <c r="B2622" s="191">
        <v>46132</v>
      </c>
      <c r="C2622" s="72">
        <v>1111</v>
      </c>
      <c r="D2622" s="192">
        <f t="shared" si="42"/>
        <v>46.559931506849317</v>
      </c>
      <c r="E2622">
        <v>6.4682115485661384E-3</v>
      </c>
    </row>
    <row r="2623" spans="2:5" x14ac:dyDescent="0.35">
      <c r="B2623" s="191">
        <v>38147</v>
      </c>
      <c r="C2623" s="72">
        <v>23.36</v>
      </c>
      <c r="D2623" s="192">
        <f t="shared" si="42"/>
        <v>-0.97545032263488662</v>
      </c>
      <c r="E2623">
        <v>6.4627315812149089E-3</v>
      </c>
    </row>
    <row r="2624" spans="2:5" x14ac:dyDescent="0.35">
      <c r="B2624" s="191">
        <v>45687</v>
      </c>
      <c r="C2624" s="72">
        <v>951.54</v>
      </c>
      <c r="D2624" s="192">
        <f t="shared" si="42"/>
        <v>-0.19041987493087165</v>
      </c>
      <c r="E2624">
        <v>6.4626677807981814E-3</v>
      </c>
    </row>
    <row r="2625" spans="2:5" x14ac:dyDescent="0.35">
      <c r="B2625" s="191">
        <v>45987</v>
      </c>
      <c r="C2625" s="72">
        <v>1175.3499999999999</v>
      </c>
      <c r="D2625" s="192">
        <f t="shared" si="42"/>
        <v>0.67269130601847227</v>
      </c>
      <c r="E2625">
        <v>6.4479114932094461E-3</v>
      </c>
    </row>
    <row r="2626" spans="2:5" x14ac:dyDescent="0.35">
      <c r="B2626" s="191">
        <v>44967</v>
      </c>
      <c r="C2626" s="72">
        <v>702.67</v>
      </c>
      <c r="D2626" s="192">
        <f t="shared" si="42"/>
        <v>22.674865229110512</v>
      </c>
      <c r="E2626">
        <v>6.445421602188528E-3</v>
      </c>
    </row>
    <row r="2627" spans="2:5" x14ac:dyDescent="0.35">
      <c r="B2627" s="191">
        <v>38287</v>
      </c>
      <c r="C2627" s="72">
        <v>29.68</v>
      </c>
      <c r="D2627" s="192">
        <f t="shared" si="42"/>
        <v>-0.97181627401266746</v>
      </c>
      <c r="E2627">
        <v>6.4428619871144122E-3</v>
      </c>
    </row>
    <row r="2628" spans="2:5" x14ac:dyDescent="0.35">
      <c r="B2628" s="191">
        <v>46119</v>
      </c>
      <c r="C2628" s="72">
        <v>1053.0899999999999</v>
      </c>
      <c r="D2628" s="192">
        <f t="shared" ref="D2628:D2691" si="43">C2628/C2629-1</f>
        <v>41.10675729708116</v>
      </c>
      <c r="E2628">
        <v>6.4414392889569072E-3</v>
      </c>
    </row>
    <row r="2629" spans="2:5" x14ac:dyDescent="0.35">
      <c r="B2629" s="191">
        <v>35796</v>
      </c>
      <c r="C2629" s="72">
        <v>25.01</v>
      </c>
      <c r="D2629" s="192">
        <f t="shared" si="43"/>
        <v>-0.27275370747310257</v>
      </c>
      <c r="E2629">
        <v>6.4386317907445534E-3</v>
      </c>
    </row>
    <row r="2630" spans="2:5" x14ac:dyDescent="0.35">
      <c r="B2630" s="191">
        <v>38343</v>
      </c>
      <c r="C2630" s="72">
        <v>34.39</v>
      </c>
      <c r="D2630" s="192">
        <f t="shared" si="43"/>
        <v>0.37285429141716575</v>
      </c>
      <c r="E2630">
        <v>6.4383962540239814E-3</v>
      </c>
    </row>
    <row r="2631" spans="2:5" x14ac:dyDescent="0.35">
      <c r="B2631" s="191">
        <v>35622</v>
      </c>
      <c r="C2631" s="72">
        <v>25.05</v>
      </c>
      <c r="D2631" s="192">
        <f t="shared" si="43"/>
        <v>-0.79497462759862492</v>
      </c>
      <c r="E2631">
        <v>6.4282844515870519E-3</v>
      </c>
    </row>
    <row r="2632" spans="2:5" x14ac:dyDescent="0.35">
      <c r="B2632" s="191">
        <v>41691</v>
      </c>
      <c r="C2632" s="72">
        <v>122.18</v>
      </c>
      <c r="D2632" s="192">
        <f t="shared" si="43"/>
        <v>3.8716108452950566</v>
      </c>
      <c r="E2632">
        <v>6.4250411861614953E-3</v>
      </c>
    </row>
    <row r="2633" spans="2:5" x14ac:dyDescent="0.35">
      <c r="B2633" s="191">
        <v>36360</v>
      </c>
      <c r="C2633" s="72">
        <v>25.08</v>
      </c>
      <c r="D2633" s="192">
        <f t="shared" si="43"/>
        <v>-0.68006123230003834</v>
      </c>
      <c r="E2633">
        <v>6.4205457463883953E-3</v>
      </c>
    </row>
    <row r="2634" spans="2:5" x14ac:dyDescent="0.35">
      <c r="B2634" s="191">
        <v>40275</v>
      </c>
      <c r="C2634" s="72">
        <v>78.39</v>
      </c>
      <c r="D2634" s="192">
        <f t="shared" si="43"/>
        <v>4.5399293286219082</v>
      </c>
      <c r="E2634">
        <v>6.4193092823212616E-3</v>
      </c>
    </row>
    <row r="2635" spans="2:5" x14ac:dyDescent="0.35">
      <c r="B2635" s="191">
        <v>37833</v>
      </c>
      <c r="C2635" s="72">
        <v>14.15</v>
      </c>
      <c r="D2635" s="192">
        <f t="shared" si="43"/>
        <v>-0.43782280492649983</v>
      </c>
      <c r="E2635">
        <v>6.4011379800852364E-3</v>
      </c>
    </row>
    <row r="2636" spans="2:5" x14ac:dyDescent="0.35">
      <c r="B2636" s="191">
        <v>35797</v>
      </c>
      <c r="C2636" s="72">
        <v>25.17</v>
      </c>
      <c r="D2636" s="192">
        <f t="shared" si="43"/>
        <v>-0.62821270310192023</v>
      </c>
      <c r="E2636">
        <v>6.3974410235905221E-3</v>
      </c>
    </row>
    <row r="2637" spans="2:5" x14ac:dyDescent="0.35">
      <c r="B2637" s="191">
        <v>39440</v>
      </c>
      <c r="C2637" s="72">
        <v>67.7</v>
      </c>
      <c r="D2637" s="192">
        <f t="shared" si="43"/>
        <v>1.6865079365079367</v>
      </c>
      <c r="E2637">
        <v>6.3921510331501619E-3</v>
      </c>
    </row>
    <row r="2638" spans="2:5" x14ac:dyDescent="0.35">
      <c r="B2638" s="191">
        <v>35676</v>
      </c>
      <c r="C2638" s="72">
        <v>25.2</v>
      </c>
      <c r="D2638" s="192">
        <f t="shared" si="43"/>
        <v>-0.54331279449075753</v>
      </c>
      <c r="E2638">
        <v>6.389776357827559E-3</v>
      </c>
    </row>
    <row r="2639" spans="2:5" x14ac:dyDescent="0.35">
      <c r="B2639" s="191">
        <v>39709</v>
      </c>
      <c r="C2639" s="72">
        <v>55.18</v>
      </c>
      <c r="D2639" s="192">
        <f t="shared" si="43"/>
        <v>2.8831808585503165</v>
      </c>
      <c r="E2639">
        <v>6.3833667700163854E-3</v>
      </c>
    </row>
    <row r="2640" spans="2:5" x14ac:dyDescent="0.35">
      <c r="B2640" s="191">
        <v>36773</v>
      </c>
      <c r="C2640" s="72">
        <v>14.21</v>
      </c>
      <c r="D2640" s="192">
        <f t="shared" si="43"/>
        <v>-0.9011340708272455</v>
      </c>
      <c r="E2640">
        <v>6.3739376770539646E-3</v>
      </c>
    </row>
    <row r="2641" spans="2:5" x14ac:dyDescent="0.35">
      <c r="B2641" s="191">
        <v>41807</v>
      </c>
      <c r="C2641" s="72">
        <v>143.72999999999999</v>
      </c>
      <c r="D2641" s="192">
        <f t="shared" si="43"/>
        <v>0.2635604395604394</v>
      </c>
      <c r="E2641">
        <v>6.3716566307239209E-3</v>
      </c>
    </row>
    <row r="2642" spans="2:5" x14ac:dyDescent="0.35">
      <c r="B2642" s="191">
        <v>41347</v>
      </c>
      <c r="C2642" s="72">
        <v>113.75</v>
      </c>
      <c r="D2642" s="192">
        <f t="shared" si="43"/>
        <v>0.99982419127988731</v>
      </c>
      <c r="E2642">
        <v>6.3699902680705023E-3</v>
      </c>
    </row>
    <row r="2643" spans="2:5" x14ac:dyDescent="0.35">
      <c r="B2643" s="191">
        <v>38663</v>
      </c>
      <c r="C2643" s="72">
        <v>56.88</v>
      </c>
      <c r="D2643" s="192">
        <f t="shared" si="43"/>
        <v>1.3979763912310288</v>
      </c>
      <c r="E2643">
        <v>6.3694267515923553E-3</v>
      </c>
    </row>
    <row r="2644" spans="2:5" x14ac:dyDescent="0.35">
      <c r="B2644" s="191">
        <v>38162</v>
      </c>
      <c r="C2644" s="72">
        <v>23.72</v>
      </c>
      <c r="D2644" s="192">
        <f t="shared" si="43"/>
        <v>-0.96802717420607109</v>
      </c>
      <c r="E2644">
        <v>6.3640220619431975E-3</v>
      </c>
    </row>
    <row r="2645" spans="2:5" x14ac:dyDescent="0.35">
      <c r="B2645" s="191">
        <v>44929</v>
      </c>
      <c r="C2645" s="72">
        <v>741.88</v>
      </c>
      <c r="D2645" s="192">
        <f t="shared" si="43"/>
        <v>9.3919316430872666</v>
      </c>
      <c r="E2645">
        <v>6.3619962289231946E-3</v>
      </c>
    </row>
    <row r="2646" spans="2:5" x14ac:dyDescent="0.35">
      <c r="B2646" s="191">
        <v>40694</v>
      </c>
      <c r="C2646" s="72">
        <v>71.39</v>
      </c>
      <c r="D2646" s="192">
        <f t="shared" si="43"/>
        <v>-0.44525604165047783</v>
      </c>
      <c r="E2646">
        <v>6.3433887792501142E-3</v>
      </c>
    </row>
    <row r="2647" spans="2:5" x14ac:dyDescent="0.35">
      <c r="B2647" s="191">
        <v>42772</v>
      </c>
      <c r="C2647" s="72">
        <v>128.69</v>
      </c>
      <c r="D2647" s="192">
        <f t="shared" si="43"/>
        <v>-5.8388819784883195E-2</v>
      </c>
      <c r="E2647">
        <v>6.3340631842352391E-3</v>
      </c>
    </row>
    <row r="2648" spans="2:5" x14ac:dyDescent="0.35">
      <c r="B2648" s="191">
        <v>42919</v>
      </c>
      <c r="C2648" s="72">
        <v>136.66999999999999</v>
      </c>
      <c r="D2648" s="192">
        <f t="shared" si="43"/>
        <v>-0.6997187678516501</v>
      </c>
      <c r="E2648">
        <v>6.3323761136881984E-3</v>
      </c>
    </row>
    <row r="2649" spans="2:5" x14ac:dyDescent="0.35">
      <c r="B2649" s="191">
        <v>44120</v>
      </c>
      <c r="C2649" s="72">
        <v>455.14</v>
      </c>
      <c r="D2649" s="192">
        <f t="shared" si="43"/>
        <v>-0.46395467982616279</v>
      </c>
      <c r="E2649">
        <v>6.3235164057664495E-3</v>
      </c>
    </row>
    <row r="2650" spans="2:5" x14ac:dyDescent="0.35">
      <c r="B2650" s="191">
        <v>45132</v>
      </c>
      <c r="C2650" s="72">
        <v>849.07</v>
      </c>
      <c r="D2650" s="192">
        <f t="shared" si="43"/>
        <v>14.227223816355812</v>
      </c>
      <c r="E2650">
        <v>6.3171119065115189E-3</v>
      </c>
    </row>
    <row r="2651" spans="2:5" x14ac:dyDescent="0.35">
      <c r="B2651" s="191">
        <v>39058</v>
      </c>
      <c r="C2651" s="72">
        <v>55.76</v>
      </c>
      <c r="D2651" s="192">
        <f t="shared" si="43"/>
        <v>-0.95107312707298663</v>
      </c>
      <c r="E2651">
        <v>6.3165493593213551E-3</v>
      </c>
    </row>
    <row r="2652" spans="2:5" x14ac:dyDescent="0.35">
      <c r="B2652" s="191">
        <v>46003</v>
      </c>
      <c r="C2652" s="72">
        <v>1139.6600000000001</v>
      </c>
      <c r="D2652" s="192">
        <f t="shared" si="43"/>
        <v>9.4989405803777078</v>
      </c>
      <c r="E2652">
        <v>6.3045244234098963E-3</v>
      </c>
    </row>
    <row r="2653" spans="2:5" x14ac:dyDescent="0.35">
      <c r="B2653" s="191">
        <v>41369</v>
      </c>
      <c r="C2653" s="72">
        <v>108.55</v>
      </c>
      <c r="D2653" s="192">
        <f t="shared" si="43"/>
        <v>3.5323590814196244</v>
      </c>
      <c r="E2653">
        <v>6.3038843051821392E-3</v>
      </c>
    </row>
    <row r="2654" spans="2:5" x14ac:dyDescent="0.35">
      <c r="B2654" s="191">
        <v>38079</v>
      </c>
      <c r="C2654" s="72">
        <v>23.95</v>
      </c>
      <c r="D2654" s="192">
        <f t="shared" si="43"/>
        <v>-0.88193246241064827</v>
      </c>
      <c r="E2654">
        <v>6.302521008403339E-3</v>
      </c>
    </row>
    <row r="2655" spans="2:5" x14ac:dyDescent="0.35">
      <c r="B2655" s="191">
        <v>43382</v>
      </c>
      <c r="C2655" s="72">
        <v>202.85</v>
      </c>
      <c r="D2655" s="192">
        <f t="shared" si="43"/>
        <v>-0.79535939470365702</v>
      </c>
      <c r="E2655">
        <v>6.3002281972417418E-3</v>
      </c>
    </row>
    <row r="2656" spans="2:5" x14ac:dyDescent="0.35">
      <c r="B2656" s="191">
        <v>45602</v>
      </c>
      <c r="C2656" s="72">
        <v>991.25</v>
      </c>
      <c r="D2656" s="192">
        <f t="shared" si="43"/>
        <v>6.4664808677312449</v>
      </c>
      <c r="E2656">
        <v>6.2940967463580577E-3</v>
      </c>
    </row>
    <row r="2657" spans="2:5" x14ac:dyDescent="0.35">
      <c r="B2657" s="191">
        <v>41865</v>
      </c>
      <c r="C2657" s="72">
        <v>132.76</v>
      </c>
      <c r="D2657" s="192">
        <f t="shared" si="43"/>
        <v>5.3734997599615939</v>
      </c>
      <c r="E2657">
        <v>6.2912150382776755E-3</v>
      </c>
    </row>
    <row r="2658" spans="2:5" x14ac:dyDescent="0.35">
      <c r="B2658" s="191">
        <v>36699</v>
      </c>
      <c r="C2658" s="72">
        <v>20.83</v>
      </c>
      <c r="D2658" s="192">
        <f t="shared" si="43"/>
        <v>-0.97346226367018296</v>
      </c>
      <c r="E2658">
        <v>6.2801932367149149E-3</v>
      </c>
    </row>
    <row r="2659" spans="2:5" x14ac:dyDescent="0.35">
      <c r="B2659" s="191">
        <v>44771</v>
      </c>
      <c r="C2659" s="72">
        <v>784.92</v>
      </c>
      <c r="D2659" s="192">
        <f t="shared" si="43"/>
        <v>0.2598228043143298</v>
      </c>
      <c r="E2659">
        <v>6.2689896542440504E-3</v>
      </c>
    </row>
    <row r="2660" spans="2:5" x14ac:dyDescent="0.35">
      <c r="B2660" s="191">
        <v>44322</v>
      </c>
      <c r="C2660" s="72">
        <v>623.04</v>
      </c>
      <c r="D2660" s="192">
        <f t="shared" si="43"/>
        <v>12.790172642762283</v>
      </c>
      <c r="E2660">
        <v>6.2503028247493653E-3</v>
      </c>
    </row>
    <row r="2661" spans="2:5" x14ac:dyDescent="0.35">
      <c r="B2661" s="191">
        <v>39742</v>
      </c>
      <c r="C2661" s="72">
        <v>45.18</v>
      </c>
      <c r="D2661" s="192">
        <f t="shared" si="43"/>
        <v>-0.9420791508018922</v>
      </c>
      <c r="E2661">
        <v>6.2360801781737862E-3</v>
      </c>
    </row>
    <row r="2662" spans="2:5" x14ac:dyDescent="0.35">
      <c r="B2662" s="191">
        <v>44770</v>
      </c>
      <c r="C2662" s="72">
        <v>780.03</v>
      </c>
      <c r="D2662" s="192">
        <f t="shared" si="43"/>
        <v>67.968169761273202</v>
      </c>
      <c r="E2662">
        <v>6.2306501547986226E-3</v>
      </c>
    </row>
    <row r="2663" spans="2:5" x14ac:dyDescent="0.35">
      <c r="B2663" s="191">
        <v>37357</v>
      </c>
      <c r="C2663" s="72">
        <v>11.31</v>
      </c>
      <c r="D2663" s="192">
        <f t="shared" si="43"/>
        <v>-0.87939859245041585</v>
      </c>
      <c r="E2663">
        <v>6.2277580071175009E-3</v>
      </c>
    </row>
    <row r="2664" spans="2:5" x14ac:dyDescent="0.35">
      <c r="B2664" s="191">
        <v>40527</v>
      </c>
      <c r="C2664" s="72">
        <v>93.78</v>
      </c>
      <c r="D2664" s="192">
        <f t="shared" si="43"/>
        <v>-0.33371225577264652</v>
      </c>
      <c r="E2664">
        <v>6.2231759656652397E-3</v>
      </c>
    </row>
    <row r="2665" spans="2:5" x14ac:dyDescent="0.35">
      <c r="B2665" s="191">
        <v>41921</v>
      </c>
      <c r="C2665" s="72">
        <v>140.75</v>
      </c>
      <c r="D2665" s="192">
        <f t="shared" si="43"/>
        <v>11.422771403353927</v>
      </c>
      <c r="E2665">
        <v>6.2196168144124098E-3</v>
      </c>
    </row>
    <row r="2666" spans="2:5" x14ac:dyDescent="0.35">
      <c r="B2666" s="191">
        <v>37389</v>
      </c>
      <c r="C2666" s="72">
        <v>11.33</v>
      </c>
      <c r="D2666" s="192">
        <f t="shared" si="43"/>
        <v>-0.98763302952573273</v>
      </c>
      <c r="E2666">
        <v>6.2166962699823358E-3</v>
      </c>
    </row>
    <row r="2667" spans="2:5" x14ac:dyDescent="0.35">
      <c r="B2667" s="191">
        <v>45614</v>
      </c>
      <c r="C2667" s="72">
        <v>916.15</v>
      </c>
      <c r="D2667" s="192">
        <f t="shared" si="43"/>
        <v>0.18345755880795211</v>
      </c>
      <c r="E2667">
        <v>6.2164329097518234E-3</v>
      </c>
    </row>
    <row r="2668" spans="2:5" x14ac:dyDescent="0.35">
      <c r="B2668" s="191">
        <v>44900</v>
      </c>
      <c r="C2668" s="72">
        <v>774.13</v>
      </c>
      <c r="D2668" s="192">
        <f t="shared" si="43"/>
        <v>22.84139205420388</v>
      </c>
      <c r="E2668">
        <v>6.2130369792681162E-3</v>
      </c>
    </row>
    <row r="2669" spans="2:5" x14ac:dyDescent="0.35">
      <c r="B2669" s="191">
        <v>38324</v>
      </c>
      <c r="C2669" s="72">
        <v>32.47</v>
      </c>
      <c r="D2669" s="192">
        <f t="shared" si="43"/>
        <v>-0.74380621745305353</v>
      </c>
      <c r="E2669">
        <v>6.1977068484659892E-3</v>
      </c>
    </row>
    <row r="2670" spans="2:5" x14ac:dyDescent="0.35">
      <c r="B2670" s="191">
        <v>41773</v>
      </c>
      <c r="C2670" s="72">
        <v>126.74</v>
      </c>
      <c r="D2670" s="192">
        <f t="shared" si="43"/>
        <v>1.29352153456388</v>
      </c>
      <c r="E2670">
        <v>6.1924420450936157E-3</v>
      </c>
    </row>
    <row r="2671" spans="2:5" x14ac:dyDescent="0.35">
      <c r="B2671" s="191">
        <v>39003</v>
      </c>
      <c r="C2671" s="72">
        <v>55.26</v>
      </c>
      <c r="D2671" s="192">
        <f t="shared" si="43"/>
        <v>-0.75009044862518093</v>
      </c>
      <c r="E2671">
        <v>6.1908230152949439E-3</v>
      </c>
    </row>
    <row r="2672" spans="2:5" x14ac:dyDescent="0.35">
      <c r="B2672" s="191">
        <v>43342</v>
      </c>
      <c r="C2672" s="72">
        <v>221.12</v>
      </c>
      <c r="D2672" s="192">
        <f t="shared" si="43"/>
        <v>0.76585210030346595</v>
      </c>
      <c r="E2672">
        <v>6.1885693483800797E-3</v>
      </c>
    </row>
    <row r="2673" spans="2:5" x14ac:dyDescent="0.35">
      <c r="B2673" s="191">
        <v>42635</v>
      </c>
      <c r="C2673" s="72">
        <v>125.22</v>
      </c>
      <c r="D2673" s="192">
        <f t="shared" si="43"/>
        <v>8.6175115207373274</v>
      </c>
      <c r="E2673">
        <v>6.1872237846525291E-3</v>
      </c>
    </row>
    <row r="2674" spans="2:5" x14ac:dyDescent="0.35">
      <c r="B2674" s="191">
        <v>35347</v>
      </c>
      <c r="C2674" s="72">
        <v>13.02</v>
      </c>
      <c r="D2674" s="192">
        <f t="shared" si="43"/>
        <v>-0.98847420417124043</v>
      </c>
      <c r="E2674">
        <v>6.1823802163833985E-3</v>
      </c>
    </row>
    <row r="2675" spans="2:5" x14ac:dyDescent="0.35">
      <c r="B2675" s="191">
        <v>46069</v>
      </c>
      <c r="C2675" s="72">
        <v>1129.6400000000001</v>
      </c>
      <c r="D2675" s="192">
        <f t="shared" si="43"/>
        <v>0.14678442718643736</v>
      </c>
      <c r="E2675">
        <v>6.1815266767615284E-3</v>
      </c>
    </row>
    <row r="2676" spans="2:5" x14ac:dyDescent="0.35">
      <c r="B2676" s="191">
        <v>45601</v>
      </c>
      <c r="C2676" s="72">
        <v>985.05</v>
      </c>
      <c r="D2676" s="192">
        <f t="shared" si="43"/>
        <v>85.407894736842096</v>
      </c>
      <c r="E2676">
        <v>6.1797752808987472E-3</v>
      </c>
    </row>
    <row r="2677" spans="2:5" x14ac:dyDescent="0.35">
      <c r="B2677" s="191">
        <v>37390</v>
      </c>
      <c r="C2677" s="72">
        <v>11.4</v>
      </c>
      <c r="D2677" s="192">
        <f t="shared" si="43"/>
        <v>-0.98390898697192541</v>
      </c>
      <c r="E2677">
        <v>6.1782877316858276E-3</v>
      </c>
    </row>
    <row r="2678" spans="2:5" x14ac:dyDescent="0.35">
      <c r="B2678" s="191">
        <v>44973</v>
      </c>
      <c r="C2678" s="72">
        <v>708.47</v>
      </c>
      <c r="D2678" s="192">
        <f t="shared" si="43"/>
        <v>11.079624893435636</v>
      </c>
      <c r="E2678">
        <v>6.1779242174628823E-3</v>
      </c>
    </row>
    <row r="2679" spans="2:5" x14ac:dyDescent="0.35">
      <c r="B2679" s="191">
        <v>39615</v>
      </c>
      <c r="C2679" s="72">
        <v>58.65</v>
      </c>
      <c r="D2679" s="192">
        <f t="shared" si="43"/>
        <v>0</v>
      </c>
      <c r="E2679">
        <v>6.1760164693771546E-3</v>
      </c>
    </row>
    <row r="2680" spans="2:5" x14ac:dyDescent="0.35">
      <c r="B2680" s="191">
        <v>39413</v>
      </c>
      <c r="C2680" s="72">
        <v>58.65</v>
      </c>
      <c r="D2680" s="192">
        <f t="shared" si="43"/>
        <v>-0.57699242697439601</v>
      </c>
      <c r="E2680">
        <v>6.1760164693771546E-3</v>
      </c>
    </row>
    <row r="2681" spans="2:5" x14ac:dyDescent="0.35">
      <c r="B2681" s="191">
        <v>41282</v>
      </c>
      <c r="C2681" s="72">
        <v>138.65</v>
      </c>
      <c r="D2681" s="192">
        <f t="shared" si="43"/>
        <v>-0.86291008325258556</v>
      </c>
      <c r="E2681">
        <v>6.1683599419448676E-3</v>
      </c>
    </row>
    <row r="2682" spans="2:5" x14ac:dyDescent="0.35">
      <c r="B2682" s="191">
        <v>45698</v>
      </c>
      <c r="C2682" s="72">
        <v>1011.38</v>
      </c>
      <c r="D2682" s="192">
        <f t="shared" si="43"/>
        <v>76.441041347626339</v>
      </c>
      <c r="E2682">
        <v>6.1680495035716376E-3</v>
      </c>
    </row>
    <row r="2683" spans="2:5" x14ac:dyDescent="0.35">
      <c r="B2683" s="191">
        <v>37004</v>
      </c>
      <c r="C2683" s="72">
        <v>13.06</v>
      </c>
      <c r="D2683" s="192">
        <f t="shared" si="43"/>
        <v>-0.9847126302235748</v>
      </c>
      <c r="E2683">
        <v>6.1633281972264253E-3</v>
      </c>
    </row>
    <row r="2684" spans="2:5" x14ac:dyDescent="0.35">
      <c r="B2684" s="191">
        <v>45133</v>
      </c>
      <c r="C2684" s="72">
        <v>854.3</v>
      </c>
      <c r="D2684" s="192">
        <f t="shared" si="43"/>
        <v>14.83209785025945</v>
      </c>
      <c r="E2684">
        <v>6.1596805917061292E-3</v>
      </c>
    </row>
    <row r="2685" spans="2:5" x14ac:dyDescent="0.35">
      <c r="B2685" s="191">
        <v>39643</v>
      </c>
      <c r="C2685" s="72">
        <v>53.96</v>
      </c>
      <c r="D2685" s="192">
        <f t="shared" si="43"/>
        <v>3.7003484320557494</v>
      </c>
      <c r="E2685">
        <v>6.1532724221518009E-3</v>
      </c>
    </row>
    <row r="2686" spans="2:5" x14ac:dyDescent="0.35">
      <c r="B2686" s="191">
        <v>37635</v>
      </c>
      <c r="C2686" s="72">
        <v>11.48</v>
      </c>
      <c r="D2686" s="192">
        <f t="shared" si="43"/>
        <v>-0.9878549363124709</v>
      </c>
      <c r="E2686">
        <v>6.1349693251533388E-3</v>
      </c>
    </row>
    <row r="2687" spans="2:5" x14ac:dyDescent="0.35">
      <c r="B2687" s="191">
        <v>45677</v>
      </c>
      <c r="C2687" s="72">
        <v>945.24</v>
      </c>
      <c r="D2687" s="192">
        <f t="shared" si="43"/>
        <v>4.9969547011800532</v>
      </c>
      <c r="E2687">
        <v>6.1310512198238243E-3</v>
      </c>
    </row>
    <row r="2688" spans="2:5" x14ac:dyDescent="0.35">
      <c r="B2688" s="191">
        <v>42942</v>
      </c>
      <c r="C2688" s="72">
        <v>157.62</v>
      </c>
      <c r="D2688" s="192">
        <f t="shared" si="43"/>
        <v>-0.35633779810519439</v>
      </c>
      <c r="E2688">
        <v>6.1279203370356861E-3</v>
      </c>
    </row>
    <row r="2689" spans="2:5" x14ac:dyDescent="0.35">
      <c r="B2689" s="191">
        <v>43186</v>
      </c>
      <c r="C2689" s="72">
        <v>244.88</v>
      </c>
      <c r="D2689" s="192">
        <f t="shared" si="43"/>
        <v>-0.72967125162828694</v>
      </c>
      <c r="E2689">
        <v>6.1218620321294992E-3</v>
      </c>
    </row>
    <row r="2690" spans="2:5" x14ac:dyDescent="0.35">
      <c r="B2690" s="191">
        <v>45658</v>
      </c>
      <c r="C2690" s="72">
        <v>905.86</v>
      </c>
      <c r="D2690" s="192">
        <f t="shared" si="43"/>
        <v>-0.14503600653119775</v>
      </c>
      <c r="E2690">
        <v>6.1198422835564426E-3</v>
      </c>
    </row>
    <row r="2691" spans="2:5" x14ac:dyDescent="0.35">
      <c r="B2691" s="191">
        <v>46120</v>
      </c>
      <c r="C2691" s="72">
        <v>1059.53</v>
      </c>
      <c r="D2691" s="192">
        <f t="shared" si="43"/>
        <v>18.508930215429938</v>
      </c>
      <c r="E2691">
        <v>6.1153367708364215E-3</v>
      </c>
    </row>
    <row r="2692" spans="2:5" x14ac:dyDescent="0.35">
      <c r="B2692" s="191">
        <v>39045</v>
      </c>
      <c r="C2692" s="72">
        <v>54.31</v>
      </c>
      <c r="D2692" s="192">
        <f t="shared" ref="D2692:D2755" si="44">C2692/C2693-1</f>
        <v>-0.602415812591508</v>
      </c>
      <c r="E2692">
        <v>6.1133753241942035E-3</v>
      </c>
    </row>
    <row r="2693" spans="2:5" x14ac:dyDescent="0.35">
      <c r="B2693" s="191">
        <v>41934</v>
      </c>
      <c r="C2693" s="72">
        <v>136.6</v>
      </c>
      <c r="D2693" s="192">
        <f t="shared" si="44"/>
        <v>0.15274261603375527</v>
      </c>
      <c r="E2693">
        <v>6.1132798114456044E-3</v>
      </c>
    </row>
    <row r="2694" spans="2:5" x14ac:dyDescent="0.35">
      <c r="B2694" s="191">
        <v>41439</v>
      </c>
      <c r="C2694" s="72">
        <v>118.5</v>
      </c>
      <c r="D2694" s="192">
        <f t="shared" si="44"/>
        <v>-0.83487772591095943</v>
      </c>
      <c r="E2694">
        <v>6.1130922058074688E-3</v>
      </c>
    </row>
    <row r="2695" spans="2:5" x14ac:dyDescent="0.35">
      <c r="B2695" s="191">
        <v>44564</v>
      </c>
      <c r="C2695" s="72">
        <v>717.65</v>
      </c>
      <c r="D2695" s="192">
        <f t="shared" si="44"/>
        <v>-4.2277768139538097E-2</v>
      </c>
      <c r="E2695">
        <v>6.1125208540706577E-3</v>
      </c>
    </row>
    <row r="2696" spans="2:5" x14ac:dyDescent="0.35">
      <c r="B2696" s="191">
        <v>44866</v>
      </c>
      <c r="C2696" s="72">
        <v>749.33</v>
      </c>
      <c r="D2696" s="192">
        <f t="shared" si="44"/>
        <v>12.774448529411766</v>
      </c>
      <c r="E2696">
        <v>6.1091866054405752E-3</v>
      </c>
    </row>
    <row r="2697" spans="2:5" x14ac:dyDescent="0.35">
      <c r="B2697" s="191">
        <v>39030</v>
      </c>
      <c r="C2697" s="72">
        <v>54.4</v>
      </c>
      <c r="D2697" s="192">
        <f t="shared" si="44"/>
        <v>3.7058823529411757</v>
      </c>
      <c r="E2697">
        <v>6.1031995561309227E-3</v>
      </c>
    </row>
    <row r="2698" spans="2:5" x14ac:dyDescent="0.35">
      <c r="B2698" s="191">
        <v>37609</v>
      </c>
      <c r="C2698" s="72">
        <v>11.56</v>
      </c>
      <c r="D2698" s="192">
        <f t="shared" si="44"/>
        <v>-0.90911949685534588</v>
      </c>
      <c r="E2698">
        <v>6.0922541340295844E-3</v>
      </c>
    </row>
    <row r="2699" spans="2:5" x14ac:dyDescent="0.35">
      <c r="B2699" s="191">
        <v>42614</v>
      </c>
      <c r="C2699" s="72">
        <v>127.2</v>
      </c>
      <c r="D2699" s="192">
        <f t="shared" si="44"/>
        <v>0.57134033353922176</v>
      </c>
      <c r="E2699">
        <v>6.0903266629754871E-3</v>
      </c>
    </row>
    <row r="2700" spans="2:5" x14ac:dyDescent="0.35">
      <c r="B2700" s="191">
        <v>40618</v>
      </c>
      <c r="C2700" s="72">
        <v>80.95</v>
      </c>
      <c r="D2700" s="192">
        <f t="shared" si="44"/>
        <v>-0.88473258529361509</v>
      </c>
      <c r="E2700">
        <v>6.0899826000497814E-3</v>
      </c>
    </row>
    <row r="2701" spans="2:5" x14ac:dyDescent="0.35">
      <c r="B2701" s="191">
        <v>44978</v>
      </c>
      <c r="C2701" s="72">
        <v>702.28</v>
      </c>
      <c r="D2701" s="192">
        <f t="shared" si="44"/>
        <v>13.156016932070147</v>
      </c>
      <c r="E2701">
        <v>6.0885635287881712E-3</v>
      </c>
    </row>
    <row r="2702" spans="2:5" x14ac:dyDescent="0.35">
      <c r="B2702" s="191">
        <v>39828</v>
      </c>
      <c r="C2702" s="72">
        <v>49.61</v>
      </c>
      <c r="D2702" s="192">
        <f t="shared" si="44"/>
        <v>-0.6386744355426075</v>
      </c>
      <c r="E2702">
        <v>6.0839586290812875E-3</v>
      </c>
    </row>
    <row r="2703" spans="2:5" x14ac:dyDescent="0.35">
      <c r="B2703" s="191">
        <v>41941</v>
      </c>
      <c r="C2703" s="72">
        <v>137.30000000000001</v>
      </c>
      <c r="D2703" s="192">
        <f t="shared" si="44"/>
        <v>0.33664330218068539</v>
      </c>
      <c r="E2703">
        <v>6.0819227669086651E-3</v>
      </c>
    </row>
    <row r="2704" spans="2:5" x14ac:dyDescent="0.35">
      <c r="B2704" s="191">
        <v>42446</v>
      </c>
      <c r="C2704" s="72">
        <v>102.72</v>
      </c>
      <c r="D2704" s="192">
        <f t="shared" si="44"/>
        <v>0.87787934186471661</v>
      </c>
      <c r="E2704">
        <v>6.0724779627816527E-3</v>
      </c>
    </row>
    <row r="2705" spans="2:5" x14ac:dyDescent="0.35">
      <c r="B2705" s="191">
        <v>39927</v>
      </c>
      <c r="C2705" s="72">
        <v>54.7</v>
      </c>
      <c r="D2705" s="192">
        <f t="shared" si="44"/>
        <v>-0.92966529940466236</v>
      </c>
      <c r="E2705">
        <v>6.06952363435731E-3</v>
      </c>
    </row>
    <row r="2706" spans="2:5" x14ac:dyDescent="0.35">
      <c r="B2706" s="191">
        <v>44903</v>
      </c>
      <c r="C2706" s="72">
        <v>777.71</v>
      </c>
      <c r="D2706" s="192">
        <f t="shared" si="44"/>
        <v>-0.28435107479387511</v>
      </c>
      <c r="E2706">
        <v>6.0671133993945858E-3</v>
      </c>
    </row>
    <row r="2707" spans="2:5" x14ac:dyDescent="0.35">
      <c r="B2707" s="191">
        <v>45300</v>
      </c>
      <c r="C2707" s="72">
        <v>1086.72</v>
      </c>
      <c r="D2707" s="192">
        <f t="shared" si="44"/>
        <v>31.742392286833386</v>
      </c>
      <c r="E2707">
        <v>6.0638603182832096E-3</v>
      </c>
    </row>
    <row r="2708" spans="2:5" x14ac:dyDescent="0.35">
      <c r="B2708" s="191">
        <v>36474</v>
      </c>
      <c r="C2708" s="72">
        <v>33.19</v>
      </c>
      <c r="D2708" s="192">
        <f t="shared" si="44"/>
        <v>-0.70594489235403568</v>
      </c>
      <c r="E2708">
        <v>6.0624431645952548E-3</v>
      </c>
    </row>
    <row r="2709" spans="2:5" x14ac:dyDescent="0.35">
      <c r="B2709" s="191">
        <v>42740</v>
      </c>
      <c r="C2709" s="72">
        <v>112.87</v>
      </c>
      <c r="D2709" s="192">
        <f t="shared" si="44"/>
        <v>-0.8128347566536771</v>
      </c>
      <c r="E2709">
        <v>6.061146269721096E-3</v>
      </c>
    </row>
    <row r="2710" spans="2:5" x14ac:dyDescent="0.35">
      <c r="B2710" s="191">
        <v>44244</v>
      </c>
      <c r="C2710" s="72">
        <v>603.04999999999995</v>
      </c>
      <c r="D2710" s="192">
        <f t="shared" si="44"/>
        <v>4.0191427382438611</v>
      </c>
      <c r="E2710">
        <v>6.0390704502610859E-3</v>
      </c>
    </row>
    <row r="2711" spans="2:5" x14ac:dyDescent="0.35">
      <c r="B2711" s="191">
        <v>41323</v>
      </c>
      <c r="C2711" s="72">
        <v>120.15</v>
      </c>
      <c r="D2711" s="192">
        <f t="shared" si="44"/>
        <v>-0.53018690857902562</v>
      </c>
      <c r="E2711">
        <v>6.0286360211001533E-3</v>
      </c>
    </row>
    <row r="2712" spans="2:5" x14ac:dyDescent="0.35">
      <c r="B2712" s="191">
        <v>43203</v>
      </c>
      <c r="C2712" s="72">
        <v>255.74</v>
      </c>
      <c r="D2712" s="192">
        <f t="shared" si="44"/>
        <v>0.83919453434016522</v>
      </c>
      <c r="E2712">
        <v>6.018646001337391E-3</v>
      </c>
    </row>
    <row r="2713" spans="2:5" x14ac:dyDescent="0.35">
      <c r="B2713" s="191">
        <v>42068</v>
      </c>
      <c r="C2713" s="72">
        <v>139.05000000000001</v>
      </c>
      <c r="D2713" s="192">
        <f t="shared" si="44"/>
        <v>0.21920210434020171</v>
      </c>
      <c r="E2713">
        <v>6.004919693242794E-3</v>
      </c>
    </row>
    <row r="2714" spans="2:5" x14ac:dyDescent="0.35">
      <c r="B2714" s="191">
        <v>41138</v>
      </c>
      <c r="C2714" s="72">
        <v>114.05</v>
      </c>
      <c r="D2714" s="192">
        <f t="shared" si="44"/>
        <v>0.8869953673064197</v>
      </c>
      <c r="E2714">
        <v>5.9980594513540098E-3</v>
      </c>
    </row>
    <row r="2715" spans="2:5" x14ac:dyDescent="0.35">
      <c r="B2715" s="191">
        <v>39980</v>
      </c>
      <c r="C2715" s="72">
        <v>60.44</v>
      </c>
      <c r="D2715" s="192">
        <f t="shared" si="44"/>
        <v>0.12425595238095233</v>
      </c>
      <c r="E2715">
        <v>5.9920106524633532E-3</v>
      </c>
    </row>
    <row r="2716" spans="2:5" x14ac:dyDescent="0.35">
      <c r="B2716" s="191">
        <v>39104</v>
      </c>
      <c r="C2716" s="72">
        <v>53.76</v>
      </c>
      <c r="D2716" s="192">
        <f t="shared" si="44"/>
        <v>-0.84338858624406443</v>
      </c>
      <c r="E2716">
        <v>5.9880239520957446E-3</v>
      </c>
    </row>
    <row r="2717" spans="2:5" x14ac:dyDescent="0.35">
      <c r="B2717" s="191">
        <v>43973</v>
      </c>
      <c r="C2717" s="72">
        <v>343.27</v>
      </c>
      <c r="D2717" s="192">
        <f t="shared" si="44"/>
        <v>7.7725530283669801</v>
      </c>
      <c r="E2717">
        <v>5.9488922752313211E-3</v>
      </c>
    </row>
    <row r="2718" spans="2:5" x14ac:dyDescent="0.35">
      <c r="B2718" s="191">
        <v>38497</v>
      </c>
      <c r="C2718" s="72">
        <v>39.130000000000003</v>
      </c>
      <c r="D2718" s="192">
        <f t="shared" si="44"/>
        <v>-0.94716945468292224</v>
      </c>
      <c r="E2718">
        <v>5.9125964010284804E-3</v>
      </c>
    </row>
    <row r="2719" spans="2:5" x14ac:dyDescent="0.35">
      <c r="B2719" s="191">
        <v>44753</v>
      </c>
      <c r="C2719" s="72">
        <v>740.67</v>
      </c>
      <c r="D2719" s="192">
        <f t="shared" si="44"/>
        <v>-0.35215345322230773</v>
      </c>
      <c r="E2719">
        <v>5.907757496740329E-3</v>
      </c>
    </row>
    <row r="2720" spans="2:5" x14ac:dyDescent="0.35">
      <c r="B2720" s="191">
        <v>45782</v>
      </c>
      <c r="C2720" s="72">
        <v>1143.28</v>
      </c>
      <c r="D2720" s="192">
        <f t="shared" si="44"/>
        <v>0.84647188978794197</v>
      </c>
      <c r="E2720">
        <v>5.886027503321456E-3</v>
      </c>
    </row>
    <row r="2721" spans="2:5" x14ac:dyDescent="0.35">
      <c r="B2721" s="191">
        <v>44321</v>
      </c>
      <c r="C2721" s="72">
        <v>619.16999999999996</v>
      </c>
      <c r="D2721" s="192">
        <f t="shared" si="44"/>
        <v>44.12900874635568</v>
      </c>
      <c r="E2721">
        <v>5.8809195028834971E-3</v>
      </c>
    </row>
    <row r="2722" spans="2:5" x14ac:dyDescent="0.35">
      <c r="B2722" s="191">
        <v>35544</v>
      </c>
      <c r="C2722" s="72">
        <v>13.72</v>
      </c>
      <c r="D2722" s="192">
        <f t="shared" si="44"/>
        <v>0.1423813488759369</v>
      </c>
      <c r="E2722">
        <v>5.8651026392961825E-3</v>
      </c>
    </row>
    <row r="2723" spans="2:5" x14ac:dyDescent="0.35">
      <c r="B2723" s="191">
        <v>37222</v>
      </c>
      <c r="C2723" s="72">
        <v>12.01</v>
      </c>
      <c r="D2723" s="192">
        <f t="shared" si="44"/>
        <v>-0.98393805250558353</v>
      </c>
      <c r="E2723">
        <v>5.862646566164198E-3</v>
      </c>
    </row>
    <row r="2724" spans="2:5" x14ac:dyDescent="0.35">
      <c r="B2724" s="191">
        <v>44876</v>
      </c>
      <c r="C2724" s="72">
        <v>747.73</v>
      </c>
      <c r="D2724" s="192">
        <f t="shared" si="44"/>
        <v>53.340843023255815</v>
      </c>
      <c r="E2724">
        <v>5.8516505690227039E-3</v>
      </c>
    </row>
    <row r="2725" spans="2:5" x14ac:dyDescent="0.35">
      <c r="B2725" s="191">
        <v>35537</v>
      </c>
      <c r="C2725" s="72">
        <v>13.76</v>
      </c>
      <c r="D2725" s="192">
        <f t="shared" si="44"/>
        <v>-0.38543992853952658</v>
      </c>
      <c r="E2725">
        <v>5.8479532163742132E-3</v>
      </c>
    </row>
    <row r="2726" spans="2:5" x14ac:dyDescent="0.35">
      <c r="B2726" s="191">
        <v>36676</v>
      </c>
      <c r="C2726" s="72">
        <v>22.39</v>
      </c>
      <c r="D2726" s="192">
        <f t="shared" si="44"/>
        <v>-0.13418406805877803</v>
      </c>
      <c r="E2726">
        <v>5.8400718778077731E-3</v>
      </c>
    </row>
    <row r="2727" spans="2:5" x14ac:dyDescent="0.35">
      <c r="B2727" s="191">
        <v>38049</v>
      </c>
      <c r="C2727" s="72">
        <v>25.86</v>
      </c>
      <c r="D2727" s="192">
        <f t="shared" si="44"/>
        <v>0.15189309576837418</v>
      </c>
      <c r="E2727">
        <v>5.834305717619559E-3</v>
      </c>
    </row>
    <row r="2728" spans="2:5" x14ac:dyDescent="0.35">
      <c r="B2728" s="191">
        <v>35935</v>
      </c>
      <c r="C2728" s="72">
        <v>22.45</v>
      </c>
      <c r="D2728" s="192">
        <f t="shared" si="44"/>
        <v>0.85078318219290994</v>
      </c>
      <c r="E2728">
        <v>5.8243727598565886E-3</v>
      </c>
    </row>
    <row r="2729" spans="2:5" x14ac:dyDescent="0.35">
      <c r="B2729" s="191">
        <v>37701</v>
      </c>
      <c r="C2729" s="72">
        <v>12.13</v>
      </c>
      <c r="D2729" s="192">
        <f t="shared" si="44"/>
        <v>-0.90169381635464785</v>
      </c>
      <c r="E2729">
        <v>5.8043117744610573E-3</v>
      </c>
    </row>
    <row r="2730" spans="2:5" x14ac:dyDescent="0.35">
      <c r="B2730" s="191">
        <v>42587</v>
      </c>
      <c r="C2730" s="72">
        <v>123.39</v>
      </c>
      <c r="D2730" s="192">
        <f t="shared" si="44"/>
        <v>6.087306145893165</v>
      </c>
      <c r="E2730">
        <v>5.7874144114768988E-3</v>
      </c>
    </row>
    <row r="2731" spans="2:5" x14ac:dyDescent="0.35">
      <c r="B2731" s="191">
        <v>35264</v>
      </c>
      <c r="C2731" s="72">
        <v>17.41</v>
      </c>
      <c r="D2731" s="192">
        <f t="shared" si="44"/>
        <v>-0.98519117084166208</v>
      </c>
      <c r="E2731">
        <v>5.7770075101097884E-3</v>
      </c>
    </row>
    <row r="2732" spans="2:5" x14ac:dyDescent="0.35">
      <c r="B2732" s="191">
        <v>46014</v>
      </c>
      <c r="C2732" s="72">
        <v>1175.6500000000001</v>
      </c>
      <c r="D2732" s="192">
        <f t="shared" si="44"/>
        <v>0.51415434547421568</v>
      </c>
      <c r="E2732">
        <v>5.7660555560308246E-3</v>
      </c>
    </row>
    <row r="2733" spans="2:5" x14ac:dyDescent="0.35">
      <c r="B2733" s="191">
        <v>45075</v>
      </c>
      <c r="C2733" s="72">
        <v>776.44</v>
      </c>
      <c r="D2733" s="192">
        <f t="shared" si="44"/>
        <v>-9.8410339181829842E-2</v>
      </c>
      <c r="E2733">
        <v>5.7643233720645615E-3</v>
      </c>
    </row>
    <row r="2734" spans="2:5" x14ac:dyDescent="0.35">
      <c r="B2734" s="191">
        <v>45187</v>
      </c>
      <c r="C2734" s="72">
        <v>861.19</v>
      </c>
      <c r="D2734" s="192">
        <f t="shared" si="44"/>
        <v>10.462664714494878</v>
      </c>
      <c r="E2734">
        <v>5.7575969915679703E-3</v>
      </c>
    </row>
    <row r="2735" spans="2:5" x14ac:dyDescent="0.35">
      <c r="B2735" s="191">
        <v>40233</v>
      </c>
      <c r="C2735" s="72">
        <v>75.13</v>
      </c>
      <c r="D2735" s="192">
        <f t="shared" si="44"/>
        <v>-0.9047709585012802</v>
      </c>
      <c r="E2735">
        <v>5.7563587684068551E-3</v>
      </c>
    </row>
    <row r="2736" spans="2:5" x14ac:dyDescent="0.35">
      <c r="B2736" s="191">
        <v>44669</v>
      </c>
      <c r="C2736" s="72">
        <v>788.94</v>
      </c>
      <c r="D2736" s="192">
        <f t="shared" si="44"/>
        <v>44.082285714285717</v>
      </c>
      <c r="E2736">
        <v>5.7493976517981604E-3</v>
      </c>
    </row>
    <row r="2737" spans="2:5" x14ac:dyDescent="0.35">
      <c r="B2737" s="191">
        <v>35256</v>
      </c>
      <c r="C2737" s="72">
        <v>17.5</v>
      </c>
      <c r="D2737" s="192">
        <f t="shared" si="44"/>
        <v>-5.711022272987254E-4</v>
      </c>
      <c r="E2737">
        <v>5.7471264367816577E-3</v>
      </c>
    </row>
    <row r="2738" spans="2:5" x14ac:dyDescent="0.35">
      <c r="B2738" s="191">
        <v>35265</v>
      </c>
      <c r="C2738" s="72">
        <v>17.510000000000002</v>
      </c>
      <c r="D2738" s="192">
        <f t="shared" si="44"/>
        <v>-0.44623655913978488</v>
      </c>
      <c r="E2738">
        <v>5.7438253877082346E-3</v>
      </c>
    </row>
    <row r="2739" spans="2:5" x14ac:dyDescent="0.35">
      <c r="B2739" s="191">
        <v>36522</v>
      </c>
      <c r="C2739" s="72">
        <v>31.62</v>
      </c>
      <c r="D2739" s="192">
        <f t="shared" si="44"/>
        <v>-0.62628530906512236</v>
      </c>
      <c r="E2739">
        <v>5.7251908396946938E-3</v>
      </c>
    </row>
    <row r="2740" spans="2:5" x14ac:dyDescent="0.35">
      <c r="B2740" s="191">
        <v>40189</v>
      </c>
      <c r="C2740" s="72">
        <v>84.61</v>
      </c>
      <c r="D2740" s="192">
        <f t="shared" si="44"/>
        <v>0.45328065956715902</v>
      </c>
      <c r="E2740">
        <v>5.7054558421492096E-3</v>
      </c>
    </row>
    <row r="2741" spans="2:5" x14ac:dyDescent="0.35">
      <c r="B2741" s="191">
        <v>39997</v>
      </c>
      <c r="C2741" s="72">
        <v>58.22</v>
      </c>
      <c r="D2741" s="192">
        <f t="shared" si="44"/>
        <v>4.4821092278719403</v>
      </c>
      <c r="E2741">
        <v>5.7004664017965556E-3</v>
      </c>
    </row>
    <row r="2742" spans="2:5" x14ac:dyDescent="0.35">
      <c r="B2742" s="191">
        <v>37540</v>
      </c>
      <c r="C2742" s="72">
        <v>10.62</v>
      </c>
      <c r="D2742" s="192">
        <f t="shared" si="44"/>
        <v>-0.87763567231247841</v>
      </c>
      <c r="E2742">
        <v>5.6818181818181213E-3</v>
      </c>
    </row>
    <row r="2743" spans="2:5" x14ac:dyDescent="0.35">
      <c r="B2743" s="191">
        <v>40567</v>
      </c>
      <c r="C2743" s="72">
        <v>86.79</v>
      </c>
      <c r="D2743" s="192">
        <f t="shared" si="44"/>
        <v>-0.31102643486544412</v>
      </c>
      <c r="E2743">
        <v>5.6778679026652235E-3</v>
      </c>
    </row>
    <row r="2744" spans="2:5" x14ac:dyDescent="0.35">
      <c r="B2744" s="191">
        <v>42361</v>
      </c>
      <c r="C2744" s="72">
        <v>125.97</v>
      </c>
      <c r="D2744" s="192">
        <f t="shared" si="44"/>
        <v>4.4367716875269743</v>
      </c>
      <c r="E2744">
        <v>5.6682101229441617E-3</v>
      </c>
    </row>
    <row r="2745" spans="2:5" x14ac:dyDescent="0.35">
      <c r="B2745" s="191">
        <v>37973</v>
      </c>
      <c r="C2745" s="72">
        <v>23.17</v>
      </c>
      <c r="D2745" s="192">
        <f t="shared" si="44"/>
        <v>-0.38114316239316226</v>
      </c>
      <c r="E2745">
        <v>5.6423611111111605E-3</v>
      </c>
    </row>
    <row r="2746" spans="2:5" x14ac:dyDescent="0.35">
      <c r="B2746" s="191">
        <v>38463</v>
      </c>
      <c r="C2746" s="72">
        <v>37.44</v>
      </c>
      <c r="D2746" s="192">
        <f t="shared" si="44"/>
        <v>-0.92396271248400663</v>
      </c>
      <c r="E2746">
        <v>5.6406124093473231E-3</v>
      </c>
    </row>
    <row r="2747" spans="2:5" x14ac:dyDescent="0.35">
      <c r="B2747" s="191">
        <v>44149</v>
      </c>
      <c r="C2747" s="72">
        <v>492.39</v>
      </c>
      <c r="D2747" s="192">
        <f t="shared" si="44"/>
        <v>44.974789915966383</v>
      </c>
      <c r="E2747">
        <v>5.6369095030941452E-3</v>
      </c>
    </row>
    <row r="2748" spans="2:5" x14ac:dyDescent="0.35">
      <c r="B2748" s="191">
        <v>37546</v>
      </c>
      <c r="C2748" s="72">
        <v>10.71</v>
      </c>
      <c r="D2748" s="192">
        <f t="shared" si="44"/>
        <v>-0.53856096510124951</v>
      </c>
      <c r="E2748">
        <v>5.6338028169014009E-3</v>
      </c>
    </row>
    <row r="2749" spans="2:5" x14ac:dyDescent="0.35">
      <c r="B2749" s="191">
        <v>35781</v>
      </c>
      <c r="C2749" s="72">
        <v>23.21</v>
      </c>
      <c r="D2749" s="192">
        <f t="shared" si="44"/>
        <v>-2.5784271594326835E-3</v>
      </c>
      <c r="E2749">
        <v>5.6325823223570826E-3</v>
      </c>
    </row>
    <row r="2750" spans="2:5" x14ac:dyDescent="0.35">
      <c r="B2750" s="191">
        <v>35619</v>
      </c>
      <c r="C2750" s="72">
        <v>23.27</v>
      </c>
      <c r="D2750" s="192">
        <f t="shared" si="44"/>
        <v>0.29782487451199113</v>
      </c>
      <c r="E2750">
        <v>5.6179775280897903E-3</v>
      </c>
    </row>
    <row r="2751" spans="2:5" x14ac:dyDescent="0.35">
      <c r="B2751" s="191">
        <v>36109</v>
      </c>
      <c r="C2751" s="72">
        <v>17.93</v>
      </c>
      <c r="D2751" s="192">
        <f t="shared" si="44"/>
        <v>-0.90664375715922108</v>
      </c>
      <c r="E2751">
        <v>5.6085249579360674E-3</v>
      </c>
    </row>
    <row r="2752" spans="2:5" x14ac:dyDescent="0.35">
      <c r="B2752" s="191">
        <v>42986</v>
      </c>
      <c r="C2752" s="72">
        <v>192.06</v>
      </c>
      <c r="D2752" s="192">
        <f t="shared" si="44"/>
        <v>14.279236276849641</v>
      </c>
      <c r="E2752">
        <v>5.6023875595581085E-3</v>
      </c>
    </row>
    <row r="2753" spans="2:5" x14ac:dyDescent="0.35">
      <c r="B2753" s="191">
        <v>35432</v>
      </c>
      <c r="C2753" s="72">
        <v>12.57</v>
      </c>
      <c r="D2753" s="192">
        <f t="shared" si="44"/>
        <v>-0.77424568965517238</v>
      </c>
      <c r="E2753">
        <v>5.6000000000000494E-3</v>
      </c>
    </row>
    <row r="2754" spans="2:5" x14ac:dyDescent="0.35">
      <c r="B2754" s="191">
        <v>38903</v>
      </c>
      <c r="C2754" s="72">
        <v>55.68</v>
      </c>
      <c r="D2754" s="192">
        <f t="shared" si="44"/>
        <v>-3.2661570535093887E-2</v>
      </c>
      <c r="E2754">
        <v>5.5986996568540004E-3</v>
      </c>
    </row>
    <row r="2755" spans="2:5" x14ac:dyDescent="0.35">
      <c r="B2755" s="191">
        <v>39680</v>
      </c>
      <c r="C2755" s="72">
        <v>57.56</v>
      </c>
      <c r="D2755" s="192">
        <f t="shared" si="44"/>
        <v>6.6518436168241601E-2</v>
      </c>
      <c r="E2755">
        <v>5.5904961565338418E-3</v>
      </c>
    </row>
    <row r="2756" spans="2:5" x14ac:dyDescent="0.35">
      <c r="B2756" s="191">
        <v>39301</v>
      </c>
      <c r="C2756" s="72">
        <v>53.97</v>
      </c>
      <c r="D2756" s="192">
        <f t="shared" ref="D2756:D2819" si="45">C2756/C2757-1</f>
        <v>2.7427184466019416</v>
      </c>
      <c r="E2756">
        <v>5.5897149245387467E-3</v>
      </c>
    </row>
    <row r="2757" spans="2:5" x14ac:dyDescent="0.35">
      <c r="B2757" s="191">
        <v>35088</v>
      </c>
      <c r="C2757" s="72">
        <v>14.42</v>
      </c>
      <c r="D2757" s="192">
        <f t="shared" si="45"/>
        <v>-0.86218101882825193</v>
      </c>
      <c r="E2757">
        <v>5.5788005578800703E-3</v>
      </c>
    </row>
    <row r="2758" spans="2:5" x14ac:dyDescent="0.35">
      <c r="B2758" s="191">
        <v>42520</v>
      </c>
      <c r="C2758" s="72">
        <v>104.63</v>
      </c>
      <c r="D2758" s="192">
        <f t="shared" si="45"/>
        <v>8.6522140221402211</v>
      </c>
      <c r="E2758">
        <v>5.5742431523306823E-3</v>
      </c>
    </row>
    <row r="2759" spans="2:5" x14ac:dyDescent="0.35">
      <c r="B2759" s="191">
        <v>37372</v>
      </c>
      <c r="C2759" s="72">
        <v>10.84</v>
      </c>
      <c r="D2759" s="192">
        <f t="shared" si="45"/>
        <v>-0.95775032154967454</v>
      </c>
      <c r="E2759">
        <v>5.5658627087198376E-3</v>
      </c>
    </row>
    <row r="2760" spans="2:5" x14ac:dyDescent="0.35">
      <c r="B2760" s="191">
        <v>43685</v>
      </c>
      <c r="C2760" s="72">
        <v>256.57</v>
      </c>
      <c r="D2760" s="192">
        <f t="shared" si="45"/>
        <v>1.0515752438829362</v>
      </c>
      <c r="E2760">
        <v>5.5653537135018638E-3</v>
      </c>
    </row>
    <row r="2761" spans="2:5" x14ac:dyDescent="0.35">
      <c r="B2761" s="191">
        <v>41598</v>
      </c>
      <c r="C2761" s="72">
        <v>125.06</v>
      </c>
      <c r="D2761" s="192">
        <f t="shared" si="45"/>
        <v>-0.4858787255909558</v>
      </c>
      <c r="E2761">
        <v>5.5479617271045889E-3</v>
      </c>
    </row>
    <row r="2762" spans="2:5" x14ac:dyDescent="0.35">
      <c r="B2762" s="191">
        <v>43179</v>
      </c>
      <c r="C2762" s="72">
        <v>243.25</v>
      </c>
      <c r="D2762" s="192">
        <f t="shared" si="45"/>
        <v>4.5816888480954567</v>
      </c>
      <c r="E2762">
        <v>5.5392501343474176E-3</v>
      </c>
    </row>
    <row r="2763" spans="2:5" x14ac:dyDescent="0.35">
      <c r="B2763" s="191">
        <v>39854</v>
      </c>
      <c r="C2763" s="72">
        <v>43.58</v>
      </c>
      <c r="D2763" s="192">
        <f t="shared" si="45"/>
        <v>-0.58629200683501048</v>
      </c>
      <c r="E2763">
        <v>5.5376095985231188E-3</v>
      </c>
    </row>
    <row r="2764" spans="2:5" x14ac:dyDescent="0.35">
      <c r="B2764" s="191">
        <v>42499</v>
      </c>
      <c r="C2764" s="72">
        <v>105.34</v>
      </c>
      <c r="D2764" s="192">
        <f t="shared" si="45"/>
        <v>-0.90895891310735832</v>
      </c>
      <c r="E2764">
        <v>5.5364642993509516E-3</v>
      </c>
    </row>
    <row r="2765" spans="2:5" x14ac:dyDescent="0.35">
      <c r="B2765" s="191">
        <v>45349</v>
      </c>
      <c r="C2765" s="72">
        <v>1157.06</v>
      </c>
      <c r="D2765" s="192">
        <f t="shared" si="45"/>
        <v>5.4085294932151751</v>
      </c>
      <c r="E2765">
        <v>5.5270704788388247E-3</v>
      </c>
    </row>
    <row r="2766" spans="2:5" x14ac:dyDescent="0.35">
      <c r="B2766" s="191">
        <v>43523</v>
      </c>
      <c r="C2766" s="72">
        <v>180.55</v>
      </c>
      <c r="D2766" s="192">
        <f t="shared" si="45"/>
        <v>-0.83876873068886071</v>
      </c>
      <c r="E2766">
        <v>5.5134773891736266E-3</v>
      </c>
    </row>
    <row r="2767" spans="2:5" x14ac:dyDescent="0.35">
      <c r="B2767" s="191">
        <v>45930</v>
      </c>
      <c r="C2767" s="72">
        <v>1119.82</v>
      </c>
      <c r="D2767" s="192">
        <f t="shared" si="45"/>
        <v>4.4267263486734709E-2</v>
      </c>
      <c r="E2767">
        <v>5.5132533582356036E-3</v>
      </c>
    </row>
    <row r="2768" spans="2:5" x14ac:dyDescent="0.35">
      <c r="B2768" s="191">
        <v>45425</v>
      </c>
      <c r="C2768" s="72">
        <v>1072.3499999999999</v>
      </c>
      <c r="D2768" s="192">
        <f t="shared" si="45"/>
        <v>44.151578947368414</v>
      </c>
      <c r="E2768">
        <v>5.5040882154375748E-3</v>
      </c>
    </row>
    <row r="2769" spans="2:5" x14ac:dyDescent="0.35">
      <c r="B2769" s="191">
        <v>35730</v>
      </c>
      <c r="C2769" s="72">
        <v>23.75</v>
      </c>
      <c r="D2769" s="192">
        <f t="shared" si="45"/>
        <v>-0.97906972645234069</v>
      </c>
      <c r="E2769">
        <v>5.5038103302285091E-3</v>
      </c>
    </row>
    <row r="2770" spans="2:5" x14ac:dyDescent="0.35">
      <c r="B2770" s="191">
        <v>45343</v>
      </c>
      <c r="C2770" s="72">
        <v>1134.72</v>
      </c>
      <c r="D2770" s="192">
        <f t="shared" si="45"/>
        <v>7.376171846165203</v>
      </c>
      <c r="E2770">
        <v>5.5028311667597585E-3</v>
      </c>
    </row>
    <row r="2771" spans="2:5" x14ac:dyDescent="0.35">
      <c r="B2771" s="191">
        <v>42047</v>
      </c>
      <c r="C2771" s="72">
        <v>135.47</v>
      </c>
      <c r="D2771" s="192">
        <f t="shared" si="45"/>
        <v>-0.83438065431072428</v>
      </c>
      <c r="E2771">
        <v>5.4924664143101154E-3</v>
      </c>
    </row>
    <row r="2772" spans="2:5" x14ac:dyDescent="0.35">
      <c r="B2772" s="191">
        <v>44515</v>
      </c>
      <c r="C2772" s="72">
        <v>817.96</v>
      </c>
      <c r="D2772" s="192">
        <f t="shared" si="45"/>
        <v>5.0246004271930467</v>
      </c>
      <c r="E2772">
        <v>5.4824830977258099E-3</v>
      </c>
    </row>
    <row r="2773" spans="2:5" x14ac:dyDescent="0.35">
      <c r="B2773" s="191">
        <v>41933</v>
      </c>
      <c r="C2773" s="72">
        <v>135.77000000000001</v>
      </c>
      <c r="D2773" s="192">
        <f t="shared" si="45"/>
        <v>-0.46813178203470829</v>
      </c>
      <c r="E2773">
        <v>5.4802636451158904E-3</v>
      </c>
    </row>
    <row r="2774" spans="2:5" x14ac:dyDescent="0.35">
      <c r="B2774" s="191">
        <v>43158</v>
      </c>
      <c r="C2774" s="72">
        <v>255.27</v>
      </c>
      <c r="D2774" s="192">
        <f t="shared" si="45"/>
        <v>-0.7316591155168245</v>
      </c>
      <c r="E2774">
        <v>5.4750275720814034E-3</v>
      </c>
    </row>
    <row r="2775" spans="2:5" x14ac:dyDescent="0.35">
      <c r="B2775" s="191">
        <v>45631</v>
      </c>
      <c r="C2775" s="72">
        <v>951.29</v>
      </c>
      <c r="D2775" s="192">
        <f t="shared" si="45"/>
        <v>1.6943898058667584E-2</v>
      </c>
      <c r="E2775">
        <v>5.4644231175748903E-3</v>
      </c>
    </row>
    <row r="2776" spans="2:5" x14ac:dyDescent="0.35">
      <c r="B2776" s="191">
        <v>45267</v>
      </c>
      <c r="C2776" s="72">
        <v>935.44</v>
      </c>
      <c r="D2776" s="192">
        <f t="shared" si="45"/>
        <v>8.4023519951753958</v>
      </c>
      <c r="E2776">
        <v>5.4602519454836074E-3</v>
      </c>
    </row>
    <row r="2777" spans="2:5" x14ac:dyDescent="0.35">
      <c r="B2777" s="191">
        <v>41095</v>
      </c>
      <c r="C2777" s="72">
        <v>99.49</v>
      </c>
      <c r="D2777" s="192">
        <f t="shared" si="45"/>
        <v>2.8502321981424146</v>
      </c>
      <c r="E2777">
        <v>5.457301667508796E-3</v>
      </c>
    </row>
    <row r="2778" spans="2:5" x14ac:dyDescent="0.35">
      <c r="B2778" s="191">
        <v>36215</v>
      </c>
      <c r="C2778" s="72">
        <v>25.84</v>
      </c>
      <c r="D2778" s="192">
        <f t="shared" si="45"/>
        <v>1.3321299638989168</v>
      </c>
      <c r="E2778">
        <v>5.4474708171206032E-3</v>
      </c>
    </row>
    <row r="2779" spans="2:5" x14ac:dyDescent="0.35">
      <c r="B2779" s="191">
        <v>37308</v>
      </c>
      <c r="C2779" s="72">
        <v>11.08</v>
      </c>
      <c r="D2779" s="192">
        <f t="shared" si="45"/>
        <v>-0.5</v>
      </c>
      <c r="E2779">
        <v>5.4446460980037692E-3</v>
      </c>
    </row>
    <row r="2780" spans="2:5" x14ac:dyDescent="0.35">
      <c r="B2780" s="191">
        <v>36656</v>
      </c>
      <c r="C2780" s="72">
        <v>22.16</v>
      </c>
      <c r="D2780" s="192">
        <f t="shared" si="45"/>
        <v>-0.82881421398223254</v>
      </c>
      <c r="E2780">
        <v>5.4446460980037692E-3</v>
      </c>
    </row>
    <row r="2781" spans="2:5" x14ac:dyDescent="0.35">
      <c r="B2781" s="191">
        <v>41996</v>
      </c>
      <c r="C2781" s="72">
        <v>129.44999999999999</v>
      </c>
      <c r="D2781" s="192">
        <f t="shared" si="45"/>
        <v>-0.55420483504373586</v>
      </c>
      <c r="E2781">
        <v>5.4368932038832973E-3</v>
      </c>
    </row>
    <row r="2782" spans="2:5" x14ac:dyDescent="0.35">
      <c r="B2782" s="191">
        <v>43773</v>
      </c>
      <c r="C2782" s="72">
        <v>290.38</v>
      </c>
      <c r="D2782" s="192">
        <f t="shared" si="45"/>
        <v>21.423166023166026</v>
      </c>
      <c r="E2782">
        <v>5.4360998580380571E-3</v>
      </c>
    </row>
    <row r="2783" spans="2:5" x14ac:dyDescent="0.35">
      <c r="B2783" s="191">
        <v>35466</v>
      </c>
      <c r="C2783" s="72">
        <v>12.95</v>
      </c>
      <c r="D2783" s="192">
        <f t="shared" si="45"/>
        <v>-0.98785725001875324</v>
      </c>
      <c r="E2783">
        <v>5.4347826086955653E-3</v>
      </c>
    </row>
    <row r="2784" spans="2:5" x14ac:dyDescent="0.35">
      <c r="B2784" s="191">
        <v>45422</v>
      </c>
      <c r="C2784" s="72">
        <v>1066.48</v>
      </c>
      <c r="D2784" s="192">
        <f t="shared" si="45"/>
        <v>-7.9890947993235928E-2</v>
      </c>
      <c r="E2784">
        <v>5.4302737763027853E-3</v>
      </c>
    </row>
    <row r="2785" spans="2:5" x14ac:dyDescent="0.35">
      <c r="B2785" s="191">
        <v>45525</v>
      </c>
      <c r="C2785" s="72">
        <v>1159.08</v>
      </c>
      <c r="D2785" s="192">
        <f t="shared" si="45"/>
        <v>51.070080862533686</v>
      </c>
      <c r="E2785">
        <v>5.4214411491719794E-3</v>
      </c>
    </row>
    <row r="2786" spans="2:5" x14ac:dyDescent="0.35">
      <c r="B2786" s="191">
        <v>36675</v>
      </c>
      <c r="C2786" s="72">
        <v>22.26</v>
      </c>
      <c r="D2786" s="192">
        <f t="shared" si="45"/>
        <v>-0.96899721448467968</v>
      </c>
      <c r="E2786">
        <v>5.4200542005420349E-3</v>
      </c>
    </row>
    <row r="2787" spans="2:5" x14ac:dyDescent="0.35">
      <c r="B2787" s="191">
        <v>44949</v>
      </c>
      <c r="C2787" s="72">
        <v>718</v>
      </c>
      <c r="D2787" s="192">
        <f t="shared" si="45"/>
        <v>28.767827529021556</v>
      </c>
      <c r="E2787">
        <v>5.4191813815411827E-3</v>
      </c>
    </row>
    <row r="2788" spans="2:5" x14ac:dyDescent="0.35">
      <c r="B2788" s="191">
        <v>36609</v>
      </c>
      <c r="C2788" s="72">
        <v>24.12</v>
      </c>
      <c r="D2788" s="192">
        <f t="shared" si="45"/>
        <v>-0.97314180724903954</v>
      </c>
      <c r="E2788">
        <v>5.4189245518967422E-3</v>
      </c>
    </row>
    <row r="2789" spans="2:5" x14ac:dyDescent="0.35">
      <c r="B2789" s="191">
        <v>45236</v>
      </c>
      <c r="C2789" s="72">
        <v>898.05</v>
      </c>
      <c r="D2789" s="192">
        <f t="shared" si="45"/>
        <v>2.0059244878832505</v>
      </c>
      <c r="E2789">
        <v>5.4186585461424297E-3</v>
      </c>
    </row>
    <row r="2790" spans="2:5" x14ac:dyDescent="0.35">
      <c r="B2790" s="191">
        <v>43808</v>
      </c>
      <c r="C2790" s="72">
        <v>298.76</v>
      </c>
      <c r="D2790" s="192">
        <f t="shared" si="45"/>
        <v>1.4713375796178343</v>
      </c>
      <c r="E2790">
        <v>5.4181389870435748E-3</v>
      </c>
    </row>
    <row r="2791" spans="2:5" x14ac:dyDescent="0.35">
      <c r="B2791" s="191">
        <v>42160</v>
      </c>
      <c r="C2791" s="72">
        <v>120.89</v>
      </c>
      <c r="D2791" s="192">
        <f t="shared" si="45"/>
        <v>-0.8368600037785755</v>
      </c>
      <c r="E2791">
        <v>5.4058549567532754E-3</v>
      </c>
    </row>
    <row r="2792" spans="2:5" x14ac:dyDescent="0.35">
      <c r="B2792" s="191">
        <v>44392</v>
      </c>
      <c r="C2792" s="72">
        <v>741.02</v>
      </c>
      <c r="D2792" s="192">
        <f t="shared" si="45"/>
        <v>35.164958516349444</v>
      </c>
      <c r="E2792">
        <v>5.3999782915445937E-3</v>
      </c>
    </row>
    <row r="2793" spans="2:5" x14ac:dyDescent="0.35">
      <c r="B2793" s="191">
        <v>36706</v>
      </c>
      <c r="C2793" s="72">
        <v>20.49</v>
      </c>
      <c r="D2793" s="192">
        <f t="shared" si="45"/>
        <v>-0.71108291032148907</v>
      </c>
      <c r="E2793">
        <v>5.3974484789007793E-3</v>
      </c>
    </row>
    <row r="2794" spans="2:5" x14ac:dyDescent="0.35">
      <c r="B2794" s="191">
        <v>40840</v>
      </c>
      <c r="C2794" s="72">
        <v>70.92</v>
      </c>
      <c r="D2794" s="192">
        <f t="shared" si="45"/>
        <v>3.7469879518072293</v>
      </c>
      <c r="E2794">
        <v>5.3870144598808789E-3</v>
      </c>
    </row>
    <row r="2795" spans="2:5" x14ac:dyDescent="0.35">
      <c r="B2795" s="191">
        <v>35506</v>
      </c>
      <c r="C2795" s="72">
        <v>14.94</v>
      </c>
      <c r="D2795" s="192">
        <f t="shared" si="45"/>
        <v>-0.89224666426253152</v>
      </c>
      <c r="E2795">
        <v>5.3835800807537915E-3</v>
      </c>
    </row>
    <row r="2796" spans="2:5" x14ac:dyDescent="0.35">
      <c r="B2796" s="191">
        <v>42026</v>
      </c>
      <c r="C2796" s="72">
        <v>138.65</v>
      </c>
      <c r="D2796" s="192">
        <f t="shared" si="45"/>
        <v>6.398612593383139</v>
      </c>
      <c r="E2796">
        <v>5.3658182872888815E-3</v>
      </c>
    </row>
    <row r="2797" spans="2:5" x14ac:dyDescent="0.35">
      <c r="B2797" s="191">
        <v>35592</v>
      </c>
      <c r="C2797" s="72">
        <v>18.739999999999998</v>
      </c>
      <c r="D2797" s="192">
        <f t="shared" si="45"/>
        <v>-0.98200482048031956</v>
      </c>
      <c r="E2797">
        <v>5.3648068669527316E-3</v>
      </c>
    </row>
    <row r="2798" spans="2:5" x14ac:dyDescent="0.35">
      <c r="B2798" s="191">
        <v>46101</v>
      </c>
      <c r="C2798" s="72">
        <v>1041.3900000000001</v>
      </c>
      <c r="D2798" s="192">
        <f t="shared" si="45"/>
        <v>35.968051118210866</v>
      </c>
      <c r="E2798">
        <v>5.3579703429103009E-3</v>
      </c>
    </row>
    <row r="2799" spans="2:5" x14ac:dyDescent="0.35">
      <c r="B2799" s="191">
        <v>38216</v>
      </c>
      <c r="C2799" s="72">
        <v>28.17</v>
      </c>
      <c r="D2799" s="192">
        <f t="shared" si="45"/>
        <v>0.24922394678492243</v>
      </c>
      <c r="E2799">
        <v>5.3533190578158862E-3</v>
      </c>
    </row>
    <row r="2800" spans="2:5" x14ac:dyDescent="0.35">
      <c r="B2800" s="191">
        <v>36339</v>
      </c>
      <c r="C2800" s="72">
        <v>22.55</v>
      </c>
      <c r="D2800" s="192">
        <f t="shared" si="45"/>
        <v>-0.97524562270157533</v>
      </c>
      <c r="E2800">
        <v>5.3499777084262679E-3</v>
      </c>
    </row>
    <row r="2801" spans="2:5" x14ac:dyDescent="0.35">
      <c r="B2801" s="191">
        <v>45258</v>
      </c>
      <c r="C2801" s="72">
        <v>910.95</v>
      </c>
      <c r="D2801" s="192">
        <f t="shared" si="45"/>
        <v>3.5233129748249672</v>
      </c>
      <c r="E2801">
        <v>5.3415148271180879E-3</v>
      </c>
    </row>
    <row r="2802" spans="2:5" x14ac:dyDescent="0.35">
      <c r="B2802" s="191">
        <v>43472</v>
      </c>
      <c r="C2802" s="72">
        <v>201.39</v>
      </c>
      <c r="D2802" s="192">
        <f t="shared" si="45"/>
        <v>0.46572052401746711</v>
      </c>
      <c r="E2802">
        <v>5.3414536741214214E-3</v>
      </c>
    </row>
    <row r="2803" spans="2:5" x14ac:dyDescent="0.35">
      <c r="B2803" s="191">
        <v>41486</v>
      </c>
      <c r="C2803" s="72">
        <v>137.4</v>
      </c>
      <c r="D2803" s="192">
        <f t="shared" si="45"/>
        <v>8.1174518911745199</v>
      </c>
      <c r="E2803">
        <v>5.3413331382161644E-3</v>
      </c>
    </row>
    <row r="2804" spans="2:5" x14ac:dyDescent="0.35">
      <c r="B2804" s="191">
        <v>35094</v>
      </c>
      <c r="C2804" s="72">
        <v>15.07</v>
      </c>
      <c r="D2804" s="192">
        <f t="shared" si="45"/>
        <v>-0.88931325743665079</v>
      </c>
      <c r="E2804">
        <v>5.3368912608404706E-3</v>
      </c>
    </row>
    <row r="2805" spans="2:5" x14ac:dyDescent="0.35">
      <c r="B2805" s="191">
        <v>41275</v>
      </c>
      <c r="C2805" s="72">
        <v>136.15</v>
      </c>
      <c r="D2805" s="192">
        <f t="shared" si="45"/>
        <v>2.9914980944004692</v>
      </c>
      <c r="E2805">
        <v>5.3163996160376925E-3</v>
      </c>
    </row>
    <row r="2806" spans="2:5" x14ac:dyDescent="0.35">
      <c r="B2806" s="191">
        <v>36417</v>
      </c>
      <c r="C2806" s="72">
        <v>34.11</v>
      </c>
      <c r="D2806" s="192">
        <f t="shared" si="45"/>
        <v>2</v>
      </c>
      <c r="E2806">
        <v>5.3050397877985045E-3</v>
      </c>
    </row>
    <row r="2807" spans="2:5" x14ac:dyDescent="0.35">
      <c r="B2807" s="191">
        <v>37358</v>
      </c>
      <c r="C2807" s="72">
        <v>11.37</v>
      </c>
      <c r="D2807" s="192">
        <f t="shared" si="45"/>
        <v>-0.62512363996043518</v>
      </c>
      <c r="E2807">
        <v>5.3050397877982824E-3</v>
      </c>
    </row>
    <row r="2808" spans="2:5" x14ac:dyDescent="0.35">
      <c r="B2808" s="191">
        <v>36581</v>
      </c>
      <c r="C2808" s="72">
        <v>30.33</v>
      </c>
      <c r="D2808" s="192">
        <f t="shared" si="45"/>
        <v>-0.75016474464579908</v>
      </c>
      <c r="E2808">
        <v>5.3032814053695088E-3</v>
      </c>
    </row>
    <row r="2809" spans="2:5" x14ac:dyDescent="0.35">
      <c r="B2809" s="191">
        <v>41690</v>
      </c>
      <c r="C2809" s="72">
        <v>121.4</v>
      </c>
      <c r="D2809" s="192">
        <f t="shared" si="45"/>
        <v>-0.89607232133684889</v>
      </c>
      <c r="E2809">
        <v>5.2997681351441006E-3</v>
      </c>
    </row>
    <row r="2810" spans="2:5" x14ac:dyDescent="0.35">
      <c r="B2810" s="191">
        <v>46077</v>
      </c>
      <c r="C2810" s="72">
        <v>1168.1199999999999</v>
      </c>
      <c r="D2810" s="192">
        <f t="shared" si="45"/>
        <v>8.6015124116389927</v>
      </c>
      <c r="E2810">
        <v>5.2927356127954184E-3</v>
      </c>
    </row>
    <row r="2811" spans="2:5" x14ac:dyDescent="0.35">
      <c r="B2811" s="191">
        <v>42215</v>
      </c>
      <c r="C2811" s="72">
        <v>121.66</v>
      </c>
      <c r="D2811" s="192">
        <f t="shared" si="45"/>
        <v>-0.82370670917258371</v>
      </c>
      <c r="E2811">
        <v>5.2883820856057806E-3</v>
      </c>
    </row>
    <row r="2812" spans="2:5" x14ac:dyDescent="0.35">
      <c r="B2812" s="191">
        <v>44991</v>
      </c>
      <c r="C2812" s="72">
        <v>690.1</v>
      </c>
      <c r="D2812" s="192">
        <f t="shared" si="45"/>
        <v>-0.14054424310355562</v>
      </c>
      <c r="E2812">
        <v>5.2879222689994343E-3</v>
      </c>
    </row>
    <row r="2813" spans="2:5" x14ac:dyDescent="0.35">
      <c r="B2813" s="191">
        <v>44432</v>
      </c>
      <c r="C2813" s="72">
        <v>802.95</v>
      </c>
      <c r="D2813" s="192">
        <f t="shared" si="45"/>
        <v>31.377016129032256</v>
      </c>
      <c r="E2813">
        <v>5.2833873774618123E-3</v>
      </c>
    </row>
    <row r="2814" spans="2:5" x14ac:dyDescent="0.35">
      <c r="B2814" s="191">
        <v>35907</v>
      </c>
      <c r="C2814" s="72">
        <v>24.8</v>
      </c>
      <c r="D2814" s="192">
        <f t="shared" si="45"/>
        <v>-1.2082158679016519E-3</v>
      </c>
      <c r="E2814">
        <v>5.2695581678150472E-3</v>
      </c>
    </row>
    <row r="2815" spans="2:5" x14ac:dyDescent="0.35">
      <c r="B2815" s="191">
        <v>35626</v>
      </c>
      <c r="C2815" s="72">
        <v>24.83</v>
      </c>
      <c r="D2815" s="192">
        <f t="shared" si="45"/>
        <v>-0.79383925606110928</v>
      </c>
      <c r="E2815">
        <v>5.2631578947368585E-3</v>
      </c>
    </row>
    <row r="2816" spans="2:5" x14ac:dyDescent="0.35">
      <c r="B2816" s="191">
        <v>41311</v>
      </c>
      <c r="C2816" s="72">
        <v>120.44</v>
      </c>
      <c r="D2816" s="192">
        <f t="shared" si="45"/>
        <v>-0.13724928366762179</v>
      </c>
      <c r="E2816">
        <v>5.2583256823304225E-3</v>
      </c>
    </row>
    <row r="2817" spans="2:5" x14ac:dyDescent="0.35">
      <c r="B2817" s="191">
        <v>42865</v>
      </c>
      <c r="C2817" s="72">
        <v>139.6</v>
      </c>
      <c r="D2817" s="192">
        <f t="shared" si="45"/>
        <v>0.10294698585762818</v>
      </c>
      <c r="E2817">
        <v>5.2567149132280999E-3</v>
      </c>
    </row>
    <row r="2818" spans="2:5" x14ac:dyDescent="0.35">
      <c r="B2818" s="191">
        <v>41990</v>
      </c>
      <c r="C2818" s="72">
        <v>126.57</v>
      </c>
      <c r="D2818" s="192">
        <f t="shared" si="45"/>
        <v>-0.83764751154438177</v>
      </c>
      <c r="E2818">
        <v>5.2418394091016118E-3</v>
      </c>
    </row>
    <row r="2819" spans="2:5" x14ac:dyDescent="0.35">
      <c r="B2819" s="191">
        <v>44802</v>
      </c>
      <c r="C2819" s="72">
        <v>779.6</v>
      </c>
      <c r="D2819" s="192">
        <f t="shared" si="45"/>
        <v>3.9460728333967774</v>
      </c>
      <c r="E2819">
        <v>5.2350620213013066E-3</v>
      </c>
    </row>
    <row r="2820" spans="2:5" x14ac:dyDescent="0.35">
      <c r="B2820" s="191">
        <v>42937</v>
      </c>
      <c r="C2820" s="72">
        <v>157.62</v>
      </c>
      <c r="D2820" s="192">
        <f t="shared" ref="D2820:D2883" si="46">C2820/C2821-1</f>
        <v>0.18725519734859919</v>
      </c>
      <c r="E2820">
        <v>5.2295918367346594E-3</v>
      </c>
    </row>
    <row r="2821" spans="2:5" x14ac:dyDescent="0.35">
      <c r="B2821" s="191">
        <v>41852</v>
      </c>
      <c r="C2821" s="72">
        <v>132.76</v>
      </c>
      <c r="D2821" s="192">
        <f t="shared" si="46"/>
        <v>-0.79343073643591788</v>
      </c>
      <c r="E2821">
        <v>5.2245021579464535E-3</v>
      </c>
    </row>
    <row r="2822" spans="2:5" x14ac:dyDescent="0.35">
      <c r="B2822" s="191">
        <v>44313</v>
      </c>
      <c r="C2822" s="72">
        <v>642.69000000000005</v>
      </c>
      <c r="D2822" s="192">
        <f t="shared" si="46"/>
        <v>-0.38850248808289167</v>
      </c>
      <c r="E2822">
        <v>5.2240556815517092E-3</v>
      </c>
    </row>
    <row r="2823" spans="2:5" x14ac:dyDescent="0.35">
      <c r="B2823" s="191">
        <v>45866</v>
      </c>
      <c r="C2823" s="72">
        <v>1051.01</v>
      </c>
      <c r="D2823" s="192">
        <f t="shared" si="46"/>
        <v>7.5246978668180713</v>
      </c>
      <c r="E2823">
        <v>5.2221318923055815E-3</v>
      </c>
    </row>
    <row r="2824" spans="2:5" x14ac:dyDescent="0.35">
      <c r="B2824" s="191">
        <v>41705</v>
      </c>
      <c r="C2824" s="72">
        <v>123.29</v>
      </c>
      <c r="D2824" s="192">
        <f t="shared" si="46"/>
        <v>1.7824418867072898</v>
      </c>
      <c r="E2824">
        <v>5.2181002853648462E-3</v>
      </c>
    </row>
    <row r="2825" spans="2:5" x14ac:dyDescent="0.35">
      <c r="B2825" s="191">
        <v>38533</v>
      </c>
      <c r="C2825" s="72">
        <v>44.31</v>
      </c>
      <c r="D2825" s="192">
        <f t="shared" si="46"/>
        <v>-0.62917398945518443</v>
      </c>
      <c r="E2825">
        <v>5.2177858439201863E-3</v>
      </c>
    </row>
    <row r="2826" spans="2:5" x14ac:dyDescent="0.35">
      <c r="B2826" s="191">
        <v>42296</v>
      </c>
      <c r="C2826" s="72">
        <v>119.49</v>
      </c>
      <c r="D2826" s="192">
        <f t="shared" si="46"/>
        <v>0</v>
      </c>
      <c r="E2826">
        <v>5.2157819466642774E-3</v>
      </c>
    </row>
    <row r="2827" spans="2:5" x14ac:dyDescent="0.35">
      <c r="B2827" s="191">
        <v>42292</v>
      </c>
      <c r="C2827" s="72">
        <v>119.49</v>
      </c>
      <c r="D2827" s="192">
        <f t="shared" si="46"/>
        <v>0.28844080224282953</v>
      </c>
      <c r="E2827">
        <v>5.2157819466642774E-3</v>
      </c>
    </row>
    <row r="2828" spans="2:5" x14ac:dyDescent="0.35">
      <c r="B2828" s="191">
        <v>42418</v>
      </c>
      <c r="C2828" s="72">
        <v>92.74</v>
      </c>
      <c r="D2828" s="192">
        <f t="shared" si="46"/>
        <v>0.36946249261665676</v>
      </c>
      <c r="E2828">
        <v>5.2026880554951749E-3</v>
      </c>
    </row>
    <row r="2829" spans="2:5" x14ac:dyDescent="0.35">
      <c r="B2829" s="191">
        <v>38709</v>
      </c>
      <c r="C2829" s="72">
        <v>67.72</v>
      </c>
      <c r="D2829" s="192">
        <f t="shared" si="46"/>
        <v>4.8329026701119728</v>
      </c>
      <c r="E2829">
        <v>5.1951907377170148E-3</v>
      </c>
    </row>
    <row r="2830" spans="2:5" x14ac:dyDescent="0.35">
      <c r="B2830" s="191">
        <v>37328</v>
      </c>
      <c r="C2830" s="72">
        <v>11.61</v>
      </c>
      <c r="D2830" s="192">
        <f t="shared" si="46"/>
        <v>-8.6058519793452692E-4</v>
      </c>
      <c r="E2830">
        <v>5.1948051948049745E-3</v>
      </c>
    </row>
    <row r="2831" spans="2:5" x14ac:dyDescent="0.35">
      <c r="B2831" s="191">
        <v>37610</v>
      </c>
      <c r="C2831" s="72">
        <v>11.62</v>
      </c>
      <c r="D2831" s="192">
        <f t="shared" si="46"/>
        <v>-0.70005162622612294</v>
      </c>
      <c r="E2831">
        <v>5.1903114186850896E-3</v>
      </c>
    </row>
    <row r="2832" spans="2:5" x14ac:dyDescent="0.35">
      <c r="B2832" s="191">
        <v>38477</v>
      </c>
      <c r="C2832" s="72">
        <v>38.74</v>
      </c>
      <c r="D2832" s="192">
        <f t="shared" si="46"/>
        <v>-0.71485352568820848</v>
      </c>
      <c r="E2832">
        <v>5.1894135962637922E-3</v>
      </c>
    </row>
    <row r="2833" spans="2:5" x14ac:dyDescent="0.35">
      <c r="B2833" s="191">
        <v>42019</v>
      </c>
      <c r="C2833" s="72">
        <v>135.86000000000001</v>
      </c>
      <c r="D2833" s="192">
        <f t="shared" si="46"/>
        <v>8.9970566593083152</v>
      </c>
      <c r="E2833">
        <v>5.1790470553418899E-3</v>
      </c>
    </row>
    <row r="2834" spans="2:5" x14ac:dyDescent="0.35">
      <c r="B2834" s="191">
        <v>36985</v>
      </c>
      <c r="C2834" s="72">
        <v>13.59</v>
      </c>
      <c r="D2834" s="192">
        <f t="shared" si="46"/>
        <v>0.39958805355303806</v>
      </c>
      <c r="E2834">
        <v>5.177514792899407E-3</v>
      </c>
    </row>
    <row r="2835" spans="2:5" x14ac:dyDescent="0.35">
      <c r="B2835" s="191">
        <v>37141</v>
      </c>
      <c r="C2835" s="72">
        <v>9.7100000000000009</v>
      </c>
      <c r="D2835" s="192">
        <f t="shared" si="46"/>
        <v>-0.44450800915331801</v>
      </c>
      <c r="E2835">
        <v>5.1759834368529933E-3</v>
      </c>
    </row>
    <row r="2836" spans="2:5" x14ac:dyDescent="0.35">
      <c r="B2836" s="191">
        <v>35250</v>
      </c>
      <c r="C2836" s="72">
        <v>17.48</v>
      </c>
      <c r="D2836" s="192">
        <f t="shared" si="46"/>
        <v>-0.97893620610705423</v>
      </c>
      <c r="E2836">
        <v>5.1753881541114488E-3</v>
      </c>
    </row>
    <row r="2837" spans="2:5" x14ac:dyDescent="0.35">
      <c r="B2837" s="191">
        <v>44439</v>
      </c>
      <c r="C2837" s="72">
        <v>829.86</v>
      </c>
      <c r="D2837" s="192">
        <f t="shared" si="46"/>
        <v>2.776210411357845</v>
      </c>
      <c r="E2837">
        <v>5.1720587700916365E-3</v>
      </c>
    </row>
    <row r="2838" spans="2:5" x14ac:dyDescent="0.35">
      <c r="B2838" s="191">
        <v>43341</v>
      </c>
      <c r="C2838" s="72">
        <v>219.76</v>
      </c>
      <c r="D2838" s="192">
        <f t="shared" si="46"/>
        <v>17.815068493150683</v>
      </c>
      <c r="E2838">
        <v>5.1685496043543111E-3</v>
      </c>
    </row>
    <row r="2839" spans="2:5" x14ac:dyDescent="0.35">
      <c r="B2839" s="191">
        <v>37214</v>
      </c>
      <c r="C2839" s="72">
        <v>11.68</v>
      </c>
      <c r="D2839" s="192">
        <f t="shared" si="46"/>
        <v>-0.98448417864449111</v>
      </c>
      <c r="E2839">
        <v>5.1635111876076056E-3</v>
      </c>
    </row>
    <row r="2840" spans="2:5" x14ac:dyDescent="0.35">
      <c r="B2840" s="191">
        <v>45069</v>
      </c>
      <c r="C2840" s="72">
        <v>752.78</v>
      </c>
      <c r="D2840" s="192">
        <f t="shared" si="46"/>
        <v>3.1480052898391007</v>
      </c>
      <c r="E2840">
        <v>5.1540885541847548E-3</v>
      </c>
    </row>
    <row r="2841" spans="2:5" x14ac:dyDescent="0.35">
      <c r="B2841" s="191">
        <v>43524</v>
      </c>
      <c r="C2841" s="72">
        <v>181.48</v>
      </c>
      <c r="D2841" s="192">
        <f t="shared" si="46"/>
        <v>8.2781186094069525</v>
      </c>
      <c r="E2841">
        <v>5.1509277208527937E-3</v>
      </c>
    </row>
    <row r="2842" spans="2:5" x14ac:dyDescent="0.35">
      <c r="B2842" s="191">
        <v>37904</v>
      </c>
      <c r="C2842" s="72">
        <v>19.559999999999999</v>
      </c>
      <c r="D2842" s="192">
        <f t="shared" si="46"/>
        <v>-0.93421672159817049</v>
      </c>
      <c r="E2842">
        <v>5.1387461459402317E-3</v>
      </c>
    </row>
    <row r="2843" spans="2:5" x14ac:dyDescent="0.35">
      <c r="B2843" s="191">
        <v>43818</v>
      </c>
      <c r="C2843" s="72">
        <v>297.33999999999997</v>
      </c>
      <c r="D2843" s="192">
        <f t="shared" si="46"/>
        <v>-0.6739978949214982</v>
      </c>
      <c r="E2843">
        <v>5.1382597525522211E-3</v>
      </c>
    </row>
    <row r="2844" spans="2:5" x14ac:dyDescent="0.35">
      <c r="B2844" s="191">
        <v>45253</v>
      </c>
      <c r="C2844" s="72">
        <v>912.08</v>
      </c>
      <c r="D2844" s="192">
        <f t="shared" si="46"/>
        <v>76.42614601018677</v>
      </c>
      <c r="E2844">
        <v>5.1243622097574271E-3</v>
      </c>
    </row>
    <row r="2845" spans="2:5" x14ac:dyDescent="0.35">
      <c r="B2845" s="191">
        <v>37218</v>
      </c>
      <c r="C2845" s="72">
        <v>11.78</v>
      </c>
      <c r="D2845" s="192">
        <f t="shared" si="46"/>
        <v>-0.98176414130468437</v>
      </c>
      <c r="E2845">
        <v>5.1194539249146409E-3</v>
      </c>
    </row>
    <row r="2846" spans="2:5" x14ac:dyDescent="0.35">
      <c r="B2846" s="191">
        <v>44314</v>
      </c>
      <c r="C2846" s="72">
        <v>645.98</v>
      </c>
      <c r="D2846" s="192">
        <f t="shared" si="46"/>
        <v>53.697713801862825</v>
      </c>
      <c r="E2846">
        <v>5.1191087460515927E-3</v>
      </c>
    </row>
    <row r="2847" spans="2:5" x14ac:dyDescent="0.35">
      <c r="B2847" s="191">
        <v>37697</v>
      </c>
      <c r="C2847" s="72">
        <v>11.81</v>
      </c>
      <c r="D2847" s="192">
        <f t="shared" si="46"/>
        <v>0</v>
      </c>
      <c r="E2847">
        <v>5.106382978723456E-3</v>
      </c>
    </row>
    <row r="2848" spans="2:5" x14ac:dyDescent="0.35">
      <c r="B2848" s="191">
        <v>37621</v>
      </c>
      <c r="C2848" s="72">
        <v>11.81</v>
      </c>
      <c r="D2848" s="192">
        <f t="shared" si="46"/>
        <v>-0.80054044924843781</v>
      </c>
      <c r="E2848">
        <v>5.106382978723456E-3</v>
      </c>
    </row>
    <row r="2849" spans="2:5" x14ac:dyDescent="0.35">
      <c r="B2849" s="191">
        <v>39611</v>
      </c>
      <c r="C2849" s="72">
        <v>59.21</v>
      </c>
      <c r="D2849" s="192">
        <f t="shared" si="46"/>
        <v>-0.91957130049716107</v>
      </c>
      <c r="E2849">
        <v>5.092514004413573E-3</v>
      </c>
    </row>
    <row r="2850" spans="2:5" x14ac:dyDescent="0.35">
      <c r="B2850" s="191">
        <v>44848</v>
      </c>
      <c r="C2850" s="72">
        <v>736.18</v>
      </c>
      <c r="D2850" s="192">
        <f t="shared" si="46"/>
        <v>4.8030900204950333</v>
      </c>
      <c r="E2850">
        <v>5.0924977814184036E-3</v>
      </c>
    </row>
    <row r="2851" spans="2:5" x14ac:dyDescent="0.35">
      <c r="B2851" s="191">
        <v>41618</v>
      </c>
      <c r="C2851" s="72">
        <v>126.86</v>
      </c>
      <c r="D2851" s="192">
        <f t="shared" si="46"/>
        <v>2.9993694829760407</v>
      </c>
      <c r="E2851">
        <v>5.0705118047853492E-3</v>
      </c>
    </row>
    <row r="2852" spans="2:5" x14ac:dyDescent="0.35">
      <c r="B2852" s="191">
        <v>36483</v>
      </c>
      <c r="C2852" s="72">
        <v>31.72</v>
      </c>
      <c r="D2852" s="192">
        <f t="shared" si="46"/>
        <v>-0.87206582237638142</v>
      </c>
      <c r="E2852">
        <v>5.069708491761693E-3</v>
      </c>
    </row>
    <row r="2853" spans="2:5" x14ac:dyDescent="0.35">
      <c r="B2853" s="191">
        <v>43258</v>
      </c>
      <c r="C2853" s="72">
        <v>247.94</v>
      </c>
      <c r="D2853" s="192">
        <f t="shared" si="46"/>
        <v>-2.389669698043384E-2</v>
      </c>
      <c r="E2853">
        <v>5.0670882484089574E-3</v>
      </c>
    </row>
    <row r="2854" spans="2:5" x14ac:dyDescent="0.35">
      <c r="B2854" s="191">
        <v>43696</v>
      </c>
      <c r="C2854" s="72">
        <v>254.01</v>
      </c>
      <c r="D2854" s="192">
        <f t="shared" si="46"/>
        <v>0.88141619139323013</v>
      </c>
      <c r="E2854">
        <v>5.0646935464724319E-3</v>
      </c>
    </row>
    <row r="2855" spans="2:5" x14ac:dyDescent="0.35">
      <c r="B2855" s="191">
        <v>41288</v>
      </c>
      <c r="C2855" s="72">
        <v>135.01</v>
      </c>
      <c r="D2855" s="192">
        <f t="shared" si="46"/>
        <v>0.38713654577211543</v>
      </c>
      <c r="E2855">
        <v>5.0621603513734126E-3</v>
      </c>
    </row>
    <row r="2856" spans="2:5" x14ac:dyDescent="0.35">
      <c r="B2856" s="191">
        <v>40368</v>
      </c>
      <c r="C2856" s="72">
        <v>97.33</v>
      </c>
      <c r="D2856" s="192">
        <f t="shared" si="46"/>
        <v>3.0826342281879198</v>
      </c>
      <c r="E2856">
        <v>5.0598926063609717E-3</v>
      </c>
    </row>
    <row r="2857" spans="2:5" x14ac:dyDescent="0.35">
      <c r="B2857" s="191">
        <v>35837</v>
      </c>
      <c r="C2857" s="72">
        <v>23.84</v>
      </c>
      <c r="D2857" s="192">
        <f t="shared" si="46"/>
        <v>-0.81539414588818337</v>
      </c>
      <c r="E2857">
        <v>5.0590219224284638E-3</v>
      </c>
    </row>
    <row r="2858" spans="2:5" x14ac:dyDescent="0.35">
      <c r="B2858" s="191">
        <v>42087</v>
      </c>
      <c r="C2858" s="72">
        <v>129.13999999999999</v>
      </c>
      <c r="D2858" s="192">
        <f t="shared" si="46"/>
        <v>0.22488855164564137</v>
      </c>
      <c r="E2858">
        <v>5.05875943653189E-3</v>
      </c>
    </row>
    <row r="2859" spans="2:5" x14ac:dyDescent="0.35">
      <c r="B2859" s="191">
        <v>42466</v>
      </c>
      <c r="C2859" s="72">
        <v>105.43</v>
      </c>
      <c r="D2859" s="192">
        <f t="shared" si="46"/>
        <v>-0.8819465439439238</v>
      </c>
      <c r="E2859">
        <v>5.052430886558712E-3</v>
      </c>
    </row>
    <row r="2860" spans="2:5" x14ac:dyDescent="0.35">
      <c r="B2860" s="191">
        <v>45650</v>
      </c>
      <c r="C2860" s="72">
        <v>893.07</v>
      </c>
      <c r="D2860" s="192">
        <f t="shared" si="46"/>
        <v>21.377098471561016</v>
      </c>
      <c r="E2860">
        <v>5.0416952700345075E-3</v>
      </c>
    </row>
    <row r="2861" spans="2:5" x14ac:dyDescent="0.35">
      <c r="B2861" s="191">
        <v>38499</v>
      </c>
      <c r="C2861" s="72">
        <v>39.909999999999997</v>
      </c>
      <c r="D2861" s="192">
        <f t="shared" si="46"/>
        <v>-0.63063396575659425</v>
      </c>
      <c r="E2861">
        <v>5.0365147318054415E-3</v>
      </c>
    </row>
    <row r="2862" spans="2:5" x14ac:dyDescent="0.35">
      <c r="B2862" s="191">
        <v>42486</v>
      </c>
      <c r="C2862" s="72">
        <v>108.05</v>
      </c>
      <c r="D2862" s="192">
        <f t="shared" si="46"/>
        <v>1.885902876001877E-2</v>
      </c>
      <c r="E2862">
        <v>5.0227885778066916E-3</v>
      </c>
    </row>
    <row r="2863" spans="2:5" x14ac:dyDescent="0.35">
      <c r="B2863" s="191">
        <v>42503</v>
      </c>
      <c r="C2863" s="72">
        <v>106.05</v>
      </c>
      <c r="D2863" s="192">
        <f t="shared" si="46"/>
        <v>0.26054915012480695</v>
      </c>
      <c r="E2863">
        <v>5.0227445034116691E-3</v>
      </c>
    </row>
    <row r="2864" spans="2:5" x14ac:dyDescent="0.35">
      <c r="B2864" s="191">
        <v>40186</v>
      </c>
      <c r="C2864" s="72">
        <v>84.13</v>
      </c>
      <c r="D2864" s="192">
        <f t="shared" si="46"/>
        <v>-0.92432923483751428</v>
      </c>
      <c r="E2864">
        <v>5.0173217058893105E-3</v>
      </c>
    </row>
    <row r="2865" spans="2:5" x14ac:dyDescent="0.35">
      <c r="B2865" s="191">
        <v>45817</v>
      </c>
      <c r="C2865" s="72">
        <v>1111.79</v>
      </c>
      <c r="D2865" s="192">
        <f t="shared" si="46"/>
        <v>-3.5113907572141501E-2</v>
      </c>
      <c r="E2865">
        <v>5.0169945039051367E-3</v>
      </c>
    </row>
    <row r="2866" spans="2:5" x14ac:dyDescent="0.35">
      <c r="B2866" s="191">
        <v>45973</v>
      </c>
      <c r="C2866" s="72">
        <v>1152.25</v>
      </c>
      <c r="D2866" s="192">
        <f t="shared" si="46"/>
        <v>81.12758374910905</v>
      </c>
      <c r="E2866">
        <v>5.0152638464893151E-3</v>
      </c>
    </row>
    <row r="2867" spans="2:5" x14ac:dyDescent="0.35">
      <c r="B2867" s="191">
        <v>36763</v>
      </c>
      <c r="C2867" s="72">
        <v>14.03</v>
      </c>
      <c r="D2867" s="192">
        <f t="shared" si="46"/>
        <v>-0.9718069287034804</v>
      </c>
      <c r="E2867">
        <v>5.0143266475644044E-3</v>
      </c>
    </row>
    <row r="2868" spans="2:5" x14ac:dyDescent="0.35">
      <c r="B2868" s="191">
        <v>44158</v>
      </c>
      <c r="C2868" s="72">
        <v>497.64</v>
      </c>
      <c r="D2868" s="192">
        <f t="shared" si="46"/>
        <v>-0.54180592768555091</v>
      </c>
      <c r="E2868">
        <v>5.0084821067937213E-3</v>
      </c>
    </row>
    <row r="2869" spans="2:5" x14ac:dyDescent="0.35">
      <c r="B2869" s="191">
        <v>45762</v>
      </c>
      <c r="C2869" s="72">
        <v>1086.0899999999999</v>
      </c>
      <c r="D2869" s="192">
        <f t="shared" si="46"/>
        <v>9.8079410886655385</v>
      </c>
      <c r="E2869">
        <v>5.0061072657954231E-3</v>
      </c>
    </row>
    <row r="2870" spans="2:5" x14ac:dyDescent="0.35">
      <c r="B2870" s="191">
        <v>41117</v>
      </c>
      <c r="C2870" s="72">
        <v>100.49</v>
      </c>
      <c r="D2870" s="192">
        <f t="shared" si="46"/>
        <v>0.46850796434312425</v>
      </c>
      <c r="E2870">
        <v>5.0005000500050745E-3</v>
      </c>
    </row>
    <row r="2871" spans="2:5" x14ac:dyDescent="0.35">
      <c r="B2871" s="191">
        <v>39580</v>
      </c>
      <c r="C2871" s="72">
        <v>68.430000000000007</v>
      </c>
      <c r="D2871" s="192">
        <f t="shared" si="46"/>
        <v>1.256926121372032</v>
      </c>
      <c r="E2871">
        <v>4.9933911000148434E-3</v>
      </c>
    </row>
    <row r="2872" spans="2:5" x14ac:dyDescent="0.35">
      <c r="B2872" s="191">
        <v>38303</v>
      </c>
      <c r="C2872" s="72">
        <v>30.32</v>
      </c>
      <c r="D2872" s="192">
        <f t="shared" si="46"/>
        <v>-0.96024753513740302</v>
      </c>
      <c r="E2872">
        <v>4.9718263175340116E-3</v>
      </c>
    </row>
    <row r="2873" spans="2:5" x14ac:dyDescent="0.35">
      <c r="B2873" s="191">
        <v>44781</v>
      </c>
      <c r="C2873" s="72">
        <v>762.72</v>
      </c>
      <c r="D2873" s="192">
        <f t="shared" si="46"/>
        <v>52.826393789696546</v>
      </c>
      <c r="E2873">
        <v>4.9673891560708672E-3</v>
      </c>
    </row>
    <row r="2874" spans="2:5" x14ac:dyDescent="0.35">
      <c r="B2874" s="191">
        <v>37046</v>
      </c>
      <c r="C2874" s="72">
        <v>14.17</v>
      </c>
      <c r="D2874" s="192">
        <f t="shared" si="46"/>
        <v>-0.86792804548420177</v>
      </c>
      <c r="E2874">
        <v>4.9645390070922613E-3</v>
      </c>
    </row>
    <row r="2875" spans="2:5" x14ac:dyDescent="0.35">
      <c r="B2875" s="191">
        <v>42508</v>
      </c>
      <c r="C2875" s="72">
        <v>107.29</v>
      </c>
      <c r="D2875" s="192">
        <f t="shared" si="46"/>
        <v>-0.21023187338976801</v>
      </c>
      <c r="E2875">
        <v>4.9644061446234566E-3</v>
      </c>
    </row>
    <row r="2876" spans="2:5" x14ac:dyDescent="0.35">
      <c r="B2876" s="191">
        <v>41271</v>
      </c>
      <c r="C2876" s="72">
        <v>135.85</v>
      </c>
      <c r="D2876" s="192">
        <f t="shared" si="46"/>
        <v>-0.47840276444615093</v>
      </c>
      <c r="E2876">
        <v>4.9563544903090673E-3</v>
      </c>
    </row>
    <row r="2877" spans="2:5" x14ac:dyDescent="0.35">
      <c r="B2877" s="191">
        <v>43732</v>
      </c>
      <c r="C2877" s="72">
        <v>260.45</v>
      </c>
      <c r="D2877" s="192">
        <f t="shared" si="46"/>
        <v>-0.55290623819823526</v>
      </c>
      <c r="E2877">
        <v>4.9388432303121288E-3</v>
      </c>
    </row>
    <row r="2878" spans="2:5" x14ac:dyDescent="0.35">
      <c r="B2878" s="191">
        <v>44271</v>
      </c>
      <c r="C2878" s="72">
        <v>582.54</v>
      </c>
      <c r="D2878" s="192">
        <f t="shared" si="46"/>
        <v>14.021660649819493</v>
      </c>
      <c r="E2878">
        <v>4.9337565553408957E-3</v>
      </c>
    </row>
    <row r="2879" spans="2:5" x14ac:dyDescent="0.35">
      <c r="B2879" s="191">
        <v>38421</v>
      </c>
      <c r="C2879" s="72">
        <v>38.78</v>
      </c>
      <c r="D2879" s="192">
        <f t="shared" si="46"/>
        <v>-0.96698056979377756</v>
      </c>
      <c r="E2879">
        <v>4.9235553252138242E-3</v>
      </c>
    </row>
    <row r="2880" spans="2:5" x14ac:dyDescent="0.35">
      <c r="B2880" s="191">
        <v>46135</v>
      </c>
      <c r="C2880" s="72">
        <v>1174.46</v>
      </c>
      <c r="D2880" s="192">
        <f t="shared" si="46"/>
        <v>0.31211386564479549</v>
      </c>
      <c r="E2880">
        <v>4.9199544797255967E-3</v>
      </c>
    </row>
    <row r="2881" spans="2:5" x14ac:dyDescent="0.35">
      <c r="B2881" s="191">
        <v>45644</v>
      </c>
      <c r="C2881" s="72">
        <v>895.09</v>
      </c>
      <c r="D2881" s="192">
        <f t="shared" si="46"/>
        <v>13.587516297262061</v>
      </c>
      <c r="E2881">
        <v>4.9174254246611149E-3</v>
      </c>
    </row>
    <row r="2882" spans="2:5" x14ac:dyDescent="0.35">
      <c r="B2882" s="191">
        <v>38953</v>
      </c>
      <c r="C2882" s="72">
        <v>61.36</v>
      </c>
      <c r="D2882" s="192">
        <f t="shared" si="46"/>
        <v>-0.50024433946896885</v>
      </c>
      <c r="E2882">
        <v>4.9132001310185913E-3</v>
      </c>
    </row>
    <row r="2883" spans="2:5" x14ac:dyDescent="0.35">
      <c r="B2883" s="191">
        <v>41694</v>
      </c>
      <c r="C2883" s="72">
        <v>122.78</v>
      </c>
      <c r="D2883" s="192">
        <f t="shared" si="46"/>
        <v>0.13077914901455157</v>
      </c>
      <c r="E2883">
        <v>4.9107873629070653E-3</v>
      </c>
    </row>
    <row r="2884" spans="2:5" x14ac:dyDescent="0.35">
      <c r="B2884" s="191">
        <v>42487</v>
      </c>
      <c r="C2884" s="72">
        <v>108.58</v>
      </c>
      <c r="D2884" s="192">
        <f t="shared" ref="D2884:D2947" si="47">C2884/C2885-1</f>
        <v>5.6247712019524094</v>
      </c>
      <c r="E2884">
        <v>4.9051365108745415E-3</v>
      </c>
    </row>
    <row r="2885" spans="2:5" x14ac:dyDescent="0.35">
      <c r="B2885" s="191">
        <v>36006</v>
      </c>
      <c r="C2885" s="72">
        <v>16.39</v>
      </c>
      <c r="D2885" s="192">
        <f t="shared" si="47"/>
        <v>-0.88089528377298165</v>
      </c>
      <c r="E2885">
        <v>4.9049662783569037E-3</v>
      </c>
    </row>
    <row r="2886" spans="2:5" x14ac:dyDescent="0.35">
      <c r="B2886" s="191">
        <v>42830</v>
      </c>
      <c r="C2886" s="72">
        <v>137.61000000000001</v>
      </c>
      <c r="D2886" s="192">
        <f t="shared" si="47"/>
        <v>3.1801336573511545</v>
      </c>
      <c r="E2886">
        <v>4.8926537169564632E-3</v>
      </c>
    </row>
    <row r="2887" spans="2:5" x14ac:dyDescent="0.35">
      <c r="B2887" s="191">
        <v>38330</v>
      </c>
      <c r="C2887" s="72">
        <v>32.92</v>
      </c>
      <c r="D2887" s="192">
        <f t="shared" si="47"/>
        <v>-0.93897714423415579</v>
      </c>
      <c r="E2887">
        <v>4.8840048840050887E-3</v>
      </c>
    </row>
    <row r="2888" spans="2:5" x14ac:dyDescent="0.35">
      <c r="B2888" s="191">
        <v>44174</v>
      </c>
      <c r="C2888" s="72">
        <v>539.47</v>
      </c>
      <c r="D2888" s="192">
        <f t="shared" si="47"/>
        <v>3.2142801343645031</v>
      </c>
      <c r="E2888">
        <v>4.8803203874452361E-3</v>
      </c>
    </row>
    <row r="2889" spans="2:5" x14ac:dyDescent="0.35">
      <c r="B2889" s="191">
        <v>42145</v>
      </c>
      <c r="C2889" s="72">
        <v>128.01</v>
      </c>
      <c r="D2889" s="192">
        <f t="shared" si="47"/>
        <v>0.99392523364485963</v>
      </c>
      <c r="E2889">
        <v>4.8669440301436495E-3</v>
      </c>
    </row>
    <row r="2890" spans="2:5" x14ac:dyDescent="0.35">
      <c r="B2890" s="191">
        <v>38688</v>
      </c>
      <c r="C2890" s="72">
        <v>64.2</v>
      </c>
      <c r="D2890" s="192">
        <f t="shared" si="47"/>
        <v>-0.91783346558476464</v>
      </c>
      <c r="E2890">
        <v>4.8520895288777233E-3</v>
      </c>
    </row>
    <row r="2891" spans="2:5" x14ac:dyDescent="0.35">
      <c r="B2891" s="191">
        <v>44767</v>
      </c>
      <c r="C2891" s="72">
        <v>781.34</v>
      </c>
      <c r="D2891" s="192">
        <f t="shared" si="47"/>
        <v>30.366519470092335</v>
      </c>
      <c r="E2891">
        <v>4.8484380827449325E-3</v>
      </c>
    </row>
    <row r="2892" spans="2:5" x14ac:dyDescent="0.35">
      <c r="B2892" s="191">
        <v>35902</v>
      </c>
      <c r="C2892" s="72">
        <v>24.91</v>
      </c>
      <c r="D2892" s="192">
        <f t="shared" si="47"/>
        <v>0.49340527577937654</v>
      </c>
      <c r="E2892">
        <v>4.8406615570795175E-3</v>
      </c>
    </row>
    <row r="2893" spans="2:5" x14ac:dyDescent="0.35">
      <c r="B2893" s="191">
        <v>35199</v>
      </c>
      <c r="C2893" s="72">
        <v>16.68</v>
      </c>
      <c r="D2893" s="192">
        <f t="shared" si="47"/>
        <v>-0.98521695972773682</v>
      </c>
      <c r="E2893">
        <v>4.8192771084336616E-3</v>
      </c>
    </row>
    <row r="2894" spans="2:5" x14ac:dyDescent="0.35">
      <c r="B2894" s="191">
        <v>45803</v>
      </c>
      <c r="C2894" s="72">
        <v>1128.32</v>
      </c>
      <c r="D2894" s="192">
        <f t="shared" si="47"/>
        <v>-4.4274472933025E-2</v>
      </c>
      <c r="E2894">
        <v>4.8178393637956507E-3</v>
      </c>
    </row>
    <row r="2895" spans="2:5" x14ac:dyDescent="0.35">
      <c r="B2895" s="191">
        <v>45509</v>
      </c>
      <c r="C2895" s="72">
        <v>1180.5899999999999</v>
      </c>
      <c r="D2895" s="192">
        <f t="shared" si="47"/>
        <v>10.54837131957351</v>
      </c>
      <c r="E2895">
        <v>4.8173082651730148E-3</v>
      </c>
    </row>
    <row r="2896" spans="2:5" x14ac:dyDescent="0.35">
      <c r="B2896" s="191">
        <v>40484</v>
      </c>
      <c r="C2896" s="72">
        <v>102.23</v>
      </c>
      <c r="D2896" s="192">
        <f t="shared" si="47"/>
        <v>-0.86692094403728248</v>
      </c>
      <c r="E2896">
        <v>4.8161981521526176E-3</v>
      </c>
    </row>
    <row r="2897" spans="2:5" x14ac:dyDescent="0.35">
      <c r="B2897" s="191">
        <v>44760</v>
      </c>
      <c r="C2897" s="72">
        <v>768.19</v>
      </c>
      <c r="D2897" s="192">
        <f t="shared" si="47"/>
        <v>3.1794885745375412</v>
      </c>
      <c r="E2897">
        <v>4.8135406992715346E-3</v>
      </c>
    </row>
    <row r="2898" spans="2:5" x14ac:dyDescent="0.35">
      <c r="B2898" s="191">
        <v>42978</v>
      </c>
      <c r="C2898" s="72">
        <v>183.8</v>
      </c>
      <c r="D2898" s="192">
        <f t="shared" si="47"/>
        <v>1.1449410666355471</v>
      </c>
      <c r="E2898">
        <v>4.8108462715943379E-3</v>
      </c>
    </row>
    <row r="2899" spans="2:5" x14ac:dyDescent="0.35">
      <c r="B2899" s="191">
        <v>40560</v>
      </c>
      <c r="C2899" s="72">
        <v>85.69</v>
      </c>
      <c r="D2899" s="192">
        <f t="shared" si="47"/>
        <v>-0.36033144222155877</v>
      </c>
      <c r="E2899">
        <v>4.8076923076922906E-3</v>
      </c>
    </row>
    <row r="2900" spans="2:5" x14ac:dyDescent="0.35">
      <c r="B2900" s="191">
        <v>41474</v>
      </c>
      <c r="C2900" s="72">
        <v>133.96</v>
      </c>
      <c r="D2900" s="192">
        <f t="shared" si="47"/>
        <v>-0.55004702404944239</v>
      </c>
      <c r="E2900">
        <v>4.8004800480048182E-3</v>
      </c>
    </row>
    <row r="2901" spans="2:5" x14ac:dyDescent="0.35">
      <c r="B2901" s="191">
        <v>43810</v>
      </c>
      <c r="C2901" s="72">
        <v>297.72000000000003</v>
      </c>
      <c r="D2901" s="192">
        <f t="shared" si="47"/>
        <v>4.4587458745874597</v>
      </c>
      <c r="E2901">
        <v>4.7924400944989731E-3</v>
      </c>
    </row>
    <row r="2902" spans="2:5" x14ac:dyDescent="0.35">
      <c r="B2902" s="191">
        <v>38866</v>
      </c>
      <c r="C2902" s="72">
        <v>54.54</v>
      </c>
      <c r="D2902" s="192">
        <f t="shared" si="47"/>
        <v>1.597142857142857</v>
      </c>
      <c r="E2902">
        <v>4.789977892409647E-3</v>
      </c>
    </row>
    <row r="2903" spans="2:5" x14ac:dyDescent="0.35">
      <c r="B2903" s="191">
        <v>35769</v>
      </c>
      <c r="C2903" s="72">
        <v>21</v>
      </c>
      <c r="D2903" s="192">
        <f t="shared" si="47"/>
        <v>-0.63093145869947276</v>
      </c>
      <c r="E2903">
        <v>4.784688995215447E-3</v>
      </c>
    </row>
    <row r="2904" spans="2:5" x14ac:dyDescent="0.35">
      <c r="B2904" s="191">
        <v>39699</v>
      </c>
      <c r="C2904" s="72">
        <v>56.9</v>
      </c>
      <c r="D2904" s="192">
        <f t="shared" si="47"/>
        <v>-0.15628706998813757</v>
      </c>
      <c r="E2904">
        <v>4.7677909235386284E-3</v>
      </c>
    </row>
    <row r="2905" spans="2:5" x14ac:dyDescent="0.35">
      <c r="B2905" s="191">
        <v>38776</v>
      </c>
      <c r="C2905" s="72">
        <v>67.44</v>
      </c>
      <c r="D2905" s="192">
        <f t="shared" si="47"/>
        <v>6.5402843601895855E-2</v>
      </c>
      <c r="E2905">
        <v>4.7675804529201393E-3</v>
      </c>
    </row>
    <row r="2906" spans="2:5" x14ac:dyDescent="0.35">
      <c r="B2906" s="191">
        <v>38796</v>
      </c>
      <c r="C2906" s="72">
        <v>63.3</v>
      </c>
      <c r="D2906" s="192">
        <f t="shared" si="47"/>
        <v>1.7272727272727271</v>
      </c>
      <c r="E2906">
        <v>4.761904761904745E-3</v>
      </c>
    </row>
    <row r="2907" spans="2:5" x14ac:dyDescent="0.35">
      <c r="B2907" s="191">
        <v>38146</v>
      </c>
      <c r="C2907" s="72">
        <v>23.21</v>
      </c>
      <c r="D2907" s="192">
        <f t="shared" si="47"/>
        <v>1.1979166666666665</v>
      </c>
      <c r="E2907">
        <v>4.761904761904745E-3</v>
      </c>
    </row>
    <row r="2908" spans="2:5" x14ac:dyDescent="0.35">
      <c r="B2908" s="191">
        <v>37398</v>
      </c>
      <c r="C2908" s="72">
        <v>10.56</v>
      </c>
      <c r="D2908" s="192">
        <f t="shared" si="47"/>
        <v>-0.99034867248549097</v>
      </c>
      <c r="E2908">
        <v>4.7573739295909689E-3</v>
      </c>
    </row>
    <row r="2909" spans="2:5" x14ac:dyDescent="0.35">
      <c r="B2909" s="191">
        <v>45302</v>
      </c>
      <c r="C2909" s="72">
        <v>1094.1500000000001</v>
      </c>
      <c r="D2909" s="192">
        <f t="shared" si="47"/>
        <v>0.3830742004803438</v>
      </c>
      <c r="E2909">
        <v>4.7567885249364394E-3</v>
      </c>
    </row>
    <row r="2910" spans="2:5" x14ac:dyDescent="0.35">
      <c r="B2910" s="191">
        <v>44476</v>
      </c>
      <c r="C2910" s="72">
        <v>791.1</v>
      </c>
      <c r="D2910" s="192">
        <f t="shared" si="47"/>
        <v>1.1338404272536011</v>
      </c>
      <c r="E2910">
        <v>4.7500508026823152E-3</v>
      </c>
    </row>
    <row r="2911" spans="2:5" x14ac:dyDescent="0.35">
      <c r="B2911" s="191">
        <v>43845</v>
      </c>
      <c r="C2911" s="72">
        <v>370.74</v>
      </c>
      <c r="D2911" s="192">
        <f t="shared" si="47"/>
        <v>33.942507068803017</v>
      </c>
      <c r="E2911">
        <v>4.7426759532778195E-3</v>
      </c>
    </row>
    <row r="2912" spans="2:5" x14ac:dyDescent="0.35">
      <c r="B2912" s="191">
        <v>36825</v>
      </c>
      <c r="C2912" s="72">
        <v>10.61</v>
      </c>
      <c r="D2912" s="192">
        <f t="shared" si="47"/>
        <v>-0.88898189808517314</v>
      </c>
      <c r="E2912">
        <v>4.7348484848483974E-3</v>
      </c>
    </row>
    <row r="2913" spans="2:5" x14ac:dyDescent="0.35">
      <c r="B2913" s="191">
        <v>40415</v>
      </c>
      <c r="C2913" s="72">
        <v>95.57</v>
      </c>
      <c r="D2913" s="192">
        <f t="shared" si="47"/>
        <v>2.2124369747899157</v>
      </c>
      <c r="E2913">
        <v>4.7308662741798457E-3</v>
      </c>
    </row>
    <row r="2914" spans="2:5" x14ac:dyDescent="0.35">
      <c r="B2914" s="191">
        <v>36496</v>
      </c>
      <c r="C2914" s="72">
        <v>29.75</v>
      </c>
      <c r="D2914" s="192">
        <f t="shared" si="47"/>
        <v>-0.97223829342490808</v>
      </c>
      <c r="E2914">
        <v>4.7281323877068626E-3</v>
      </c>
    </row>
    <row r="2915" spans="2:5" x14ac:dyDescent="0.35">
      <c r="B2915" s="191">
        <v>45379</v>
      </c>
      <c r="C2915" s="72">
        <v>1071.6199999999999</v>
      </c>
      <c r="D2915" s="192">
        <f t="shared" si="47"/>
        <v>17.666086047726875</v>
      </c>
      <c r="E2915">
        <v>4.7253839374448159E-3</v>
      </c>
    </row>
    <row r="2916" spans="2:5" x14ac:dyDescent="0.35">
      <c r="B2916" s="191">
        <v>39986</v>
      </c>
      <c r="C2916" s="72">
        <v>57.41</v>
      </c>
      <c r="D2916" s="192">
        <f t="shared" si="47"/>
        <v>3.5907614579574032E-2</v>
      </c>
      <c r="E2916">
        <v>4.7252362618130928E-3</v>
      </c>
    </row>
    <row r="2917" spans="2:5" x14ac:dyDescent="0.35">
      <c r="B2917" s="191">
        <v>38980</v>
      </c>
      <c r="C2917" s="72">
        <v>55.42</v>
      </c>
      <c r="D2917" s="192">
        <f t="shared" si="47"/>
        <v>-0.84737407397207454</v>
      </c>
      <c r="E2917">
        <v>4.7135605511241518E-3</v>
      </c>
    </row>
    <row r="2918" spans="2:5" x14ac:dyDescent="0.35">
      <c r="B2918" s="191">
        <v>43861</v>
      </c>
      <c r="C2918" s="72">
        <v>363.11</v>
      </c>
      <c r="D2918" s="192">
        <f t="shared" si="47"/>
        <v>3.0291833111407014</v>
      </c>
      <c r="E2918">
        <v>4.7037990094351834E-3</v>
      </c>
    </row>
    <row r="2919" spans="2:5" x14ac:dyDescent="0.35">
      <c r="B2919" s="191">
        <v>41082</v>
      </c>
      <c r="C2919" s="72">
        <v>90.12</v>
      </c>
      <c r="D2919" s="192">
        <f t="shared" si="47"/>
        <v>0.67727526521496384</v>
      </c>
      <c r="E2919">
        <v>4.6822742474916801E-3</v>
      </c>
    </row>
    <row r="2920" spans="2:5" x14ac:dyDescent="0.35">
      <c r="B2920" s="191">
        <v>39106</v>
      </c>
      <c r="C2920" s="72">
        <v>53.73</v>
      </c>
      <c r="D2920" s="192">
        <f t="shared" si="47"/>
        <v>-7.4896694214876103E-2</v>
      </c>
      <c r="E2920">
        <v>4.674644727000743E-3</v>
      </c>
    </row>
    <row r="2921" spans="2:5" x14ac:dyDescent="0.35">
      <c r="B2921" s="191">
        <v>39672</v>
      </c>
      <c r="C2921" s="72">
        <v>58.08</v>
      </c>
      <c r="D2921" s="192">
        <f t="shared" si="47"/>
        <v>1.4516673701983955</v>
      </c>
      <c r="E2921">
        <v>4.6704722366373019E-3</v>
      </c>
    </row>
    <row r="2922" spans="2:5" x14ac:dyDescent="0.35">
      <c r="B2922" s="191">
        <v>35787</v>
      </c>
      <c r="C2922" s="72">
        <v>23.69</v>
      </c>
      <c r="D2922" s="192">
        <f t="shared" si="47"/>
        <v>-0.81040416166466589</v>
      </c>
      <c r="E2922">
        <v>4.6649703138255116E-3</v>
      </c>
    </row>
    <row r="2923" spans="2:5" x14ac:dyDescent="0.35">
      <c r="B2923" s="191">
        <v>42219</v>
      </c>
      <c r="C2923" s="72">
        <v>124.95</v>
      </c>
      <c r="D2923" s="192">
        <f t="shared" si="47"/>
        <v>-0.52089723926380371</v>
      </c>
      <c r="E2923">
        <v>4.6635040604647848E-3</v>
      </c>
    </row>
    <row r="2924" spans="2:5" x14ac:dyDescent="0.35">
      <c r="B2924" s="191">
        <v>43207</v>
      </c>
      <c r="C2924" s="72">
        <v>260.8</v>
      </c>
      <c r="D2924" s="192">
        <f t="shared" si="47"/>
        <v>14.118840579710145</v>
      </c>
      <c r="E2924">
        <v>4.6611965021765567E-3</v>
      </c>
    </row>
    <row r="2925" spans="2:5" x14ac:dyDescent="0.35">
      <c r="B2925" s="191">
        <v>35125</v>
      </c>
      <c r="C2925" s="72">
        <v>17.25</v>
      </c>
      <c r="D2925" s="192">
        <f t="shared" si="47"/>
        <v>-0.98590283169206883</v>
      </c>
      <c r="E2925">
        <v>4.659289458357474E-3</v>
      </c>
    </row>
    <row r="2926" spans="2:5" x14ac:dyDescent="0.35">
      <c r="B2926" s="191">
        <v>46157</v>
      </c>
      <c r="C2926" s="72">
        <v>1223.6500000000001</v>
      </c>
      <c r="D2926" s="192">
        <f t="shared" si="47"/>
        <v>22.577071290944126</v>
      </c>
      <c r="E2926">
        <v>4.6470003858816167E-3</v>
      </c>
    </row>
    <row r="2927" spans="2:5" x14ac:dyDescent="0.35">
      <c r="B2927" s="191">
        <v>39042</v>
      </c>
      <c r="C2927" s="72">
        <v>51.9</v>
      </c>
      <c r="D2927" s="192">
        <f t="shared" si="47"/>
        <v>-0.52993388280047093</v>
      </c>
      <c r="E2927">
        <v>4.6457607433216808E-3</v>
      </c>
    </row>
    <row r="2928" spans="2:5" x14ac:dyDescent="0.35">
      <c r="B2928" s="191">
        <v>41155</v>
      </c>
      <c r="C2928" s="72">
        <v>110.41</v>
      </c>
      <c r="D2928" s="192">
        <f t="shared" si="47"/>
        <v>-0.85991600796782419</v>
      </c>
      <c r="E2928">
        <v>4.6405823475885732E-3</v>
      </c>
    </row>
    <row r="2929" spans="2:5" x14ac:dyDescent="0.35">
      <c r="B2929" s="191">
        <v>44662</v>
      </c>
      <c r="C2929" s="72">
        <v>788.17</v>
      </c>
      <c r="D2929" s="192">
        <f t="shared" si="47"/>
        <v>-0.26634770224609283</v>
      </c>
      <c r="E2929">
        <v>4.6397205970454269E-3</v>
      </c>
    </row>
    <row r="2930" spans="2:5" x14ac:dyDescent="0.35">
      <c r="B2930" s="191">
        <v>45824</v>
      </c>
      <c r="C2930" s="72">
        <v>1074.31</v>
      </c>
      <c r="D2930" s="192">
        <f t="shared" si="47"/>
        <v>4.8307191316146536</v>
      </c>
      <c r="E2930">
        <v>4.6383316968252597E-3</v>
      </c>
    </row>
    <row r="2931" spans="2:5" x14ac:dyDescent="0.35">
      <c r="B2931" s="191">
        <v>43549</v>
      </c>
      <c r="C2931" s="72">
        <v>184.25</v>
      </c>
      <c r="D2931" s="192">
        <f t="shared" si="47"/>
        <v>1.3558368495077358</v>
      </c>
      <c r="E2931">
        <v>4.6346782988004875E-3</v>
      </c>
    </row>
    <row r="2932" spans="2:5" x14ac:dyDescent="0.35">
      <c r="B2932" s="191">
        <v>40581</v>
      </c>
      <c r="C2932" s="72">
        <v>78.209999999999994</v>
      </c>
      <c r="D2932" s="192">
        <f t="shared" si="47"/>
        <v>-0.90645855758880522</v>
      </c>
      <c r="E2932">
        <v>4.6242774566473965E-3</v>
      </c>
    </row>
    <row r="2933" spans="2:5" x14ac:dyDescent="0.35">
      <c r="B2933" s="191">
        <v>44441</v>
      </c>
      <c r="C2933" s="72">
        <v>836.1</v>
      </c>
      <c r="D2933" s="192">
        <f t="shared" si="47"/>
        <v>33.881101376720906</v>
      </c>
      <c r="E2933">
        <v>4.6139427582727599E-3</v>
      </c>
    </row>
    <row r="2934" spans="2:5" x14ac:dyDescent="0.35">
      <c r="B2934" s="191">
        <v>35816</v>
      </c>
      <c r="C2934" s="72">
        <v>23.97</v>
      </c>
      <c r="D2934" s="192">
        <f t="shared" si="47"/>
        <v>-0.81040892193308556</v>
      </c>
      <c r="E2934">
        <v>4.6102263202012495E-3</v>
      </c>
    </row>
    <row r="2935" spans="2:5" x14ac:dyDescent="0.35">
      <c r="B2935" s="191">
        <v>42606</v>
      </c>
      <c r="C2935" s="72">
        <v>126.43</v>
      </c>
      <c r="D2935" s="192">
        <f t="shared" si="47"/>
        <v>5.4439347604485215</v>
      </c>
      <c r="E2935">
        <v>4.608661104489542E-3</v>
      </c>
    </row>
    <row r="2936" spans="2:5" x14ac:dyDescent="0.35">
      <c r="B2936" s="191">
        <v>37910</v>
      </c>
      <c r="C2936" s="72">
        <v>19.62</v>
      </c>
      <c r="D2936" s="192">
        <f t="shared" si="47"/>
        <v>-0.35966057441253263</v>
      </c>
      <c r="E2936">
        <v>4.6082949308756671E-3</v>
      </c>
    </row>
    <row r="2937" spans="2:5" x14ac:dyDescent="0.35">
      <c r="B2937" s="191">
        <v>38240</v>
      </c>
      <c r="C2937" s="72">
        <v>30.64</v>
      </c>
      <c r="D2937" s="192">
        <f t="shared" si="47"/>
        <v>0.39526411657559191</v>
      </c>
      <c r="E2937">
        <v>4.5901639344263501E-3</v>
      </c>
    </row>
    <row r="2938" spans="2:5" x14ac:dyDescent="0.35">
      <c r="B2938" s="191">
        <v>36343</v>
      </c>
      <c r="C2938" s="72">
        <v>21.96</v>
      </c>
      <c r="D2938" s="192">
        <f t="shared" si="47"/>
        <v>-0.60036396724294816</v>
      </c>
      <c r="E2938">
        <v>4.5745654162854255E-3</v>
      </c>
    </row>
    <row r="2939" spans="2:5" x14ac:dyDescent="0.35">
      <c r="B2939" s="191">
        <v>39930</v>
      </c>
      <c r="C2939" s="72">
        <v>54.95</v>
      </c>
      <c r="D2939" s="192">
        <f t="shared" si="47"/>
        <v>-0.95371462264150941</v>
      </c>
      <c r="E2939">
        <v>4.5703839122486212E-3</v>
      </c>
    </row>
    <row r="2940" spans="2:5" x14ac:dyDescent="0.35">
      <c r="B2940" s="191">
        <v>46167</v>
      </c>
      <c r="C2940" s="72">
        <v>1187.2</v>
      </c>
      <c r="D2940" s="192">
        <f t="shared" si="47"/>
        <v>20.59330665696617</v>
      </c>
      <c r="E2940">
        <v>4.5693010661702615E-3</v>
      </c>
    </row>
    <row r="2941" spans="2:5" x14ac:dyDescent="0.35">
      <c r="B2941" s="191">
        <v>38985</v>
      </c>
      <c r="C2941" s="72">
        <v>54.98</v>
      </c>
      <c r="D2941" s="192">
        <f t="shared" si="47"/>
        <v>2.57012987012987</v>
      </c>
      <c r="E2941">
        <v>4.5678786771423674E-3</v>
      </c>
    </row>
    <row r="2942" spans="2:5" x14ac:dyDescent="0.35">
      <c r="B2942" s="191">
        <v>35314</v>
      </c>
      <c r="C2942" s="72">
        <v>15.4</v>
      </c>
      <c r="D2942" s="192">
        <f t="shared" si="47"/>
        <v>-0.76687859521646984</v>
      </c>
      <c r="E2942">
        <v>4.5662100456620447E-3</v>
      </c>
    </row>
    <row r="2943" spans="2:5" x14ac:dyDescent="0.35">
      <c r="B2943" s="191">
        <v>39567</v>
      </c>
      <c r="C2943" s="72">
        <v>66.06</v>
      </c>
      <c r="D2943" s="192">
        <f t="shared" si="47"/>
        <v>3.9969742813918305</v>
      </c>
      <c r="E2943">
        <v>4.5620437956204185E-3</v>
      </c>
    </row>
    <row r="2944" spans="2:5" x14ac:dyDescent="0.35">
      <c r="B2944" s="191">
        <v>37015</v>
      </c>
      <c r="C2944" s="72">
        <v>13.22</v>
      </c>
      <c r="D2944" s="192">
        <f t="shared" si="47"/>
        <v>0.19963702359346658</v>
      </c>
      <c r="E2944">
        <v>4.5592705167174508E-3</v>
      </c>
    </row>
    <row r="2945" spans="2:5" x14ac:dyDescent="0.35">
      <c r="B2945" s="191">
        <v>36816</v>
      </c>
      <c r="C2945" s="72">
        <v>11.02</v>
      </c>
      <c r="D2945" s="192">
        <f t="shared" si="47"/>
        <v>-0.44483627204030229</v>
      </c>
      <c r="E2945">
        <v>4.5578851412944044E-3</v>
      </c>
    </row>
    <row r="2946" spans="2:5" x14ac:dyDescent="0.35">
      <c r="B2946" s="191">
        <v>35586</v>
      </c>
      <c r="C2946" s="72">
        <v>19.850000000000001</v>
      </c>
      <c r="D2946" s="192">
        <f t="shared" si="47"/>
        <v>-0.6785945595854922</v>
      </c>
      <c r="E2946">
        <v>4.5546558704452345E-3</v>
      </c>
    </row>
    <row r="2947" spans="2:5" x14ac:dyDescent="0.35">
      <c r="B2947" s="191">
        <v>39507</v>
      </c>
      <c r="C2947" s="72">
        <v>61.76</v>
      </c>
      <c r="D2947" s="192">
        <f t="shared" si="47"/>
        <v>-0.68227183866652941</v>
      </c>
      <c r="E2947">
        <v>4.5543266102798796E-3</v>
      </c>
    </row>
    <row r="2948" spans="2:5" x14ac:dyDescent="0.35">
      <c r="B2948" s="191">
        <v>43019</v>
      </c>
      <c r="C2948" s="72">
        <v>194.38</v>
      </c>
      <c r="D2948" s="192">
        <f t="shared" ref="D2948:D3011" si="48">C2948/C2949-1</f>
        <v>13.659125188536953</v>
      </c>
      <c r="E2948">
        <v>4.5478036175710113E-3</v>
      </c>
    </row>
    <row r="2949" spans="2:5" x14ac:dyDescent="0.35">
      <c r="B2949" s="191">
        <v>35355</v>
      </c>
      <c r="C2949" s="72">
        <v>13.26</v>
      </c>
      <c r="D2949" s="192">
        <f t="shared" si="48"/>
        <v>-0.40027137042062411</v>
      </c>
      <c r="E2949">
        <v>4.5454545454546302E-3</v>
      </c>
    </row>
    <row r="2950" spans="2:5" x14ac:dyDescent="0.35">
      <c r="B2950" s="191">
        <v>35933</v>
      </c>
      <c r="C2950" s="72">
        <v>22.11</v>
      </c>
      <c r="D2950" s="192">
        <f t="shared" si="48"/>
        <v>0.99189189189189197</v>
      </c>
      <c r="E2950">
        <v>4.5433893684687643E-3</v>
      </c>
    </row>
    <row r="2951" spans="2:5" x14ac:dyDescent="0.35">
      <c r="B2951" s="191">
        <v>37126</v>
      </c>
      <c r="C2951" s="72">
        <v>11.1</v>
      </c>
      <c r="D2951" s="192">
        <f t="shared" si="48"/>
        <v>-0.88660741648789454</v>
      </c>
      <c r="E2951">
        <v>4.5248868778280382E-3</v>
      </c>
    </row>
    <row r="2952" spans="2:5" x14ac:dyDescent="0.35">
      <c r="B2952" s="191">
        <v>40379</v>
      </c>
      <c r="C2952" s="72">
        <v>97.89</v>
      </c>
      <c r="D2952" s="192">
        <f t="shared" si="48"/>
        <v>7.7793721973094172</v>
      </c>
      <c r="E2952">
        <v>4.5151359671626867E-3</v>
      </c>
    </row>
    <row r="2953" spans="2:5" x14ac:dyDescent="0.35">
      <c r="B2953" s="191">
        <v>37413</v>
      </c>
      <c r="C2953" s="72">
        <v>11.15</v>
      </c>
      <c r="D2953" s="192">
        <f t="shared" si="48"/>
        <v>-0.98623235827972389</v>
      </c>
      <c r="E2953">
        <v>4.5045045045044585E-3</v>
      </c>
    </row>
    <row r="2954" spans="2:5" x14ac:dyDescent="0.35">
      <c r="B2954" s="191">
        <v>44809</v>
      </c>
      <c r="C2954" s="72">
        <v>809.87</v>
      </c>
      <c r="D2954" s="192">
        <f t="shared" si="48"/>
        <v>71.568996415770613</v>
      </c>
      <c r="E2954">
        <v>4.502381424885904E-3</v>
      </c>
    </row>
    <row r="2955" spans="2:5" x14ac:dyDescent="0.35">
      <c r="B2955" s="191">
        <v>37477</v>
      </c>
      <c r="C2955" s="72">
        <v>11.16</v>
      </c>
      <c r="D2955" s="192">
        <f t="shared" si="48"/>
        <v>-0.97866034380557199</v>
      </c>
      <c r="E2955">
        <v>4.5004500450045448E-3</v>
      </c>
    </row>
    <row r="2956" spans="2:5" x14ac:dyDescent="0.35">
      <c r="B2956" s="191">
        <v>44062</v>
      </c>
      <c r="C2956" s="72">
        <v>522.97</v>
      </c>
      <c r="D2956" s="192">
        <f t="shared" si="48"/>
        <v>45.777280858676214</v>
      </c>
      <c r="E2956">
        <v>4.494554674144835E-3</v>
      </c>
    </row>
    <row r="2957" spans="2:5" x14ac:dyDescent="0.35">
      <c r="B2957" s="191">
        <v>37363</v>
      </c>
      <c r="C2957" s="72">
        <v>11.18</v>
      </c>
      <c r="D2957" s="192">
        <f t="shared" si="48"/>
        <v>-0.92779177162048698</v>
      </c>
      <c r="E2957">
        <v>4.4923629829289879E-3</v>
      </c>
    </row>
    <row r="2958" spans="2:5" x14ac:dyDescent="0.35">
      <c r="B2958" s="191">
        <v>42944</v>
      </c>
      <c r="C2958" s="72">
        <v>154.83000000000001</v>
      </c>
      <c r="D2958" s="192">
        <f t="shared" si="48"/>
        <v>12.77491103202847</v>
      </c>
      <c r="E2958">
        <v>4.4764499805374225E-3</v>
      </c>
    </row>
    <row r="2959" spans="2:5" x14ac:dyDescent="0.35">
      <c r="B2959" s="191">
        <v>37670</v>
      </c>
      <c r="C2959" s="72">
        <v>11.24</v>
      </c>
      <c r="D2959" s="192">
        <f t="shared" si="48"/>
        <v>-0.9879565836985289</v>
      </c>
      <c r="E2959">
        <v>4.4682752457552155E-3</v>
      </c>
    </row>
    <row r="2960" spans="2:5" x14ac:dyDescent="0.35">
      <c r="B2960" s="191">
        <v>45275</v>
      </c>
      <c r="C2960" s="72">
        <v>933.29</v>
      </c>
      <c r="D2960" s="192">
        <f t="shared" si="48"/>
        <v>81.959111111111113</v>
      </c>
      <c r="E2960">
        <v>4.46649589943382E-3</v>
      </c>
    </row>
    <row r="2961" spans="2:5" x14ac:dyDescent="0.35">
      <c r="B2961" s="191">
        <v>37481</v>
      </c>
      <c r="C2961" s="72">
        <v>11.25</v>
      </c>
      <c r="D2961" s="192">
        <f t="shared" si="48"/>
        <v>-0.98386518465399786</v>
      </c>
      <c r="E2961">
        <v>4.4642857142858094E-3</v>
      </c>
    </row>
    <row r="2962" spans="2:5" x14ac:dyDescent="0.35">
      <c r="B2962" s="191">
        <v>44971</v>
      </c>
      <c r="C2962" s="72">
        <v>697.25</v>
      </c>
      <c r="D2962" s="192">
        <f t="shared" si="48"/>
        <v>4.9370742506811993</v>
      </c>
      <c r="E2962">
        <v>4.4514233029848693E-3</v>
      </c>
    </row>
    <row r="2963" spans="2:5" x14ac:dyDescent="0.35">
      <c r="B2963" s="191">
        <v>42195</v>
      </c>
      <c r="C2963" s="72">
        <v>117.44</v>
      </c>
      <c r="D2963" s="192">
        <f t="shared" si="48"/>
        <v>-1.8962492690669075E-2</v>
      </c>
      <c r="E2963">
        <v>4.4474854601437297E-3</v>
      </c>
    </row>
    <row r="2964" spans="2:5" x14ac:dyDescent="0.35">
      <c r="B2964" s="191">
        <v>42334</v>
      </c>
      <c r="C2964" s="72">
        <v>119.71</v>
      </c>
      <c r="D2964" s="192">
        <f t="shared" si="48"/>
        <v>-0.86277139647385193</v>
      </c>
      <c r="E2964">
        <v>4.447054874978873E-3</v>
      </c>
    </row>
    <row r="2965" spans="2:5" x14ac:dyDescent="0.35">
      <c r="B2965" s="191">
        <v>45211</v>
      </c>
      <c r="C2965" s="72">
        <v>872.34</v>
      </c>
      <c r="D2965" s="192">
        <f t="shared" si="48"/>
        <v>0.29853079087214773</v>
      </c>
      <c r="E2965">
        <v>4.4445467943994288E-3</v>
      </c>
    </row>
    <row r="2966" spans="2:5" x14ac:dyDescent="0.35">
      <c r="B2966" s="191">
        <v>44601</v>
      </c>
      <c r="C2966" s="72">
        <v>671.79</v>
      </c>
      <c r="D2966" s="192">
        <f t="shared" si="48"/>
        <v>5.0608985925658603</v>
      </c>
      <c r="E2966">
        <v>4.440656678927013E-3</v>
      </c>
    </row>
    <row r="2967" spans="2:5" x14ac:dyDescent="0.35">
      <c r="B2967" s="191">
        <v>42530</v>
      </c>
      <c r="C2967" s="72">
        <v>110.84</v>
      </c>
      <c r="D2967" s="192">
        <f t="shared" si="48"/>
        <v>3.0750000000000002</v>
      </c>
      <c r="E2967">
        <v>4.4404168554599277E-3</v>
      </c>
    </row>
    <row r="2968" spans="2:5" x14ac:dyDescent="0.35">
      <c r="B2968" s="191">
        <v>35681</v>
      </c>
      <c r="C2968" s="72">
        <v>27.2</v>
      </c>
      <c r="D2968" s="192">
        <f t="shared" si="48"/>
        <v>1</v>
      </c>
      <c r="E2968">
        <v>4.4313146233383449E-3</v>
      </c>
    </row>
    <row r="2969" spans="2:5" x14ac:dyDescent="0.35">
      <c r="B2969" s="191">
        <v>35366</v>
      </c>
      <c r="C2969" s="72">
        <v>13.6</v>
      </c>
      <c r="D2969" s="192">
        <f t="shared" si="48"/>
        <v>-0.98046033159966672</v>
      </c>
      <c r="E2969">
        <v>4.4313146233383449E-3</v>
      </c>
    </row>
    <row r="2970" spans="2:5" x14ac:dyDescent="0.35">
      <c r="B2970" s="191">
        <v>44708</v>
      </c>
      <c r="C2970" s="72">
        <v>696.02</v>
      </c>
      <c r="D2970" s="192">
        <f t="shared" si="48"/>
        <v>-0.37305662144877416</v>
      </c>
      <c r="E2970">
        <v>4.430334078937781E-3</v>
      </c>
    </row>
    <row r="2971" spans="2:5" x14ac:dyDescent="0.35">
      <c r="B2971" s="191">
        <v>45398</v>
      </c>
      <c r="C2971" s="72">
        <v>1110.18</v>
      </c>
      <c r="D2971" s="192">
        <f t="shared" si="48"/>
        <v>33.856514913657769</v>
      </c>
      <c r="E2971">
        <v>4.4241782699563359E-3</v>
      </c>
    </row>
    <row r="2972" spans="2:5" x14ac:dyDescent="0.35">
      <c r="B2972" s="191">
        <v>38322</v>
      </c>
      <c r="C2972" s="72">
        <v>31.85</v>
      </c>
      <c r="D2972" s="192">
        <f t="shared" si="48"/>
        <v>-0.6413692151784709</v>
      </c>
      <c r="E2972">
        <v>4.4150110375276164E-3</v>
      </c>
    </row>
    <row r="2973" spans="2:5" x14ac:dyDescent="0.35">
      <c r="B2973" s="191">
        <v>40318</v>
      </c>
      <c r="C2973" s="72">
        <v>88.81</v>
      </c>
      <c r="D2973" s="192">
        <f t="shared" si="48"/>
        <v>-0.82982351926725051</v>
      </c>
      <c r="E2973">
        <v>4.4107667948427576E-3</v>
      </c>
    </row>
    <row r="2974" spans="2:5" x14ac:dyDescent="0.35">
      <c r="B2974" s="191">
        <v>44071</v>
      </c>
      <c r="C2974" s="72">
        <v>521.87</v>
      </c>
      <c r="D2974" s="192">
        <f t="shared" si="48"/>
        <v>1.136010150622135</v>
      </c>
      <c r="E2974">
        <v>4.4074059817544864E-3</v>
      </c>
    </row>
    <row r="2975" spans="2:5" x14ac:dyDescent="0.35">
      <c r="B2975" s="191">
        <v>43180</v>
      </c>
      <c r="C2975" s="72">
        <v>244.32</v>
      </c>
      <c r="D2975" s="192">
        <f t="shared" si="48"/>
        <v>20.394045534150614</v>
      </c>
      <c r="E2975">
        <v>4.3987667009248721E-3</v>
      </c>
    </row>
    <row r="2976" spans="2:5" x14ac:dyDescent="0.35">
      <c r="B2976" s="191">
        <v>37085</v>
      </c>
      <c r="C2976" s="72">
        <v>11.42</v>
      </c>
      <c r="D2976" s="192">
        <f t="shared" si="48"/>
        <v>-0.7734576472922039</v>
      </c>
      <c r="E2976">
        <v>4.3975373790678951E-3</v>
      </c>
    </row>
    <row r="2977" spans="2:5" x14ac:dyDescent="0.35">
      <c r="B2977" s="191">
        <v>39316</v>
      </c>
      <c r="C2977" s="72">
        <v>50.41</v>
      </c>
      <c r="D2977" s="192">
        <f t="shared" si="48"/>
        <v>-0.93082580893048272</v>
      </c>
      <c r="E2977">
        <v>4.3833432954771823E-3</v>
      </c>
    </row>
    <row r="2978" spans="2:5" x14ac:dyDescent="0.35">
      <c r="B2978" s="191">
        <v>44410</v>
      </c>
      <c r="C2978" s="72">
        <v>728.74</v>
      </c>
      <c r="D2978" s="192">
        <f t="shared" si="48"/>
        <v>4.9722996230126215</v>
      </c>
      <c r="E2978">
        <v>4.3689788717835576E-3</v>
      </c>
    </row>
    <row r="2979" spans="2:5" x14ac:dyDescent="0.35">
      <c r="B2979" s="191">
        <v>42338</v>
      </c>
      <c r="C2979" s="72">
        <v>122.02</v>
      </c>
      <c r="D2979" s="192">
        <f t="shared" si="48"/>
        <v>4.2960069444444446</v>
      </c>
      <c r="E2979">
        <v>4.3624989711088524E-3</v>
      </c>
    </row>
    <row r="2980" spans="2:5" x14ac:dyDescent="0.35">
      <c r="B2980" s="191">
        <v>37972</v>
      </c>
      <c r="C2980" s="72">
        <v>23.04</v>
      </c>
      <c r="D2980" s="192">
        <f t="shared" si="48"/>
        <v>-0.75027097333622372</v>
      </c>
      <c r="E2980">
        <v>4.3591979075849885E-3</v>
      </c>
    </row>
    <row r="2981" spans="2:5" x14ac:dyDescent="0.35">
      <c r="B2981" s="191">
        <v>40511</v>
      </c>
      <c r="C2981" s="72">
        <v>92.26</v>
      </c>
      <c r="D2981" s="192">
        <f t="shared" si="48"/>
        <v>0.47947402180885201</v>
      </c>
      <c r="E2981">
        <v>4.3544524276073471E-3</v>
      </c>
    </row>
    <row r="2982" spans="2:5" x14ac:dyDescent="0.35">
      <c r="B2982" s="191">
        <v>39464</v>
      </c>
      <c r="C2982" s="72">
        <v>62.36</v>
      </c>
      <c r="D2982" s="192">
        <f t="shared" si="48"/>
        <v>-0.91163634302556251</v>
      </c>
      <c r="E2982">
        <v>4.3485263327427415E-3</v>
      </c>
    </row>
    <row r="2983" spans="2:5" x14ac:dyDescent="0.35">
      <c r="B2983" s="191">
        <v>44963</v>
      </c>
      <c r="C2983" s="72">
        <v>705.72</v>
      </c>
      <c r="D2983" s="192">
        <f t="shared" si="48"/>
        <v>-4.7135546764241254E-2</v>
      </c>
      <c r="E2983">
        <v>4.3405866196082332E-3</v>
      </c>
    </row>
    <row r="2984" spans="2:5" x14ac:dyDescent="0.35">
      <c r="B2984" s="191">
        <v>44756</v>
      </c>
      <c r="C2984" s="72">
        <v>740.63</v>
      </c>
      <c r="D2984" s="192">
        <f t="shared" si="48"/>
        <v>5.3957685664939552</v>
      </c>
      <c r="E2984">
        <v>4.339394925620077E-3</v>
      </c>
    </row>
    <row r="2985" spans="2:5" x14ac:dyDescent="0.35">
      <c r="B2985" s="191">
        <v>42759</v>
      </c>
      <c r="C2985" s="72">
        <v>115.8</v>
      </c>
      <c r="D2985" s="192">
        <f t="shared" si="48"/>
        <v>-0.85210350200515972</v>
      </c>
      <c r="E2985">
        <v>4.3365134431916363E-3</v>
      </c>
    </row>
    <row r="2986" spans="2:5" x14ac:dyDescent="0.35">
      <c r="B2986" s="191">
        <v>44803</v>
      </c>
      <c r="C2986" s="72">
        <v>782.98</v>
      </c>
      <c r="D2986" s="192">
        <f t="shared" si="48"/>
        <v>55.289000718907261</v>
      </c>
      <c r="E2986">
        <v>4.3355566957414826E-3</v>
      </c>
    </row>
    <row r="2987" spans="2:5" x14ac:dyDescent="0.35">
      <c r="B2987" s="191">
        <v>37733</v>
      </c>
      <c r="C2987" s="72">
        <v>13.91</v>
      </c>
      <c r="D2987" s="192">
        <f t="shared" si="48"/>
        <v>-0.86676245210727965</v>
      </c>
      <c r="E2987">
        <v>4.3321299638989785E-3</v>
      </c>
    </row>
    <row r="2988" spans="2:5" x14ac:dyDescent="0.35">
      <c r="B2988" s="191">
        <v>40430</v>
      </c>
      <c r="C2988" s="72">
        <v>104.4</v>
      </c>
      <c r="D2988" s="192">
        <f t="shared" si="48"/>
        <v>-0.23784494086727981</v>
      </c>
      <c r="E2988">
        <v>4.3290043290042934E-3</v>
      </c>
    </row>
    <row r="2989" spans="2:5" x14ac:dyDescent="0.35">
      <c r="B2989" s="191">
        <v>42849</v>
      </c>
      <c r="C2989" s="72">
        <v>136.97999999999999</v>
      </c>
      <c r="D2989" s="192">
        <f t="shared" si="48"/>
        <v>10.7984496124031</v>
      </c>
      <c r="E2989">
        <v>4.3258303394677622E-3</v>
      </c>
    </row>
    <row r="2990" spans="2:5" x14ac:dyDescent="0.35">
      <c r="B2990" s="191">
        <v>37335</v>
      </c>
      <c r="C2990" s="72">
        <v>11.61</v>
      </c>
      <c r="D2990" s="192">
        <f t="shared" si="48"/>
        <v>-0.37547068316299093</v>
      </c>
      <c r="E2990">
        <v>4.325259515570945E-3</v>
      </c>
    </row>
    <row r="2991" spans="2:5" x14ac:dyDescent="0.35">
      <c r="B2991" s="191">
        <v>37931</v>
      </c>
      <c r="C2991" s="72">
        <v>18.59</v>
      </c>
      <c r="D2991" s="192">
        <f t="shared" si="48"/>
        <v>-0.94946996466431099</v>
      </c>
      <c r="E2991">
        <v>4.32198811453266E-3</v>
      </c>
    </row>
    <row r="2992" spans="2:5" x14ac:dyDescent="0.35">
      <c r="B2992" s="191">
        <v>44008</v>
      </c>
      <c r="C2992" s="72">
        <v>367.9</v>
      </c>
      <c r="D2992" s="192">
        <f t="shared" si="48"/>
        <v>0.67409901710957398</v>
      </c>
      <c r="E2992">
        <v>4.3131688141515578E-3</v>
      </c>
    </row>
    <row r="2993" spans="2:5" x14ac:dyDescent="0.35">
      <c r="B2993" s="191">
        <v>43325</v>
      </c>
      <c r="C2993" s="72">
        <v>219.76</v>
      </c>
      <c r="D2993" s="192">
        <f t="shared" si="48"/>
        <v>-0.51796446589164291</v>
      </c>
      <c r="E2993">
        <v>4.2957682113151652E-3</v>
      </c>
    </row>
    <row r="2994" spans="2:5" x14ac:dyDescent="0.35">
      <c r="B2994" s="191">
        <v>44124</v>
      </c>
      <c r="C2994" s="72">
        <v>455.9</v>
      </c>
      <c r="D2994" s="192">
        <f t="shared" si="48"/>
        <v>-0.37509423617298332</v>
      </c>
      <c r="E2994">
        <v>4.2956272717258326E-3</v>
      </c>
    </row>
    <row r="2995" spans="2:5" x14ac:dyDescent="0.35">
      <c r="B2995" s="191">
        <v>44721</v>
      </c>
      <c r="C2995" s="72">
        <v>729.55</v>
      </c>
      <c r="D2995" s="192">
        <f t="shared" si="48"/>
        <v>4.5712103856433757</v>
      </c>
      <c r="E2995">
        <v>4.2949768043720749E-3</v>
      </c>
    </row>
    <row r="2996" spans="2:5" x14ac:dyDescent="0.35">
      <c r="B2996" s="191">
        <v>41733</v>
      </c>
      <c r="C2996" s="72">
        <v>130.94999999999999</v>
      </c>
      <c r="D2996" s="192">
        <f t="shared" si="48"/>
        <v>-0.812144947495266</v>
      </c>
      <c r="E2996">
        <v>4.2948078840401305E-3</v>
      </c>
    </row>
    <row r="2997" spans="2:5" x14ac:dyDescent="0.35">
      <c r="B2997" s="191">
        <v>44582</v>
      </c>
      <c r="C2997" s="72">
        <v>697.08</v>
      </c>
      <c r="D2997" s="192">
        <f t="shared" si="48"/>
        <v>1.3273237179487181</v>
      </c>
      <c r="E2997">
        <v>4.2933294914277997E-3</v>
      </c>
    </row>
    <row r="2998" spans="2:5" x14ac:dyDescent="0.35">
      <c r="B2998" s="191">
        <v>43838</v>
      </c>
      <c r="C2998" s="72">
        <v>299.52</v>
      </c>
      <c r="D2998" s="192">
        <f t="shared" si="48"/>
        <v>9.6552828175026679</v>
      </c>
      <c r="E2998">
        <v>4.2918454935620964E-3</v>
      </c>
    </row>
    <row r="2999" spans="2:5" x14ac:dyDescent="0.35">
      <c r="B2999" s="191">
        <v>38189</v>
      </c>
      <c r="C2999" s="72">
        <v>28.11</v>
      </c>
      <c r="D2999" s="192">
        <f t="shared" si="48"/>
        <v>-0.77408984971469907</v>
      </c>
      <c r="E2999">
        <v>4.2872454448017461E-3</v>
      </c>
    </row>
    <row r="3000" spans="2:5" x14ac:dyDescent="0.35">
      <c r="B3000" s="191">
        <v>42123</v>
      </c>
      <c r="C3000" s="72">
        <v>124.43</v>
      </c>
      <c r="D3000" s="192">
        <f t="shared" si="48"/>
        <v>0.76546538024971622</v>
      </c>
      <c r="E3000">
        <v>4.2776432606941306E-3</v>
      </c>
    </row>
    <row r="3001" spans="2:5" x14ac:dyDescent="0.35">
      <c r="B3001" s="191">
        <v>40100</v>
      </c>
      <c r="C3001" s="72">
        <v>70.48</v>
      </c>
      <c r="D3001" s="192">
        <f t="shared" si="48"/>
        <v>-0.25132780964520918</v>
      </c>
      <c r="E3001">
        <v>4.274722143060572E-3</v>
      </c>
    </row>
    <row r="3002" spans="2:5" x14ac:dyDescent="0.35">
      <c r="B3002" s="191">
        <v>40514</v>
      </c>
      <c r="C3002" s="72">
        <v>94.14</v>
      </c>
      <c r="D3002" s="192">
        <f t="shared" si="48"/>
        <v>-0.86674027518260577</v>
      </c>
      <c r="E3002">
        <v>4.2671218263281574E-3</v>
      </c>
    </row>
    <row r="3003" spans="2:5" x14ac:dyDescent="0.35">
      <c r="B3003" s="191">
        <v>45022</v>
      </c>
      <c r="C3003" s="72">
        <v>706.44</v>
      </c>
      <c r="D3003" s="192">
        <f t="shared" si="48"/>
        <v>28.997452229299366</v>
      </c>
      <c r="E3003">
        <v>4.2647560559536668E-3</v>
      </c>
    </row>
    <row r="3004" spans="2:5" x14ac:dyDescent="0.35">
      <c r="B3004" s="191">
        <v>38149</v>
      </c>
      <c r="C3004" s="72">
        <v>23.55</v>
      </c>
      <c r="D3004" s="192">
        <f t="shared" si="48"/>
        <v>-0.80778648383937313</v>
      </c>
      <c r="E3004">
        <v>4.2643923240939241E-3</v>
      </c>
    </row>
    <row r="3005" spans="2:5" x14ac:dyDescent="0.35">
      <c r="B3005" s="191">
        <v>41603</v>
      </c>
      <c r="C3005" s="72">
        <v>122.52</v>
      </c>
      <c r="D3005" s="192">
        <f t="shared" si="48"/>
        <v>0.57339155001926279</v>
      </c>
      <c r="E3005">
        <v>4.2622950819670713E-3</v>
      </c>
    </row>
    <row r="3006" spans="2:5" x14ac:dyDescent="0.35">
      <c r="B3006" s="191">
        <v>40914</v>
      </c>
      <c r="C3006" s="72">
        <v>77.87</v>
      </c>
      <c r="D3006" s="192">
        <f t="shared" si="48"/>
        <v>2.2884290540540544</v>
      </c>
      <c r="E3006">
        <v>4.2558679391282439E-3</v>
      </c>
    </row>
    <row r="3007" spans="2:5" x14ac:dyDescent="0.35">
      <c r="B3007" s="191">
        <v>36614</v>
      </c>
      <c r="C3007" s="72">
        <v>23.68</v>
      </c>
      <c r="D3007" s="192">
        <f t="shared" si="48"/>
        <v>0.99326599326599307</v>
      </c>
      <c r="E3007">
        <v>4.2408821034776167E-3</v>
      </c>
    </row>
    <row r="3008" spans="2:5" x14ac:dyDescent="0.35">
      <c r="B3008" s="191">
        <v>37596</v>
      </c>
      <c r="C3008" s="72">
        <v>11.88</v>
      </c>
      <c r="D3008" s="192">
        <f t="shared" si="48"/>
        <v>-0.98674107142857148</v>
      </c>
      <c r="E3008">
        <v>4.2265426880812029E-3</v>
      </c>
    </row>
    <row r="3009" spans="2:5" x14ac:dyDescent="0.35">
      <c r="B3009" s="191">
        <v>45243</v>
      </c>
      <c r="C3009" s="72">
        <v>896</v>
      </c>
      <c r="D3009" s="192">
        <f t="shared" si="48"/>
        <v>8.5639509523578683E-2</v>
      </c>
      <c r="E3009">
        <v>4.2253678984118803E-3</v>
      </c>
    </row>
    <row r="3010" spans="2:5" x14ac:dyDescent="0.35">
      <c r="B3010" s="191">
        <v>45155</v>
      </c>
      <c r="C3010" s="72">
        <v>825.32</v>
      </c>
      <c r="D3010" s="192">
        <f t="shared" si="48"/>
        <v>2.1827542323859475</v>
      </c>
      <c r="E3010">
        <v>4.2221816633205567E-3</v>
      </c>
    </row>
    <row r="3011" spans="2:5" x14ac:dyDescent="0.35">
      <c r="B3011" s="191">
        <v>43643</v>
      </c>
      <c r="C3011" s="72">
        <v>259.31</v>
      </c>
      <c r="D3011" s="192">
        <f t="shared" si="48"/>
        <v>11.105975723622782</v>
      </c>
      <c r="E3011">
        <v>4.2212067229492334E-3</v>
      </c>
    </row>
    <row r="3012" spans="2:5" x14ac:dyDescent="0.35">
      <c r="B3012" s="191">
        <v>38069</v>
      </c>
      <c r="C3012" s="72">
        <v>21.42</v>
      </c>
      <c r="D3012" s="192">
        <f t="shared" ref="D3012:D3075" si="49">C3012/C3013-1</f>
        <v>-0.82370370370370372</v>
      </c>
      <c r="E3012">
        <v>4.2194092827005925E-3</v>
      </c>
    </row>
    <row r="3013" spans="2:5" x14ac:dyDescent="0.35">
      <c r="B3013" s="191">
        <v>41444</v>
      </c>
      <c r="C3013" s="72">
        <v>121.5</v>
      </c>
      <c r="D3013" s="192">
        <f t="shared" si="49"/>
        <v>8.4627745045527725E-2</v>
      </c>
      <c r="E3013">
        <v>4.215224398710582E-3</v>
      </c>
    </row>
    <row r="3014" spans="2:5" x14ac:dyDescent="0.35">
      <c r="B3014" s="191">
        <v>41379</v>
      </c>
      <c r="C3014" s="72">
        <v>112.02</v>
      </c>
      <c r="D3014" s="192">
        <f t="shared" si="49"/>
        <v>8.3897736797988269</v>
      </c>
      <c r="E3014">
        <v>4.2133572389062568E-3</v>
      </c>
    </row>
    <row r="3015" spans="2:5" x14ac:dyDescent="0.35">
      <c r="B3015" s="191">
        <v>37601</v>
      </c>
      <c r="C3015" s="72">
        <v>11.93</v>
      </c>
      <c r="D3015" s="192">
        <f t="shared" si="49"/>
        <v>-0.94899093552249014</v>
      </c>
      <c r="E3015">
        <v>4.2087542087541063E-3</v>
      </c>
    </row>
    <row r="3016" spans="2:5" x14ac:dyDescent="0.35">
      <c r="B3016" s="191">
        <v>43055</v>
      </c>
      <c r="C3016" s="72">
        <v>233.88</v>
      </c>
      <c r="D3016" s="192">
        <f t="shared" si="49"/>
        <v>18.587939698492463</v>
      </c>
      <c r="E3016">
        <v>4.2078145126662747E-3</v>
      </c>
    </row>
    <row r="3017" spans="2:5" x14ac:dyDescent="0.35">
      <c r="B3017" s="191">
        <v>37672</v>
      </c>
      <c r="C3017" s="72">
        <v>11.94</v>
      </c>
      <c r="D3017" s="192">
        <f t="shared" si="49"/>
        <v>-0.44465116279069772</v>
      </c>
      <c r="E3017">
        <v>4.20521446593769E-3</v>
      </c>
    </row>
    <row r="3018" spans="2:5" x14ac:dyDescent="0.35">
      <c r="B3018" s="191">
        <v>36641</v>
      </c>
      <c r="C3018" s="72">
        <v>21.5</v>
      </c>
      <c r="D3018" s="192">
        <f t="shared" si="49"/>
        <v>-0.7808582203648966</v>
      </c>
      <c r="E3018">
        <v>4.2036431574030697E-3</v>
      </c>
    </row>
    <row r="3019" spans="2:5" x14ac:dyDescent="0.35">
      <c r="B3019" s="191">
        <v>40501</v>
      </c>
      <c r="C3019" s="72">
        <v>98.11</v>
      </c>
      <c r="D3019" s="192">
        <f t="shared" si="49"/>
        <v>-0.9178727785637153</v>
      </c>
      <c r="E3019">
        <v>4.1965199590583424E-3</v>
      </c>
    </row>
    <row r="3020" spans="2:5" x14ac:dyDescent="0.35">
      <c r="B3020" s="191">
        <v>45499</v>
      </c>
      <c r="C3020" s="72">
        <v>1194.6099999999999</v>
      </c>
      <c r="D3020" s="192">
        <f t="shared" si="49"/>
        <v>18.178198747792582</v>
      </c>
      <c r="E3020">
        <v>4.1946167683797331E-3</v>
      </c>
    </row>
    <row r="3021" spans="2:5" x14ac:dyDescent="0.35">
      <c r="B3021" s="191">
        <v>38947</v>
      </c>
      <c r="C3021" s="72">
        <v>62.29</v>
      </c>
      <c r="D3021" s="192">
        <f t="shared" si="49"/>
        <v>0.44390356977283263</v>
      </c>
      <c r="E3021">
        <v>4.1915202321456402E-3</v>
      </c>
    </row>
    <row r="3022" spans="2:5" x14ac:dyDescent="0.35">
      <c r="B3022" s="191">
        <v>39857</v>
      </c>
      <c r="C3022" s="72">
        <v>43.14</v>
      </c>
      <c r="D3022" s="192">
        <f t="shared" si="49"/>
        <v>2.5979983319432862</v>
      </c>
      <c r="E3022">
        <v>4.1899441340782495E-3</v>
      </c>
    </row>
    <row r="3023" spans="2:5" x14ac:dyDescent="0.35">
      <c r="B3023" s="191">
        <v>37673</v>
      </c>
      <c r="C3023" s="72">
        <v>11.99</v>
      </c>
      <c r="D3023" s="192">
        <f t="shared" si="49"/>
        <v>-0.84402237543905301</v>
      </c>
      <c r="E3023">
        <v>4.1876046901172526E-3</v>
      </c>
    </row>
    <row r="3024" spans="2:5" x14ac:dyDescent="0.35">
      <c r="B3024" s="191">
        <v>40157</v>
      </c>
      <c r="C3024" s="72">
        <v>76.87</v>
      </c>
      <c r="D3024" s="192">
        <f t="shared" si="49"/>
        <v>-0.86659146129816034</v>
      </c>
      <c r="E3024">
        <v>4.1802743305030532E-3</v>
      </c>
    </row>
    <row r="3025" spans="2:5" x14ac:dyDescent="0.35">
      <c r="B3025" s="191">
        <v>44200</v>
      </c>
      <c r="C3025" s="72">
        <v>576.20000000000005</v>
      </c>
      <c r="D3025" s="192">
        <f t="shared" si="49"/>
        <v>0.16535878974193041</v>
      </c>
      <c r="E3025">
        <v>4.1651417716668249E-3</v>
      </c>
    </row>
    <row r="3026" spans="2:5" x14ac:dyDescent="0.35">
      <c r="B3026" s="191">
        <v>44152</v>
      </c>
      <c r="C3026" s="72">
        <v>494.44</v>
      </c>
      <c r="D3026" s="192">
        <f t="shared" si="49"/>
        <v>6.059394631639063</v>
      </c>
      <c r="E3026">
        <v>4.1633664371738544E-3</v>
      </c>
    </row>
    <row r="3027" spans="2:5" x14ac:dyDescent="0.35">
      <c r="B3027" s="191">
        <v>40876</v>
      </c>
      <c r="C3027" s="72">
        <v>70.040000000000006</v>
      </c>
      <c r="D3027" s="192">
        <f t="shared" si="49"/>
        <v>3.1345926800472252</v>
      </c>
      <c r="E3027">
        <v>4.1577060931901055E-3</v>
      </c>
    </row>
    <row r="3028" spans="2:5" x14ac:dyDescent="0.35">
      <c r="B3028" s="191">
        <v>35223</v>
      </c>
      <c r="C3028" s="72">
        <v>16.940000000000001</v>
      </c>
      <c r="D3028" s="192">
        <f t="shared" si="49"/>
        <v>-0.8814389697648376</v>
      </c>
      <c r="E3028">
        <v>4.1493775933609811E-3</v>
      </c>
    </row>
    <row r="3029" spans="2:5" x14ac:dyDescent="0.35">
      <c r="B3029" s="191">
        <v>41257</v>
      </c>
      <c r="C3029" s="72">
        <v>142.88</v>
      </c>
      <c r="D3029" s="192">
        <f t="shared" si="49"/>
        <v>0.63478260869565206</v>
      </c>
      <c r="E3029">
        <v>4.1464614519644005E-3</v>
      </c>
    </row>
    <row r="3030" spans="2:5" x14ac:dyDescent="0.35">
      <c r="B3030" s="191">
        <v>40756</v>
      </c>
      <c r="C3030" s="72">
        <v>87.4</v>
      </c>
      <c r="D3030" s="192">
        <f t="shared" si="49"/>
        <v>-0.39064351948685772</v>
      </c>
      <c r="E3030">
        <v>4.1360294117647189E-3</v>
      </c>
    </row>
    <row r="3031" spans="2:5" x14ac:dyDescent="0.35">
      <c r="B3031" s="191">
        <v>42901</v>
      </c>
      <c r="C3031" s="72">
        <v>143.43</v>
      </c>
      <c r="D3031" s="192">
        <f t="shared" si="49"/>
        <v>0.20256560744529239</v>
      </c>
      <c r="E3031">
        <v>4.1304956594792053E-3</v>
      </c>
    </row>
    <row r="3032" spans="2:5" x14ac:dyDescent="0.35">
      <c r="B3032" s="191">
        <v>42558</v>
      </c>
      <c r="C3032" s="72">
        <v>119.27</v>
      </c>
      <c r="D3032" s="192">
        <f t="shared" si="49"/>
        <v>1.1279214986619088</v>
      </c>
      <c r="E3032">
        <v>4.1252736150867442E-3</v>
      </c>
    </row>
    <row r="3033" spans="2:5" x14ac:dyDescent="0.35">
      <c r="B3033" s="191">
        <v>39692</v>
      </c>
      <c r="C3033" s="72">
        <v>56.05</v>
      </c>
      <c r="D3033" s="192">
        <f t="shared" si="49"/>
        <v>-0.47758411781153887</v>
      </c>
      <c r="E3033">
        <v>4.1203869580794805E-3</v>
      </c>
    </row>
    <row r="3034" spans="2:5" x14ac:dyDescent="0.35">
      <c r="B3034" s="191">
        <v>42255</v>
      </c>
      <c r="C3034" s="72">
        <v>107.29</v>
      </c>
      <c r="D3034" s="192">
        <f t="shared" si="49"/>
        <v>2.6630249231819736</v>
      </c>
      <c r="E3034">
        <v>4.1179223210108251E-3</v>
      </c>
    </row>
    <row r="3035" spans="2:5" x14ac:dyDescent="0.35">
      <c r="B3035" s="191">
        <v>38289</v>
      </c>
      <c r="C3035" s="72">
        <v>29.29</v>
      </c>
      <c r="D3035" s="192">
        <f t="shared" si="49"/>
        <v>-0.47826861417883859</v>
      </c>
      <c r="E3035">
        <v>4.1138155639355301E-3</v>
      </c>
    </row>
    <row r="3036" spans="2:5" x14ac:dyDescent="0.35">
      <c r="B3036" s="191">
        <v>39008</v>
      </c>
      <c r="C3036" s="72">
        <v>56.14</v>
      </c>
      <c r="D3036" s="192">
        <f t="shared" si="49"/>
        <v>-0.43966463718934023</v>
      </c>
      <c r="E3036">
        <v>4.1137542478983935E-3</v>
      </c>
    </row>
    <row r="3037" spans="2:5" x14ac:dyDescent="0.35">
      <c r="B3037" s="191">
        <v>40438</v>
      </c>
      <c r="C3037" s="72">
        <v>100.19</v>
      </c>
      <c r="D3037" s="192">
        <f t="shared" si="49"/>
        <v>5.7879403794037936</v>
      </c>
      <c r="E3037">
        <v>4.1090398877530188E-3</v>
      </c>
    </row>
    <row r="3038" spans="2:5" x14ac:dyDescent="0.35">
      <c r="B3038" s="191">
        <v>36745</v>
      </c>
      <c r="C3038" s="72">
        <v>14.76</v>
      </c>
      <c r="D3038" s="192">
        <f t="shared" si="49"/>
        <v>-0.96939854456492447</v>
      </c>
      <c r="E3038">
        <v>4.0816326530612734E-3</v>
      </c>
    </row>
    <row r="3039" spans="2:5" x14ac:dyDescent="0.35">
      <c r="B3039" s="191">
        <v>44110</v>
      </c>
      <c r="C3039" s="72">
        <v>482.33</v>
      </c>
      <c r="D3039" s="192">
        <f t="shared" si="49"/>
        <v>-0.48088555007856726</v>
      </c>
      <c r="E3039">
        <v>4.0801881882714941E-3</v>
      </c>
    </row>
    <row r="3040" spans="2:5" x14ac:dyDescent="0.35">
      <c r="B3040" s="191">
        <v>45271</v>
      </c>
      <c r="C3040" s="72">
        <v>929.14</v>
      </c>
      <c r="D3040" s="192">
        <f t="shared" si="49"/>
        <v>7.195642586222105</v>
      </c>
      <c r="E3040">
        <v>4.0740460572528114E-3</v>
      </c>
    </row>
    <row r="3041" spans="2:5" x14ac:dyDescent="0.35">
      <c r="B3041" s="191">
        <v>41450</v>
      </c>
      <c r="C3041" s="72">
        <v>113.37</v>
      </c>
      <c r="D3041" s="192">
        <f t="shared" si="49"/>
        <v>-0.17877580586743935</v>
      </c>
      <c r="E3041">
        <v>4.0740412718094365E-3</v>
      </c>
    </row>
    <row r="3042" spans="2:5" x14ac:dyDescent="0.35">
      <c r="B3042" s="191">
        <v>41639</v>
      </c>
      <c r="C3042" s="72">
        <v>138.05000000000001</v>
      </c>
      <c r="D3042" s="192">
        <f t="shared" si="49"/>
        <v>-0.85421770718932155</v>
      </c>
      <c r="E3042">
        <v>4.0730234926176223E-3</v>
      </c>
    </row>
    <row r="3043" spans="2:5" x14ac:dyDescent="0.35">
      <c r="B3043" s="191">
        <v>45723</v>
      </c>
      <c r="C3043" s="72">
        <v>946.96</v>
      </c>
      <c r="D3043" s="192">
        <f t="shared" si="49"/>
        <v>0.57939856897443165</v>
      </c>
      <c r="E3043">
        <v>4.0715921621852225E-3</v>
      </c>
    </row>
    <row r="3044" spans="2:5" x14ac:dyDescent="0.35">
      <c r="B3044" s="191">
        <v>44252</v>
      </c>
      <c r="C3044" s="72">
        <v>599.57000000000005</v>
      </c>
      <c r="D3044" s="192">
        <f t="shared" si="49"/>
        <v>-0.48975371470392992</v>
      </c>
      <c r="E3044">
        <v>4.0693974612320272E-3</v>
      </c>
    </row>
    <row r="3045" spans="2:5" x14ac:dyDescent="0.35">
      <c r="B3045" s="191">
        <v>46042</v>
      </c>
      <c r="C3045" s="72">
        <v>1175.06</v>
      </c>
      <c r="D3045" s="192">
        <f t="shared" si="49"/>
        <v>78.075370121130547</v>
      </c>
      <c r="E3045">
        <v>4.0673331624370146E-3</v>
      </c>
    </row>
    <row r="3046" spans="2:5" x14ac:dyDescent="0.35">
      <c r="B3046" s="191">
        <v>35503</v>
      </c>
      <c r="C3046" s="72">
        <v>14.86</v>
      </c>
      <c r="D3046" s="192">
        <f t="shared" si="49"/>
        <v>-0.75029406822382794</v>
      </c>
      <c r="E3046">
        <v>4.0540540540539016E-3</v>
      </c>
    </row>
    <row r="3047" spans="2:5" x14ac:dyDescent="0.35">
      <c r="B3047" s="191">
        <v>40014</v>
      </c>
      <c r="C3047" s="72">
        <v>59.51</v>
      </c>
      <c r="D3047" s="192">
        <f t="shared" si="49"/>
        <v>-0.92008755321006053</v>
      </c>
      <c r="E3047">
        <v>4.049266070524693E-3</v>
      </c>
    </row>
    <row r="3048" spans="2:5" x14ac:dyDescent="0.35">
      <c r="B3048" s="191">
        <v>44861</v>
      </c>
      <c r="C3048" s="72">
        <v>744.69</v>
      </c>
      <c r="D3048" s="192">
        <f t="shared" si="49"/>
        <v>-0.34244869847773107</v>
      </c>
      <c r="E3048">
        <v>4.0448165675686099E-3</v>
      </c>
    </row>
    <row r="3049" spans="2:5" x14ac:dyDescent="0.35">
      <c r="B3049" s="191">
        <v>45936</v>
      </c>
      <c r="C3049" s="72">
        <v>1132.52</v>
      </c>
      <c r="D3049" s="192">
        <f t="shared" si="49"/>
        <v>19.670195291111515</v>
      </c>
      <c r="E3049">
        <v>4.0426965495230505E-3</v>
      </c>
    </row>
    <row r="3050" spans="2:5" x14ac:dyDescent="0.35">
      <c r="B3050" s="191">
        <v>39937</v>
      </c>
      <c r="C3050" s="72">
        <v>54.79</v>
      </c>
      <c r="D3050" s="192">
        <f t="shared" si="49"/>
        <v>-0.94079445008752782</v>
      </c>
      <c r="E3050">
        <v>4.0315191497160008E-3</v>
      </c>
    </row>
    <row r="3051" spans="2:5" x14ac:dyDescent="0.35">
      <c r="B3051" s="191">
        <v>45264</v>
      </c>
      <c r="C3051" s="72">
        <v>925.42</v>
      </c>
      <c r="D3051" s="192">
        <f t="shared" si="49"/>
        <v>15.856466302367942</v>
      </c>
      <c r="E3051">
        <v>4.0251272092088897E-3</v>
      </c>
    </row>
    <row r="3052" spans="2:5" x14ac:dyDescent="0.35">
      <c r="B3052" s="191">
        <v>39296</v>
      </c>
      <c r="C3052" s="72">
        <v>54.9</v>
      </c>
      <c r="D3052" s="192">
        <f t="shared" si="49"/>
        <v>-0.7945051654439288</v>
      </c>
      <c r="E3052">
        <v>4.0234089246524718E-3</v>
      </c>
    </row>
    <row r="3053" spans="2:5" x14ac:dyDescent="0.35">
      <c r="B3053" s="191">
        <v>43224</v>
      </c>
      <c r="C3053" s="72">
        <v>267.16000000000003</v>
      </c>
      <c r="D3053" s="192">
        <f t="shared" si="49"/>
        <v>0.20163720595511192</v>
      </c>
      <c r="E3053">
        <v>4.0211958359954725E-3</v>
      </c>
    </row>
    <row r="3054" spans="2:5" x14ac:dyDescent="0.35">
      <c r="B3054" s="191">
        <v>43321</v>
      </c>
      <c r="C3054" s="72">
        <v>222.33</v>
      </c>
      <c r="D3054" s="192">
        <f t="shared" si="49"/>
        <v>5.8199386503067485</v>
      </c>
      <c r="E3054">
        <v>4.0191473988440141E-3</v>
      </c>
    </row>
    <row r="3055" spans="2:5" x14ac:dyDescent="0.35">
      <c r="B3055" s="191">
        <v>38327</v>
      </c>
      <c r="C3055" s="72">
        <v>32.6</v>
      </c>
      <c r="D3055" s="192">
        <f t="shared" si="49"/>
        <v>1.1546596166556511</v>
      </c>
      <c r="E3055">
        <v>4.0036957191253997E-3</v>
      </c>
    </row>
    <row r="3056" spans="2:5" x14ac:dyDescent="0.35">
      <c r="B3056" s="191">
        <v>35095</v>
      </c>
      <c r="C3056" s="72">
        <v>15.13</v>
      </c>
      <c r="D3056" s="192">
        <f t="shared" si="49"/>
        <v>-0.79324952172724794</v>
      </c>
      <c r="E3056">
        <v>3.9814200398142763E-3</v>
      </c>
    </row>
    <row r="3057" spans="2:5" x14ac:dyDescent="0.35">
      <c r="B3057" s="191">
        <v>40081</v>
      </c>
      <c r="C3057" s="72">
        <v>73.180000000000007</v>
      </c>
      <c r="D3057" s="192">
        <f t="shared" si="49"/>
        <v>-0.70709253922510407</v>
      </c>
      <c r="E3057">
        <v>3.9785978872273198E-3</v>
      </c>
    </row>
    <row r="3058" spans="2:5" x14ac:dyDescent="0.35">
      <c r="B3058" s="191">
        <v>43717</v>
      </c>
      <c r="C3058" s="72">
        <v>249.84</v>
      </c>
      <c r="D3058" s="192">
        <f t="shared" si="49"/>
        <v>2.2977824709609291</v>
      </c>
      <c r="E3058">
        <v>3.9783001808317842E-3</v>
      </c>
    </row>
    <row r="3059" spans="2:5" x14ac:dyDescent="0.35">
      <c r="B3059" s="191">
        <v>40218</v>
      </c>
      <c r="C3059" s="72">
        <v>75.760000000000005</v>
      </c>
      <c r="D3059" s="192">
        <f t="shared" si="49"/>
        <v>-0.91379055291935507</v>
      </c>
      <c r="E3059">
        <v>3.9756162205142331E-3</v>
      </c>
    </row>
    <row r="3060" spans="2:5" x14ac:dyDescent="0.35">
      <c r="B3060" s="191">
        <v>45219</v>
      </c>
      <c r="C3060" s="72">
        <v>878.79</v>
      </c>
      <c r="D3060" s="192">
        <f t="shared" si="49"/>
        <v>68.359905288082075</v>
      </c>
      <c r="E3060">
        <v>3.9642644975550478E-3</v>
      </c>
    </row>
    <row r="3061" spans="2:5" x14ac:dyDescent="0.35">
      <c r="B3061" s="191">
        <v>37063</v>
      </c>
      <c r="C3061" s="72">
        <v>12.67</v>
      </c>
      <c r="D3061" s="192">
        <f t="shared" si="49"/>
        <v>-0.90406602559248883</v>
      </c>
      <c r="E3061">
        <v>3.961965134706924E-3</v>
      </c>
    </row>
    <row r="3062" spans="2:5" x14ac:dyDescent="0.35">
      <c r="B3062" s="191">
        <v>41851</v>
      </c>
      <c r="C3062" s="72">
        <v>132.07</v>
      </c>
      <c r="D3062" s="192">
        <f t="shared" si="49"/>
        <v>-0.49113816752716355</v>
      </c>
      <c r="E3062">
        <v>3.9528696313186895E-3</v>
      </c>
    </row>
    <row r="3063" spans="2:5" x14ac:dyDescent="0.35">
      <c r="B3063" s="191">
        <v>43174</v>
      </c>
      <c r="C3063" s="72">
        <v>259.54000000000002</v>
      </c>
      <c r="D3063" s="192">
        <f t="shared" si="49"/>
        <v>8.2461702885643042</v>
      </c>
      <c r="E3063">
        <v>3.9455361287328294E-3</v>
      </c>
    </row>
    <row r="3064" spans="2:5" x14ac:dyDescent="0.35">
      <c r="B3064" s="191">
        <v>38218</v>
      </c>
      <c r="C3064" s="72">
        <v>28.07</v>
      </c>
      <c r="D3064" s="192">
        <f t="shared" si="49"/>
        <v>-0.47620824780742677</v>
      </c>
      <c r="E3064">
        <v>3.9341917024320328E-3</v>
      </c>
    </row>
    <row r="3065" spans="2:5" x14ac:dyDescent="0.35">
      <c r="B3065" s="191">
        <v>39094</v>
      </c>
      <c r="C3065" s="72">
        <v>53.59</v>
      </c>
      <c r="D3065" s="192">
        <f t="shared" si="49"/>
        <v>-0.27590866099175793</v>
      </c>
      <c r="E3065">
        <v>3.9340576995130494E-3</v>
      </c>
    </row>
    <row r="3066" spans="2:5" x14ac:dyDescent="0.35">
      <c r="B3066" s="191">
        <v>40717</v>
      </c>
      <c r="C3066" s="72">
        <v>74.010000000000005</v>
      </c>
      <c r="D3066" s="192">
        <f t="shared" si="49"/>
        <v>-1.6187778227436667E-3</v>
      </c>
      <c r="E3066">
        <v>3.933803581117834E-3</v>
      </c>
    </row>
    <row r="3067" spans="2:5" x14ac:dyDescent="0.35">
      <c r="B3067" s="191">
        <v>40606</v>
      </c>
      <c r="C3067" s="72">
        <v>74.13</v>
      </c>
      <c r="D3067" s="192">
        <f t="shared" si="49"/>
        <v>0.704921803127875</v>
      </c>
      <c r="E3067">
        <v>3.9274106175513079E-3</v>
      </c>
    </row>
    <row r="3068" spans="2:5" x14ac:dyDescent="0.35">
      <c r="B3068" s="191">
        <v>39150</v>
      </c>
      <c r="C3068" s="72">
        <v>43.48</v>
      </c>
      <c r="D3068" s="192">
        <f t="shared" si="49"/>
        <v>-0.61406000355050594</v>
      </c>
      <c r="E3068">
        <v>3.9251904871853149E-3</v>
      </c>
    </row>
    <row r="3069" spans="2:5" x14ac:dyDescent="0.35">
      <c r="B3069" s="191">
        <v>42536</v>
      </c>
      <c r="C3069" s="72">
        <v>112.66</v>
      </c>
      <c r="D3069" s="192">
        <f t="shared" si="49"/>
        <v>-0.89721084276890228</v>
      </c>
      <c r="E3069">
        <v>3.9208697201924547E-3</v>
      </c>
    </row>
    <row r="3070" spans="2:5" x14ac:dyDescent="0.35">
      <c r="B3070" s="191">
        <v>45911</v>
      </c>
      <c r="C3070" s="72">
        <v>1096.03</v>
      </c>
      <c r="D3070" s="192">
        <f t="shared" si="49"/>
        <v>10.209142974023317</v>
      </c>
      <c r="E3070">
        <v>3.9111159961895403E-3</v>
      </c>
    </row>
    <row r="3071" spans="2:5" x14ac:dyDescent="0.35">
      <c r="B3071" s="191">
        <v>41009</v>
      </c>
      <c r="C3071" s="72">
        <v>97.78</v>
      </c>
      <c r="D3071" s="192">
        <f t="shared" si="49"/>
        <v>-0.57851631535842063</v>
      </c>
      <c r="E3071">
        <v>3.9014373716632633E-3</v>
      </c>
    </row>
    <row r="3072" spans="2:5" x14ac:dyDescent="0.35">
      <c r="B3072" s="191">
        <v>43619</v>
      </c>
      <c r="C3072" s="72">
        <v>231.99</v>
      </c>
      <c r="D3072" s="192">
        <f t="shared" si="49"/>
        <v>0.91237325859368568</v>
      </c>
      <c r="E3072">
        <v>3.8945865247306255E-3</v>
      </c>
    </row>
    <row r="3073" spans="2:5" x14ac:dyDescent="0.35">
      <c r="B3073" s="191">
        <v>41670</v>
      </c>
      <c r="C3073" s="72">
        <v>121.31</v>
      </c>
      <c r="D3073" s="192">
        <f t="shared" si="49"/>
        <v>0.61552803302703407</v>
      </c>
      <c r="E3073">
        <v>3.8894405825884437E-3</v>
      </c>
    </row>
    <row r="3074" spans="2:5" x14ac:dyDescent="0.35">
      <c r="B3074" s="191">
        <v>40058</v>
      </c>
      <c r="C3074" s="72">
        <v>75.09</v>
      </c>
      <c r="D3074" s="192">
        <f t="shared" si="49"/>
        <v>0.3760307861462342</v>
      </c>
      <c r="E3074">
        <v>3.8770053475936095E-3</v>
      </c>
    </row>
    <row r="3075" spans="2:5" x14ac:dyDescent="0.35">
      <c r="B3075" s="191">
        <v>39049</v>
      </c>
      <c r="C3075" s="72">
        <v>54.57</v>
      </c>
      <c r="D3075" s="192">
        <f t="shared" si="49"/>
        <v>-0.59628615817119179</v>
      </c>
      <c r="E3075">
        <v>3.8631346578366088E-3</v>
      </c>
    </row>
    <row r="3076" spans="2:5" x14ac:dyDescent="0.35">
      <c r="B3076" s="191">
        <v>41647</v>
      </c>
      <c r="C3076" s="72">
        <v>135.16999999999999</v>
      </c>
      <c r="D3076" s="192">
        <f t="shared" ref="D3076:D3139" si="50">C3076/C3077-1</f>
        <v>4.7641791044776118</v>
      </c>
      <c r="E3076">
        <v>3.861864092090439E-3</v>
      </c>
    </row>
    <row r="3077" spans="2:5" x14ac:dyDescent="0.35">
      <c r="B3077" s="191">
        <v>38148</v>
      </c>
      <c r="C3077" s="72">
        <v>23.45</v>
      </c>
      <c r="D3077" s="192">
        <f t="shared" si="50"/>
        <v>-0.59210297443033566</v>
      </c>
      <c r="E3077">
        <v>3.8527397260272878E-3</v>
      </c>
    </row>
    <row r="3078" spans="2:5" x14ac:dyDescent="0.35">
      <c r="B3078" s="191">
        <v>39213</v>
      </c>
      <c r="C3078" s="72">
        <v>57.49</v>
      </c>
      <c r="D3078" s="192">
        <f t="shared" si="50"/>
        <v>1.4443027210884356</v>
      </c>
      <c r="E3078">
        <v>3.8414527675920684E-3</v>
      </c>
    </row>
    <row r="3079" spans="2:5" x14ac:dyDescent="0.35">
      <c r="B3079" s="191">
        <v>35613</v>
      </c>
      <c r="C3079" s="72">
        <v>23.52</v>
      </c>
      <c r="D3079" s="192">
        <f t="shared" si="50"/>
        <v>-0.69056703065386138</v>
      </c>
      <c r="E3079">
        <v>3.8412291933418441E-3</v>
      </c>
    </row>
    <row r="3080" spans="2:5" x14ac:dyDescent="0.35">
      <c r="B3080" s="191">
        <v>40723</v>
      </c>
      <c r="C3080" s="72">
        <v>76.010000000000005</v>
      </c>
      <c r="D3080" s="192">
        <f t="shared" si="50"/>
        <v>4.7846270928462706</v>
      </c>
      <c r="E3080">
        <v>3.8298996302166266E-3</v>
      </c>
    </row>
    <row r="3081" spans="2:5" x14ac:dyDescent="0.35">
      <c r="B3081" s="191">
        <v>35380</v>
      </c>
      <c r="C3081" s="72">
        <v>13.14</v>
      </c>
      <c r="D3081" s="192">
        <f t="shared" si="50"/>
        <v>-0.44813103737925231</v>
      </c>
      <c r="E3081">
        <v>3.8197097020626902E-3</v>
      </c>
    </row>
    <row r="3082" spans="2:5" x14ac:dyDescent="0.35">
      <c r="B3082" s="191">
        <v>35696</v>
      </c>
      <c r="C3082" s="72">
        <v>23.81</v>
      </c>
      <c r="D3082" s="192">
        <f t="shared" si="50"/>
        <v>-0.82718827115691684</v>
      </c>
      <c r="E3082">
        <v>3.7942664418213479E-3</v>
      </c>
    </row>
    <row r="3083" spans="2:5" x14ac:dyDescent="0.35">
      <c r="B3083" s="191">
        <v>42074</v>
      </c>
      <c r="C3083" s="72">
        <v>137.78</v>
      </c>
      <c r="D3083" s="192">
        <f t="shared" si="50"/>
        <v>0.10631122530913761</v>
      </c>
      <c r="E3083">
        <v>3.7884307154305574E-3</v>
      </c>
    </row>
    <row r="3084" spans="2:5" x14ac:dyDescent="0.35">
      <c r="B3084" s="191">
        <v>41775</v>
      </c>
      <c r="C3084" s="72">
        <v>124.54</v>
      </c>
      <c r="D3084" s="192">
        <f t="shared" si="50"/>
        <v>4.8717586044318715</v>
      </c>
      <c r="E3084">
        <v>3.7881840896270003E-3</v>
      </c>
    </row>
    <row r="3085" spans="2:5" x14ac:dyDescent="0.35">
      <c r="B3085" s="191">
        <v>35776</v>
      </c>
      <c r="C3085" s="72">
        <v>21.21</v>
      </c>
      <c r="D3085" s="192">
        <f t="shared" si="50"/>
        <v>-0.98098542305416603</v>
      </c>
      <c r="E3085">
        <v>3.786086133459543E-3</v>
      </c>
    </row>
    <row r="3086" spans="2:5" x14ac:dyDescent="0.35">
      <c r="B3086" s="191">
        <v>45320</v>
      </c>
      <c r="C3086" s="72">
        <v>1115.46</v>
      </c>
      <c r="D3086" s="192">
        <f t="shared" si="50"/>
        <v>13.930531388033732</v>
      </c>
      <c r="E3086">
        <v>3.7794935478645542E-3</v>
      </c>
    </row>
    <row r="3087" spans="2:5" x14ac:dyDescent="0.35">
      <c r="B3087" s="191">
        <v>40231</v>
      </c>
      <c r="C3087" s="72">
        <v>74.709999999999994</v>
      </c>
      <c r="D3087" s="192">
        <f t="shared" si="50"/>
        <v>-0.89700144757703182</v>
      </c>
      <c r="E3087">
        <v>3.7619239553940975E-3</v>
      </c>
    </row>
    <row r="3088" spans="2:5" x14ac:dyDescent="0.35">
      <c r="B3088" s="191">
        <v>44943</v>
      </c>
      <c r="C3088" s="72">
        <v>725.35</v>
      </c>
      <c r="D3088" s="192">
        <f t="shared" si="50"/>
        <v>2.4301995649295374</v>
      </c>
      <c r="E3088">
        <v>3.7501383814901867E-3</v>
      </c>
    </row>
    <row r="3089" spans="2:5" x14ac:dyDescent="0.35">
      <c r="B3089" s="191">
        <v>43040</v>
      </c>
      <c r="C3089" s="72">
        <v>211.46</v>
      </c>
      <c r="D3089" s="192">
        <f t="shared" si="50"/>
        <v>1.1344503886141113</v>
      </c>
      <c r="E3089">
        <v>3.7499406654959433E-3</v>
      </c>
    </row>
    <row r="3090" spans="2:5" x14ac:dyDescent="0.35">
      <c r="B3090" s="191">
        <v>41016</v>
      </c>
      <c r="C3090" s="72">
        <v>99.07</v>
      </c>
      <c r="D3090" s="192">
        <f t="shared" si="50"/>
        <v>-0.16092148725332434</v>
      </c>
      <c r="E3090">
        <v>3.7487335359673857E-3</v>
      </c>
    </row>
    <row r="3091" spans="2:5" x14ac:dyDescent="0.35">
      <c r="B3091" s="191">
        <v>42562</v>
      </c>
      <c r="C3091" s="72">
        <v>118.07</v>
      </c>
      <c r="D3091" s="192">
        <f t="shared" si="50"/>
        <v>0.51585569392733333</v>
      </c>
      <c r="E3091">
        <v>3.7405423786449621E-3</v>
      </c>
    </row>
    <row r="3092" spans="2:5" x14ac:dyDescent="0.35">
      <c r="B3092" s="191">
        <v>40274</v>
      </c>
      <c r="C3092" s="72">
        <v>77.89</v>
      </c>
      <c r="D3092" s="192">
        <f t="shared" si="50"/>
        <v>-0.39685612513551183</v>
      </c>
      <c r="E3092">
        <v>3.7371134020618424E-3</v>
      </c>
    </row>
    <row r="3093" spans="2:5" x14ac:dyDescent="0.35">
      <c r="B3093" s="191">
        <v>42142</v>
      </c>
      <c r="C3093" s="72">
        <v>129.13999999999999</v>
      </c>
      <c r="D3093" s="192">
        <f t="shared" si="50"/>
        <v>10.968489341983318</v>
      </c>
      <c r="E3093">
        <v>3.7307632519818501E-3</v>
      </c>
    </row>
    <row r="3094" spans="2:5" x14ac:dyDescent="0.35">
      <c r="B3094" s="191">
        <v>37287</v>
      </c>
      <c r="C3094" s="72">
        <v>10.79</v>
      </c>
      <c r="D3094" s="192">
        <f t="shared" si="50"/>
        <v>-0.98485465238690117</v>
      </c>
      <c r="E3094">
        <v>3.7209302325580396E-3</v>
      </c>
    </row>
    <row r="3095" spans="2:5" x14ac:dyDescent="0.35">
      <c r="B3095" s="191">
        <v>44368</v>
      </c>
      <c r="C3095" s="72">
        <v>712.43</v>
      </c>
      <c r="D3095" s="192">
        <f t="shared" si="50"/>
        <v>2.5483115848192046</v>
      </c>
      <c r="E3095">
        <v>3.7194099663280245E-3</v>
      </c>
    </row>
    <row r="3096" spans="2:5" x14ac:dyDescent="0.35">
      <c r="B3096" s="191">
        <v>43480</v>
      </c>
      <c r="C3096" s="72">
        <v>200.78</v>
      </c>
      <c r="D3096" s="192">
        <f t="shared" si="50"/>
        <v>-0.77725018582823924</v>
      </c>
      <c r="E3096">
        <v>3.6992601479703957E-3</v>
      </c>
    </row>
    <row r="3097" spans="2:5" x14ac:dyDescent="0.35">
      <c r="B3097" s="191">
        <v>45237</v>
      </c>
      <c r="C3097" s="72">
        <v>901.37</v>
      </c>
      <c r="D3097" s="192">
        <f t="shared" si="50"/>
        <v>5.2508321775312075</v>
      </c>
      <c r="E3097">
        <v>3.6968988363677013E-3</v>
      </c>
    </row>
    <row r="3098" spans="2:5" x14ac:dyDescent="0.35">
      <c r="B3098" s="191">
        <v>41891</v>
      </c>
      <c r="C3098" s="72">
        <v>144.19999999999999</v>
      </c>
      <c r="D3098" s="192">
        <f t="shared" si="50"/>
        <v>1.5236261813090652</v>
      </c>
      <c r="E3098">
        <v>3.6890095357415831E-3</v>
      </c>
    </row>
    <row r="3099" spans="2:5" x14ac:dyDescent="0.35">
      <c r="B3099" s="191">
        <v>39685</v>
      </c>
      <c r="C3099" s="72">
        <v>57.14</v>
      </c>
      <c r="D3099" s="192">
        <f t="shared" si="50"/>
        <v>-0.89024835295699445</v>
      </c>
      <c r="E3099">
        <v>3.6887405585808164E-3</v>
      </c>
    </row>
    <row r="3100" spans="2:5" x14ac:dyDescent="0.35">
      <c r="B3100" s="191">
        <v>44061</v>
      </c>
      <c r="C3100" s="72">
        <v>520.63</v>
      </c>
      <c r="D3100" s="192">
        <f t="shared" si="50"/>
        <v>2.9712433257055686</v>
      </c>
      <c r="E3100">
        <v>3.6821406539173651E-3</v>
      </c>
    </row>
    <row r="3101" spans="2:5" x14ac:dyDescent="0.35">
      <c r="B3101" s="191">
        <v>42117</v>
      </c>
      <c r="C3101" s="72">
        <v>131.1</v>
      </c>
      <c r="D3101" s="192">
        <f t="shared" si="50"/>
        <v>-0.88228216363766976</v>
      </c>
      <c r="E3101">
        <v>3.6747818098299412E-3</v>
      </c>
    </row>
    <row r="3102" spans="2:5" x14ac:dyDescent="0.35">
      <c r="B3102" s="191">
        <v>45929</v>
      </c>
      <c r="C3102" s="72">
        <v>1113.68</v>
      </c>
      <c r="D3102" s="192">
        <f t="shared" si="50"/>
        <v>100.70593607305938</v>
      </c>
      <c r="E3102">
        <v>3.6679554077561072E-3</v>
      </c>
    </row>
    <row r="3103" spans="2:5" x14ac:dyDescent="0.35">
      <c r="B3103" s="191">
        <v>37666</v>
      </c>
      <c r="C3103" s="72">
        <v>10.95</v>
      </c>
      <c r="D3103" s="192">
        <f t="shared" si="50"/>
        <v>-0.55614106201864622</v>
      </c>
      <c r="E3103">
        <v>3.6663611365719273E-3</v>
      </c>
    </row>
    <row r="3104" spans="2:5" x14ac:dyDescent="0.35">
      <c r="B3104" s="191">
        <v>35906</v>
      </c>
      <c r="C3104" s="72">
        <v>24.67</v>
      </c>
      <c r="D3104" s="192">
        <f t="shared" si="50"/>
        <v>-0.60921907175669254</v>
      </c>
      <c r="E3104">
        <v>3.6615134255493231E-3</v>
      </c>
    </row>
    <row r="3105" spans="2:5" x14ac:dyDescent="0.35">
      <c r="B3105" s="191">
        <v>38810</v>
      </c>
      <c r="C3105" s="72">
        <v>63.13</v>
      </c>
      <c r="D3105" s="192">
        <f t="shared" si="50"/>
        <v>-0.15273117702321837</v>
      </c>
      <c r="E3105">
        <v>3.6565977742448741E-3</v>
      </c>
    </row>
    <row r="3106" spans="2:5" x14ac:dyDescent="0.35">
      <c r="B3106" s="191">
        <v>40168</v>
      </c>
      <c r="C3106" s="72">
        <v>74.510000000000005</v>
      </c>
      <c r="D3106" s="192">
        <f t="shared" si="50"/>
        <v>-0.89046351969186888</v>
      </c>
      <c r="E3106">
        <v>3.6368534482760229E-3</v>
      </c>
    </row>
    <row r="3107" spans="2:5" x14ac:dyDescent="0.35">
      <c r="B3107" s="191">
        <v>45036</v>
      </c>
      <c r="C3107" s="72">
        <v>680.23</v>
      </c>
      <c r="D3107" s="192">
        <f t="shared" si="50"/>
        <v>11.278519855595668</v>
      </c>
      <c r="E3107">
        <v>3.6295498472933563E-3</v>
      </c>
    </row>
    <row r="3108" spans="2:5" x14ac:dyDescent="0.35">
      <c r="B3108" s="191">
        <v>39010</v>
      </c>
      <c r="C3108" s="72">
        <v>55.4</v>
      </c>
      <c r="D3108" s="192">
        <f t="shared" si="50"/>
        <v>-1.8047283883770859E-4</v>
      </c>
      <c r="E3108">
        <v>3.6231884057971175E-3</v>
      </c>
    </row>
    <row r="3109" spans="2:5" x14ac:dyDescent="0.35">
      <c r="B3109" s="191">
        <v>39057</v>
      </c>
      <c r="C3109" s="72">
        <v>55.41</v>
      </c>
      <c r="D3109" s="192">
        <f t="shared" si="50"/>
        <v>3.9963931469792602</v>
      </c>
      <c r="E3109">
        <v>3.6225321499727681E-3</v>
      </c>
    </row>
    <row r="3110" spans="2:5" x14ac:dyDescent="0.35">
      <c r="B3110" s="191">
        <v>37347</v>
      </c>
      <c r="C3110" s="72">
        <v>11.09</v>
      </c>
      <c r="D3110" s="192">
        <f t="shared" si="50"/>
        <v>-0.99013055434424702</v>
      </c>
      <c r="E3110">
        <v>3.6199095022624306E-3</v>
      </c>
    </row>
    <row r="3111" spans="2:5" x14ac:dyDescent="0.35">
      <c r="B3111" s="191">
        <v>45394</v>
      </c>
      <c r="C3111" s="72">
        <v>1123.67</v>
      </c>
      <c r="D3111" s="192">
        <f t="shared" si="50"/>
        <v>0.11162003877962889</v>
      </c>
      <c r="E3111">
        <v>3.617298726353857E-3</v>
      </c>
    </row>
    <row r="3112" spans="2:5" x14ac:dyDescent="0.35">
      <c r="B3112" s="191">
        <v>45706</v>
      </c>
      <c r="C3112" s="72">
        <v>1010.84</v>
      </c>
      <c r="D3112" s="192">
        <f t="shared" si="50"/>
        <v>19.220844168833768</v>
      </c>
      <c r="E3112">
        <v>3.6139793486893446E-3</v>
      </c>
    </row>
    <row r="3113" spans="2:5" x14ac:dyDescent="0.35">
      <c r="B3113" s="191">
        <v>39190</v>
      </c>
      <c r="C3113" s="72">
        <v>49.99</v>
      </c>
      <c r="D3113" s="192">
        <f t="shared" si="50"/>
        <v>-9.9920063948832905E-4</v>
      </c>
      <c r="E3113">
        <v>3.6137321822926616E-3</v>
      </c>
    </row>
    <row r="3114" spans="2:5" x14ac:dyDescent="0.35">
      <c r="B3114" s="191">
        <v>39195</v>
      </c>
      <c r="C3114" s="72">
        <v>50.04</v>
      </c>
      <c r="D3114" s="192">
        <f t="shared" si="50"/>
        <v>-0.18288700195950358</v>
      </c>
      <c r="E3114">
        <v>3.6101083032491488E-3</v>
      </c>
    </row>
    <row r="3115" spans="2:5" x14ac:dyDescent="0.35">
      <c r="B3115" s="191">
        <v>38628</v>
      </c>
      <c r="C3115" s="72">
        <v>61.24</v>
      </c>
      <c r="D3115" s="192">
        <f t="shared" si="50"/>
        <v>-0.9236856206462547</v>
      </c>
      <c r="E3115">
        <v>3.6053752867912792E-3</v>
      </c>
    </row>
    <row r="3116" spans="2:5" x14ac:dyDescent="0.35">
      <c r="B3116" s="191">
        <v>44517</v>
      </c>
      <c r="C3116" s="72">
        <v>802.47</v>
      </c>
      <c r="D3116" s="192">
        <f t="shared" si="50"/>
        <v>-2.0195113612776372E-2</v>
      </c>
      <c r="E3116">
        <v>3.6018459460473995E-3</v>
      </c>
    </row>
    <row r="3117" spans="2:5" x14ac:dyDescent="0.35">
      <c r="B3117" s="191">
        <v>45145</v>
      </c>
      <c r="C3117" s="72">
        <v>819.01</v>
      </c>
      <c r="D3117" s="192">
        <f t="shared" si="50"/>
        <v>-0.11814932058487848</v>
      </c>
      <c r="E3117">
        <v>3.5903342809526784E-3</v>
      </c>
    </row>
    <row r="3118" spans="2:5" x14ac:dyDescent="0.35">
      <c r="B3118" s="191">
        <v>45265</v>
      </c>
      <c r="C3118" s="72">
        <v>928.74</v>
      </c>
      <c r="D3118" s="192">
        <f t="shared" si="50"/>
        <v>7.2989902600303811</v>
      </c>
      <c r="E3118">
        <v>3.5875602429167319E-3</v>
      </c>
    </row>
    <row r="3119" spans="2:5" x14ac:dyDescent="0.35">
      <c r="B3119" s="191">
        <v>42541</v>
      </c>
      <c r="C3119" s="72">
        <v>111.91</v>
      </c>
      <c r="D3119" s="192">
        <f t="shared" si="50"/>
        <v>8.9919642857142854</v>
      </c>
      <c r="E3119">
        <v>3.5871222311898432E-3</v>
      </c>
    </row>
    <row r="3120" spans="2:5" x14ac:dyDescent="0.35">
      <c r="B3120" s="191">
        <v>37480</v>
      </c>
      <c r="C3120" s="72">
        <v>11.2</v>
      </c>
      <c r="D3120" s="192">
        <f t="shared" si="50"/>
        <v>-0.98967760962931561</v>
      </c>
      <c r="E3120">
        <v>3.5842293906809264E-3</v>
      </c>
    </row>
    <row r="3121" spans="2:5" x14ac:dyDescent="0.35">
      <c r="B3121" s="191">
        <v>46127</v>
      </c>
      <c r="C3121" s="72">
        <v>1085.02</v>
      </c>
      <c r="D3121" s="192">
        <f t="shared" si="50"/>
        <v>76.170697012802279</v>
      </c>
      <c r="E3121">
        <v>3.5795218054848199E-3</v>
      </c>
    </row>
    <row r="3122" spans="2:5" x14ac:dyDescent="0.35">
      <c r="B3122" s="191">
        <v>37832</v>
      </c>
      <c r="C3122" s="72">
        <v>14.06</v>
      </c>
      <c r="D3122" s="192">
        <f t="shared" si="50"/>
        <v>-0.79185788304959281</v>
      </c>
      <c r="E3122">
        <v>3.5688793718773315E-3</v>
      </c>
    </row>
    <row r="3123" spans="2:5" x14ac:dyDescent="0.35">
      <c r="B3123" s="191">
        <v>39555</v>
      </c>
      <c r="C3123" s="72">
        <v>67.55</v>
      </c>
      <c r="D3123" s="192">
        <f t="shared" si="50"/>
        <v>-0.44279468778355202</v>
      </c>
      <c r="E3123">
        <v>3.5655920368444782E-3</v>
      </c>
    </row>
    <row r="3124" spans="2:5" x14ac:dyDescent="0.35">
      <c r="B3124" s="191">
        <v>41703</v>
      </c>
      <c r="C3124" s="72">
        <v>121.23</v>
      </c>
      <c r="D3124" s="192">
        <f t="shared" si="50"/>
        <v>9.7188328912466844</v>
      </c>
      <c r="E3124">
        <v>3.5596026490067878E-3</v>
      </c>
    </row>
    <row r="3125" spans="2:5" x14ac:dyDescent="0.35">
      <c r="B3125" s="191">
        <v>37300</v>
      </c>
      <c r="C3125" s="72">
        <v>11.31</v>
      </c>
      <c r="D3125" s="192">
        <f t="shared" si="50"/>
        <v>-0.85223412594721715</v>
      </c>
      <c r="E3125">
        <v>3.549245785270605E-3</v>
      </c>
    </row>
    <row r="3126" spans="2:5" x14ac:dyDescent="0.35">
      <c r="B3126" s="191">
        <v>40259</v>
      </c>
      <c r="C3126" s="72">
        <v>76.540000000000006</v>
      </c>
      <c r="D3126" s="192">
        <f t="shared" si="50"/>
        <v>-0.88850204670269639</v>
      </c>
      <c r="E3126">
        <v>3.5400550675233067E-3</v>
      </c>
    </row>
    <row r="3127" spans="2:5" x14ac:dyDescent="0.35">
      <c r="B3127" s="191">
        <v>44988</v>
      </c>
      <c r="C3127" s="72">
        <v>686.47</v>
      </c>
      <c r="D3127" s="192">
        <f t="shared" si="50"/>
        <v>4.3777516647081862</v>
      </c>
      <c r="E3127">
        <v>3.5377530882245711E-3</v>
      </c>
    </row>
    <row r="3128" spans="2:5" x14ac:dyDescent="0.35">
      <c r="B3128" s="191">
        <v>42615</v>
      </c>
      <c r="C3128" s="72">
        <v>127.65</v>
      </c>
      <c r="D3128" s="192">
        <f t="shared" si="50"/>
        <v>-0.82637613743012195</v>
      </c>
      <c r="E3128">
        <v>3.5377358490567001E-3</v>
      </c>
    </row>
    <row r="3129" spans="2:5" x14ac:dyDescent="0.35">
      <c r="B3129" s="191">
        <v>44382</v>
      </c>
      <c r="C3129" s="72">
        <v>735.21</v>
      </c>
      <c r="D3129" s="192">
        <f t="shared" si="50"/>
        <v>50.557503506311363</v>
      </c>
      <c r="E3129">
        <v>3.535257022740268E-3</v>
      </c>
    </row>
    <row r="3130" spans="2:5" x14ac:dyDescent="0.35">
      <c r="B3130" s="191">
        <v>36774</v>
      </c>
      <c r="C3130" s="72">
        <v>14.26</v>
      </c>
      <c r="D3130" s="192">
        <f t="shared" si="50"/>
        <v>-0.98671659587152549</v>
      </c>
      <c r="E3130">
        <v>3.5186488388458947E-3</v>
      </c>
    </row>
    <row r="3131" spans="2:5" x14ac:dyDescent="0.35">
      <c r="B3131" s="191">
        <v>45418</v>
      </c>
      <c r="C3131" s="72">
        <v>1073.52</v>
      </c>
      <c r="D3131" s="192">
        <f t="shared" si="50"/>
        <v>0.30227818618531188</v>
      </c>
      <c r="E3131">
        <v>3.5148070595274472E-3</v>
      </c>
    </row>
    <row r="3132" spans="2:5" x14ac:dyDescent="0.35">
      <c r="B3132" s="191">
        <v>45119</v>
      </c>
      <c r="C3132" s="72">
        <v>824.34</v>
      </c>
      <c r="D3132" s="192">
        <f t="shared" si="50"/>
        <v>8.912698412698413</v>
      </c>
      <c r="E3132">
        <v>3.5059528157184161E-3</v>
      </c>
    </row>
    <row r="3133" spans="2:5" x14ac:dyDescent="0.35">
      <c r="B3133" s="191">
        <v>40653</v>
      </c>
      <c r="C3133" s="72">
        <v>83.16</v>
      </c>
      <c r="D3133" s="192">
        <f t="shared" si="50"/>
        <v>2.6235294117647059</v>
      </c>
      <c r="E3133">
        <v>3.4994569808133313E-3</v>
      </c>
    </row>
    <row r="3134" spans="2:5" x14ac:dyDescent="0.35">
      <c r="B3134" s="191">
        <v>36348</v>
      </c>
      <c r="C3134" s="72">
        <v>22.95</v>
      </c>
      <c r="D3134" s="192">
        <f t="shared" si="50"/>
        <v>-0.71476510067114085</v>
      </c>
      <c r="E3134">
        <v>3.4980323567992411E-3</v>
      </c>
    </row>
    <row r="3135" spans="2:5" x14ac:dyDescent="0.35">
      <c r="B3135" s="191">
        <v>40630</v>
      </c>
      <c r="C3135" s="72">
        <v>80.459999999999994</v>
      </c>
      <c r="D3135" s="192">
        <f t="shared" si="50"/>
        <v>-0.34966052376333656</v>
      </c>
      <c r="E3135">
        <v>3.4921426789722432E-3</v>
      </c>
    </row>
    <row r="3136" spans="2:5" x14ac:dyDescent="0.35">
      <c r="B3136" s="191">
        <v>41708</v>
      </c>
      <c r="C3136" s="72">
        <v>123.72</v>
      </c>
      <c r="D3136" s="192">
        <f t="shared" si="50"/>
        <v>-0.83164598301763548</v>
      </c>
      <c r="E3136">
        <v>3.4877118987752809E-3</v>
      </c>
    </row>
    <row r="3137" spans="2:5" x14ac:dyDescent="0.35">
      <c r="B3137" s="191">
        <v>44386</v>
      </c>
      <c r="C3137" s="72">
        <v>734.88</v>
      </c>
      <c r="D3137" s="192">
        <f t="shared" si="50"/>
        <v>7.7788794648190187</v>
      </c>
      <c r="E3137">
        <v>3.4820367866945645E-3</v>
      </c>
    </row>
    <row r="3138" spans="2:5" x14ac:dyDescent="0.35">
      <c r="B3138" s="191">
        <v>40185</v>
      </c>
      <c r="C3138" s="72">
        <v>83.71</v>
      </c>
      <c r="D3138" s="192">
        <f t="shared" si="50"/>
        <v>2.606635071090047</v>
      </c>
      <c r="E3138">
        <v>3.4763845600573884E-3</v>
      </c>
    </row>
    <row r="3139" spans="2:5" x14ac:dyDescent="0.35">
      <c r="B3139" s="191">
        <v>35628</v>
      </c>
      <c r="C3139" s="72">
        <v>23.21</v>
      </c>
      <c r="D3139" s="192">
        <f t="shared" si="50"/>
        <v>-0.91844980850989077</v>
      </c>
      <c r="E3139">
        <v>3.4587116299178433E-3</v>
      </c>
    </row>
    <row r="3140" spans="2:5" x14ac:dyDescent="0.35">
      <c r="B3140" s="191">
        <v>43097</v>
      </c>
      <c r="C3140" s="72">
        <v>284.61</v>
      </c>
      <c r="D3140" s="192">
        <f t="shared" ref="D3140:D3203" si="51">C3140/C3141-1</f>
        <v>15.319380733944953</v>
      </c>
      <c r="E3140">
        <v>3.4552057257695168E-3</v>
      </c>
    </row>
    <row r="3141" spans="2:5" x14ac:dyDescent="0.35">
      <c r="B3141" s="191">
        <v>35131</v>
      </c>
      <c r="C3141" s="72">
        <v>17.440000000000001</v>
      </c>
      <c r="D3141" s="192">
        <f t="shared" si="51"/>
        <v>-5.7306590257866219E-4</v>
      </c>
      <c r="E3141">
        <v>3.4522439585731313E-3</v>
      </c>
    </row>
    <row r="3142" spans="2:5" x14ac:dyDescent="0.35">
      <c r="B3142" s="191">
        <v>35261</v>
      </c>
      <c r="C3142" s="72">
        <v>17.45</v>
      </c>
      <c r="D3142" s="192">
        <f t="shared" si="51"/>
        <v>-0.86075646345355894</v>
      </c>
      <c r="E3142">
        <v>3.4502587694076325E-3</v>
      </c>
    </row>
    <row r="3143" spans="2:5" x14ac:dyDescent="0.35">
      <c r="B3143" s="191">
        <v>41710</v>
      </c>
      <c r="C3143" s="72">
        <v>125.32</v>
      </c>
      <c r="D3143" s="192">
        <f t="shared" si="51"/>
        <v>6.144811858608894</v>
      </c>
      <c r="E3143">
        <v>3.443029866282199E-3</v>
      </c>
    </row>
    <row r="3144" spans="2:5" x14ac:dyDescent="0.35">
      <c r="B3144" s="191">
        <v>35251</v>
      </c>
      <c r="C3144" s="72">
        <v>17.54</v>
      </c>
      <c r="D3144" s="192">
        <f t="shared" si="51"/>
        <v>-0.96939452102599899</v>
      </c>
      <c r="E3144">
        <v>3.4324942791761348E-3</v>
      </c>
    </row>
    <row r="3145" spans="2:5" x14ac:dyDescent="0.35">
      <c r="B3145" s="191">
        <v>44237</v>
      </c>
      <c r="C3145" s="72">
        <v>573.1</v>
      </c>
      <c r="D3145" s="192">
        <f t="shared" si="51"/>
        <v>9.3094081669364996</v>
      </c>
      <c r="E3145">
        <v>3.4317330251778522E-3</v>
      </c>
    </row>
    <row r="3146" spans="2:5" x14ac:dyDescent="0.35">
      <c r="B3146" s="191">
        <v>39013</v>
      </c>
      <c r="C3146" s="72">
        <v>55.59</v>
      </c>
      <c r="D3146" s="192">
        <f t="shared" si="51"/>
        <v>-0.55957851370622724</v>
      </c>
      <c r="E3146">
        <v>3.4296028880866913E-3</v>
      </c>
    </row>
    <row r="3147" spans="2:5" x14ac:dyDescent="0.35">
      <c r="B3147" s="191">
        <v>41617</v>
      </c>
      <c r="C3147" s="72">
        <v>126.22</v>
      </c>
      <c r="D3147" s="192">
        <f t="shared" si="51"/>
        <v>-3.1680658957711216E-4</v>
      </c>
      <c r="E3147">
        <v>3.4183957389299913E-3</v>
      </c>
    </row>
    <row r="3148" spans="2:5" x14ac:dyDescent="0.35">
      <c r="B3148" s="191">
        <v>41509</v>
      </c>
      <c r="C3148" s="72">
        <v>126.26</v>
      </c>
      <c r="D3148" s="192">
        <f t="shared" si="51"/>
        <v>7.3365638017512724E-2</v>
      </c>
      <c r="E3148">
        <v>3.4173090677900309E-3</v>
      </c>
    </row>
    <row r="3149" spans="2:5" x14ac:dyDescent="0.35">
      <c r="B3149" s="191">
        <v>42565</v>
      </c>
      <c r="C3149" s="72">
        <v>117.63</v>
      </c>
      <c r="D3149" s="192">
        <f t="shared" si="51"/>
        <v>6.9857433808553964</v>
      </c>
      <c r="E3149">
        <v>3.4120958798942169E-3</v>
      </c>
    </row>
    <row r="3150" spans="2:5" x14ac:dyDescent="0.35">
      <c r="B3150" s="191">
        <v>37761</v>
      </c>
      <c r="C3150" s="72">
        <v>14.73</v>
      </c>
      <c r="D3150" s="192">
        <f t="shared" si="51"/>
        <v>-0.97993352042067405</v>
      </c>
      <c r="E3150">
        <v>3.4059945504087974E-3</v>
      </c>
    </row>
    <row r="3151" spans="2:5" x14ac:dyDescent="0.35">
      <c r="B3151" s="191">
        <v>44578</v>
      </c>
      <c r="C3151" s="72">
        <v>734.06</v>
      </c>
      <c r="D3151" s="192">
        <f t="shared" si="51"/>
        <v>2.5484120462125968</v>
      </c>
      <c r="E3151">
        <v>3.4036387495384179E-3</v>
      </c>
    </row>
    <row r="3152" spans="2:5" x14ac:dyDescent="0.35">
      <c r="B3152" s="191">
        <v>43462</v>
      </c>
      <c r="C3152" s="72">
        <v>206.87</v>
      </c>
      <c r="D3152" s="192">
        <f t="shared" si="51"/>
        <v>-0.60457603792338865</v>
      </c>
      <c r="E3152">
        <v>3.3952563418540027E-3</v>
      </c>
    </row>
    <row r="3153" spans="2:5" x14ac:dyDescent="0.35">
      <c r="B3153" s="191">
        <v>44085</v>
      </c>
      <c r="C3153" s="72">
        <v>523.16</v>
      </c>
      <c r="D3153" s="192">
        <f t="shared" si="51"/>
        <v>8.3088967971530234</v>
      </c>
      <c r="E3153">
        <v>3.3947716680411411E-3</v>
      </c>
    </row>
    <row r="3154" spans="2:5" x14ac:dyDescent="0.35">
      <c r="B3154" s="191">
        <v>39209</v>
      </c>
      <c r="C3154" s="72">
        <v>56.2</v>
      </c>
      <c r="D3154" s="192">
        <f t="shared" si="51"/>
        <v>-0.26975051975051967</v>
      </c>
      <c r="E3154">
        <v>3.3922513836814883E-3</v>
      </c>
    </row>
    <row r="3155" spans="2:5" x14ac:dyDescent="0.35">
      <c r="B3155" s="191">
        <v>40254</v>
      </c>
      <c r="C3155" s="72">
        <v>76.959999999999994</v>
      </c>
      <c r="D3155" s="192">
        <f t="shared" si="51"/>
        <v>-0.31760950523142406</v>
      </c>
      <c r="E3155">
        <v>3.3898305084745228E-3</v>
      </c>
    </row>
    <row r="3156" spans="2:5" x14ac:dyDescent="0.35">
      <c r="B3156" s="191">
        <v>41345</v>
      </c>
      <c r="C3156" s="72">
        <v>112.78</v>
      </c>
      <c r="D3156" s="192">
        <f t="shared" si="51"/>
        <v>3.2208083832335328</v>
      </c>
      <c r="E3156">
        <v>3.3807829181493609E-3</v>
      </c>
    </row>
    <row r="3157" spans="2:5" x14ac:dyDescent="0.35">
      <c r="B3157" s="191">
        <v>38033</v>
      </c>
      <c r="C3157" s="72">
        <v>26.72</v>
      </c>
      <c r="D3157" s="192">
        <f t="shared" si="51"/>
        <v>-0.55069783083907853</v>
      </c>
      <c r="E3157">
        <v>3.3796470146452151E-3</v>
      </c>
    </row>
    <row r="3158" spans="2:5" x14ac:dyDescent="0.35">
      <c r="B3158" s="191">
        <v>39349</v>
      </c>
      <c r="C3158" s="72">
        <v>59.47</v>
      </c>
      <c r="D3158" s="192">
        <f t="shared" si="51"/>
        <v>-3.3619095646331143E-4</v>
      </c>
      <c r="E3158">
        <v>3.3743883921037998E-3</v>
      </c>
    </row>
    <row r="3159" spans="2:5" x14ac:dyDescent="0.35">
      <c r="B3159" s="191">
        <v>38673</v>
      </c>
      <c r="C3159" s="72">
        <v>59.49</v>
      </c>
      <c r="D3159" s="192">
        <f t="shared" si="51"/>
        <v>-0.79475590822839404</v>
      </c>
      <c r="E3159">
        <v>3.3732501264969184E-3</v>
      </c>
    </row>
    <row r="3160" spans="2:5" x14ac:dyDescent="0.35">
      <c r="B3160" s="191">
        <v>43104</v>
      </c>
      <c r="C3160" s="72">
        <v>289.85000000000002</v>
      </c>
      <c r="D3160" s="192">
        <f t="shared" si="51"/>
        <v>0.48473517057678528</v>
      </c>
      <c r="E3160">
        <v>3.3577956244807972E-3</v>
      </c>
    </row>
    <row r="3161" spans="2:5" x14ac:dyDescent="0.35">
      <c r="B3161" s="191">
        <v>43025</v>
      </c>
      <c r="C3161" s="72">
        <v>195.22</v>
      </c>
      <c r="D3161" s="192">
        <f t="shared" si="51"/>
        <v>0.47525126577495636</v>
      </c>
      <c r="E3161">
        <v>3.3407000051395297E-3</v>
      </c>
    </row>
    <row r="3162" spans="2:5" x14ac:dyDescent="0.35">
      <c r="B3162" s="191">
        <v>42102</v>
      </c>
      <c r="C3162" s="72">
        <v>132.33000000000001</v>
      </c>
      <c r="D3162" s="192">
        <f t="shared" si="51"/>
        <v>-0.81983417064902175</v>
      </c>
      <c r="E3162">
        <v>3.3361134278566684E-3</v>
      </c>
    </row>
    <row r="3163" spans="2:5" x14ac:dyDescent="0.35">
      <c r="B3163" s="191">
        <v>44396</v>
      </c>
      <c r="C3163" s="72">
        <v>734.49</v>
      </c>
      <c r="D3163" s="192">
        <f t="shared" si="51"/>
        <v>-0.33604823546427542</v>
      </c>
      <c r="E3163">
        <v>3.3331056621817012E-3</v>
      </c>
    </row>
    <row r="3164" spans="2:5" x14ac:dyDescent="0.35">
      <c r="B3164" s="191">
        <v>45814</v>
      </c>
      <c r="C3164" s="72">
        <v>1106.24</v>
      </c>
      <c r="D3164" s="192">
        <f t="shared" si="51"/>
        <v>17.318264613346582</v>
      </c>
      <c r="E3164">
        <v>3.3285868470935842E-3</v>
      </c>
    </row>
    <row r="3165" spans="2:5" x14ac:dyDescent="0.35">
      <c r="B3165" s="191">
        <v>38677</v>
      </c>
      <c r="C3165" s="72">
        <v>60.39</v>
      </c>
      <c r="D3165" s="192">
        <f t="shared" si="51"/>
        <v>-4.7926848494403318E-2</v>
      </c>
      <c r="E3165">
        <v>3.3228110981891046E-3</v>
      </c>
    </row>
    <row r="3166" spans="2:5" x14ac:dyDescent="0.35">
      <c r="B3166" s="191">
        <v>39364</v>
      </c>
      <c r="C3166" s="72">
        <v>63.43</v>
      </c>
      <c r="D3166" s="192">
        <f t="shared" si="51"/>
        <v>-0.16175498876701466</v>
      </c>
      <c r="E3166">
        <v>3.3217336285986665E-3</v>
      </c>
    </row>
    <row r="3167" spans="2:5" x14ac:dyDescent="0.35">
      <c r="B3167" s="191">
        <v>40884</v>
      </c>
      <c r="C3167" s="72">
        <v>75.67</v>
      </c>
      <c r="D3167" s="192">
        <f t="shared" si="51"/>
        <v>4.1425818882466325E-2</v>
      </c>
      <c r="E3167">
        <v>3.3147706178733305E-3</v>
      </c>
    </row>
    <row r="3168" spans="2:5" x14ac:dyDescent="0.35">
      <c r="B3168" s="191">
        <v>40148</v>
      </c>
      <c r="C3168" s="72">
        <v>72.66</v>
      </c>
      <c r="D3168" s="192">
        <f t="shared" si="51"/>
        <v>-4.1424802110818004E-2</v>
      </c>
      <c r="E3168">
        <v>3.314001657000798E-3</v>
      </c>
    </row>
    <row r="3169" spans="2:5" x14ac:dyDescent="0.35">
      <c r="B3169" s="191">
        <v>40063</v>
      </c>
      <c r="C3169" s="72">
        <v>75.8</v>
      </c>
      <c r="D3169" s="192">
        <f t="shared" si="51"/>
        <v>3.1648351648351651</v>
      </c>
      <c r="E3169">
        <v>3.3090668431501324E-3</v>
      </c>
    </row>
    <row r="3170" spans="2:5" x14ac:dyDescent="0.35">
      <c r="B3170" s="191">
        <v>37916</v>
      </c>
      <c r="C3170" s="72">
        <v>18.2</v>
      </c>
      <c r="D3170" s="192">
        <f t="shared" si="51"/>
        <v>-0.97580527232362446</v>
      </c>
      <c r="E3170">
        <v>3.3076074972435698E-3</v>
      </c>
    </row>
    <row r="3171" spans="2:5" x14ac:dyDescent="0.35">
      <c r="B3171" s="191">
        <v>44922</v>
      </c>
      <c r="C3171" s="72">
        <v>752.23</v>
      </c>
      <c r="D3171" s="192">
        <f t="shared" si="51"/>
        <v>48.358923884514439</v>
      </c>
      <c r="E3171">
        <v>3.2943875373452336E-3</v>
      </c>
    </row>
    <row r="3172" spans="2:5" x14ac:dyDescent="0.35">
      <c r="B3172" s="191">
        <v>35325</v>
      </c>
      <c r="C3172" s="72">
        <v>15.24</v>
      </c>
      <c r="D3172" s="192">
        <f t="shared" si="51"/>
        <v>-0.75032765399737877</v>
      </c>
      <c r="E3172">
        <v>3.2916392363397939E-3</v>
      </c>
    </row>
    <row r="3173" spans="2:5" x14ac:dyDescent="0.35">
      <c r="B3173" s="191">
        <v>38607</v>
      </c>
      <c r="C3173" s="72">
        <v>61.04</v>
      </c>
      <c r="D3173" s="192">
        <f t="shared" si="51"/>
        <v>2.3282442748091601</v>
      </c>
      <c r="E3173">
        <v>3.2873109796185407E-3</v>
      </c>
    </row>
    <row r="3174" spans="2:5" x14ac:dyDescent="0.35">
      <c r="B3174" s="191">
        <v>36937</v>
      </c>
      <c r="C3174" s="72">
        <v>18.34</v>
      </c>
      <c r="D3174" s="192">
        <f t="shared" si="51"/>
        <v>-0.96305026694872575</v>
      </c>
      <c r="E3174">
        <v>3.2822757111596879E-3</v>
      </c>
    </row>
    <row r="3175" spans="2:5" x14ac:dyDescent="0.35">
      <c r="B3175" s="191">
        <v>44053</v>
      </c>
      <c r="C3175" s="72">
        <v>496.35</v>
      </c>
      <c r="D3175" s="192">
        <f t="shared" si="51"/>
        <v>0.95113801643146378</v>
      </c>
      <c r="E3175">
        <v>3.2745133709295438E-3</v>
      </c>
    </row>
    <row r="3176" spans="2:5" x14ac:dyDescent="0.35">
      <c r="B3176" s="191">
        <v>43061</v>
      </c>
      <c r="C3176" s="72">
        <v>254.39</v>
      </c>
      <c r="D3176" s="192">
        <f t="shared" si="51"/>
        <v>15.594259621656882</v>
      </c>
      <c r="E3176">
        <v>3.2733869695535933E-3</v>
      </c>
    </row>
    <row r="3177" spans="2:5" x14ac:dyDescent="0.35">
      <c r="B3177" s="191">
        <v>35313</v>
      </c>
      <c r="C3177" s="72">
        <v>15.33</v>
      </c>
      <c r="D3177" s="192">
        <f t="shared" si="51"/>
        <v>-0.98600166190315308</v>
      </c>
      <c r="E3177">
        <v>3.2722513089005201E-3</v>
      </c>
    </row>
    <row r="3178" spans="2:5" x14ac:dyDescent="0.35">
      <c r="B3178" s="191">
        <v>45903</v>
      </c>
      <c r="C3178" s="72">
        <v>1095.1300000000001</v>
      </c>
      <c r="D3178" s="192">
        <f t="shared" si="51"/>
        <v>12.702827827827829</v>
      </c>
      <c r="E3178">
        <v>3.2705485726851613E-3</v>
      </c>
    </row>
    <row r="3179" spans="2:5" x14ac:dyDescent="0.35">
      <c r="B3179" s="191">
        <v>40288</v>
      </c>
      <c r="C3179" s="72">
        <v>79.92</v>
      </c>
      <c r="D3179" s="192">
        <f t="shared" si="51"/>
        <v>-0.69246161542309614</v>
      </c>
      <c r="E3179">
        <v>3.2638714536781244E-3</v>
      </c>
    </row>
    <row r="3180" spans="2:5" x14ac:dyDescent="0.35">
      <c r="B3180" s="191">
        <v>43074</v>
      </c>
      <c r="C3180" s="72">
        <v>259.87</v>
      </c>
      <c r="D3180" s="192">
        <f t="shared" si="51"/>
        <v>0.9429532710280375</v>
      </c>
      <c r="E3180">
        <v>3.2428676215110475E-3</v>
      </c>
    </row>
    <row r="3181" spans="2:5" x14ac:dyDescent="0.35">
      <c r="B3181" s="191">
        <v>41830</v>
      </c>
      <c r="C3181" s="72">
        <v>133.75</v>
      </c>
      <c r="D3181" s="192">
        <f t="shared" si="51"/>
        <v>-0.82773498879472451</v>
      </c>
      <c r="E3181">
        <v>3.2253225322533829E-3</v>
      </c>
    </row>
    <row r="3182" spans="2:5" x14ac:dyDescent="0.35">
      <c r="B3182" s="191">
        <v>44657</v>
      </c>
      <c r="C3182" s="72">
        <v>776.42</v>
      </c>
      <c r="D3182" s="192">
        <f t="shared" si="51"/>
        <v>12.095294316073536</v>
      </c>
      <c r="E3182">
        <v>3.2173452379413714E-3</v>
      </c>
    </row>
    <row r="3183" spans="2:5" x14ac:dyDescent="0.35">
      <c r="B3183" s="191">
        <v>38672</v>
      </c>
      <c r="C3183" s="72">
        <v>59.29</v>
      </c>
      <c r="D3183" s="192">
        <f t="shared" si="51"/>
        <v>-0.87991412310372064</v>
      </c>
      <c r="E3183">
        <v>3.2148900169204353E-3</v>
      </c>
    </row>
    <row r="3184" spans="2:5" x14ac:dyDescent="0.35">
      <c r="B3184" s="191">
        <v>44055</v>
      </c>
      <c r="C3184" s="72">
        <v>493.73</v>
      </c>
      <c r="D3184" s="192">
        <f t="shared" si="51"/>
        <v>3.1531796769851956</v>
      </c>
      <c r="E3184">
        <v>3.2104033323174797E-3</v>
      </c>
    </row>
    <row r="3185" spans="2:5" x14ac:dyDescent="0.35">
      <c r="B3185" s="191">
        <v>41442</v>
      </c>
      <c r="C3185" s="72">
        <v>118.88</v>
      </c>
      <c r="D3185" s="192">
        <f t="shared" si="51"/>
        <v>-0.13936147107797003</v>
      </c>
      <c r="E3185">
        <v>3.2067510548523526E-3</v>
      </c>
    </row>
    <row r="3186" spans="2:5" x14ac:dyDescent="0.35">
      <c r="B3186" s="191">
        <v>41954</v>
      </c>
      <c r="C3186" s="72">
        <v>138.13</v>
      </c>
      <c r="D3186" s="192">
        <f t="shared" si="51"/>
        <v>1.5862198090245272</v>
      </c>
      <c r="E3186">
        <v>3.1955842835353909E-3</v>
      </c>
    </row>
    <row r="3187" spans="2:5" x14ac:dyDescent="0.35">
      <c r="B3187" s="191">
        <v>39720</v>
      </c>
      <c r="C3187" s="72">
        <v>53.41</v>
      </c>
      <c r="D3187" s="192">
        <f t="shared" si="51"/>
        <v>1.4266242616992275</v>
      </c>
      <c r="E3187">
        <v>3.1930879038315485E-3</v>
      </c>
    </row>
    <row r="3188" spans="2:5" x14ac:dyDescent="0.35">
      <c r="B3188" s="191">
        <v>35930</v>
      </c>
      <c r="C3188" s="72">
        <v>22.01</v>
      </c>
      <c r="D3188" s="192">
        <f t="shared" si="51"/>
        <v>0.74544012688342609</v>
      </c>
      <c r="E3188">
        <v>3.1905195989061497E-3</v>
      </c>
    </row>
    <row r="3189" spans="2:5" x14ac:dyDescent="0.35">
      <c r="B3189" s="191">
        <v>35433</v>
      </c>
      <c r="C3189" s="72">
        <v>12.61</v>
      </c>
      <c r="D3189" s="192">
        <f t="shared" si="51"/>
        <v>-0.95574351595128626</v>
      </c>
      <c r="E3189">
        <v>3.1821797931581575E-3</v>
      </c>
    </row>
    <row r="3190" spans="2:5" x14ac:dyDescent="0.35">
      <c r="B3190" s="191">
        <v>43776</v>
      </c>
      <c r="C3190" s="72">
        <v>284.93</v>
      </c>
      <c r="D3190" s="192">
        <f t="shared" si="51"/>
        <v>2.5736861908942679</v>
      </c>
      <c r="E3190">
        <v>3.1686793648559863E-3</v>
      </c>
    </row>
    <row r="3191" spans="2:5" x14ac:dyDescent="0.35">
      <c r="B3191" s="191">
        <v>40620</v>
      </c>
      <c r="C3191" s="72">
        <v>79.73</v>
      </c>
      <c r="D3191" s="192">
        <f t="shared" si="51"/>
        <v>-0.58395950740972657</v>
      </c>
      <c r="E3191">
        <v>3.1454453950678918E-3</v>
      </c>
    </row>
    <row r="3192" spans="2:5" x14ac:dyDescent="0.35">
      <c r="B3192" s="191">
        <v>43011</v>
      </c>
      <c r="C3192" s="72">
        <v>191.64</v>
      </c>
      <c r="D3192" s="192">
        <f t="shared" si="51"/>
        <v>-0.80685151029540714</v>
      </c>
      <c r="E3192">
        <v>3.1407035175878839E-3</v>
      </c>
    </row>
    <row r="3193" spans="2:5" x14ac:dyDescent="0.35">
      <c r="B3193" s="191">
        <v>45715</v>
      </c>
      <c r="C3193" s="72">
        <v>992.19</v>
      </c>
      <c r="D3193" s="192">
        <f t="shared" si="51"/>
        <v>6.7399953194476954</v>
      </c>
      <c r="E3193">
        <v>3.1341940571636417E-3</v>
      </c>
    </row>
    <row r="3194" spans="2:5" x14ac:dyDescent="0.35">
      <c r="B3194" s="191">
        <v>42620</v>
      </c>
      <c r="C3194" s="72">
        <v>128.19</v>
      </c>
      <c r="D3194" s="192">
        <f t="shared" si="51"/>
        <v>-0.88478131909615487</v>
      </c>
      <c r="E3194">
        <v>3.1301353783550478E-3</v>
      </c>
    </row>
    <row r="3195" spans="2:5" x14ac:dyDescent="0.35">
      <c r="B3195" s="191">
        <v>45401</v>
      </c>
      <c r="C3195" s="72">
        <v>1112.58</v>
      </c>
      <c r="D3195" s="192">
        <f t="shared" si="51"/>
        <v>3.1031901161718602</v>
      </c>
      <c r="E3195">
        <v>3.1286346710426294E-3</v>
      </c>
    </row>
    <row r="3196" spans="2:5" x14ac:dyDescent="0.35">
      <c r="B3196" s="191">
        <v>43217</v>
      </c>
      <c r="C3196" s="72">
        <v>271.14999999999998</v>
      </c>
      <c r="D3196" s="192">
        <f t="shared" si="51"/>
        <v>5.459028108623154</v>
      </c>
      <c r="E3196">
        <v>3.1075431911509188E-3</v>
      </c>
    </row>
    <row r="3197" spans="2:5" x14ac:dyDescent="0.35">
      <c r="B3197" s="191">
        <v>38509</v>
      </c>
      <c r="C3197" s="72">
        <v>41.98</v>
      </c>
      <c r="D3197" s="192">
        <f t="shared" si="51"/>
        <v>-0.65914257875933746</v>
      </c>
      <c r="E3197">
        <v>3.1063321385900178E-3</v>
      </c>
    </row>
    <row r="3198" spans="2:5" x14ac:dyDescent="0.35">
      <c r="B3198" s="191">
        <v>41716</v>
      </c>
      <c r="C3198" s="72">
        <v>123.16</v>
      </c>
      <c r="D3198" s="192">
        <f t="shared" si="51"/>
        <v>1.6961471103327495</v>
      </c>
      <c r="E3198">
        <v>3.0949666069393089E-3</v>
      </c>
    </row>
    <row r="3199" spans="2:5" x14ac:dyDescent="0.35">
      <c r="B3199" s="191">
        <v>38537</v>
      </c>
      <c r="C3199" s="72">
        <v>45.68</v>
      </c>
      <c r="D3199" s="192">
        <f t="shared" si="51"/>
        <v>-0.95228445484362922</v>
      </c>
      <c r="E3199">
        <v>3.0742204655247463E-3</v>
      </c>
    </row>
    <row r="3200" spans="2:5" x14ac:dyDescent="0.35">
      <c r="B3200" s="191">
        <v>45281</v>
      </c>
      <c r="C3200" s="72">
        <v>957.34</v>
      </c>
      <c r="D3200" s="192">
        <f t="shared" si="51"/>
        <v>7.6045299298939426</v>
      </c>
      <c r="E3200">
        <v>3.0699594513889927E-3</v>
      </c>
    </row>
    <row r="3201" spans="2:5" x14ac:dyDescent="0.35">
      <c r="B3201" s="191">
        <v>41375</v>
      </c>
      <c r="C3201" s="72">
        <v>111.26</v>
      </c>
      <c r="D3201" s="192">
        <f t="shared" si="51"/>
        <v>4.6477157360406096</v>
      </c>
      <c r="E3201">
        <v>3.0652722683015554E-3</v>
      </c>
    </row>
    <row r="3202" spans="2:5" x14ac:dyDescent="0.35">
      <c r="B3202" s="191">
        <v>36721</v>
      </c>
      <c r="C3202" s="72">
        <v>19.7</v>
      </c>
      <c r="D3202" s="192">
        <f t="shared" si="51"/>
        <v>-0.14718614718614731</v>
      </c>
      <c r="E3202">
        <v>3.054989816700493E-3</v>
      </c>
    </row>
    <row r="3203" spans="2:5" x14ac:dyDescent="0.35">
      <c r="B3203" s="191">
        <v>38145</v>
      </c>
      <c r="C3203" s="72">
        <v>23.1</v>
      </c>
      <c r="D3203" s="192">
        <f t="shared" si="51"/>
        <v>-0.58955223880597019</v>
      </c>
      <c r="E3203">
        <v>3.0395136778116338E-3</v>
      </c>
    </row>
    <row r="3204" spans="2:5" x14ac:dyDescent="0.35">
      <c r="B3204" s="191">
        <v>39619</v>
      </c>
      <c r="C3204" s="72">
        <v>56.28</v>
      </c>
      <c r="D3204" s="192">
        <f t="shared" ref="D3204:D3267" si="52">C3204/C3205-1</f>
        <v>-0.9276792598303778</v>
      </c>
      <c r="E3204">
        <v>3.0297629656033109E-3</v>
      </c>
    </row>
    <row r="3205" spans="2:5" x14ac:dyDescent="0.35">
      <c r="B3205" s="191">
        <v>45079</v>
      </c>
      <c r="C3205" s="72">
        <v>778.2</v>
      </c>
      <c r="D3205" s="192">
        <f t="shared" si="52"/>
        <v>6.3373562134640773</v>
      </c>
      <c r="E3205">
        <v>3.0289360056712233E-3</v>
      </c>
    </row>
    <row r="3206" spans="2:5" x14ac:dyDescent="0.35">
      <c r="B3206" s="191">
        <v>42697</v>
      </c>
      <c r="C3206" s="72">
        <v>106.06</v>
      </c>
      <c r="D3206" s="192">
        <f t="shared" si="52"/>
        <v>0.67843013134989727</v>
      </c>
      <c r="E3206">
        <v>3.026290902212958E-3</v>
      </c>
    </row>
    <row r="3207" spans="2:5" x14ac:dyDescent="0.35">
      <c r="B3207" s="191">
        <v>38799</v>
      </c>
      <c r="C3207" s="72">
        <v>63.19</v>
      </c>
      <c r="D3207" s="192">
        <f t="shared" si="52"/>
        <v>-0.8258652998236331</v>
      </c>
      <c r="E3207">
        <v>3.0158730158729163E-3</v>
      </c>
    </row>
    <row r="3208" spans="2:5" x14ac:dyDescent="0.35">
      <c r="B3208" s="191">
        <v>43880</v>
      </c>
      <c r="C3208" s="72">
        <v>362.88</v>
      </c>
      <c r="D3208" s="192">
        <f t="shared" si="52"/>
        <v>5.0329177057356613</v>
      </c>
      <c r="E3208">
        <v>3.0127974792004686E-3</v>
      </c>
    </row>
    <row r="3209" spans="2:5" x14ac:dyDescent="0.35">
      <c r="B3209" s="191">
        <v>39391</v>
      </c>
      <c r="C3209" s="72">
        <v>60.15</v>
      </c>
      <c r="D3209" s="192">
        <f t="shared" si="52"/>
        <v>-0.91914344477154497</v>
      </c>
      <c r="E3209">
        <v>3.0015007503751967E-3</v>
      </c>
    </row>
    <row r="3210" spans="2:5" x14ac:dyDescent="0.35">
      <c r="B3210" s="191">
        <v>44936</v>
      </c>
      <c r="C3210" s="72">
        <v>743.91</v>
      </c>
      <c r="D3210" s="192">
        <f t="shared" si="52"/>
        <v>6.9088879438656168</v>
      </c>
      <c r="E3210">
        <v>2.9931642600007358E-3</v>
      </c>
    </row>
    <row r="3211" spans="2:5" x14ac:dyDescent="0.35">
      <c r="B3211" s="191">
        <v>40528</v>
      </c>
      <c r="C3211" s="72">
        <v>94.06</v>
      </c>
      <c r="D3211" s="192">
        <f t="shared" si="52"/>
        <v>0.74995348837209308</v>
      </c>
      <c r="E3211">
        <v>2.9857112390700991E-3</v>
      </c>
    </row>
    <row r="3212" spans="2:5" x14ac:dyDescent="0.35">
      <c r="B3212" s="191">
        <v>39097</v>
      </c>
      <c r="C3212" s="72">
        <v>53.75</v>
      </c>
      <c r="D3212" s="192">
        <f t="shared" si="52"/>
        <v>-0.23963785542509541</v>
      </c>
      <c r="E3212">
        <v>2.9856316476954969E-3</v>
      </c>
    </row>
    <row r="3213" spans="2:5" x14ac:dyDescent="0.35">
      <c r="B3213" s="191">
        <v>40101</v>
      </c>
      <c r="C3213" s="72">
        <v>70.69</v>
      </c>
      <c r="D3213" s="192">
        <f t="shared" si="52"/>
        <v>5.9990099009900995</v>
      </c>
      <c r="E3213">
        <v>2.9795686719635839E-3</v>
      </c>
    </row>
    <row r="3214" spans="2:5" x14ac:dyDescent="0.35">
      <c r="B3214" s="191">
        <v>37119</v>
      </c>
      <c r="C3214" s="72">
        <v>10.1</v>
      </c>
      <c r="D3214" s="192">
        <f t="shared" si="52"/>
        <v>-0.82364239566963504</v>
      </c>
      <c r="E3214">
        <v>2.9791459781529639E-3</v>
      </c>
    </row>
    <row r="3215" spans="2:5" x14ac:dyDescent="0.35">
      <c r="B3215" s="191">
        <v>39212</v>
      </c>
      <c r="C3215" s="72">
        <v>57.27</v>
      </c>
      <c r="D3215" s="192">
        <f t="shared" si="52"/>
        <v>-0.39454487789406911</v>
      </c>
      <c r="E3215">
        <v>2.9772329246935403E-3</v>
      </c>
    </row>
    <row r="3216" spans="2:5" x14ac:dyDescent="0.35">
      <c r="B3216" s="191">
        <v>40533</v>
      </c>
      <c r="C3216" s="72">
        <v>94.59</v>
      </c>
      <c r="D3216" s="192">
        <f t="shared" si="52"/>
        <v>-0.87462556000318115</v>
      </c>
      <c r="E3216">
        <v>2.9689322447248312E-3</v>
      </c>
    </row>
    <row r="3217" spans="2:5" x14ac:dyDescent="0.35">
      <c r="B3217" s="191">
        <v>44923</v>
      </c>
      <c r="C3217" s="72">
        <v>754.46</v>
      </c>
      <c r="D3217" s="192">
        <f t="shared" si="52"/>
        <v>43.589834515366427</v>
      </c>
      <c r="E3217">
        <v>2.9645188306768322E-3</v>
      </c>
    </row>
    <row r="3218" spans="2:5" x14ac:dyDescent="0.35">
      <c r="B3218" s="191">
        <v>35206</v>
      </c>
      <c r="C3218" s="72">
        <v>16.920000000000002</v>
      </c>
      <c r="D3218" s="192">
        <f t="shared" si="52"/>
        <v>-2.9463759575719672E-3</v>
      </c>
      <c r="E3218">
        <v>2.9638411381149865E-3</v>
      </c>
    </row>
    <row r="3219" spans="2:5" x14ac:dyDescent="0.35">
      <c r="B3219" s="191">
        <v>36133</v>
      </c>
      <c r="C3219" s="72">
        <v>16.97</v>
      </c>
      <c r="D3219" s="192">
        <f t="shared" si="52"/>
        <v>0.66535819430814525</v>
      </c>
      <c r="E3219">
        <v>2.9550827423165948E-3</v>
      </c>
    </row>
    <row r="3220" spans="2:5" x14ac:dyDescent="0.35">
      <c r="B3220" s="191">
        <v>37132</v>
      </c>
      <c r="C3220" s="72">
        <v>10.19</v>
      </c>
      <c r="D3220" s="192">
        <f t="shared" si="52"/>
        <v>-0.92322182037371914</v>
      </c>
      <c r="E3220">
        <v>2.9527559055118058E-3</v>
      </c>
    </row>
    <row r="3221" spans="2:5" x14ac:dyDescent="0.35">
      <c r="B3221" s="191">
        <v>42103</v>
      </c>
      <c r="C3221" s="72">
        <v>132.72</v>
      </c>
      <c r="D3221" s="192">
        <f t="shared" si="52"/>
        <v>-0.84967720013591574</v>
      </c>
      <c r="E3221">
        <v>2.9471775107683396E-3</v>
      </c>
    </row>
    <row r="3222" spans="2:5" x14ac:dyDescent="0.35">
      <c r="B3222" s="191">
        <v>45231</v>
      </c>
      <c r="C3222" s="72">
        <v>882.9</v>
      </c>
      <c r="D3222" s="192">
        <f t="shared" si="52"/>
        <v>-0.2319736945118609</v>
      </c>
      <c r="E3222">
        <v>2.942145380604666E-3</v>
      </c>
    </row>
    <row r="3223" spans="2:5" x14ac:dyDescent="0.35">
      <c r="B3223" s="191">
        <v>46059</v>
      </c>
      <c r="C3223" s="72">
        <v>1149.57</v>
      </c>
      <c r="D3223" s="192">
        <f t="shared" si="52"/>
        <v>3.4926137251836797</v>
      </c>
      <c r="E3223">
        <v>2.9401500610712894E-3</v>
      </c>
    </row>
    <row r="3224" spans="2:5" x14ac:dyDescent="0.35">
      <c r="B3224" s="191">
        <v>43164</v>
      </c>
      <c r="C3224" s="72">
        <v>255.88</v>
      </c>
      <c r="D3224" s="192">
        <f t="shared" si="52"/>
        <v>-0.59713453514917736</v>
      </c>
      <c r="E3224">
        <v>2.9396778113117694E-3</v>
      </c>
    </row>
    <row r="3225" spans="2:5" x14ac:dyDescent="0.35">
      <c r="B3225" s="191">
        <v>44348</v>
      </c>
      <c r="C3225" s="72">
        <v>635.15</v>
      </c>
      <c r="D3225" s="192">
        <f t="shared" si="52"/>
        <v>3.7576779026217224</v>
      </c>
      <c r="E3225">
        <v>2.9370430608410825E-3</v>
      </c>
    </row>
    <row r="3226" spans="2:5" x14ac:dyDescent="0.35">
      <c r="B3226" s="191">
        <v>42009</v>
      </c>
      <c r="C3226" s="72">
        <v>133.5</v>
      </c>
      <c r="D3226" s="192">
        <f t="shared" si="52"/>
        <v>-0.88086951865931362</v>
      </c>
      <c r="E3226">
        <v>2.9299075952218256E-3</v>
      </c>
    </row>
    <row r="3227" spans="2:5" x14ac:dyDescent="0.35">
      <c r="B3227" s="191">
        <v>45922</v>
      </c>
      <c r="C3227" s="72">
        <v>1120.6199999999999</v>
      </c>
      <c r="D3227" s="192">
        <f t="shared" si="52"/>
        <v>14.570654439349727</v>
      </c>
      <c r="E3227">
        <v>2.9265673244731616E-3</v>
      </c>
    </row>
    <row r="3228" spans="2:5" x14ac:dyDescent="0.35">
      <c r="B3228" s="191">
        <v>40584</v>
      </c>
      <c r="C3228" s="72">
        <v>71.97</v>
      </c>
      <c r="D3228" s="192">
        <f t="shared" si="52"/>
        <v>3.1965014577259474</v>
      </c>
      <c r="E3228">
        <v>2.9264214046822445E-3</v>
      </c>
    </row>
    <row r="3229" spans="2:5" x14ac:dyDescent="0.35">
      <c r="B3229" s="191">
        <v>36104</v>
      </c>
      <c r="C3229" s="72">
        <v>17.149999999999999</v>
      </c>
      <c r="D3229" s="192">
        <f t="shared" si="52"/>
        <v>-0.98214638919830521</v>
      </c>
      <c r="E3229">
        <v>2.9239766081869956E-3</v>
      </c>
    </row>
    <row r="3230" spans="2:5" x14ac:dyDescent="0.35">
      <c r="B3230" s="191">
        <v>45593</v>
      </c>
      <c r="C3230" s="72">
        <v>960.59</v>
      </c>
      <c r="D3230" s="192">
        <f t="shared" si="52"/>
        <v>0.31285534659960645</v>
      </c>
      <c r="E3230">
        <v>2.923396569185277E-3</v>
      </c>
    </row>
    <row r="3231" spans="2:5" x14ac:dyDescent="0.35">
      <c r="B3231" s="191">
        <v>44722</v>
      </c>
      <c r="C3231" s="72">
        <v>731.68</v>
      </c>
      <c r="D3231" s="192">
        <f t="shared" si="52"/>
        <v>5.0851630073186955</v>
      </c>
      <c r="E3231">
        <v>2.9196079775204442E-3</v>
      </c>
    </row>
    <row r="3232" spans="2:5" x14ac:dyDescent="0.35">
      <c r="B3232" s="191">
        <v>42159</v>
      </c>
      <c r="C3232" s="72">
        <v>120.24</v>
      </c>
      <c r="D3232" s="192">
        <f t="shared" si="52"/>
        <v>3.9995841995841994</v>
      </c>
      <c r="E3232">
        <v>2.9193427308364939E-3</v>
      </c>
    </row>
    <row r="3233" spans="2:5" x14ac:dyDescent="0.35">
      <c r="B3233" s="191">
        <v>35698</v>
      </c>
      <c r="C3233" s="72">
        <v>24.05</v>
      </c>
      <c r="D3233" s="192">
        <f t="shared" si="52"/>
        <v>-0.77481273408239693</v>
      </c>
      <c r="E3233">
        <v>2.9190992493743906E-3</v>
      </c>
    </row>
    <row r="3234" spans="2:5" x14ac:dyDescent="0.35">
      <c r="B3234" s="191">
        <v>42513</v>
      </c>
      <c r="C3234" s="72">
        <v>106.8</v>
      </c>
      <c r="D3234" s="192">
        <f t="shared" si="52"/>
        <v>2.870967741935484</v>
      </c>
      <c r="E3234">
        <v>2.9110714621092271E-3</v>
      </c>
    </row>
    <row r="3235" spans="2:5" x14ac:dyDescent="0.35">
      <c r="B3235" s="191">
        <v>36238</v>
      </c>
      <c r="C3235" s="72">
        <v>27.59</v>
      </c>
      <c r="D3235" s="192">
        <f t="shared" si="52"/>
        <v>-0.80487977369165487</v>
      </c>
      <c r="E3235">
        <v>2.90803344238455E-3</v>
      </c>
    </row>
    <row r="3236" spans="2:5" x14ac:dyDescent="0.35">
      <c r="B3236" s="191">
        <v>42906</v>
      </c>
      <c r="C3236" s="72">
        <v>141.4</v>
      </c>
      <c r="D3236" s="192">
        <f t="shared" si="52"/>
        <v>4.8106144837299025E-2</v>
      </c>
      <c r="E3236">
        <v>2.908007660117784E-3</v>
      </c>
    </row>
    <row r="3237" spans="2:5" x14ac:dyDescent="0.35">
      <c r="B3237" s="191">
        <v>41645</v>
      </c>
      <c r="C3237" s="72">
        <v>134.91</v>
      </c>
      <c r="D3237" s="192">
        <f t="shared" si="52"/>
        <v>11.997109826589593</v>
      </c>
      <c r="E3237">
        <v>2.899197145405763E-3</v>
      </c>
    </row>
    <row r="3238" spans="2:5" x14ac:dyDescent="0.35">
      <c r="B3238" s="191">
        <v>37252</v>
      </c>
      <c r="C3238" s="72">
        <v>10.38</v>
      </c>
      <c r="D3238" s="192">
        <f t="shared" si="52"/>
        <v>-0.98772469252601702</v>
      </c>
      <c r="E3238">
        <v>2.8985507246377384E-3</v>
      </c>
    </row>
    <row r="3239" spans="2:5" x14ac:dyDescent="0.35">
      <c r="B3239" s="191">
        <v>45092</v>
      </c>
      <c r="C3239" s="72">
        <v>845.6</v>
      </c>
      <c r="D3239" s="192">
        <f t="shared" si="52"/>
        <v>1.60286448946243E-2</v>
      </c>
      <c r="E3239">
        <v>2.8938754210352524E-3</v>
      </c>
    </row>
    <row r="3240" spans="2:5" x14ac:dyDescent="0.35">
      <c r="B3240" s="191">
        <v>44440</v>
      </c>
      <c r="C3240" s="72">
        <v>832.26</v>
      </c>
      <c r="D3240" s="192">
        <f t="shared" si="52"/>
        <v>-0.22201241399940175</v>
      </c>
      <c r="E3240">
        <v>2.8920540814112439E-3</v>
      </c>
    </row>
    <row r="3241" spans="2:5" x14ac:dyDescent="0.35">
      <c r="B3241" s="191">
        <v>45415</v>
      </c>
      <c r="C3241" s="72">
        <v>1069.76</v>
      </c>
      <c r="D3241" s="192">
        <f t="shared" si="52"/>
        <v>18.133607583616527</v>
      </c>
      <c r="E3241">
        <v>2.8874639067011376E-3</v>
      </c>
    </row>
    <row r="3242" spans="2:5" x14ac:dyDescent="0.35">
      <c r="B3242" s="191">
        <v>39007</v>
      </c>
      <c r="C3242" s="72">
        <v>55.91</v>
      </c>
      <c r="D3242" s="192">
        <f t="shared" si="52"/>
        <v>-0.2392162198938631</v>
      </c>
      <c r="E3242">
        <v>2.8699551569506543E-3</v>
      </c>
    </row>
    <row r="3243" spans="2:5" x14ac:dyDescent="0.35">
      <c r="B3243" s="191">
        <v>40207</v>
      </c>
      <c r="C3243" s="72">
        <v>73.489999999999995</v>
      </c>
      <c r="D3243" s="192">
        <f t="shared" si="52"/>
        <v>-0.92982506397769371</v>
      </c>
      <c r="E3243">
        <v>2.8657205240174566E-3</v>
      </c>
    </row>
    <row r="3244" spans="2:5" x14ac:dyDescent="0.35">
      <c r="B3244" s="191">
        <v>46106</v>
      </c>
      <c r="C3244" s="72">
        <v>1047.24</v>
      </c>
      <c r="D3244" s="192">
        <f t="shared" si="52"/>
        <v>4.8322566273112049</v>
      </c>
      <c r="E3244">
        <v>2.8536954398330483E-3</v>
      </c>
    </row>
    <row r="3245" spans="2:5" x14ac:dyDescent="0.35">
      <c r="B3245" s="191">
        <v>43522</v>
      </c>
      <c r="C3245" s="72">
        <v>179.56</v>
      </c>
      <c r="D3245" s="192">
        <f t="shared" si="52"/>
        <v>9.1849120816789576</v>
      </c>
      <c r="E3245">
        <v>2.8483663781067037E-3</v>
      </c>
    </row>
    <row r="3246" spans="2:5" x14ac:dyDescent="0.35">
      <c r="B3246" s="191">
        <v>36140</v>
      </c>
      <c r="C3246" s="72">
        <v>17.63</v>
      </c>
      <c r="D3246" s="192">
        <f t="shared" si="52"/>
        <v>-0.98361676424124156</v>
      </c>
      <c r="E3246">
        <v>2.8441410693971214E-3</v>
      </c>
    </row>
    <row r="3247" spans="2:5" x14ac:dyDescent="0.35">
      <c r="B3247" s="191">
        <v>45583</v>
      </c>
      <c r="C3247" s="72">
        <v>1076.0999999999999</v>
      </c>
      <c r="D3247" s="192">
        <f t="shared" si="52"/>
        <v>8.8166392993979184</v>
      </c>
      <c r="E3247">
        <v>2.8423652206326366E-3</v>
      </c>
    </row>
    <row r="3248" spans="2:5" x14ac:dyDescent="0.35">
      <c r="B3248" s="191">
        <v>42725</v>
      </c>
      <c r="C3248" s="72">
        <v>109.62</v>
      </c>
      <c r="D3248" s="192">
        <f t="shared" si="52"/>
        <v>0.81760902006300773</v>
      </c>
      <c r="E3248">
        <v>2.8359710913914427E-3</v>
      </c>
    </row>
    <row r="3249" spans="2:5" x14ac:dyDescent="0.35">
      <c r="B3249" s="191">
        <v>38601</v>
      </c>
      <c r="C3249" s="72">
        <v>60.31</v>
      </c>
      <c r="D3249" s="192">
        <f t="shared" si="52"/>
        <v>-0.56461160843199543</v>
      </c>
      <c r="E3249">
        <v>2.8267376122381727E-3</v>
      </c>
    </row>
    <row r="3250" spans="2:5" x14ac:dyDescent="0.35">
      <c r="B3250" s="191">
        <v>42034</v>
      </c>
      <c r="C3250" s="72">
        <v>138.52000000000001</v>
      </c>
      <c r="D3250" s="192">
        <f t="shared" si="52"/>
        <v>-0.86888287299093192</v>
      </c>
      <c r="E3250">
        <v>2.8234272062550581E-3</v>
      </c>
    </row>
    <row r="3251" spans="2:5" x14ac:dyDescent="0.35">
      <c r="B3251" s="191">
        <v>45898</v>
      </c>
      <c r="C3251" s="72">
        <v>1056.46</v>
      </c>
      <c r="D3251" s="192">
        <f t="shared" si="52"/>
        <v>73.137543859649128</v>
      </c>
      <c r="E3251">
        <v>2.8192009416321273E-3</v>
      </c>
    </row>
    <row r="3252" spans="2:5" x14ac:dyDescent="0.35">
      <c r="B3252" s="191">
        <v>37435</v>
      </c>
      <c r="C3252" s="72">
        <v>14.25</v>
      </c>
      <c r="D3252" s="192">
        <f t="shared" si="52"/>
        <v>-0.98300617740358243</v>
      </c>
      <c r="E3252">
        <v>2.8149190710766714E-3</v>
      </c>
    </row>
    <row r="3253" spans="2:5" x14ac:dyDescent="0.35">
      <c r="B3253" s="191">
        <v>44455</v>
      </c>
      <c r="C3253" s="72">
        <v>838.54</v>
      </c>
      <c r="D3253" s="192">
        <f t="shared" si="52"/>
        <v>0.2220230548390385</v>
      </c>
      <c r="E3253">
        <v>2.8103660651286333E-3</v>
      </c>
    </row>
    <row r="3254" spans="2:5" x14ac:dyDescent="0.35">
      <c r="B3254" s="191">
        <v>44614</v>
      </c>
      <c r="C3254" s="72">
        <v>686.19</v>
      </c>
      <c r="D3254" s="192">
        <f t="shared" si="52"/>
        <v>11.749721293199554</v>
      </c>
      <c r="E3254">
        <v>2.8059099478277005E-3</v>
      </c>
    </row>
    <row r="3255" spans="2:5" x14ac:dyDescent="0.35">
      <c r="B3255" s="191">
        <v>39100</v>
      </c>
      <c r="C3255" s="72">
        <v>53.82</v>
      </c>
      <c r="D3255" s="192">
        <f t="shared" si="52"/>
        <v>1.1425159235668789</v>
      </c>
      <c r="E3255">
        <v>2.7948574622693734E-3</v>
      </c>
    </row>
    <row r="3256" spans="2:5" x14ac:dyDescent="0.35">
      <c r="B3256" s="191">
        <v>36362</v>
      </c>
      <c r="C3256" s="72">
        <v>25.12</v>
      </c>
      <c r="D3256" s="192">
        <f t="shared" si="52"/>
        <v>-7.9554494828959488E-4</v>
      </c>
      <c r="E3256">
        <v>2.7944111776447844E-3</v>
      </c>
    </row>
    <row r="3257" spans="2:5" x14ac:dyDescent="0.35">
      <c r="B3257" s="191">
        <v>38106</v>
      </c>
      <c r="C3257" s="72">
        <v>25.14</v>
      </c>
      <c r="D3257" s="192">
        <f t="shared" si="52"/>
        <v>0.39822024471635142</v>
      </c>
      <c r="E3257">
        <v>2.7921818907059581E-3</v>
      </c>
    </row>
    <row r="3258" spans="2:5" x14ac:dyDescent="0.35">
      <c r="B3258" s="191">
        <v>35118</v>
      </c>
      <c r="C3258" s="72">
        <v>17.98</v>
      </c>
      <c r="D3258" s="192">
        <f t="shared" si="52"/>
        <v>-0.95002779321845465</v>
      </c>
      <c r="E3258">
        <v>2.7886224205242449E-3</v>
      </c>
    </row>
    <row r="3259" spans="2:5" x14ac:dyDescent="0.35">
      <c r="B3259" s="191">
        <v>43865</v>
      </c>
      <c r="C3259" s="72">
        <v>359.8</v>
      </c>
      <c r="D3259" s="192">
        <f t="shared" si="52"/>
        <v>-0.62424546233055533</v>
      </c>
      <c r="E3259">
        <v>2.7870680044592699E-3</v>
      </c>
    </row>
    <row r="3260" spans="2:5" x14ac:dyDescent="0.35">
      <c r="B3260" s="191">
        <v>45667</v>
      </c>
      <c r="C3260" s="72">
        <v>957.54</v>
      </c>
      <c r="D3260" s="192">
        <f t="shared" si="52"/>
        <v>11.64079207920792</v>
      </c>
      <c r="E3260">
        <v>2.7856903485254936E-3</v>
      </c>
    </row>
    <row r="3261" spans="2:5" x14ac:dyDescent="0.35">
      <c r="B3261" s="191">
        <v>40851</v>
      </c>
      <c r="C3261" s="72">
        <v>75.75</v>
      </c>
      <c r="D3261" s="192">
        <f t="shared" si="52"/>
        <v>-0.58876221498371328</v>
      </c>
      <c r="E3261">
        <v>2.7799841143762993E-3</v>
      </c>
    </row>
    <row r="3262" spans="2:5" x14ac:dyDescent="0.35">
      <c r="B3262" s="191">
        <v>43551</v>
      </c>
      <c r="C3262" s="72">
        <v>184.2</v>
      </c>
      <c r="D3262" s="192">
        <f t="shared" si="52"/>
        <v>15.85269899359561</v>
      </c>
      <c r="E3262">
        <v>2.7764167891555225E-3</v>
      </c>
    </row>
    <row r="3263" spans="2:5" x14ac:dyDescent="0.35">
      <c r="B3263" s="191">
        <v>37405</v>
      </c>
      <c r="C3263" s="72">
        <v>10.93</v>
      </c>
      <c r="D3263" s="192">
        <f t="shared" si="52"/>
        <v>-0.95715237759222238</v>
      </c>
      <c r="E3263">
        <v>2.7522935779815683E-3</v>
      </c>
    </row>
    <row r="3264" spans="2:5" x14ac:dyDescent="0.35">
      <c r="B3264" s="191">
        <v>43062</v>
      </c>
      <c r="C3264" s="72">
        <v>255.09</v>
      </c>
      <c r="D3264" s="192">
        <f t="shared" si="52"/>
        <v>-0.70797128825084998</v>
      </c>
      <c r="E3264">
        <v>2.7516804905853842E-3</v>
      </c>
    </row>
    <row r="3265" spans="2:5" x14ac:dyDescent="0.35">
      <c r="B3265" s="191">
        <v>45229</v>
      </c>
      <c r="C3265" s="72">
        <v>873.51</v>
      </c>
      <c r="D3265" s="192">
        <f t="shared" si="52"/>
        <v>28.822806418572892</v>
      </c>
      <c r="E3265">
        <v>2.7435944531177814E-3</v>
      </c>
    </row>
    <row r="3266" spans="2:5" x14ac:dyDescent="0.35">
      <c r="B3266" s="191">
        <v>38202</v>
      </c>
      <c r="C3266" s="72">
        <v>29.29</v>
      </c>
      <c r="D3266" s="192">
        <f t="shared" si="52"/>
        <v>-0.77199128133271055</v>
      </c>
      <c r="E3266">
        <v>2.738788086271704E-3</v>
      </c>
    </row>
    <row r="3267" spans="2:5" x14ac:dyDescent="0.35">
      <c r="B3267" s="191">
        <v>41610</v>
      </c>
      <c r="C3267" s="72">
        <v>128.46</v>
      </c>
      <c r="D3267" s="192">
        <f t="shared" si="52"/>
        <v>-0.83209818452731055</v>
      </c>
      <c r="E3267">
        <v>2.7320271641557703E-3</v>
      </c>
    </row>
    <row r="3268" spans="2:5" x14ac:dyDescent="0.35">
      <c r="B3268" s="191">
        <v>45056</v>
      </c>
      <c r="C3268" s="72">
        <v>765.09</v>
      </c>
      <c r="D3268" s="192">
        <f t="shared" ref="D3268:D3331" si="53">C3268/C3269-1</f>
        <v>67.989179440937789</v>
      </c>
      <c r="E3268">
        <v>2.7260455302027253E-3</v>
      </c>
    </row>
    <row r="3269" spans="2:5" x14ac:dyDescent="0.35">
      <c r="B3269" s="191">
        <v>37272</v>
      </c>
      <c r="C3269" s="72">
        <v>11.09</v>
      </c>
      <c r="D3269" s="192">
        <f t="shared" si="53"/>
        <v>-9.009009009008917E-4</v>
      </c>
      <c r="E3269">
        <v>2.7124773960216508E-3</v>
      </c>
    </row>
    <row r="3270" spans="2:5" x14ac:dyDescent="0.35">
      <c r="B3270" s="191">
        <v>35418</v>
      </c>
      <c r="C3270" s="72">
        <v>11.1</v>
      </c>
      <c r="D3270" s="192">
        <f t="shared" si="53"/>
        <v>-9.0009000900093117E-4</v>
      </c>
      <c r="E3270">
        <v>2.7100271002709064E-3</v>
      </c>
    </row>
    <row r="3271" spans="2:5" x14ac:dyDescent="0.35">
      <c r="B3271" s="191">
        <v>35404</v>
      </c>
      <c r="C3271" s="72">
        <v>11.11</v>
      </c>
      <c r="D3271" s="192">
        <f t="shared" si="53"/>
        <v>-0.72769607843137252</v>
      </c>
      <c r="E3271">
        <v>2.7075812274368616E-3</v>
      </c>
    </row>
    <row r="3272" spans="2:5" x14ac:dyDescent="0.35">
      <c r="B3272" s="191">
        <v>39766</v>
      </c>
      <c r="C3272" s="72">
        <v>40.799999999999997</v>
      </c>
      <c r="D3272" s="192">
        <f t="shared" si="53"/>
        <v>-0.68639508070714839</v>
      </c>
      <c r="E3272">
        <v>2.7033669206193434E-3</v>
      </c>
    </row>
    <row r="3273" spans="2:5" x14ac:dyDescent="0.35">
      <c r="B3273" s="191">
        <v>42003</v>
      </c>
      <c r="C3273" s="72">
        <v>130.1</v>
      </c>
      <c r="D3273" s="192">
        <f t="shared" si="53"/>
        <v>-0.85434556263364714</v>
      </c>
      <c r="E3273">
        <v>2.6974951830442961E-3</v>
      </c>
    </row>
    <row r="3274" spans="2:5" x14ac:dyDescent="0.35">
      <c r="B3274" s="191">
        <v>45233</v>
      </c>
      <c r="C3274" s="72">
        <v>893.21</v>
      </c>
      <c r="D3274" s="192">
        <f t="shared" si="53"/>
        <v>78.893559928443651</v>
      </c>
      <c r="E3274">
        <v>2.6941772095061545E-3</v>
      </c>
    </row>
    <row r="3275" spans="2:5" x14ac:dyDescent="0.35">
      <c r="B3275" s="191">
        <v>36818</v>
      </c>
      <c r="C3275" s="72">
        <v>11.18</v>
      </c>
      <c r="D3275" s="192">
        <f t="shared" si="53"/>
        <v>-0.81263616557734208</v>
      </c>
      <c r="E3275">
        <v>2.6905829596413078E-3</v>
      </c>
    </row>
    <row r="3276" spans="2:5" x14ac:dyDescent="0.35">
      <c r="B3276" s="191">
        <v>40015</v>
      </c>
      <c r="C3276" s="72">
        <v>59.67</v>
      </c>
      <c r="D3276" s="192">
        <f t="shared" si="53"/>
        <v>0.22878912685337727</v>
      </c>
      <c r="E3276">
        <v>2.6886237607124386E-3</v>
      </c>
    </row>
    <row r="3277" spans="2:5" x14ac:dyDescent="0.35">
      <c r="B3277" s="191">
        <v>38558</v>
      </c>
      <c r="C3277" s="72">
        <v>48.56</v>
      </c>
      <c r="D3277" s="192">
        <f t="shared" si="53"/>
        <v>0.8513152878383532</v>
      </c>
      <c r="E3277">
        <v>2.6842865992153797E-3</v>
      </c>
    </row>
    <row r="3278" spans="2:5" x14ac:dyDescent="0.35">
      <c r="B3278" s="191">
        <v>37993</v>
      </c>
      <c r="C3278" s="72">
        <v>26.23</v>
      </c>
      <c r="D3278" s="192">
        <f t="shared" si="53"/>
        <v>-0.66692063492063491</v>
      </c>
      <c r="E3278">
        <v>2.6758409785931914E-3</v>
      </c>
    </row>
    <row r="3279" spans="2:5" x14ac:dyDescent="0.35">
      <c r="B3279" s="191">
        <v>40596</v>
      </c>
      <c r="C3279" s="72">
        <v>78.75</v>
      </c>
      <c r="D3279" s="192">
        <f t="shared" si="53"/>
        <v>-0.86211786952410963</v>
      </c>
      <c r="E3279">
        <v>2.673796791443861E-3</v>
      </c>
    </row>
    <row r="3280" spans="2:5" x14ac:dyDescent="0.35">
      <c r="B3280" s="191">
        <v>44236</v>
      </c>
      <c r="C3280" s="72">
        <v>571.14</v>
      </c>
      <c r="D3280" s="192">
        <f t="shared" si="53"/>
        <v>6.5959569091634522</v>
      </c>
      <c r="E3280">
        <v>2.6684456304202353E-3</v>
      </c>
    </row>
    <row r="3281" spans="2:5" x14ac:dyDescent="0.35">
      <c r="B3281" s="191">
        <v>40721</v>
      </c>
      <c r="C3281" s="72">
        <v>75.19</v>
      </c>
      <c r="D3281" s="192">
        <f t="shared" si="53"/>
        <v>-0.92041617713989354</v>
      </c>
      <c r="E3281">
        <v>2.6670222696358881E-3</v>
      </c>
    </row>
    <row r="3282" spans="2:5" x14ac:dyDescent="0.35">
      <c r="B3282" s="191">
        <v>45727</v>
      </c>
      <c r="C3282" s="72">
        <v>944.79</v>
      </c>
      <c r="D3282" s="192">
        <f t="shared" si="53"/>
        <v>5.9613174182139694</v>
      </c>
      <c r="E3282">
        <v>2.6637517510719189E-3</v>
      </c>
    </row>
    <row r="3283" spans="2:5" x14ac:dyDescent="0.35">
      <c r="B3283" s="191">
        <v>42825</v>
      </c>
      <c r="C3283" s="72">
        <v>135.72</v>
      </c>
      <c r="D3283" s="192">
        <f t="shared" si="53"/>
        <v>8</v>
      </c>
      <c r="E3283">
        <v>2.6595744680850686E-3</v>
      </c>
    </row>
    <row r="3284" spans="2:5" x14ac:dyDescent="0.35">
      <c r="B3284" s="191">
        <v>37768</v>
      </c>
      <c r="C3284" s="72">
        <v>15.08</v>
      </c>
      <c r="D3284" s="192">
        <f t="shared" si="53"/>
        <v>-0.84010179196267631</v>
      </c>
      <c r="E3284">
        <v>2.6595744680850686E-3</v>
      </c>
    </row>
    <row r="3285" spans="2:5" x14ac:dyDescent="0.35">
      <c r="B3285" s="191">
        <v>40532</v>
      </c>
      <c r="C3285" s="72">
        <v>94.31</v>
      </c>
      <c r="D3285" s="192">
        <f t="shared" si="53"/>
        <v>7.3165784832451504</v>
      </c>
      <c r="E3285">
        <v>2.6578779502444139E-3</v>
      </c>
    </row>
    <row r="3286" spans="2:5" x14ac:dyDescent="0.35">
      <c r="B3286" s="191">
        <v>35409</v>
      </c>
      <c r="C3286" s="72">
        <v>11.34</v>
      </c>
      <c r="D3286" s="192">
        <f t="shared" si="53"/>
        <v>-0.80052770448548816</v>
      </c>
      <c r="E3286">
        <v>2.6525198938991412E-3</v>
      </c>
    </row>
    <row r="3287" spans="2:5" x14ac:dyDescent="0.35">
      <c r="B3287" s="191">
        <v>39668</v>
      </c>
      <c r="C3287" s="72">
        <v>56.85</v>
      </c>
      <c r="D3287" s="192">
        <f t="shared" si="53"/>
        <v>-0.58415624314241832</v>
      </c>
      <c r="E3287">
        <v>2.6455026455025621E-3</v>
      </c>
    </row>
    <row r="3288" spans="2:5" x14ac:dyDescent="0.35">
      <c r="B3288" s="191">
        <v>42653</v>
      </c>
      <c r="C3288" s="72">
        <v>136.71</v>
      </c>
      <c r="D3288" s="192">
        <f t="shared" si="53"/>
        <v>4.993423936869795</v>
      </c>
      <c r="E3288">
        <v>2.6402640264027166E-3</v>
      </c>
    </row>
    <row r="3289" spans="2:5" x14ac:dyDescent="0.35">
      <c r="B3289" s="191">
        <v>35608</v>
      </c>
      <c r="C3289" s="72">
        <v>22.81</v>
      </c>
      <c r="D3289" s="192">
        <f t="shared" si="53"/>
        <v>-2.6235242675995973E-3</v>
      </c>
      <c r="E3289">
        <v>2.6373626373625836E-3</v>
      </c>
    </row>
    <row r="3290" spans="2:5" x14ac:dyDescent="0.35">
      <c r="B3290" s="191">
        <v>36347</v>
      </c>
      <c r="C3290" s="72">
        <v>22.87</v>
      </c>
      <c r="D3290" s="192">
        <f t="shared" si="53"/>
        <v>0</v>
      </c>
      <c r="E3290">
        <v>2.6304252520825688E-3</v>
      </c>
    </row>
    <row r="3291" spans="2:5" x14ac:dyDescent="0.35">
      <c r="B3291" s="191">
        <v>35611</v>
      </c>
      <c r="C3291" s="72">
        <v>22.87</v>
      </c>
      <c r="D3291" s="192">
        <f t="shared" si="53"/>
        <v>-0.96792651286726039</v>
      </c>
      <c r="E3291">
        <v>2.6304252520825688E-3</v>
      </c>
    </row>
    <row r="3292" spans="2:5" x14ac:dyDescent="0.35">
      <c r="B3292" s="191">
        <v>44649</v>
      </c>
      <c r="C3292" s="72">
        <v>713.05</v>
      </c>
      <c r="D3292" s="192">
        <f t="shared" si="53"/>
        <v>19.686103858427618</v>
      </c>
      <c r="E3292">
        <v>2.6294327736999801E-3</v>
      </c>
    </row>
    <row r="3293" spans="2:5" x14ac:dyDescent="0.35">
      <c r="B3293" s="191">
        <v>38349</v>
      </c>
      <c r="C3293" s="72">
        <v>34.47</v>
      </c>
      <c r="D3293" s="192">
        <f t="shared" si="53"/>
        <v>-0.75016307893020229</v>
      </c>
      <c r="E3293">
        <v>2.6178010471202828E-3</v>
      </c>
    </row>
    <row r="3294" spans="2:5" x14ac:dyDescent="0.35">
      <c r="B3294" s="191">
        <v>42831</v>
      </c>
      <c r="C3294" s="72">
        <v>137.97</v>
      </c>
      <c r="D3294" s="192">
        <f t="shared" si="53"/>
        <v>0.23684446436575524</v>
      </c>
      <c r="E3294">
        <v>2.6160889470241422E-3</v>
      </c>
    </row>
    <row r="3295" spans="2:5" x14ac:dyDescent="0.35">
      <c r="B3295" s="191">
        <v>41376</v>
      </c>
      <c r="C3295" s="72">
        <v>111.55</v>
      </c>
      <c r="D3295" s="192">
        <f t="shared" si="53"/>
        <v>-0.90283862763372214</v>
      </c>
      <c r="E3295">
        <v>2.6065072802443634E-3</v>
      </c>
    </row>
    <row r="3296" spans="2:5" x14ac:dyDescent="0.35">
      <c r="B3296" s="191">
        <v>45975</v>
      </c>
      <c r="C3296" s="72">
        <v>1148.0899999999999</v>
      </c>
      <c r="D3296" s="192">
        <f t="shared" si="53"/>
        <v>9.2572143303850609</v>
      </c>
      <c r="E3296">
        <v>2.6023700779838066E-3</v>
      </c>
    </row>
    <row r="3297" spans="2:5" x14ac:dyDescent="0.35">
      <c r="B3297" s="191">
        <v>41332</v>
      </c>
      <c r="C3297" s="72">
        <v>111.93</v>
      </c>
      <c r="D3297" s="192">
        <f t="shared" si="53"/>
        <v>8.6658031088082907</v>
      </c>
      <c r="E3297">
        <v>2.5976352561807303E-3</v>
      </c>
    </row>
    <row r="3298" spans="2:5" x14ac:dyDescent="0.35">
      <c r="B3298" s="191">
        <v>37614</v>
      </c>
      <c r="C3298" s="72">
        <v>11.58</v>
      </c>
      <c r="D3298" s="192">
        <f t="shared" si="53"/>
        <v>-0.98369611128319212</v>
      </c>
      <c r="E3298">
        <v>2.5974025974024872E-3</v>
      </c>
    </row>
    <row r="3299" spans="2:5" x14ac:dyDescent="0.35">
      <c r="B3299" s="191">
        <v>45041</v>
      </c>
      <c r="C3299" s="72">
        <v>710.26</v>
      </c>
      <c r="D3299" s="192">
        <f t="shared" si="53"/>
        <v>44.912087912087912</v>
      </c>
      <c r="E3299">
        <v>2.5973292679484228E-3</v>
      </c>
    </row>
    <row r="3300" spans="2:5" x14ac:dyDescent="0.35">
      <c r="B3300" s="191">
        <v>35310</v>
      </c>
      <c r="C3300" s="72">
        <v>15.47</v>
      </c>
      <c r="D3300" s="192">
        <f t="shared" si="53"/>
        <v>-0.97831663045763539</v>
      </c>
      <c r="E3300">
        <v>2.5923525599482744E-3</v>
      </c>
    </row>
    <row r="3301" spans="2:5" x14ac:dyDescent="0.35">
      <c r="B3301" s="191">
        <v>44727</v>
      </c>
      <c r="C3301" s="72">
        <v>713.45</v>
      </c>
      <c r="D3301" s="192">
        <f t="shared" si="53"/>
        <v>5.8129297173414827</v>
      </c>
      <c r="E3301">
        <v>2.585685979680008E-3</v>
      </c>
    </row>
    <row r="3302" spans="2:5" x14ac:dyDescent="0.35">
      <c r="B3302" s="191">
        <v>42522</v>
      </c>
      <c r="C3302" s="72">
        <v>104.72</v>
      </c>
      <c r="D3302" s="192">
        <f t="shared" si="53"/>
        <v>5.6871008939974459</v>
      </c>
      <c r="E3302">
        <v>2.5849688846337759E-3</v>
      </c>
    </row>
    <row r="3303" spans="2:5" x14ac:dyDescent="0.35">
      <c r="B3303" s="191">
        <v>37788</v>
      </c>
      <c r="C3303" s="72">
        <v>15.66</v>
      </c>
      <c r="D3303" s="192">
        <f t="shared" si="53"/>
        <v>-0.83365200764818359</v>
      </c>
      <c r="E3303">
        <v>2.5608194622279701E-3</v>
      </c>
    </row>
    <row r="3304" spans="2:5" x14ac:dyDescent="0.35">
      <c r="B3304" s="191">
        <v>40519</v>
      </c>
      <c r="C3304" s="72">
        <v>94.14</v>
      </c>
      <c r="D3304" s="192">
        <f t="shared" si="53"/>
        <v>0.70327483263976842</v>
      </c>
      <c r="E3304">
        <v>2.5559105431309792E-3</v>
      </c>
    </row>
    <row r="3305" spans="2:5" x14ac:dyDescent="0.35">
      <c r="B3305" s="191">
        <v>39650</v>
      </c>
      <c r="C3305" s="72">
        <v>55.27</v>
      </c>
      <c r="D3305" s="192">
        <f t="shared" si="53"/>
        <v>-0.72581605317987896</v>
      </c>
      <c r="E3305">
        <v>2.5394522038817424E-3</v>
      </c>
    </row>
    <row r="3306" spans="2:5" x14ac:dyDescent="0.35">
      <c r="B3306" s="191">
        <v>43567</v>
      </c>
      <c r="C3306" s="72">
        <v>201.58</v>
      </c>
      <c r="D3306" s="192">
        <f t="shared" si="53"/>
        <v>11.685966016362492</v>
      </c>
      <c r="E3306">
        <v>2.5364300989705324E-3</v>
      </c>
    </row>
    <row r="3307" spans="2:5" x14ac:dyDescent="0.35">
      <c r="B3307" s="191">
        <v>35291</v>
      </c>
      <c r="C3307" s="72">
        <v>15.89</v>
      </c>
      <c r="D3307" s="192">
        <f t="shared" si="53"/>
        <v>-0.98613679986040825</v>
      </c>
      <c r="E3307">
        <v>2.5236593059938528E-3</v>
      </c>
    </row>
    <row r="3308" spans="2:5" x14ac:dyDescent="0.35">
      <c r="B3308" s="191">
        <v>46058</v>
      </c>
      <c r="C3308" s="72">
        <v>1146.2</v>
      </c>
      <c r="D3308" s="192">
        <f t="shared" si="53"/>
        <v>0.55307444242703463</v>
      </c>
      <c r="E3308">
        <v>2.5102114000332687E-3</v>
      </c>
    </row>
    <row r="3309" spans="2:5" x14ac:dyDescent="0.35">
      <c r="B3309" s="191">
        <v>44851</v>
      </c>
      <c r="C3309" s="72">
        <v>738.02</v>
      </c>
      <c r="D3309" s="192">
        <f t="shared" si="53"/>
        <v>1.0399126565134469</v>
      </c>
      <c r="E3309">
        <v>2.4993887364503919E-3</v>
      </c>
    </row>
    <row r="3310" spans="2:5" x14ac:dyDescent="0.35">
      <c r="B3310" s="191">
        <v>43879</v>
      </c>
      <c r="C3310" s="72">
        <v>361.79</v>
      </c>
      <c r="D3310" s="192">
        <f t="shared" si="53"/>
        <v>-0.57202848490583891</v>
      </c>
      <c r="E3310">
        <v>2.493834686469576E-3</v>
      </c>
    </row>
    <row r="3311" spans="2:5" x14ac:dyDescent="0.35">
      <c r="B3311" s="191">
        <v>45181</v>
      </c>
      <c r="C3311" s="72">
        <v>845.36</v>
      </c>
      <c r="D3311" s="192">
        <f t="shared" si="53"/>
        <v>5.5460740281864647</v>
      </c>
      <c r="E3311">
        <v>2.4903351279557118E-3</v>
      </c>
    </row>
    <row r="3312" spans="2:5" x14ac:dyDescent="0.35">
      <c r="B3312" s="191">
        <v>42591</v>
      </c>
      <c r="C3312" s="72">
        <v>129.13999999999999</v>
      </c>
      <c r="D3312" s="192">
        <f t="shared" si="53"/>
        <v>9.6113393590797038</v>
      </c>
      <c r="E3312">
        <v>2.4840863219997011E-3</v>
      </c>
    </row>
    <row r="3313" spans="2:5" x14ac:dyDescent="0.35">
      <c r="B3313" s="191">
        <v>37678</v>
      </c>
      <c r="C3313" s="72">
        <v>12.17</v>
      </c>
      <c r="D3313" s="192">
        <f t="shared" si="53"/>
        <v>-0.9767987188774927</v>
      </c>
      <c r="E3313">
        <v>2.4711696869850197E-3</v>
      </c>
    </row>
    <row r="3314" spans="2:5" x14ac:dyDescent="0.35">
      <c r="B3314" s="191">
        <v>44076</v>
      </c>
      <c r="C3314" s="72">
        <v>524.54</v>
      </c>
      <c r="D3314" s="192">
        <f t="shared" si="53"/>
        <v>-0.55398154840355429</v>
      </c>
      <c r="E3314">
        <v>2.4653607262301591E-3</v>
      </c>
    </row>
    <row r="3315" spans="2:5" x14ac:dyDescent="0.35">
      <c r="B3315" s="191">
        <v>45985</v>
      </c>
      <c r="C3315" s="72">
        <v>1176.05</v>
      </c>
      <c r="D3315" s="192">
        <f t="shared" si="53"/>
        <v>19.5136926565498</v>
      </c>
      <c r="E3315">
        <v>2.4548871860001764E-3</v>
      </c>
    </row>
    <row r="3316" spans="2:5" x14ac:dyDescent="0.35">
      <c r="B3316" s="191">
        <v>40004</v>
      </c>
      <c r="C3316" s="72">
        <v>57.33</v>
      </c>
      <c r="D3316" s="192">
        <f t="shared" si="53"/>
        <v>-0.94203763054929279</v>
      </c>
      <c r="E3316">
        <v>2.4479804161565699E-3</v>
      </c>
    </row>
    <row r="3317" spans="2:5" x14ac:dyDescent="0.35">
      <c r="B3317" s="191">
        <v>45713</v>
      </c>
      <c r="C3317" s="72">
        <v>989.09</v>
      </c>
      <c r="D3317" s="192">
        <f t="shared" si="53"/>
        <v>11.579041078468778</v>
      </c>
      <c r="E3317">
        <v>2.4425345603438231E-3</v>
      </c>
    </row>
    <row r="3318" spans="2:5" x14ac:dyDescent="0.35">
      <c r="B3318" s="191">
        <v>40241</v>
      </c>
      <c r="C3318" s="72">
        <v>78.63</v>
      </c>
      <c r="D3318" s="192">
        <f t="shared" si="53"/>
        <v>1.1040941932031041</v>
      </c>
      <c r="E3318">
        <v>2.4222335543089279E-3</v>
      </c>
    </row>
    <row r="3319" spans="2:5" x14ac:dyDescent="0.35">
      <c r="B3319" s="191">
        <v>38432</v>
      </c>
      <c r="C3319" s="72">
        <v>37.369999999999997</v>
      </c>
      <c r="D3319" s="192">
        <f t="shared" si="53"/>
        <v>-0.35801408692664494</v>
      </c>
      <c r="E3319">
        <v>2.4141630901286515E-3</v>
      </c>
    </row>
    <row r="3320" spans="2:5" x14ac:dyDescent="0.35">
      <c r="B3320" s="191">
        <v>38666</v>
      </c>
      <c r="C3320" s="72">
        <v>58.21</v>
      </c>
      <c r="D3320" s="192">
        <f t="shared" si="53"/>
        <v>-0.89871589643652561</v>
      </c>
      <c r="E3320">
        <v>2.4108834165661452E-3</v>
      </c>
    </row>
    <row r="3321" spans="2:5" x14ac:dyDescent="0.35">
      <c r="B3321" s="191">
        <v>44193</v>
      </c>
      <c r="C3321" s="72">
        <v>574.72</v>
      </c>
      <c r="D3321" s="192">
        <f t="shared" si="53"/>
        <v>1.9300025490695898</v>
      </c>
      <c r="E3321">
        <v>2.406948756409788E-3</v>
      </c>
    </row>
    <row r="3322" spans="2:5" x14ac:dyDescent="0.35">
      <c r="B3322" s="191">
        <v>43577</v>
      </c>
      <c r="C3322" s="72">
        <v>196.15</v>
      </c>
      <c r="D3322" s="192">
        <f t="shared" si="53"/>
        <v>2.607688063270186</v>
      </c>
      <c r="E3322">
        <v>2.4018806214227695E-3</v>
      </c>
    </row>
    <row r="3323" spans="2:5" x14ac:dyDescent="0.35">
      <c r="B3323" s="191">
        <v>39926</v>
      </c>
      <c r="C3323" s="72">
        <v>54.37</v>
      </c>
      <c r="D3323" s="192">
        <f t="shared" si="53"/>
        <v>2.2420989862850327</v>
      </c>
      <c r="E3323">
        <v>2.3967551622419148E-3</v>
      </c>
    </row>
    <row r="3324" spans="2:5" x14ac:dyDescent="0.35">
      <c r="B3324" s="191">
        <v>35209</v>
      </c>
      <c r="C3324" s="72">
        <v>16.77</v>
      </c>
      <c r="D3324" s="192">
        <f t="shared" si="53"/>
        <v>-0.89194587628865984</v>
      </c>
      <c r="E3324">
        <v>2.3909145248057762E-3</v>
      </c>
    </row>
    <row r="3325" spans="2:5" x14ac:dyDescent="0.35">
      <c r="B3325" s="191">
        <v>42947</v>
      </c>
      <c r="C3325" s="72">
        <v>155.19999999999999</v>
      </c>
      <c r="D3325" s="192">
        <f t="shared" si="53"/>
        <v>0.2694258138393586</v>
      </c>
      <c r="E3325">
        <v>2.3897177549569992E-3</v>
      </c>
    </row>
    <row r="3326" spans="2:5" x14ac:dyDescent="0.35">
      <c r="B3326" s="191">
        <v>41415</v>
      </c>
      <c r="C3326" s="72">
        <v>122.26</v>
      </c>
      <c r="D3326" s="192">
        <f t="shared" si="53"/>
        <v>2.2165219679031836</v>
      </c>
      <c r="E3326">
        <v>2.3776338443879386E-3</v>
      </c>
    </row>
    <row r="3327" spans="2:5" x14ac:dyDescent="0.35">
      <c r="B3327" s="191">
        <v>36447</v>
      </c>
      <c r="C3327" s="72">
        <v>38.01</v>
      </c>
      <c r="D3327" s="192">
        <f t="shared" si="53"/>
        <v>-0.50170424750917675</v>
      </c>
      <c r="E3327">
        <v>2.373417721518889E-3</v>
      </c>
    </row>
    <row r="3328" spans="2:5" x14ac:dyDescent="0.35">
      <c r="B3328" s="191">
        <v>40171</v>
      </c>
      <c r="C3328" s="72">
        <v>76.28</v>
      </c>
      <c r="D3328" s="192">
        <f t="shared" si="53"/>
        <v>-0.43944738389182836</v>
      </c>
      <c r="E3328">
        <v>2.3653088042050463E-3</v>
      </c>
    </row>
    <row r="3329" spans="2:5" x14ac:dyDescent="0.35">
      <c r="B3329" s="191">
        <v>42835</v>
      </c>
      <c r="C3329" s="72">
        <v>136.08000000000001</v>
      </c>
      <c r="D3329" s="192">
        <f t="shared" si="53"/>
        <v>-1.9801980198018709E-3</v>
      </c>
      <c r="E3329">
        <v>2.3571007660578847E-3</v>
      </c>
    </row>
    <row r="3330" spans="2:5" x14ac:dyDescent="0.35">
      <c r="B3330" s="191">
        <v>42650</v>
      </c>
      <c r="C3330" s="72">
        <v>136.35</v>
      </c>
      <c r="D3330" s="192">
        <f t="shared" si="53"/>
        <v>-0.85522250183161852</v>
      </c>
      <c r="E3330">
        <v>2.3524222597954836E-3</v>
      </c>
    </row>
    <row r="3331" spans="2:5" x14ac:dyDescent="0.35">
      <c r="B3331" s="191">
        <v>45721</v>
      </c>
      <c r="C3331" s="72">
        <v>941.79</v>
      </c>
      <c r="D3331" s="192">
        <f t="shared" si="53"/>
        <v>6.1239788199697429</v>
      </c>
      <c r="E3331">
        <v>2.3521147746865534E-3</v>
      </c>
    </row>
    <row r="3332" spans="2:5" x14ac:dyDescent="0.35">
      <c r="B3332" s="191">
        <v>42100</v>
      </c>
      <c r="C3332" s="72">
        <v>132.19999999999999</v>
      </c>
      <c r="D3332" s="192">
        <f t="shared" ref="D3332:D3395" si="54">C3332/C3333-1</f>
        <v>-0.8270787824881296</v>
      </c>
      <c r="E3332">
        <v>2.3504435514443145E-3</v>
      </c>
    </row>
    <row r="3333" spans="2:5" x14ac:dyDescent="0.35">
      <c r="B3333" s="191">
        <v>44783</v>
      </c>
      <c r="C3333" s="72">
        <v>764.51</v>
      </c>
      <c r="D3333" s="192">
        <f t="shared" si="54"/>
        <v>1.0731912354919189</v>
      </c>
      <c r="E3333">
        <v>2.346863855674286E-3</v>
      </c>
    </row>
    <row r="3334" spans="2:5" x14ac:dyDescent="0.35">
      <c r="B3334" s="191">
        <v>44011</v>
      </c>
      <c r="C3334" s="72">
        <v>368.76</v>
      </c>
      <c r="D3334" s="192">
        <f t="shared" si="54"/>
        <v>-2.3267139224067979E-3</v>
      </c>
      <c r="E3334">
        <v>2.3375917368850807E-3</v>
      </c>
    </row>
    <row r="3335" spans="2:5" x14ac:dyDescent="0.35">
      <c r="B3335" s="191">
        <v>44012</v>
      </c>
      <c r="C3335" s="72">
        <v>369.62</v>
      </c>
      <c r="D3335" s="192">
        <f t="shared" si="54"/>
        <v>7.5898210550778522</v>
      </c>
      <c r="E3335">
        <v>2.3321401453519908E-3</v>
      </c>
    </row>
    <row r="3336" spans="2:5" x14ac:dyDescent="0.35">
      <c r="B3336" s="191">
        <v>39868</v>
      </c>
      <c r="C3336" s="72">
        <v>43.03</v>
      </c>
      <c r="D3336" s="192">
        <f t="shared" si="54"/>
        <v>-0.88253439615636597</v>
      </c>
      <c r="E3336">
        <v>2.3293733985558784E-3</v>
      </c>
    </row>
    <row r="3337" spans="2:5" x14ac:dyDescent="0.35">
      <c r="B3337" s="191">
        <v>44007</v>
      </c>
      <c r="C3337" s="72">
        <v>366.32</v>
      </c>
      <c r="D3337" s="192">
        <f t="shared" si="54"/>
        <v>0.66056210335448773</v>
      </c>
      <c r="E3337">
        <v>2.3257722932112923E-3</v>
      </c>
    </row>
    <row r="3338" spans="2:5" x14ac:dyDescent="0.35">
      <c r="B3338" s="191">
        <v>43389</v>
      </c>
      <c r="C3338" s="72">
        <v>220.6</v>
      </c>
      <c r="D3338" s="192">
        <f t="shared" si="54"/>
        <v>-0.70806976682635048</v>
      </c>
      <c r="E3338">
        <v>2.3172338588759445E-3</v>
      </c>
    </row>
    <row r="3339" spans="2:5" x14ac:dyDescent="0.35">
      <c r="B3339" s="191">
        <v>45049</v>
      </c>
      <c r="C3339" s="72">
        <v>755.66</v>
      </c>
      <c r="D3339" s="192">
        <f t="shared" si="54"/>
        <v>33.711070280202115</v>
      </c>
      <c r="E3339">
        <v>2.3079371816638883E-3</v>
      </c>
    </row>
    <row r="3340" spans="2:5" x14ac:dyDescent="0.35">
      <c r="B3340" s="191">
        <v>36670</v>
      </c>
      <c r="C3340" s="72">
        <v>21.77</v>
      </c>
      <c r="D3340" s="192">
        <f t="shared" si="54"/>
        <v>-0.73739445114595903</v>
      </c>
      <c r="E3340">
        <v>2.302025782688899E-3</v>
      </c>
    </row>
    <row r="3341" spans="2:5" x14ac:dyDescent="0.35">
      <c r="B3341" s="191">
        <v>40310</v>
      </c>
      <c r="C3341" s="72">
        <v>82.9</v>
      </c>
      <c r="D3341" s="192">
        <f t="shared" si="54"/>
        <v>2.1484998101025452</v>
      </c>
      <c r="E3341">
        <v>2.2971829283038314E-3</v>
      </c>
    </row>
    <row r="3342" spans="2:5" x14ac:dyDescent="0.35">
      <c r="B3342" s="191">
        <v>38182</v>
      </c>
      <c r="C3342" s="72">
        <v>26.33</v>
      </c>
      <c r="D3342" s="192">
        <f t="shared" si="54"/>
        <v>-0.62599431818181817</v>
      </c>
      <c r="E3342">
        <v>2.2839741149600634E-3</v>
      </c>
    </row>
    <row r="3343" spans="2:5" x14ac:dyDescent="0.35">
      <c r="B3343" s="191">
        <v>39430</v>
      </c>
      <c r="C3343" s="72">
        <v>70.400000000000006</v>
      </c>
      <c r="D3343" s="192">
        <f t="shared" si="54"/>
        <v>-0.93824832244199818</v>
      </c>
      <c r="E3343">
        <v>2.277904328018332E-3</v>
      </c>
    </row>
    <row r="3344" spans="2:5" x14ac:dyDescent="0.35">
      <c r="B3344" s="191">
        <v>45329</v>
      </c>
      <c r="C3344" s="72">
        <v>1140.05</v>
      </c>
      <c r="D3344" s="192">
        <f t="shared" si="54"/>
        <v>42.053247734138971</v>
      </c>
      <c r="E3344">
        <v>2.2770031473633434E-3</v>
      </c>
    </row>
    <row r="3345" spans="2:5" x14ac:dyDescent="0.35">
      <c r="B3345" s="191">
        <v>36209</v>
      </c>
      <c r="C3345" s="72">
        <v>26.48</v>
      </c>
      <c r="D3345" s="192">
        <f t="shared" si="54"/>
        <v>-0.25091937765205097</v>
      </c>
      <c r="E3345">
        <v>2.2710068130202821E-3</v>
      </c>
    </row>
    <row r="3346" spans="2:5" x14ac:dyDescent="0.35">
      <c r="B3346" s="191">
        <v>38362</v>
      </c>
      <c r="C3346" s="72">
        <v>35.35</v>
      </c>
      <c r="D3346" s="192">
        <f t="shared" si="54"/>
        <v>-0.96752560745946448</v>
      </c>
      <c r="E3346">
        <v>2.268216614686569E-3</v>
      </c>
    </row>
    <row r="3347" spans="2:5" x14ac:dyDescent="0.35">
      <c r="B3347" s="191">
        <v>45763</v>
      </c>
      <c r="C3347" s="72">
        <v>1088.55</v>
      </c>
      <c r="D3347" s="192">
        <f t="shared" si="54"/>
        <v>0.31613628669536187</v>
      </c>
      <c r="E3347">
        <v>2.2650056625141968E-3</v>
      </c>
    </row>
    <row r="3348" spans="2:5" x14ac:dyDescent="0.35">
      <c r="B3348" s="191">
        <v>45173</v>
      </c>
      <c r="C3348" s="72">
        <v>827.08</v>
      </c>
      <c r="D3348" s="192">
        <f t="shared" si="54"/>
        <v>-0.26007568505712153</v>
      </c>
      <c r="E3348">
        <v>2.2539444027047661E-3</v>
      </c>
    </row>
    <row r="3349" spans="2:5" x14ac:dyDescent="0.35">
      <c r="B3349" s="191">
        <v>45454</v>
      </c>
      <c r="C3349" s="72">
        <v>1117.79</v>
      </c>
      <c r="D3349" s="192">
        <f t="shared" si="54"/>
        <v>2.8478141135972459</v>
      </c>
      <c r="E3349">
        <v>2.2505559142098619E-3</v>
      </c>
    </row>
    <row r="3350" spans="2:5" x14ac:dyDescent="0.35">
      <c r="B3350" s="191">
        <v>43105</v>
      </c>
      <c r="C3350" s="72">
        <v>290.5</v>
      </c>
      <c r="D3350" s="192">
        <f t="shared" si="54"/>
        <v>-0.68482494493929758</v>
      </c>
      <c r="E3350">
        <v>2.2425392444367365E-3</v>
      </c>
    </row>
    <row r="3351" spans="2:5" x14ac:dyDescent="0.35">
      <c r="B3351" s="191">
        <v>45261</v>
      </c>
      <c r="C3351" s="72">
        <v>921.71</v>
      </c>
      <c r="D3351" s="192">
        <f t="shared" si="54"/>
        <v>50.492178770949728</v>
      </c>
      <c r="E3351">
        <v>2.2399826020769176E-3</v>
      </c>
    </row>
    <row r="3352" spans="2:5" x14ac:dyDescent="0.35">
      <c r="B3352" s="191">
        <v>37952</v>
      </c>
      <c r="C3352" s="72">
        <v>17.899999999999999</v>
      </c>
      <c r="D3352" s="192">
        <f t="shared" si="54"/>
        <v>-0.86674607310355101</v>
      </c>
      <c r="E3352">
        <v>2.2396416573347011E-3</v>
      </c>
    </row>
    <row r="3353" spans="2:5" x14ac:dyDescent="0.35">
      <c r="B3353" s="191">
        <v>41218</v>
      </c>
      <c r="C3353" s="72">
        <v>134.33000000000001</v>
      </c>
      <c r="D3353" s="192">
        <f t="shared" si="54"/>
        <v>8.9947916666666679</v>
      </c>
      <c r="E3353">
        <v>2.2383048571217312E-3</v>
      </c>
    </row>
    <row r="3354" spans="2:5" x14ac:dyDescent="0.35">
      <c r="B3354" s="191">
        <v>37029</v>
      </c>
      <c r="C3354" s="72">
        <v>13.44</v>
      </c>
      <c r="D3354" s="192">
        <f t="shared" si="54"/>
        <v>-0.90011148272017838</v>
      </c>
      <c r="E3354">
        <v>2.2371364653244186E-3</v>
      </c>
    </row>
    <row r="3355" spans="2:5" x14ac:dyDescent="0.35">
      <c r="B3355" s="191">
        <v>41858</v>
      </c>
      <c r="C3355" s="72">
        <v>134.55000000000001</v>
      </c>
      <c r="D3355" s="192">
        <f t="shared" si="54"/>
        <v>-3.2362459546925515E-2</v>
      </c>
      <c r="E3355">
        <v>2.2346368715084886E-3</v>
      </c>
    </row>
    <row r="3356" spans="2:5" x14ac:dyDescent="0.35">
      <c r="B3356" s="191">
        <v>42110</v>
      </c>
      <c r="C3356" s="72">
        <v>139.05000000000001</v>
      </c>
      <c r="D3356" s="192">
        <f t="shared" si="54"/>
        <v>5.1965240641711228</v>
      </c>
      <c r="E3356">
        <v>2.2343952717314153E-3</v>
      </c>
    </row>
    <row r="3357" spans="2:5" x14ac:dyDescent="0.35">
      <c r="B3357" s="191">
        <v>36677</v>
      </c>
      <c r="C3357" s="72">
        <v>22.44</v>
      </c>
      <c r="D3357" s="192">
        <f t="shared" si="54"/>
        <v>-0.97276897313302424</v>
      </c>
      <c r="E3357">
        <v>2.2331397945511977E-3</v>
      </c>
    </row>
    <row r="3358" spans="2:5" x14ac:dyDescent="0.35">
      <c r="B3358" s="191">
        <v>44460</v>
      </c>
      <c r="C3358" s="72">
        <v>824.06</v>
      </c>
      <c r="D3358" s="192">
        <f t="shared" si="54"/>
        <v>-1.8555571435377116E-2</v>
      </c>
      <c r="E3358">
        <v>2.2256546221859352E-3</v>
      </c>
    </row>
    <row r="3359" spans="2:5" x14ac:dyDescent="0.35">
      <c r="B3359" s="191">
        <v>45097</v>
      </c>
      <c r="C3359" s="72">
        <v>839.64</v>
      </c>
      <c r="D3359" s="192">
        <f t="shared" si="54"/>
        <v>60.920353982300881</v>
      </c>
      <c r="E3359">
        <v>2.2201532621930475E-3</v>
      </c>
    </row>
    <row r="3360" spans="2:5" x14ac:dyDescent="0.35">
      <c r="B3360" s="191">
        <v>37736</v>
      </c>
      <c r="C3360" s="72">
        <v>13.56</v>
      </c>
      <c r="D3360" s="192">
        <f t="shared" si="54"/>
        <v>-0.88003184995134032</v>
      </c>
      <c r="E3360">
        <v>2.2172949002217113E-3</v>
      </c>
    </row>
    <row r="3361" spans="2:5" x14ac:dyDescent="0.35">
      <c r="B3361" s="191">
        <v>41346</v>
      </c>
      <c r="C3361" s="72">
        <v>113.03</v>
      </c>
      <c r="D3361" s="192">
        <f t="shared" si="54"/>
        <v>1.0766121624104357</v>
      </c>
      <c r="E3361">
        <v>2.21670508955496E-3</v>
      </c>
    </row>
    <row r="3362" spans="2:5" x14ac:dyDescent="0.35">
      <c r="B3362" s="191">
        <v>39924</v>
      </c>
      <c r="C3362" s="72">
        <v>54.43</v>
      </c>
      <c r="D3362" s="192">
        <f t="shared" si="54"/>
        <v>-0.42897608057070913</v>
      </c>
      <c r="E3362">
        <v>2.2095378383353292E-3</v>
      </c>
    </row>
    <row r="3363" spans="2:5" x14ac:dyDescent="0.35">
      <c r="B3363" s="191">
        <v>41106</v>
      </c>
      <c r="C3363" s="72">
        <v>95.32</v>
      </c>
      <c r="D3363" s="192">
        <f t="shared" si="54"/>
        <v>-0.19418378561163252</v>
      </c>
      <c r="E3363">
        <v>2.2079697192722847E-3</v>
      </c>
    </row>
    <row r="3364" spans="2:5" x14ac:dyDescent="0.35">
      <c r="B3364" s="191">
        <v>42285</v>
      </c>
      <c r="C3364" s="72">
        <v>118.29</v>
      </c>
      <c r="D3364" s="192">
        <f t="shared" si="54"/>
        <v>0.99409979770735002</v>
      </c>
      <c r="E3364">
        <v>2.2028297890366311E-3</v>
      </c>
    </row>
    <row r="3365" spans="2:5" x14ac:dyDescent="0.35">
      <c r="B3365" s="191">
        <v>39493</v>
      </c>
      <c r="C3365" s="72">
        <v>59.32</v>
      </c>
      <c r="D3365" s="192">
        <f t="shared" si="54"/>
        <v>-0.8994303539943036</v>
      </c>
      <c r="E3365">
        <v>2.196316945429988E-3</v>
      </c>
    </row>
    <row r="3366" spans="2:5" x14ac:dyDescent="0.35">
      <c r="B3366" s="191">
        <v>44249</v>
      </c>
      <c r="C3366" s="72">
        <v>589.84</v>
      </c>
      <c r="D3366" s="192">
        <f t="shared" si="54"/>
        <v>6.5698151950718691</v>
      </c>
      <c r="E3366">
        <v>2.1918273723560144E-3</v>
      </c>
    </row>
    <row r="3367" spans="2:5" x14ac:dyDescent="0.35">
      <c r="B3367" s="191">
        <v>40785</v>
      </c>
      <c r="C3367" s="72">
        <v>77.92</v>
      </c>
      <c r="D3367" s="192">
        <f t="shared" si="54"/>
        <v>-0.89258044059665276</v>
      </c>
      <c r="E3367">
        <v>2.1864951768488794E-3</v>
      </c>
    </row>
    <row r="3368" spans="2:5" x14ac:dyDescent="0.35">
      <c r="B3368" s="191">
        <v>44378</v>
      </c>
      <c r="C3368" s="72">
        <v>725.38</v>
      </c>
      <c r="D3368" s="192">
        <f t="shared" si="54"/>
        <v>9.5310685249709639</v>
      </c>
      <c r="E3368">
        <v>2.1829234595192037E-3</v>
      </c>
    </row>
    <row r="3369" spans="2:5" x14ac:dyDescent="0.35">
      <c r="B3369" s="191">
        <v>38705</v>
      </c>
      <c r="C3369" s="72">
        <v>68.88</v>
      </c>
      <c r="D3369" s="192">
        <f t="shared" si="54"/>
        <v>-0.83338171262699567</v>
      </c>
      <c r="E3369">
        <v>2.1824530772587281E-3</v>
      </c>
    </row>
    <row r="3370" spans="2:5" x14ac:dyDescent="0.35">
      <c r="B3370" s="191">
        <v>44021</v>
      </c>
      <c r="C3370" s="72">
        <v>413.4</v>
      </c>
      <c r="D3370" s="192">
        <f t="shared" si="54"/>
        <v>29</v>
      </c>
      <c r="E3370">
        <v>2.1818181818180626E-3</v>
      </c>
    </row>
    <row r="3371" spans="2:5" x14ac:dyDescent="0.35">
      <c r="B3371" s="191">
        <v>37746</v>
      </c>
      <c r="C3371" s="72">
        <v>13.78</v>
      </c>
      <c r="D3371" s="192">
        <f t="shared" si="54"/>
        <v>-0.77063914780292941</v>
      </c>
      <c r="E3371">
        <v>2.1818181818180626E-3</v>
      </c>
    </row>
    <row r="3372" spans="2:5" x14ac:dyDescent="0.35">
      <c r="B3372" s="191">
        <v>39979</v>
      </c>
      <c r="C3372" s="72">
        <v>60.08</v>
      </c>
      <c r="D3372" s="192">
        <f t="shared" si="54"/>
        <v>-0.56804946437558423</v>
      </c>
      <c r="E3372">
        <v>2.1684737281066901E-3</v>
      </c>
    </row>
    <row r="3373" spans="2:5" x14ac:dyDescent="0.35">
      <c r="B3373" s="191">
        <v>41912</v>
      </c>
      <c r="C3373" s="72">
        <v>139.09</v>
      </c>
      <c r="D3373" s="192">
        <f t="shared" si="54"/>
        <v>0.15379510576524269</v>
      </c>
      <c r="E3373">
        <v>2.1615390157794234E-3</v>
      </c>
    </row>
    <row r="3374" spans="2:5" x14ac:dyDescent="0.35">
      <c r="B3374" s="191">
        <v>42306</v>
      </c>
      <c r="C3374" s="72">
        <v>120.55</v>
      </c>
      <c r="D3374" s="192">
        <f t="shared" si="54"/>
        <v>-0.82129621394052599</v>
      </c>
      <c r="E3374">
        <v>2.1614431789840349E-3</v>
      </c>
    </row>
    <row r="3375" spans="2:5" x14ac:dyDescent="0.35">
      <c r="B3375" s="191">
        <v>45014</v>
      </c>
      <c r="C3375" s="72">
        <v>674.58</v>
      </c>
      <c r="D3375" s="192">
        <f t="shared" si="54"/>
        <v>2.0801333272453317</v>
      </c>
      <c r="E3375">
        <v>2.154115846864757E-3</v>
      </c>
    </row>
    <row r="3376" spans="2:5" x14ac:dyDescent="0.35">
      <c r="B3376" s="191">
        <v>43371</v>
      </c>
      <c r="C3376" s="72">
        <v>219.01</v>
      </c>
      <c r="D3376" s="192">
        <f t="shared" si="54"/>
        <v>4.874731759656652</v>
      </c>
      <c r="E3376">
        <v>2.1506360391689849E-3</v>
      </c>
    </row>
    <row r="3377" spans="2:5" x14ac:dyDescent="0.35">
      <c r="B3377" s="191">
        <v>38429</v>
      </c>
      <c r="C3377" s="72">
        <v>37.28</v>
      </c>
      <c r="D3377" s="192">
        <f t="shared" si="54"/>
        <v>0.59248184536522852</v>
      </c>
      <c r="E3377">
        <v>2.1505376344086446E-3</v>
      </c>
    </row>
    <row r="3378" spans="2:5" x14ac:dyDescent="0.35">
      <c r="B3378" s="191">
        <v>35818</v>
      </c>
      <c r="C3378" s="72">
        <v>23.41</v>
      </c>
      <c r="D3378" s="192">
        <f t="shared" si="54"/>
        <v>-0.96971617810664668</v>
      </c>
      <c r="E3378">
        <v>2.1404109589040488E-3</v>
      </c>
    </row>
    <row r="3379" spans="2:5" x14ac:dyDescent="0.35">
      <c r="B3379" s="191">
        <v>44902</v>
      </c>
      <c r="C3379" s="72">
        <v>773.02</v>
      </c>
      <c r="D3379" s="192">
        <f t="shared" si="54"/>
        <v>-0.3337527795494114</v>
      </c>
      <c r="E3379">
        <v>2.1260597889496413E-3</v>
      </c>
    </row>
    <row r="3380" spans="2:5" x14ac:dyDescent="0.35">
      <c r="B3380" s="191">
        <v>45491</v>
      </c>
      <c r="C3380" s="72">
        <v>1160.26</v>
      </c>
      <c r="D3380" s="192">
        <f t="shared" si="54"/>
        <v>33.884546001202651</v>
      </c>
      <c r="E3380">
        <v>2.1247192952151828E-3</v>
      </c>
    </row>
    <row r="3381" spans="2:5" x14ac:dyDescent="0.35">
      <c r="B3381" s="191">
        <v>38338</v>
      </c>
      <c r="C3381" s="72">
        <v>33.26</v>
      </c>
      <c r="D3381" s="192">
        <f t="shared" si="54"/>
        <v>-0.95497434647822499</v>
      </c>
      <c r="E3381">
        <v>2.1090689966858367E-3</v>
      </c>
    </row>
    <row r="3382" spans="2:5" x14ac:dyDescent="0.35">
      <c r="B3382" s="191">
        <v>44931</v>
      </c>
      <c r="C3382" s="72">
        <v>738.69</v>
      </c>
      <c r="D3382" s="192">
        <f t="shared" si="54"/>
        <v>4.9571774193548395</v>
      </c>
      <c r="E3382">
        <v>2.1027213283772994E-3</v>
      </c>
    </row>
    <row r="3383" spans="2:5" x14ac:dyDescent="0.35">
      <c r="B3383" s="191">
        <v>41407</v>
      </c>
      <c r="C3383" s="72">
        <v>124</v>
      </c>
      <c r="D3383" s="192">
        <f t="shared" si="54"/>
        <v>-4.3062200956937913E-2</v>
      </c>
      <c r="E3383">
        <v>2.1011798933248116E-3</v>
      </c>
    </row>
    <row r="3384" spans="2:5" x14ac:dyDescent="0.35">
      <c r="B3384" s="191">
        <v>42011</v>
      </c>
      <c r="C3384" s="72">
        <v>129.58000000000001</v>
      </c>
      <c r="D3384" s="192">
        <f t="shared" si="54"/>
        <v>0.3447488584474887</v>
      </c>
      <c r="E3384">
        <v>2.0880055680150278E-3</v>
      </c>
    </row>
    <row r="3385" spans="2:5" x14ac:dyDescent="0.35">
      <c r="B3385" s="191">
        <v>41026</v>
      </c>
      <c r="C3385" s="72">
        <v>96.36</v>
      </c>
      <c r="D3385" s="192">
        <f t="shared" si="54"/>
        <v>-0.91151271384886634</v>
      </c>
      <c r="E3385">
        <v>2.0798668885191329E-3</v>
      </c>
    </row>
    <row r="3386" spans="2:5" x14ac:dyDescent="0.35">
      <c r="B3386" s="191">
        <v>45301</v>
      </c>
      <c r="C3386" s="72">
        <v>1088.97</v>
      </c>
      <c r="D3386" s="192">
        <f t="shared" si="54"/>
        <v>9.1915769770706603</v>
      </c>
      <c r="E3386">
        <v>2.0704505300352949E-3</v>
      </c>
    </row>
    <row r="3387" spans="2:5" x14ac:dyDescent="0.35">
      <c r="B3387" s="191">
        <v>42254</v>
      </c>
      <c r="C3387" s="72">
        <v>106.85</v>
      </c>
      <c r="D3387" s="192">
        <f t="shared" si="54"/>
        <v>0.83307599931377596</v>
      </c>
      <c r="E3387">
        <v>2.0632092281722691E-3</v>
      </c>
    </row>
    <row r="3388" spans="2:5" x14ac:dyDescent="0.35">
      <c r="B3388" s="191">
        <v>39412</v>
      </c>
      <c r="C3388" s="72">
        <v>58.29</v>
      </c>
      <c r="D3388" s="192">
        <f t="shared" si="54"/>
        <v>-0.94519556224144419</v>
      </c>
      <c r="E3388">
        <v>2.0629190304279899E-3</v>
      </c>
    </row>
    <row r="3389" spans="2:5" x14ac:dyDescent="0.35">
      <c r="B3389" s="191">
        <v>45873</v>
      </c>
      <c r="C3389" s="72">
        <v>1063.5999999999999</v>
      </c>
      <c r="D3389" s="192">
        <f t="shared" si="54"/>
        <v>4.7346201542028359</v>
      </c>
      <c r="E3389">
        <v>2.0538523864255254E-3</v>
      </c>
    </row>
    <row r="3390" spans="2:5" x14ac:dyDescent="0.35">
      <c r="B3390" s="191">
        <v>43530</v>
      </c>
      <c r="C3390" s="72">
        <v>185.47</v>
      </c>
      <c r="D3390" s="192">
        <f t="shared" si="54"/>
        <v>-0.83830555168084808</v>
      </c>
      <c r="E3390">
        <v>2.0530552704089988E-3</v>
      </c>
    </row>
    <row r="3391" spans="2:5" x14ac:dyDescent="0.35">
      <c r="B3391" s="191">
        <v>45405</v>
      </c>
      <c r="C3391" s="72">
        <v>1147.04</v>
      </c>
      <c r="D3391" s="192">
        <f t="shared" si="54"/>
        <v>14.64216555297968</v>
      </c>
      <c r="E3391">
        <v>2.0529575692982416E-3</v>
      </c>
    </row>
    <row r="3392" spans="2:5" x14ac:dyDescent="0.35">
      <c r="B3392" s="191">
        <v>40085</v>
      </c>
      <c r="C3392" s="72">
        <v>73.33</v>
      </c>
      <c r="D3392" s="192">
        <f t="shared" si="54"/>
        <v>-2.1771669614912836E-3</v>
      </c>
      <c r="E3392">
        <v>2.0497403662200764E-3</v>
      </c>
    </row>
    <row r="3393" spans="2:5" x14ac:dyDescent="0.35">
      <c r="B3393" s="191">
        <v>40074</v>
      </c>
      <c r="C3393" s="72">
        <v>73.489999999999995</v>
      </c>
      <c r="D3393" s="192">
        <f t="shared" si="54"/>
        <v>-6.5250572373442006E-2</v>
      </c>
      <c r="E3393">
        <v>2.0452686119443175E-3</v>
      </c>
    </row>
    <row r="3394" spans="2:5" x14ac:dyDescent="0.35">
      <c r="B3394" s="191">
        <v>40793</v>
      </c>
      <c r="C3394" s="72">
        <v>78.62</v>
      </c>
      <c r="D3394" s="192">
        <f t="shared" si="54"/>
        <v>-0.90653272305771859</v>
      </c>
      <c r="E3394">
        <v>2.0392556716799515E-3</v>
      </c>
    </row>
    <row r="3395" spans="2:5" x14ac:dyDescent="0.35">
      <c r="B3395" s="191">
        <v>45126</v>
      </c>
      <c r="C3395" s="72">
        <v>841.15</v>
      </c>
      <c r="D3395" s="192">
        <f t="shared" si="54"/>
        <v>0.13802714001596472</v>
      </c>
      <c r="E3395">
        <v>2.0370723339369068E-3</v>
      </c>
    </row>
    <row r="3396" spans="2:5" x14ac:dyDescent="0.35">
      <c r="B3396" s="191">
        <v>44869</v>
      </c>
      <c r="C3396" s="72">
        <v>739.13</v>
      </c>
      <c r="D3396" s="192">
        <f t="shared" ref="D3396:D3459" si="55">C3396/C3397-1</f>
        <v>10.514721919302072</v>
      </c>
      <c r="E3396">
        <v>2.033539850602617E-3</v>
      </c>
    </row>
    <row r="3397" spans="2:5" x14ac:dyDescent="0.35">
      <c r="B3397" s="191">
        <v>38685</v>
      </c>
      <c r="C3397" s="72">
        <v>64.19</v>
      </c>
      <c r="D3397" s="192">
        <f t="shared" si="55"/>
        <v>0.62136903258398557</v>
      </c>
      <c r="E3397">
        <v>2.0293474867312256E-3</v>
      </c>
    </row>
    <row r="3398" spans="2:5" x14ac:dyDescent="0.35">
      <c r="B3398" s="191">
        <v>38482</v>
      </c>
      <c r="C3398" s="72">
        <v>39.590000000000003</v>
      </c>
      <c r="D3398" s="192">
        <f t="shared" si="55"/>
        <v>-0.46972944012858286</v>
      </c>
      <c r="E3398">
        <v>2.0248038471275542E-3</v>
      </c>
    </row>
    <row r="3399" spans="2:5" x14ac:dyDescent="0.35">
      <c r="B3399" s="191">
        <v>40169</v>
      </c>
      <c r="C3399" s="72">
        <v>74.66</v>
      </c>
      <c r="D3399" s="192">
        <f t="shared" si="55"/>
        <v>-0.21119915478077134</v>
      </c>
      <c r="E3399">
        <v>2.0131525969666608E-3</v>
      </c>
    </row>
    <row r="3400" spans="2:5" x14ac:dyDescent="0.35">
      <c r="B3400" s="191">
        <v>40354</v>
      </c>
      <c r="C3400" s="72">
        <v>94.65</v>
      </c>
      <c r="D3400" s="192">
        <f t="shared" si="55"/>
        <v>1.6942783945345856</v>
      </c>
      <c r="E3400">
        <v>2.0114334109677667E-3</v>
      </c>
    </row>
    <row r="3401" spans="2:5" x14ac:dyDescent="0.35">
      <c r="B3401" s="191">
        <v>36438</v>
      </c>
      <c r="C3401" s="72">
        <v>35.130000000000003</v>
      </c>
      <c r="D3401" s="192">
        <f t="shared" si="55"/>
        <v>0.39793076004775174</v>
      </c>
      <c r="E3401">
        <v>1.9965772960639505E-3</v>
      </c>
    </row>
    <row r="3402" spans="2:5" x14ac:dyDescent="0.35">
      <c r="B3402" s="191">
        <v>38058</v>
      </c>
      <c r="C3402" s="72">
        <v>25.13</v>
      </c>
      <c r="D3402" s="192">
        <f t="shared" si="55"/>
        <v>-0.80915856622114224</v>
      </c>
      <c r="E3402">
        <v>1.9936204146731029E-3</v>
      </c>
    </row>
    <row r="3403" spans="2:5" x14ac:dyDescent="0.35">
      <c r="B3403" s="191">
        <v>41744</v>
      </c>
      <c r="C3403" s="72">
        <v>131.68</v>
      </c>
      <c r="D3403" s="192">
        <f t="shared" si="55"/>
        <v>3.3315789473684214</v>
      </c>
      <c r="E3403">
        <v>1.9783898949932155E-3</v>
      </c>
    </row>
    <row r="3404" spans="2:5" x14ac:dyDescent="0.35">
      <c r="B3404" s="191">
        <v>38271</v>
      </c>
      <c r="C3404" s="72">
        <v>30.4</v>
      </c>
      <c r="D3404" s="192">
        <f t="shared" si="55"/>
        <v>-0.83797036563266181</v>
      </c>
      <c r="E3404">
        <v>1.9775873434408897E-3</v>
      </c>
    </row>
    <row r="3405" spans="2:5" x14ac:dyDescent="0.35">
      <c r="B3405" s="191">
        <v>43599</v>
      </c>
      <c r="C3405" s="72">
        <v>187.62</v>
      </c>
      <c r="D3405" s="192">
        <f t="shared" si="55"/>
        <v>3.1090670170827863</v>
      </c>
      <c r="E3405">
        <v>1.9759679572763922E-3</v>
      </c>
    </row>
    <row r="3406" spans="2:5" x14ac:dyDescent="0.35">
      <c r="B3406" s="191">
        <v>39871</v>
      </c>
      <c r="C3406" s="72">
        <v>45.66</v>
      </c>
      <c r="D3406" s="192">
        <f t="shared" si="55"/>
        <v>-0.6409530549657938</v>
      </c>
      <c r="E3406">
        <v>1.9749835418036987E-3</v>
      </c>
    </row>
    <row r="3407" spans="2:5" x14ac:dyDescent="0.35">
      <c r="B3407" s="191">
        <v>41430</v>
      </c>
      <c r="C3407" s="72">
        <v>127.17</v>
      </c>
      <c r="D3407" s="192">
        <f t="shared" si="55"/>
        <v>5.2491400491400491</v>
      </c>
      <c r="E3407">
        <v>1.9697447210842434E-3</v>
      </c>
    </row>
    <row r="3408" spans="2:5" x14ac:dyDescent="0.35">
      <c r="B3408" s="191">
        <v>36622</v>
      </c>
      <c r="C3408" s="72">
        <v>20.350000000000001</v>
      </c>
      <c r="D3408" s="192">
        <f t="shared" si="55"/>
        <v>-0.85207530711637713</v>
      </c>
      <c r="E3408">
        <v>1.969473165928326E-3</v>
      </c>
    </row>
    <row r="3409" spans="2:5" x14ac:dyDescent="0.35">
      <c r="B3409" s="191">
        <v>42863</v>
      </c>
      <c r="C3409" s="72">
        <v>137.57</v>
      </c>
      <c r="D3409" s="192">
        <f t="shared" si="55"/>
        <v>4.3780297107114938</v>
      </c>
      <c r="E3409">
        <v>1.9664967225052621E-3</v>
      </c>
    </row>
    <row r="3410" spans="2:5" x14ac:dyDescent="0.35">
      <c r="B3410" s="191">
        <v>35801</v>
      </c>
      <c r="C3410" s="72">
        <v>25.58</v>
      </c>
      <c r="D3410" s="192">
        <f t="shared" si="55"/>
        <v>1.498046875</v>
      </c>
      <c r="E3410">
        <v>1.9584802193497453E-3</v>
      </c>
    </row>
    <row r="3411" spans="2:5" x14ac:dyDescent="0.35">
      <c r="B3411" s="191">
        <v>37565</v>
      </c>
      <c r="C3411" s="72">
        <v>10.24</v>
      </c>
      <c r="D3411" s="192">
        <f t="shared" si="55"/>
        <v>-0.3337670787247885</v>
      </c>
      <c r="E3411">
        <v>1.9569471624265589E-3</v>
      </c>
    </row>
    <row r="3412" spans="2:5" x14ac:dyDescent="0.35">
      <c r="B3412" s="191">
        <v>37778</v>
      </c>
      <c r="C3412" s="72">
        <v>15.37</v>
      </c>
      <c r="D3412" s="192">
        <f t="shared" si="55"/>
        <v>-0.93044619422572183</v>
      </c>
      <c r="E3412">
        <v>1.9556714471968828E-3</v>
      </c>
    </row>
    <row r="3413" spans="2:5" x14ac:dyDescent="0.35">
      <c r="B3413" s="191">
        <v>43605</v>
      </c>
      <c r="C3413" s="72">
        <v>220.98</v>
      </c>
      <c r="D3413" s="192">
        <f t="shared" si="55"/>
        <v>13.330739299610894</v>
      </c>
      <c r="E3413">
        <v>1.949671276354481E-3</v>
      </c>
    </row>
    <row r="3414" spans="2:5" x14ac:dyDescent="0.35">
      <c r="B3414" s="191">
        <v>35328</v>
      </c>
      <c r="C3414" s="72">
        <v>15.42</v>
      </c>
      <c r="D3414" s="192">
        <f t="shared" si="55"/>
        <v>-0.98622673193040122</v>
      </c>
      <c r="E3414">
        <v>1.9493177387914784E-3</v>
      </c>
    </row>
    <row r="3415" spans="2:5" x14ac:dyDescent="0.35">
      <c r="B3415" s="191">
        <v>45478</v>
      </c>
      <c r="C3415" s="72">
        <v>1119.56</v>
      </c>
      <c r="D3415" s="192">
        <f t="shared" si="55"/>
        <v>9.331856773717238</v>
      </c>
      <c r="E3415">
        <v>1.9420256132594016E-3</v>
      </c>
    </row>
    <row r="3416" spans="2:5" x14ac:dyDescent="0.35">
      <c r="B3416" s="191">
        <v>41129</v>
      </c>
      <c r="C3416" s="72">
        <v>108.36</v>
      </c>
      <c r="D3416" s="192">
        <f t="shared" si="55"/>
        <v>3.1967467079783116</v>
      </c>
      <c r="E3416">
        <v>1.9417475728153999E-3</v>
      </c>
    </row>
    <row r="3417" spans="2:5" x14ac:dyDescent="0.35">
      <c r="B3417" s="191">
        <v>38167</v>
      </c>
      <c r="C3417" s="72">
        <v>25.82</v>
      </c>
      <c r="D3417" s="192">
        <f t="shared" si="55"/>
        <v>-0.9419436075010118</v>
      </c>
      <c r="E3417">
        <v>1.9402405898332198E-3</v>
      </c>
    </row>
    <row r="3418" spans="2:5" x14ac:dyDescent="0.35">
      <c r="B3418" s="191">
        <v>44126</v>
      </c>
      <c r="C3418" s="72">
        <v>444.74</v>
      </c>
      <c r="D3418" s="192">
        <f t="shared" si="55"/>
        <v>8.5499248443203779</v>
      </c>
      <c r="E3418">
        <v>1.937460574930272E-3</v>
      </c>
    </row>
    <row r="3419" spans="2:5" x14ac:dyDescent="0.35">
      <c r="B3419" s="191">
        <v>39911</v>
      </c>
      <c r="C3419" s="72">
        <v>46.57</v>
      </c>
      <c r="D3419" s="192">
        <f t="shared" si="55"/>
        <v>0.48785942492012779</v>
      </c>
      <c r="E3419">
        <v>1.9363166953529909E-3</v>
      </c>
    </row>
    <row r="3420" spans="2:5" x14ac:dyDescent="0.35">
      <c r="B3420" s="191">
        <v>38247</v>
      </c>
      <c r="C3420" s="72">
        <v>31.3</v>
      </c>
      <c r="D3420" s="192">
        <f t="shared" si="55"/>
        <v>-0.84219813461053694</v>
      </c>
      <c r="E3420">
        <v>1.9206145966710331E-3</v>
      </c>
    </row>
    <row r="3421" spans="2:5" x14ac:dyDescent="0.35">
      <c r="B3421" s="191">
        <v>43563</v>
      </c>
      <c r="C3421" s="72">
        <v>198.35</v>
      </c>
      <c r="D3421" s="192">
        <f t="shared" si="55"/>
        <v>6.5937978560490045</v>
      </c>
      <c r="E3421">
        <v>1.9194827499116052E-3</v>
      </c>
    </row>
    <row r="3422" spans="2:5" x14ac:dyDescent="0.35">
      <c r="B3422" s="191">
        <v>35664</v>
      </c>
      <c r="C3422" s="72">
        <v>26.12</v>
      </c>
      <c r="D3422" s="192">
        <f t="shared" si="55"/>
        <v>-0.95014981773765672</v>
      </c>
      <c r="E3422">
        <v>1.9179133103184309E-3</v>
      </c>
    </row>
    <row r="3423" spans="2:5" x14ac:dyDescent="0.35">
      <c r="B3423" s="191">
        <v>44063</v>
      </c>
      <c r="C3423" s="72">
        <v>523.97</v>
      </c>
      <c r="D3423" s="192">
        <f t="shared" si="55"/>
        <v>4.8793761220825855</v>
      </c>
      <c r="E3423">
        <v>1.9121555729775253E-3</v>
      </c>
    </row>
    <row r="3424" spans="2:5" x14ac:dyDescent="0.35">
      <c r="B3424" s="191">
        <v>41051</v>
      </c>
      <c r="C3424" s="72">
        <v>89.12</v>
      </c>
      <c r="D3424" s="192">
        <f t="shared" si="55"/>
        <v>3.2377555872563004</v>
      </c>
      <c r="E3424">
        <v>1.911186059583958E-3</v>
      </c>
    </row>
    <row r="3425" spans="2:5" x14ac:dyDescent="0.35">
      <c r="B3425" s="191">
        <v>36711</v>
      </c>
      <c r="C3425" s="72">
        <v>21.03</v>
      </c>
      <c r="D3425" s="192">
        <f t="shared" si="55"/>
        <v>-0.8182996371176775</v>
      </c>
      <c r="E3425">
        <v>1.9056693663650481E-3</v>
      </c>
    </row>
    <row r="3426" spans="2:5" x14ac:dyDescent="0.35">
      <c r="B3426" s="191">
        <v>42173</v>
      </c>
      <c r="C3426" s="72">
        <v>115.74</v>
      </c>
      <c r="D3426" s="192">
        <f t="shared" si="55"/>
        <v>4.4931181775035594</v>
      </c>
      <c r="E3426">
        <v>1.9044321329639846E-3</v>
      </c>
    </row>
    <row r="3427" spans="2:5" x14ac:dyDescent="0.35">
      <c r="B3427" s="191">
        <v>36712</v>
      </c>
      <c r="C3427" s="72">
        <v>21.07</v>
      </c>
      <c r="D3427" s="192">
        <f t="shared" si="55"/>
        <v>-0.75005931198102016</v>
      </c>
      <c r="E3427">
        <v>1.9020446980504424E-3</v>
      </c>
    </row>
    <row r="3428" spans="2:5" x14ac:dyDescent="0.35">
      <c r="B3428" s="191">
        <v>40730</v>
      </c>
      <c r="C3428" s="72">
        <v>84.3</v>
      </c>
      <c r="D3428" s="192">
        <f t="shared" si="55"/>
        <v>0.22546881814217157</v>
      </c>
      <c r="E3428">
        <v>1.9015925837888581E-3</v>
      </c>
    </row>
    <row r="3429" spans="2:5" x14ac:dyDescent="0.35">
      <c r="B3429" s="191">
        <v>40116</v>
      </c>
      <c r="C3429" s="72">
        <v>68.790000000000006</v>
      </c>
      <c r="D3429" s="192">
        <f t="shared" si="55"/>
        <v>5.4957507082152981</v>
      </c>
      <c r="E3429">
        <v>1.8933877075446581E-3</v>
      </c>
    </row>
    <row r="3430" spans="2:5" x14ac:dyDescent="0.35">
      <c r="B3430" s="191">
        <v>37525</v>
      </c>
      <c r="C3430" s="72">
        <v>10.59</v>
      </c>
      <c r="D3430" s="192">
        <f t="shared" si="55"/>
        <v>-0.92338301258862687</v>
      </c>
      <c r="E3430">
        <v>1.8921475875117721E-3</v>
      </c>
    </row>
    <row r="3431" spans="2:5" x14ac:dyDescent="0.35">
      <c r="B3431" s="191">
        <v>41838</v>
      </c>
      <c r="C3431" s="72">
        <v>138.22</v>
      </c>
      <c r="D3431" s="192">
        <f t="shared" si="55"/>
        <v>11.990601503759398</v>
      </c>
      <c r="E3431">
        <v>1.8846042331108759E-3</v>
      </c>
    </row>
    <row r="3432" spans="2:5" x14ac:dyDescent="0.35">
      <c r="B3432" s="191">
        <v>37295</v>
      </c>
      <c r="C3432" s="72">
        <v>10.64</v>
      </c>
      <c r="D3432" s="192">
        <f t="shared" si="55"/>
        <v>-0.77851790174854285</v>
      </c>
      <c r="E3432">
        <v>1.8832391713747842E-3</v>
      </c>
    </row>
    <row r="3433" spans="2:5" x14ac:dyDescent="0.35">
      <c r="B3433" s="191">
        <v>39835</v>
      </c>
      <c r="C3433" s="72">
        <v>48.04</v>
      </c>
      <c r="D3433" s="192">
        <f t="shared" si="55"/>
        <v>-0.95915903661574298</v>
      </c>
      <c r="E3433">
        <v>1.87695516162667E-3</v>
      </c>
    </row>
    <row r="3434" spans="2:5" x14ac:dyDescent="0.35">
      <c r="B3434" s="191">
        <v>45355</v>
      </c>
      <c r="C3434" s="72">
        <v>1176.27</v>
      </c>
      <c r="D3434" s="192">
        <f t="shared" si="55"/>
        <v>17.321962616822429</v>
      </c>
      <c r="E3434">
        <v>1.8738235369271106E-3</v>
      </c>
    </row>
    <row r="3435" spans="2:5" x14ac:dyDescent="0.35">
      <c r="B3435" s="191">
        <v>39974</v>
      </c>
      <c r="C3435" s="72">
        <v>64.2</v>
      </c>
      <c r="D3435" s="192">
        <f t="shared" si="55"/>
        <v>-0.25113729149655895</v>
      </c>
      <c r="E3435">
        <v>1.8726591760300781E-3</v>
      </c>
    </row>
    <row r="3436" spans="2:5" x14ac:dyDescent="0.35">
      <c r="B3436" s="191">
        <v>40562</v>
      </c>
      <c r="C3436" s="72">
        <v>85.73</v>
      </c>
      <c r="D3436" s="192">
        <f t="shared" si="55"/>
        <v>-0.87726029750740908</v>
      </c>
      <c r="E3436">
        <v>1.869814187215324E-3</v>
      </c>
    </row>
    <row r="3437" spans="2:5" x14ac:dyDescent="0.35">
      <c r="B3437" s="191">
        <v>44560</v>
      </c>
      <c r="C3437" s="72">
        <v>698.47</v>
      </c>
      <c r="D3437" s="192">
        <f t="shared" si="55"/>
        <v>3.9610767810213794</v>
      </c>
      <c r="E3437">
        <v>1.8646814980565196E-3</v>
      </c>
    </row>
    <row r="3438" spans="2:5" x14ac:dyDescent="0.35">
      <c r="B3438" s="191">
        <v>41971</v>
      </c>
      <c r="C3438" s="72">
        <v>140.79</v>
      </c>
      <c r="D3438" s="192">
        <f t="shared" si="55"/>
        <v>4.1971207087486153</v>
      </c>
      <c r="E3438">
        <v>1.8501387604070718E-3</v>
      </c>
    </row>
    <row r="3439" spans="2:5" x14ac:dyDescent="0.35">
      <c r="B3439" s="191">
        <v>35684</v>
      </c>
      <c r="C3439" s="72">
        <v>27.09</v>
      </c>
      <c r="D3439" s="192">
        <f t="shared" si="55"/>
        <v>-0.80783145350074481</v>
      </c>
      <c r="E3439">
        <v>1.8491124260355818E-3</v>
      </c>
    </row>
    <row r="3440" spans="2:5" x14ac:dyDescent="0.35">
      <c r="B3440" s="191">
        <v>42107</v>
      </c>
      <c r="C3440" s="72">
        <v>140.97</v>
      </c>
      <c r="D3440" s="192">
        <f t="shared" si="55"/>
        <v>5.4933210502072773</v>
      </c>
      <c r="E3440">
        <v>1.8477720133607267E-3</v>
      </c>
    </row>
    <row r="3441" spans="2:5" x14ac:dyDescent="0.35">
      <c r="B3441" s="191">
        <v>36662</v>
      </c>
      <c r="C3441" s="72">
        <v>21.71</v>
      </c>
      <c r="D3441" s="192">
        <f t="shared" si="55"/>
        <v>-0.81852378166011874</v>
      </c>
      <c r="E3441">
        <v>1.8458698661742989E-3</v>
      </c>
    </row>
    <row r="3442" spans="2:5" x14ac:dyDescent="0.35">
      <c r="B3442" s="191">
        <v>42199</v>
      </c>
      <c r="C3442" s="72">
        <v>119.63</v>
      </c>
      <c r="D3442" s="192">
        <f t="shared" si="55"/>
        <v>9.9954044117647047</v>
      </c>
      <c r="E3442">
        <v>1.8423917594840855E-3</v>
      </c>
    </row>
    <row r="3443" spans="2:5" x14ac:dyDescent="0.35">
      <c r="B3443" s="191">
        <v>37550</v>
      </c>
      <c r="C3443" s="72">
        <v>10.88</v>
      </c>
      <c r="D3443" s="192">
        <f t="shared" si="55"/>
        <v>-0.95745679205443024</v>
      </c>
      <c r="E3443">
        <v>1.8416206261511192E-3</v>
      </c>
    </row>
    <row r="3444" spans="2:5" x14ac:dyDescent="0.35">
      <c r="B3444" s="191">
        <v>43159</v>
      </c>
      <c r="C3444" s="72">
        <v>255.74</v>
      </c>
      <c r="D3444" s="192">
        <f t="shared" si="55"/>
        <v>22.483930211202939</v>
      </c>
      <c r="E3444">
        <v>1.841187761977503E-3</v>
      </c>
    </row>
    <row r="3445" spans="2:5" x14ac:dyDescent="0.35">
      <c r="B3445" s="191">
        <v>37580</v>
      </c>
      <c r="C3445" s="72">
        <v>10.89</v>
      </c>
      <c r="D3445" s="192">
        <f t="shared" si="55"/>
        <v>-0.33353733170134636</v>
      </c>
      <c r="E3445">
        <v>1.8399264029440587E-3</v>
      </c>
    </row>
    <row r="3446" spans="2:5" x14ac:dyDescent="0.35">
      <c r="B3446" s="191">
        <v>37797</v>
      </c>
      <c r="C3446" s="72">
        <v>16.34</v>
      </c>
      <c r="D3446" s="192">
        <f t="shared" si="55"/>
        <v>-0.96530932869092612</v>
      </c>
      <c r="E3446">
        <v>1.8393623543839777E-3</v>
      </c>
    </row>
    <row r="3447" spans="2:5" x14ac:dyDescent="0.35">
      <c r="B3447" s="191">
        <v>44137</v>
      </c>
      <c r="C3447" s="72">
        <v>471.02</v>
      </c>
      <c r="D3447" s="192">
        <f t="shared" si="55"/>
        <v>-0.60827657327245666</v>
      </c>
      <c r="E3447">
        <v>1.8291645397310319E-3</v>
      </c>
    </row>
    <row r="3448" spans="2:5" x14ac:dyDescent="0.35">
      <c r="B3448" s="191">
        <v>46029</v>
      </c>
      <c r="C3448" s="72">
        <v>1202.43</v>
      </c>
      <c r="D3448" s="192">
        <f t="shared" si="55"/>
        <v>35.47042766151047</v>
      </c>
      <c r="E3448">
        <v>1.8246350729853589E-3</v>
      </c>
    </row>
    <row r="3449" spans="2:5" x14ac:dyDescent="0.35">
      <c r="B3449" s="191">
        <v>38376</v>
      </c>
      <c r="C3449" s="72">
        <v>32.97</v>
      </c>
      <c r="D3449" s="192">
        <f t="shared" si="55"/>
        <v>-0.96387284820459995</v>
      </c>
      <c r="E3449">
        <v>1.823154056517895E-3</v>
      </c>
    </row>
    <row r="3450" spans="2:5" x14ac:dyDescent="0.35">
      <c r="B3450" s="191">
        <v>45259</v>
      </c>
      <c r="C3450" s="72">
        <v>912.61</v>
      </c>
      <c r="D3450" s="192">
        <f t="shared" si="55"/>
        <v>81.889191643960032</v>
      </c>
      <c r="E3450">
        <v>1.8222734507931104E-3</v>
      </c>
    </row>
    <row r="3451" spans="2:5" x14ac:dyDescent="0.35">
      <c r="B3451" s="191">
        <v>37257</v>
      </c>
      <c r="C3451" s="72">
        <v>11.01</v>
      </c>
      <c r="D3451" s="192">
        <f t="shared" si="55"/>
        <v>-1.8132366273798661E-3</v>
      </c>
      <c r="E3451">
        <v>1.8198362147405778E-3</v>
      </c>
    </row>
    <row r="3452" spans="2:5" x14ac:dyDescent="0.35">
      <c r="B3452" s="191">
        <v>37370</v>
      </c>
      <c r="C3452" s="72">
        <v>11.03</v>
      </c>
      <c r="D3452" s="192">
        <f t="shared" si="55"/>
        <v>-0.92329624478442285</v>
      </c>
      <c r="E3452">
        <v>1.8165304268846771E-3</v>
      </c>
    </row>
    <row r="3453" spans="2:5" x14ac:dyDescent="0.35">
      <c r="B3453" s="191">
        <v>41906</v>
      </c>
      <c r="C3453" s="72">
        <v>143.80000000000001</v>
      </c>
      <c r="D3453" s="192">
        <f t="shared" si="55"/>
        <v>0.17637434554973841</v>
      </c>
      <c r="E3453">
        <v>1.8113417862617442E-3</v>
      </c>
    </row>
    <row r="3454" spans="2:5" x14ac:dyDescent="0.35">
      <c r="B3454" s="191">
        <v>42300</v>
      </c>
      <c r="C3454" s="72">
        <v>122.24</v>
      </c>
      <c r="D3454" s="192">
        <f t="shared" si="55"/>
        <v>9.8081343943412893</v>
      </c>
      <c r="E3454">
        <v>1.8029831175216948E-3</v>
      </c>
    </row>
    <row r="3455" spans="2:5" x14ac:dyDescent="0.35">
      <c r="B3455" s="191">
        <v>35408</v>
      </c>
      <c r="C3455" s="72">
        <v>11.31</v>
      </c>
      <c r="D3455" s="192">
        <f t="shared" si="55"/>
        <v>-0.98451151707704532</v>
      </c>
      <c r="E3455">
        <v>1.7714791851197731E-3</v>
      </c>
    </row>
    <row r="3456" spans="2:5" x14ac:dyDescent="0.35">
      <c r="B3456" s="191">
        <v>44713</v>
      </c>
      <c r="C3456" s="72">
        <v>730.22</v>
      </c>
      <c r="D3456" s="192">
        <f t="shared" si="55"/>
        <v>63.393298059964735</v>
      </c>
      <c r="E3456">
        <v>1.7697172568011954E-3</v>
      </c>
    </row>
    <row r="3457" spans="2:5" x14ac:dyDescent="0.35">
      <c r="B3457" s="191">
        <v>37474</v>
      </c>
      <c r="C3457" s="72">
        <v>11.34</v>
      </c>
      <c r="D3457" s="192">
        <f t="shared" si="55"/>
        <v>-1.7605633802816323E-3</v>
      </c>
      <c r="E3457">
        <v>1.7667844522968323E-3</v>
      </c>
    </row>
    <row r="3458" spans="2:5" x14ac:dyDescent="0.35">
      <c r="B3458" s="191">
        <v>36811</v>
      </c>
      <c r="C3458" s="72">
        <v>11.36</v>
      </c>
      <c r="D3458" s="192">
        <f t="shared" si="55"/>
        <v>-0.98996927206583551</v>
      </c>
      <c r="E3458">
        <v>1.7636684303350414E-3</v>
      </c>
    </row>
    <row r="3459" spans="2:5" x14ac:dyDescent="0.35">
      <c r="B3459" s="191">
        <v>46002</v>
      </c>
      <c r="C3459" s="72">
        <v>1132.52</v>
      </c>
      <c r="D3459" s="192">
        <f t="shared" si="55"/>
        <v>14.285733567283033</v>
      </c>
      <c r="E3459">
        <v>1.7602363493229856E-3</v>
      </c>
    </row>
    <row r="3460" spans="2:5" x14ac:dyDescent="0.35">
      <c r="B3460" s="191">
        <v>40154</v>
      </c>
      <c r="C3460" s="72">
        <v>74.09</v>
      </c>
      <c r="D3460" s="192">
        <f t="shared" ref="D3460:D3523" si="56">C3460/C3461-1</f>
        <v>-0.41100246442483501</v>
      </c>
      <c r="E3460">
        <v>1.7577068685776798E-3</v>
      </c>
    </row>
    <row r="3461" spans="2:5" x14ac:dyDescent="0.35">
      <c r="B3461" s="191">
        <v>41544</v>
      </c>
      <c r="C3461" s="72">
        <v>125.79</v>
      </c>
      <c r="D3461" s="192">
        <f t="shared" si="56"/>
        <v>-0.86479427318457369</v>
      </c>
      <c r="E3461">
        <v>1.7520108306126048E-3</v>
      </c>
    </row>
    <row r="3462" spans="2:5" x14ac:dyDescent="0.35">
      <c r="B3462" s="191">
        <v>45266</v>
      </c>
      <c r="C3462" s="72">
        <v>930.36</v>
      </c>
      <c r="D3462" s="192">
        <f t="shared" si="56"/>
        <v>52.623054755043221</v>
      </c>
      <c r="E3462">
        <v>1.7442987273079691E-3</v>
      </c>
    </row>
    <row r="3463" spans="2:5" x14ac:dyDescent="0.35">
      <c r="B3463" s="191">
        <v>36126</v>
      </c>
      <c r="C3463" s="72">
        <v>17.350000000000001</v>
      </c>
      <c r="D3463" s="192">
        <f t="shared" si="56"/>
        <v>-0.96309766887867965</v>
      </c>
      <c r="E3463">
        <v>1.7321016166282899E-3</v>
      </c>
    </row>
    <row r="3464" spans="2:5" x14ac:dyDescent="0.35">
      <c r="B3464" s="191">
        <v>44134</v>
      </c>
      <c r="C3464" s="72">
        <v>470.16</v>
      </c>
      <c r="D3464" s="192">
        <f t="shared" si="56"/>
        <v>7.0825167612171231</v>
      </c>
      <c r="E3464">
        <v>1.7257909875358912E-3</v>
      </c>
    </row>
    <row r="3465" spans="2:5" x14ac:dyDescent="0.35">
      <c r="B3465" s="191">
        <v>39409</v>
      </c>
      <c r="C3465" s="72">
        <v>58.17</v>
      </c>
      <c r="D3465" s="192">
        <f t="shared" si="56"/>
        <v>-0.41384522370012089</v>
      </c>
      <c r="E3465">
        <v>1.7220595832616592E-3</v>
      </c>
    </row>
    <row r="3466" spans="2:5" x14ac:dyDescent="0.35">
      <c r="B3466" s="191">
        <v>41017</v>
      </c>
      <c r="C3466" s="72">
        <v>99.24</v>
      </c>
      <c r="D3466" s="192">
        <f t="shared" si="56"/>
        <v>0.88275469550369934</v>
      </c>
      <c r="E3466">
        <v>1.7159584132431238E-3</v>
      </c>
    </row>
    <row r="3467" spans="2:5" x14ac:dyDescent="0.35">
      <c r="B3467" s="191">
        <v>39077</v>
      </c>
      <c r="C3467" s="72">
        <v>52.71</v>
      </c>
      <c r="D3467" s="192">
        <f t="shared" si="56"/>
        <v>-0.93533546796216549</v>
      </c>
      <c r="E3467">
        <v>1.7103762827823665E-3</v>
      </c>
    </row>
    <row r="3468" spans="2:5" x14ac:dyDescent="0.35">
      <c r="B3468" s="191">
        <v>44483</v>
      </c>
      <c r="C3468" s="72">
        <v>815.13</v>
      </c>
      <c r="D3468" s="192">
        <f t="shared" si="56"/>
        <v>5.5975718332658841</v>
      </c>
      <c r="E3468">
        <v>1.708162312286543E-3</v>
      </c>
    </row>
    <row r="3469" spans="2:5" x14ac:dyDescent="0.35">
      <c r="B3469" s="191">
        <v>41680</v>
      </c>
      <c r="C3469" s="72">
        <v>123.55</v>
      </c>
      <c r="D3469" s="192">
        <f t="shared" si="56"/>
        <v>9.47921967769296</v>
      </c>
      <c r="E3469">
        <v>1.7026106696935717E-3</v>
      </c>
    </row>
    <row r="3470" spans="2:5" x14ac:dyDescent="0.35">
      <c r="B3470" s="191">
        <v>37686</v>
      </c>
      <c r="C3470" s="72">
        <v>11.79</v>
      </c>
      <c r="D3470" s="192">
        <f t="shared" si="56"/>
        <v>-0.98937368748366394</v>
      </c>
      <c r="E3470">
        <v>1.6992353440952179E-3</v>
      </c>
    </row>
    <row r="3471" spans="2:5" x14ac:dyDescent="0.35">
      <c r="B3471" s="191">
        <v>45944</v>
      </c>
      <c r="C3471" s="72">
        <v>1109.51</v>
      </c>
      <c r="D3471" s="192">
        <f t="shared" si="56"/>
        <v>92.787827557058321</v>
      </c>
      <c r="E3471">
        <v>1.6973176963426262E-3</v>
      </c>
    </row>
    <row r="3472" spans="2:5" x14ac:dyDescent="0.35">
      <c r="B3472" s="191">
        <v>37622</v>
      </c>
      <c r="C3472" s="72">
        <v>11.83</v>
      </c>
      <c r="D3472" s="192">
        <f t="shared" si="56"/>
        <v>-0.88261559833300263</v>
      </c>
      <c r="E3472">
        <v>1.6934801016088574E-3</v>
      </c>
    </row>
    <row r="3473" spans="2:5" x14ac:dyDescent="0.35">
      <c r="B3473" s="191">
        <v>40954</v>
      </c>
      <c r="C3473" s="72">
        <v>100.78</v>
      </c>
      <c r="D3473" s="192">
        <f t="shared" si="56"/>
        <v>-0.90538777119574909</v>
      </c>
      <c r="E3473">
        <v>1.6896928734717598E-3</v>
      </c>
    </row>
    <row r="3474" spans="2:5" x14ac:dyDescent="0.35">
      <c r="B3474" s="191">
        <v>45908</v>
      </c>
      <c r="C3474" s="72">
        <v>1065.19</v>
      </c>
      <c r="D3474" s="192">
        <f t="shared" si="56"/>
        <v>0.53066532547779866</v>
      </c>
      <c r="E3474">
        <v>1.6832800451382912E-3</v>
      </c>
    </row>
    <row r="3475" spans="2:5" x14ac:dyDescent="0.35">
      <c r="B3475" s="191">
        <v>45029</v>
      </c>
      <c r="C3475" s="72">
        <v>695.9</v>
      </c>
      <c r="D3475" s="192">
        <f t="shared" si="56"/>
        <v>6.2061716889303096</v>
      </c>
      <c r="E3475">
        <v>1.6696893801997348E-3</v>
      </c>
    </row>
    <row r="3476" spans="2:5" x14ac:dyDescent="0.35">
      <c r="B3476" s="191">
        <v>41089</v>
      </c>
      <c r="C3476" s="72">
        <v>96.57</v>
      </c>
      <c r="D3476" s="192">
        <f t="shared" si="56"/>
        <v>-2.3760330578512789E-3</v>
      </c>
      <c r="E3476">
        <v>1.6595788818587476E-3</v>
      </c>
    </row>
    <row r="3477" spans="2:5" x14ac:dyDescent="0.35">
      <c r="B3477" s="191">
        <v>40366</v>
      </c>
      <c r="C3477" s="72">
        <v>96.8</v>
      </c>
      <c r="D3477" s="192">
        <f t="shared" si="56"/>
        <v>0.22920634920634919</v>
      </c>
      <c r="E3477">
        <v>1.6556291390728006E-3</v>
      </c>
    </row>
    <row r="3478" spans="2:5" x14ac:dyDescent="0.35">
      <c r="B3478" s="191">
        <v>40794</v>
      </c>
      <c r="C3478" s="72">
        <v>78.75</v>
      </c>
      <c r="D3478" s="192">
        <f t="shared" si="56"/>
        <v>-0.72532263690268572</v>
      </c>
      <c r="E3478">
        <v>1.6535232765200192E-3</v>
      </c>
    </row>
    <row r="3479" spans="2:5" x14ac:dyDescent="0.35">
      <c r="B3479" s="191">
        <v>43122</v>
      </c>
      <c r="C3479" s="72">
        <v>286.7</v>
      </c>
      <c r="D3479" s="192">
        <f t="shared" si="56"/>
        <v>8.151948394884756E-2</v>
      </c>
      <c r="E3479">
        <v>1.6420361247946325E-3</v>
      </c>
    </row>
    <row r="3480" spans="2:5" x14ac:dyDescent="0.35">
      <c r="B3480" s="191">
        <v>43734</v>
      </c>
      <c r="C3480" s="72">
        <v>265.08999999999997</v>
      </c>
      <c r="D3480" s="192">
        <f t="shared" si="56"/>
        <v>-0.75962750378571497</v>
      </c>
      <c r="E3480">
        <v>1.6247260636286232E-3</v>
      </c>
    </row>
    <row r="3481" spans="2:5" x14ac:dyDescent="0.35">
      <c r="B3481" s="191">
        <v>45791</v>
      </c>
      <c r="C3481" s="72">
        <v>1102.83</v>
      </c>
      <c r="D3481" s="192">
        <f t="shared" si="56"/>
        <v>34.44937319189971</v>
      </c>
      <c r="E3481">
        <v>1.6166386630942498E-3</v>
      </c>
    </row>
    <row r="3482" spans="2:5" x14ac:dyDescent="0.35">
      <c r="B3482" s="191">
        <v>38251</v>
      </c>
      <c r="C3482" s="72">
        <v>31.11</v>
      </c>
      <c r="D3482" s="192">
        <f t="shared" si="56"/>
        <v>-0.9704471401837198</v>
      </c>
      <c r="E3482">
        <v>1.6097875080489654E-3</v>
      </c>
    </row>
    <row r="3483" spans="2:5" x14ac:dyDescent="0.35">
      <c r="B3483" s="191">
        <v>45867</v>
      </c>
      <c r="C3483" s="72">
        <v>1052.69</v>
      </c>
      <c r="D3483" s="192">
        <f t="shared" si="56"/>
        <v>11.880092989110485</v>
      </c>
      <c r="E3483">
        <v>1.5984624313756246E-3</v>
      </c>
    </row>
    <row r="3484" spans="2:5" x14ac:dyDescent="0.35">
      <c r="B3484" s="191">
        <v>40708</v>
      </c>
      <c r="C3484" s="72">
        <v>81.73</v>
      </c>
      <c r="D3484" s="192">
        <f t="shared" si="56"/>
        <v>-0.60670805062316535</v>
      </c>
      <c r="E3484">
        <v>1.5931372549020661E-3</v>
      </c>
    </row>
    <row r="3485" spans="2:5" x14ac:dyDescent="0.35">
      <c r="B3485" s="191">
        <v>43420</v>
      </c>
      <c r="C3485" s="72">
        <v>207.81</v>
      </c>
      <c r="D3485" s="192">
        <f t="shared" si="56"/>
        <v>3.0485096434833432</v>
      </c>
      <c r="E3485">
        <v>1.5905147484096549E-3</v>
      </c>
    </row>
    <row r="3486" spans="2:5" x14ac:dyDescent="0.35">
      <c r="B3486" s="191">
        <v>39064</v>
      </c>
      <c r="C3486" s="72">
        <v>51.33</v>
      </c>
      <c r="D3486" s="192">
        <f t="shared" si="56"/>
        <v>-0.27366633649356165</v>
      </c>
      <c r="E3486">
        <v>1.5609756097560989E-3</v>
      </c>
    </row>
    <row r="3487" spans="2:5" x14ac:dyDescent="0.35">
      <c r="B3487" s="191">
        <v>40135</v>
      </c>
      <c r="C3487" s="72">
        <v>70.67</v>
      </c>
      <c r="D3487" s="192">
        <f t="shared" si="56"/>
        <v>4.4868012422360248</v>
      </c>
      <c r="E3487">
        <v>1.5589569160998629E-3</v>
      </c>
    </row>
    <row r="3488" spans="2:5" x14ac:dyDescent="0.35">
      <c r="B3488" s="191">
        <v>35465</v>
      </c>
      <c r="C3488" s="72">
        <v>12.88</v>
      </c>
      <c r="D3488" s="192">
        <f t="shared" si="56"/>
        <v>-0.9869681792887135</v>
      </c>
      <c r="E3488">
        <v>1.5552099533437946E-3</v>
      </c>
    </row>
    <row r="3489" spans="2:5" x14ac:dyDescent="0.35">
      <c r="B3489" s="191">
        <v>45597</v>
      </c>
      <c r="C3489" s="72">
        <v>988.35</v>
      </c>
      <c r="D3489" s="192">
        <f t="shared" si="56"/>
        <v>15.993638239339752</v>
      </c>
      <c r="E3489">
        <v>1.5504347297379262E-3</v>
      </c>
    </row>
    <row r="3490" spans="2:5" x14ac:dyDescent="0.35">
      <c r="B3490" s="191">
        <v>38588</v>
      </c>
      <c r="C3490" s="72">
        <v>58.16</v>
      </c>
      <c r="D3490" s="192">
        <f t="shared" si="56"/>
        <v>-0.92191716452977113</v>
      </c>
      <c r="E3490">
        <v>1.5498536249354267E-3</v>
      </c>
    </row>
    <row r="3491" spans="2:5" x14ac:dyDescent="0.35">
      <c r="B3491" s="191">
        <v>44403</v>
      </c>
      <c r="C3491" s="72">
        <v>744.85</v>
      </c>
      <c r="D3491" s="192">
        <f t="shared" si="56"/>
        <v>10.489279654480951</v>
      </c>
      <c r="E3491">
        <v>1.5463224418448274E-3</v>
      </c>
    </row>
    <row r="3492" spans="2:5" x14ac:dyDescent="0.35">
      <c r="B3492" s="191">
        <v>39598</v>
      </c>
      <c r="C3492" s="72">
        <v>64.83</v>
      </c>
      <c r="D3492" s="192">
        <f t="shared" si="56"/>
        <v>1.4982658959537574</v>
      </c>
      <c r="E3492">
        <v>1.544878727019805E-3</v>
      </c>
    </row>
    <row r="3493" spans="2:5" x14ac:dyDescent="0.35">
      <c r="B3493" s="191">
        <v>38099</v>
      </c>
      <c r="C3493" s="72">
        <v>25.95</v>
      </c>
      <c r="D3493" s="192">
        <f t="shared" si="56"/>
        <v>-0.97636095321381722</v>
      </c>
      <c r="E3493">
        <v>1.5438054805094747E-3</v>
      </c>
    </row>
    <row r="3494" spans="2:5" x14ac:dyDescent="0.35">
      <c r="B3494" s="191">
        <v>45580</v>
      </c>
      <c r="C3494" s="72">
        <v>1097.76</v>
      </c>
      <c r="D3494" s="192">
        <f t="shared" si="56"/>
        <v>0.50975780830960926</v>
      </c>
      <c r="E3494">
        <v>1.5327348368732174E-3</v>
      </c>
    </row>
    <row r="3495" spans="2:5" x14ac:dyDescent="0.35">
      <c r="B3495" s="191">
        <v>44370</v>
      </c>
      <c r="C3495" s="72">
        <v>727.11</v>
      </c>
      <c r="D3495" s="192">
        <f t="shared" si="56"/>
        <v>4.6592970031954506E-2</v>
      </c>
      <c r="E3495">
        <v>1.5289256198347534E-3</v>
      </c>
    </row>
    <row r="3496" spans="2:5" x14ac:dyDescent="0.35">
      <c r="B3496" s="191">
        <v>45028</v>
      </c>
      <c r="C3496" s="72">
        <v>694.74</v>
      </c>
      <c r="D3496" s="192">
        <f t="shared" si="56"/>
        <v>20.084673748103185</v>
      </c>
      <c r="E3496">
        <v>1.5280821127898747E-3</v>
      </c>
    </row>
    <row r="3497" spans="2:5" x14ac:dyDescent="0.35">
      <c r="B3497" s="191">
        <v>38335</v>
      </c>
      <c r="C3497" s="72">
        <v>32.950000000000003</v>
      </c>
      <c r="D3497" s="192">
        <f t="shared" si="56"/>
        <v>1.4849170437405732</v>
      </c>
      <c r="E3497">
        <v>1.5197568389058169E-3</v>
      </c>
    </row>
    <row r="3498" spans="2:5" x14ac:dyDescent="0.35">
      <c r="B3498" s="191">
        <v>35481</v>
      </c>
      <c r="C3498" s="72">
        <v>13.26</v>
      </c>
      <c r="D3498" s="192">
        <f t="shared" si="56"/>
        <v>-0.3353383458646616</v>
      </c>
      <c r="E3498">
        <v>1.5105740181269312E-3</v>
      </c>
    </row>
    <row r="3499" spans="2:5" x14ac:dyDescent="0.35">
      <c r="B3499" s="191">
        <v>36719</v>
      </c>
      <c r="C3499" s="72">
        <v>19.95</v>
      </c>
      <c r="D3499" s="192">
        <f t="shared" si="56"/>
        <v>-0.75003132439543918</v>
      </c>
      <c r="E3499">
        <v>1.5060240963853389E-3</v>
      </c>
    </row>
    <row r="3500" spans="2:5" x14ac:dyDescent="0.35">
      <c r="B3500" s="191">
        <v>40672</v>
      </c>
      <c r="C3500" s="72">
        <v>79.81</v>
      </c>
      <c r="D3500" s="192">
        <f t="shared" si="56"/>
        <v>-0.90626798360482463</v>
      </c>
      <c r="E3500">
        <v>1.505835111055287E-3</v>
      </c>
    </row>
    <row r="3501" spans="2:5" x14ac:dyDescent="0.35">
      <c r="B3501" s="191">
        <v>45190</v>
      </c>
      <c r="C3501" s="72">
        <v>851.47</v>
      </c>
      <c r="D3501" s="192">
        <f t="shared" si="56"/>
        <v>1.432493429322363</v>
      </c>
      <c r="E3501">
        <v>1.4937661726652784E-3</v>
      </c>
    </row>
    <row r="3502" spans="2:5" x14ac:dyDescent="0.35">
      <c r="B3502" s="191">
        <v>43999</v>
      </c>
      <c r="C3502" s="72">
        <v>350.04</v>
      </c>
      <c r="D3502" s="192">
        <f t="shared" si="56"/>
        <v>11.94526627218935</v>
      </c>
      <c r="E3502">
        <v>1.4877546349281179E-3</v>
      </c>
    </row>
    <row r="3503" spans="2:5" x14ac:dyDescent="0.35">
      <c r="B3503" s="191">
        <v>35683</v>
      </c>
      <c r="C3503" s="72">
        <v>27.04</v>
      </c>
      <c r="D3503" s="192">
        <f t="shared" si="56"/>
        <v>-0.96064905770210285</v>
      </c>
      <c r="E3503">
        <v>1.481481481481417E-3</v>
      </c>
    </row>
    <row r="3504" spans="2:5" x14ac:dyDescent="0.35">
      <c r="B3504" s="191">
        <v>44706</v>
      </c>
      <c r="C3504" s="72">
        <v>687.15</v>
      </c>
      <c r="D3504" s="192">
        <f t="shared" si="56"/>
        <v>49.488611315209404</v>
      </c>
      <c r="E3504">
        <v>1.4720027982626505E-3</v>
      </c>
    </row>
    <row r="3505" spans="2:5" x14ac:dyDescent="0.35">
      <c r="B3505" s="191">
        <v>36889</v>
      </c>
      <c r="C3505" s="72">
        <v>13.61</v>
      </c>
      <c r="D3505" s="192">
        <f t="shared" si="56"/>
        <v>-0.9288291586048214</v>
      </c>
      <c r="E3505">
        <v>1.4716703458423908E-3</v>
      </c>
    </row>
    <row r="3506" spans="2:5" x14ac:dyDescent="0.35">
      <c r="B3506" s="191">
        <v>43497</v>
      </c>
      <c r="C3506" s="72">
        <v>191.23</v>
      </c>
      <c r="D3506" s="192">
        <f t="shared" si="56"/>
        <v>12.897529069767442</v>
      </c>
      <c r="E3506">
        <v>1.4663524482849688E-3</v>
      </c>
    </row>
    <row r="3507" spans="2:5" x14ac:dyDescent="0.35">
      <c r="B3507" s="191">
        <v>37048</v>
      </c>
      <c r="C3507" s="72">
        <v>13.76</v>
      </c>
      <c r="D3507" s="192">
        <f t="shared" si="56"/>
        <v>-0.98363580144138141</v>
      </c>
      <c r="E3507">
        <v>1.4556040756914523E-3</v>
      </c>
    </row>
    <row r="3508" spans="2:5" x14ac:dyDescent="0.35">
      <c r="B3508" s="191">
        <v>45098</v>
      </c>
      <c r="C3508" s="72">
        <v>840.86</v>
      </c>
      <c r="D3508" s="192">
        <f t="shared" si="56"/>
        <v>59.976069615663526</v>
      </c>
      <c r="E3508">
        <v>1.4530036682387504E-3</v>
      </c>
    </row>
    <row r="3509" spans="2:5" x14ac:dyDescent="0.35">
      <c r="B3509" s="191">
        <v>35531</v>
      </c>
      <c r="C3509" s="72">
        <v>13.79</v>
      </c>
      <c r="D3509" s="192">
        <f t="shared" si="56"/>
        <v>-0.33510125361620058</v>
      </c>
      <c r="E3509">
        <v>1.4524328249818641E-3</v>
      </c>
    </row>
    <row r="3510" spans="2:5" x14ac:dyDescent="0.35">
      <c r="B3510" s="191">
        <v>36161</v>
      </c>
      <c r="C3510" s="72">
        <v>20.74</v>
      </c>
      <c r="D3510" s="192">
        <f t="shared" si="56"/>
        <v>0.4974729241877256</v>
      </c>
      <c r="E3510">
        <v>1.4485755673585565E-3</v>
      </c>
    </row>
    <row r="3511" spans="2:5" x14ac:dyDescent="0.35">
      <c r="B3511" s="191">
        <v>37431</v>
      </c>
      <c r="C3511" s="72">
        <v>13.85</v>
      </c>
      <c r="D3511" s="192">
        <f t="shared" si="56"/>
        <v>-0.80048977239988472</v>
      </c>
      <c r="E3511">
        <v>1.4461315979754641E-3</v>
      </c>
    </row>
    <row r="3512" spans="2:5" x14ac:dyDescent="0.35">
      <c r="B3512" s="191">
        <v>38721</v>
      </c>
      <c r="C3512" s="72">
        <v>69.42</v>
      </c>
      <c r="D3512" s="192">
        <f t="shared" si="56"/>
        <v>3.9799139167862272</v>
      </c>
      <c r="E3512">
        <v>1.4425851125217104E-3</v>
      </c>
    </row>
    <row r="3513" spans="2:5" x14ac:dyDescent="0.35">
      <c r="B3513" s="191">
        <v>37753</v>
      </c>
      <c r="C3513" s="72">
        <v>13.94</v>
      </c>
      <c r="D3513" s="192">
        <f t="shared" si="56"/>
        <v>-0.98150850290504865</v>
      </c>
      <c r="E3513">
        <v>1.4367816091953589E-3</v>
      </c>
    </row>
    <row r="3514" spans="2:5" x14ac:dyDescent="0.35">
      <c r="B3514" s="191">
        <v>45070</v>
      </c>
      <c r="C3514" s="72">
        <v>753.86</v>
      </c>
      <c r="D3514" s="192">
        <f t="shared" si="56"/>
        <v>-0.37236389672885906</v>
      </c>
      <c r="E3514">
        <v>1.4346821116395514E-3</v>
      </c>
    </row>
    <row r="3515" spans="2:5" x14ac:dyDescent="0.35">
      <c r="B3515" s="191">
        <v>45552</v>
      </c>
      <c r="C3515" s="72">
        <v>1201.1099999999999</v>
      </c>
      <c r="D3515" s="192">
        <f t="shared" si="56"/>
        <v>8.486691414580207</v>
      </c>
      <c r="E3515">
        <v>1.4340623150099763E-3</v>
      </c>
    </row>
    <row r="3516" spans="2:5" x14ac:dyDescent="0.35">
      <c r="B3516" s="191">
        <v>42607</v>
      </c>
      <c r="C3516" s="72">
        <v>126.61</v>
      </c>
      <c r="D3516" s="192">
        <f t="shared" si="56"/>
        <v>-0.89282328242982423</v>
      </c>
      <c r="E3516">
        <v>1.4237127264098426E-3</v>
      </c>
    </row>
    <row r="3517" spans="2:5" x14ac:dyDescent="0.35">
      <c r="B3517" s="191">
        <v>45534</v>
      </c>
      <c r="C3517" s="72">
        <v>1181.32</v>
      </c>
      <c r="D3517" s="192">
        <f t="shared" si="56"/>
        <v>0.50298989796178017</v>
      </c>
      <c r="E3517">
        <v>1.415674140634815E-3</v>
      </c>
    </row>
    <row r="3518" spans="2:5" x14ac:dyDescent="0.35">
      <c r="B3518" s="191">
        <v>44776</v>
      </c>
      <c r="C3518" s="72">
        <v>785.98</v>
      </c>
      <c r="D3518" s="192">
        <f t="shared" si="56"/>
        <v>-0.16661718551191784</v>
      </c>
      <c r="E3518">
        <v>1.4142469453539697E-3</v>
      </c>
    </row>
    <row r="3519" spans="2:5" x14ac:dyDescent="0.35">
      <c r="B3519" s="191">
        <v>45722</v>
      </c>
      <c r="C3519" s="72">
        <v>943.12</v>
      </c>
      <c r="D3519" s="192">
        <f t="shared" si="56"/>
        <v>2.157838344605906</v>
      </c>
      <c r="E3519">
        <v>1.4122044192441674E-3</v>
      </c>
    </row>
    <row r="3520" spans="2:5" x14ac:dyDescent="0.35">
      <c r="B3520" s="191">
        <v>43823</v>
      </c>
      <c r="C3520" s="72">
        <v>298.66000000000003</v>
      </c>
      <c r="D3520" s="192">
        <f t="shared" si="56"/>
        <v>-2.8210718120586842E-2</v>
      </c>
      <c r="E3520">
        <v>1.4082618025752502E-3</v>
      </c>
    </row>
    <row r="3521" spans="2:5" x14ac:dyDescent="0.35">
      <c r="B3521" s="191">
        <v>43938</v>
      </c>
      <c r="C3521" s="72">
        <v>307.33</v>
      </c>
      <c r="D3521" s="192">
        <f t="shared" si="56"/>
        <v>1.3664433664433662</v>
      </c>
      <c r="E3521">
        <v>1.4011078527207399E-3</v>
      </c>
    </row>
    <row r="3522" spans="2:5" x14ac:dyDescent="0.35">
      <c r="B3522" s="191">
        <v>42370</v>
      </c>
      <c r="C3522" s="72">
        <v>129.87</v>
      </c>
      <c r="D3522" s="192">
        <f t="shared" si="56"/>
        <v>0.4949925175549672</v>
      </c>
      <c r="E3522">
        <v>1.3879250520472119E-3</v>
      </c>
    </row>
    <row r="3523" spans="2:5" x14ac:dyDescent="0.35">
      <c r="B3523" s="191">
        <v>40570</v>
      </c>
      <c r="C3523" s="72">
        <v>86.87</v>
      </c>
      <c r="D3523" s="192">
        <f t="shared" si="56"/>
        <v>0.49905090595340806</v>
      </c>
      <c r="E3523">
        <v>1.3832853025936842E-3</v>
      </c>
    </row>
    <row r="3524" spans="2:5" x14ac:dyDescent="0.35">
      <c r="B3524" s="191">
        <v>39294</v>
      </c>
      <c r="C3524" s="72">
        <v>57.95</v>
      </c>
      <c r="D3524" s="192">
        <f t="shared" ref="D3524:D3587" si="57">C3524/C3525-1</f>
        <v>-1.2272029998295575E-2</v>
      </c>
      <c r="E3524">
        <v>1.382408847416805E-3</v>
      </c>
    </row>
    <row r="3525" spans="2:5" x14ac:dyDescent="0.35">
      <c r="B3525" s="191">
        <v>39674</v>
      </c>
      <c r="C3525" s="72">
        <v>58.67</v>
      </c>
      <c r="D3525" s="192">
        <f t="shared" si="57"/>
        <v>-0.5303770111262307</v>
      </c>
      <c r="E3525">
        <v>1.3654207202593582E-3</v>
      </c>
    </row>
    <row r="3526" spans="2:5" x14ac:dyDescent="0.35">
      <c r="B3526" s="191">
        <v>41400</v>
      </c>
      <c r="C3526" s="72">
        <v>124.93</v>
      </c>
      <c r="D3526" s="192">
        <f t="shared" si="57"/>
        <v>-0.83183243818061892</v>
      </c>
      <c r="E3526">
        <v>1.3626162231483718E-3</v>
      </c>
    </row>
    <row r="3527" spans="2:5" x14ac:dyDescent="0.35">
      <c r="B3527" s="191">
        <v>44533</v>
      </c>
      <c r="C3527" s="72">
        <v>742.89</v>
      </c>
      <c r="D3527" s="192">
        <f t="shared" si="57"/>
        <v>10.176320144426057</v>
      </c>
      <c r="E3527">
        <v>1.3614061573299363E-3</v>
      </c>
    </row>
    <row r="3528" spans="2:5" x14ac:dyDescent="0.35">
      <c r="B3528" s="191">
        <v>38771</v>
      </c>
      <c r="C3528" s="72">
        <v>66.47</v>
      </c>
      <c r="D3528" s="192">
        <f t="shared" si="57"/>
        <v>3.4791105121293802</v>
      </c>
      <c r="E3528">
        <v>1.3558300692979586E-3</v>
      </c>
    </row>
    <row r="3529" spans="2:5" x14ac:dyDescent="0.35">
      <c r="B3529" s="191">
        <v>37816</v>
      </c>
      <c r="C3529" s="72">
        <v>14.84</v>
      </c>
      <c r="D3529" s="192">
        <f t="shared" si="57"/>
        <v>-0.88431555971312759</v>
      </c>
      <c r="E3529">
        <v>1.3495276653170407E-3</v>
      </c>
    </row>
    <row r="3530" spans="2:5" x14ac:dyDescent="0.35">
      <c r="B3530" s="191">
        <v>41789</v>
      </c>
      <c r="C3530" s="72">
        <v>128.28</v>
      </c>
      <c r="D3530" s="192">
        <f t="shared" si="57"/>
        <v>-6.3649635036496344E-2</v>
      </c>
      <c r="E3530">
        <v>1.3269846225898441E-3</v>
      </c>
    </row>
    <row r="3531" spans="2:5" x14ac:dyDescent="0.35">
      <c r="B3531" s="191">
        <v>41967</v>
      </c>
      <c r="C3531" s="72">
        <v>137</v>
      </c>
      <c r="D3531" s="192">
        <f t="shared" si="57"/>
        <v>7.995403808273144</v>
      </c>
      <c r="E3531">
        <v>1.3155971349219087E-3</v>
      </c>
    </row>
    <row r="3532" spans="2:5" x14ac:dyDescent="0.35">
      <c r="B3532" s="191">
        <v>35300</v>
      </c>
      <c r="C3532" s="72">
        <v>15.23</v>
      </c>
      <c r="D3532" s="192">
        <f t="shared" si="57"/>
        <v>-0.98728459791611012</v>
      </c>
      <c r="E3532">
        <v>1.3149243918475495E-3</v>
      </c>
    </row>
    <row r="3533" spans="2:5" x14ac:dyDescent="0.35">
      <c r="B3533" s="191">
        <v>45555</v>
      </c>
      <c r="C3533" s="72">
        <v>1197.76</v>
      </c>
      <c r="D3533" s="192">
        <f t="shared" si="57"/>
        <v>16.409302325581397</v>
      </c>
      <c r="E3533">
        <v>1.3125005224920994E-3</v>
      </c>
    </row>
    <row r="3534" spans="2:5" x14ac:dyDescent="0.35">
      <c r="B3534" s="191">
        <v>40865</v>
      </c>
      <c r="C3534" s="72">
        <v>68.8</v>
      </c>
      <c r="D3534" s="192">
        <f t="shared" si="57"/>
        <v>1.9719222462203025</v>
      </c>
      <c r="E3534">
        <v>1.3098530053849977E-3</v>
      </c>
    </row>
    <row r="3535" spans="2:5" x14ac:dyDescent="0.35">
      <c r="B3535" s="191">
        <v>35615</v>
      </c>
      <c r="C3535" s="72">
        <v>23.15</v>
      </c>
      <c r="D3535" s="192">
        <f t="shared" si="57"/>
        <v>-0.97222488841963817</v>
      </c>
      <c r="E3535">
        <v>1.2975778546711059E-3</v>
      </c>
    </row>
    <row r="3536" spans="2:5" x14ac:dyDescent="0.35">
      <c r="B3536" s="191">
        <v>45124</v>
      </c>
      <c r="C3536" s="72">
        <v>833.48</v>
      </c>
      <c r="D3536" s="192">
        <f t="shared" si="57"/>
        <v>12.307999361328436</v>
      </c>
      <c r="E3536">
        <v>1.2974531475253848E-3</v>
      </c>
    </row>
    <row r="3537" spans="2:5" x14ac:dyDescent="0.35">
      <c r="B3537" s="191">
        <v>38827</v>
      </c>
      <c r="C3537" s="72">
        <v>62.63</v>
      </c>
      <c r="D3537" s="192">
        <f t="shared" si="57"/>
        <v>-0.43269927536231889</v>
      </c>
      <c r="E3537">
        <v>1.2789768185452743E-3</v>
      </c>
    </row>
    <row r="3538" spans="2:5" x14ac:dyDescent="0.35">
      <c r="B3538" s="191">
        <v>42396</v>
      </c>
      <c r="C3538" s="72">
        <v>110.4</v>
      </c>
      <c r="D3538" s="192">
        <f t="shared" si="57"/>
        <v>0.72257762521454194</v>
      </c>
      <c r="E3538">
        <v>1.2697261019409822E-3</v>
      </c>
    </row>
    <row r="3539" spans="2:5" x14ac:dyDescent="0.35">
      <c r="B3539" s="191">
        <v>38943</v>
      </c>
      <c r="C3539" s="72">
        <v>64.09</v>
      </c>
      <c r="D3539" s="192">
        <f t="shared" si="57"/>
        <v>-0.65373602031444156</v>
      </c>
      <c r="E3539">
        <v>1.2498047180127259E-3</v>
      </c>
    </row>
    <row r="3540" spans="2:5" x14ac:dyDescent="0.35">
      <c r="B3540" s="191">
        <v>43529</v>
      </c>
      <c r="C3540" s="72">
        <v>185.09</v>
      </c>
      <c r="D3540" s="192">
        <f t="shared" si="57"/>
        <v>6.6074804767776412</v>
      </c>
      <c r="E3540">
        <v>1.2441847884885338E-3</v>
      </c>
    </row>
    <row r="3541" spans="2:5" x14ac:dyDescent="0.35">
      <c r="B3541" s="191">
        <v>35844</v>
      </c>
      <c r="C3541" s="72">
        <v>24.33</v>
      </c>
      <c r="D3541" s="192">
        <f t="shared" si="57"/>
        <v>-1.0170870626525663E-2</v>
      </c>
      <c r="E3541">
        <v>1.2345679012344402E-3</v>
      </c>
    </row>
    <row r="3542" spans="2:5" x14ac:dyDescent="0.35">
      <c r="B3542" s="191">
        <v>35909</v>
      </c>
      <c r="C3542" s="72">
        <v>24.58</v>
      </c>
      <c r="D3542" s="192">
        <f t="shared" si="57"/>
        <v>-0.7695697009468454</v>
      </c>
      <c r="E3542">
        <v>1.2219959266801528E-3</v>
      </c>
    </row>
    <row r="3543" spans="2:5" x14ac:dyDescent="0.35">
      <c r="B3543" s="191">
        <v>42482</v>
      </c>
      <c r="C3543" s="72">
        <v>106.67</v>
      </c>
      <c r="D3543" s="192">
        <f t="shared" si="57"/>
        <v>-0.89968967462854998</v>
      </c>
      <c r="E3543">
        <v>1.220198986296106E-3</v>
      </c>
    </row>
    <row r="3544" spans="2:5" x14ac:dyDescent="0.35">
      <c r="B3544" s="191">
        <v>45905</v>
      </c>
      <c r="C3544" s="72">
        <v>1063.4000000000001</v>
      </c>
      <c r="D3544" s="192">
        <f t="shared" si="57"/>
        <v>24.31904761904762</v>
      </c>
      <c r="E3544">
        <v>1.2145634632949598E-3</v>
      </c>
    </row>
    <row r="3545" spans="2:5" x14ac:dyDescent="0.35">
      <c r="B3545" s="191">
        <v>38518</v>
      </c>
      <c r="C3545" s="72">
        <v>42</v>
      </c>
      <c r="D3545" s="192">
        <f t="shared" si="57"/>
        <v>4</v>
      </c>
      <c r="E3545">
        <v>1.1918951132299238E-3</v>
      </c>
    </row>
    <row r="3546" spans="2:5" x14ac:dyDescent="0.35">
      <c r="B3546" s="191">
        <v>37176</v>
      </c>
      <c r="C3546" s="72">
        <v>8.4</v>
      </c>
      <c r="D3546" s="192">
        <f t="shared" si="57"/>
        <v>-0.88935721812434143</v>
      </c>
      <c r="E3546">
        <v>1.1918951132299238E-3</v>
      </c>
    </row>
    <row r="3547" spans="2:5" x14ac:dyDescent="0.35">
      <c r="B3547" s="191">
        <v>40799</v>
      </c>
      <c r="C3547" s="72">
        <v>75.92</v>
      </c>
      <c r="D3547" s="192">
        <f t="shared" si="57"/>
        <v>-0.61340258682146853</v>
      </c>
      <c r="E3547">
        <v>1.1868653567190801E-3</v>
      </c>
    </row>
    <row r="3548" spans="2:5" x14ac:dyDescent="0.35">
      <c r="B3548" s="191">
        <v>43578</v>
      </c>
      <c r="C3548" s="72">
        <v>196.38</v>
      </c>
      <c r="D3548" s="192">
        <f t="shared" si="57"/>
        <v>10.371163867979154</v>
      </c>
      <c r="E3548">
        <v>1.1725720112158999E-3</v>
      </c>
    </row>
    <row r="3549" spans="2:5" x14ac:dyDescent="0.35">
      <c r="B3549" s="191">
        <v>35193</v>
      </c>
      <c r="C3549" s="72">
        <v>17.27</v>
      </c>
      <c r="D3549" s="192">
        <f t="shared" si="57"/>
        <v>-0.9839311467783205</v>
      </c>
      <c r="E3549">
        <v>1.159420289855051E-3</v>
      </c>
    </row>
    <row r="3550" spans="2:5" x14ac:dyDescent="0.35">
      <c r="B3550" s="191">
        <v>45419</v>
      </c>
      <c r="C3550" s="72">
        <v>1074.75</v>
      </c>
      <c r="D3550" s="192">
        <f t="shared" si="57"/>
        <v>8.4541695988740315</v>
      </c>
      <c r="E3550">
        <v>1.1457634697071839E-3</v>
      </c>
    </row>
    <row r="3551" spans="2:5" x14ac:dyDescent="0.35">
      <c r="B3551" s="191">
        <v>42324</v>
      </c>
      <c r="C3551" s="72">
        <v>113.68</v>
      </c>
      <c r="D3551" s="192">
        <f t="shared" si="57"/>
        <v>7.2554014529672806E-2</v>
      </c>
      <c r="E3551">
        <v>1.1448701012770623E-3</v>
      </c>
    </row>
    <row r="3552" spans="2:5" x14ac:dyDescent="0.35">
      <c r="B3552" s="191">
        <v>40470</v>
      </c>
      <c r="C3552" s="72">
        <v>105.99</v>
      </c>
      <c r="D3552" s="192">
        <f t="shared" si="57"/>
        <v>0.69964720974983963</v>
      </c>
      <c r="E3552">
        <v>1.1334655709831498E-3</v>
      </c>
    </row>
    <row r="3553" spans="2:5" x14ac:dyDescent="0.35">
      <c r="B3553" s="191">
        <v>38950</v>
      </c>
      <c r="C3553" s="72">
        <v>62.36</v>
      </c>
      <c r="D3553" s="192">
        <f t="shared" si="57"/>
        <v>2.4916013437849944</v>
      </c>
      <c r="E3553">
        <v>1.123775886980205E-3</v>
      </c>
    </row>
    <row r="3554" spans="2:5" x14ac:dyDescent="0.35">
      <c r="B3554" s="191">
        <v>36111</v>
      </c>
      <c r="C3554" s="72">
        <v>17.86</v>
      </c>
      <c r="D3554" s="192">
        <f t="shared" si="57"/>
        <v>-0.75006996921354596</v>
      </c>
      <c r="E3554">
        <v>1.1210762331839152E-3</v>
      </c>
    </row>
    <row r="3555" spans="2:5" x14ac:dyDescent="0.35">
      <c r="B3555" s="191">
        <v>40816</v>
      </c>
      <c r="C3555" s="72">
        <v>71.459999999999994</v>
      </c>
      <c r="D3555" s="192">
        <f t="shared" si="57"/>
        <v>-0.38907412156963328</v>
      </c>
      <c r="E3555">
        <v>1.1207621182403038E-3</v>
      </c>
    </row>
    <row r="3556" spans="2:5" x14ac:dyDescent="0.35">
      <c r="B3556" s="191">
        <v>41327</v>
      </c>
      <c r="C3556" s="72">
        <v>116.97</v>
      </c>
      <c r="D3556" s="192">
        <f t="shared" si="57"/>
        <v>0.83223684210526305</v>
      </c>
      <c r="E3556">
        <v>1.1126326600479075E-3</v>
      </c>
    </row>
    <row r="3557" spans="2:5" x14ac:dyDescent="0.35">
      <c r="B3557" s="191">
        <v>38754</v>
      </c>
      <c r="C3557" s="72">
        <v>63.84</v>
      </c>
      <c r="D3557" s="192">
        <f t="shared" si="57"/>
        <v>2.5000000000000004</v>
      </c>
      <c r="E3557">
        <v>1.097694840834329E-3</v>
      </c>
    </row>
    <row r="3558" spans="2:5" x14ac:dyDescent="0.35">
      <c r="B3558" s="191">
        <v>36726</v>
      </c>
      <c r="C3558" s="72">
        <v>18.239999999999998</v>
      </c>
      <c r="D3558" s="192">
        <f t="shared" si="57"/>
        <v>-0.8572658267470068</v>
      </c>
      <c r="E3558">
        <v>1.097694840834329E-3</v>
      </c>
    </row>
    <row r="3559" spans="2:5" x14ac:dyDescent="0.35">
      <c r="B3559" s="191">
        <v>42619</v>
      </c>
      <c r="C3559" s="72">
        <v>127.79</v>
      </c>
      <c r="D3559" s="192">
        <f t="shared" si="57"/>
        <v>-0.5056862138325855</v>
      </c>
      <c r="E3559">
        <v>1.096748922835955E-3</v>
      </c>
    </row>
    <row r="3560" spans="2:5" x14ac:dyDescent="0.35">
      <c r="B3560" s="191">
        <v>43173</v>
      </c>
      <c r="C3560" s="72">
        <v>258.52</v>
      </c>
      <c r="D3560" s="192">
        <f t="shared" si="57"/>
        <v>1.1407750910897647</v>
      </c>
      <c r="E3560">
        <v>1.0842627013629702E-3</v>
      </c>
    </row>
    <row r="3561" spans="2:5" x14ac:dyDescent="0.35">
      <c r="B3561" s="191">
        <v>41689</v>
      </c>
      <c r="C3561" s="72">
        <v>120.76</v>
      </c>
      <c r="D3561" s="192">
        <f t="shared" si="57"/>
        <v>-0.53612722313986083</v>
      </c>
      <c r="E3561">
        <v>1.0776755367654101E-3</v>
      </c>
    </row>
    <row r="3562" spans="2:5" x14ac:dyDescent="0.35">
      <c r="B3562" s="191">
        <v>43139</v>
      </c>
      <c r="C3562" s="72">
        <v>260.33</v>
      </c>
      <c r="D3562" s="192">
        <f t="shared" si="57"/>
        <v>2.4480794701986754</v>
      </c>
      <c r="E3562">
        <v>1.0767160161506695E-3</v>
      </c>
    </row>
    <row r="3563" spans="2:5" x14ac:dyDescent="0.35">
      <c r="B3563" s="191">
        <v>40805</v>
      </c>
      <c r="C3563" s="72">
        <v>75.5</v>
      </c>
      <c r="D3563" s="192">
        <f t="shared" si="57"/>
        <v>-0.38507900309496657</v>
      </c>
      <c r="E3563">
        <v>1.0607265977193858E-3</v>
      </c>
    </row>
    <row r="3564" spans="2:5" x14ac:dyDescent="0.35">
      <c r="B3564" s="191">
        <v>41712</v>
      </c>
      <c r="C3564" s="72">
        <v>122.78</v>
      </c>
      <c r="D3564" s="192">
        <f t="shared" si="57"/>
        <v>2.2378691983122363</v>
      </c>
      <c r="E3564">
        <v>1.059926620464724E-3</v>
      </c>
    </row>
    <row r="3565" spans="2:5" x14ac:dyDescent="0.35">
      <c r="B3565" s="191">
        <v>36446</v>
      </c>
      <c r="C3565" s="72">
        <v>37.92</v>
      </c>
      <c r="D3565" s="192">
        <f t="shared" si="57"/>
        <v>-0.71625261897635428</v>
      </c>
      <c r="E3565">
        <v>1.0559662090812161E-3</v>
      </c>
    </row>
    <row r="3566" spans="2:5" x14ac:dyDescent="0.35">
      <c r="B3566" s="191">
        <v>41878</v>
      </c>
      <c r="C3566" s="72">
        <v>133.63999999999999</v>
      </c>
      <c r="D3566" s="192">
        <f t="shared" si="57"/>
        <v>-0.63315948394180621</v>
      </c>
      <c r="E3566">
        <v>1.0486891385765862E-3</v>
      </c>
    </row>
    <row r="3567" spans="2:5" x14ac:dyDescent="0.35">
      <c r="B3567" s="191">
        <v>43992</v>
      </c>
      <c r="C3567" s="72">
        <v>364.3</v>
      </c>
      <c r="D3567" s="192">
        <f t="shared" si="57"/>
        <v>3.720134749935216</v>
      </c>
      <c r="E3567">
        <v>1.0441855352825158E-3</v>
      </c>
    </row>
    <row r="3568" spans="2:5" x14ac:dyDescent="0.35">
      <c r="B3568" s="191">
        <v>40252</v>
      </c>
      <c r="C3568" s="72">
        <v>77.180000000000007</v>
      </c>
      <c r="D3568" s="192">
        <f t="shared" si="57"/>
        <v>-0.85978489935324465</v>
      </c>
      <c r="E3568">
        <v>1.037613488975575E-3</v>
      </c>
    </row>
    <row r="3569" spans="2:5" x14ac:dyDescent="0.35">
      <c r="B3569" s="191">
        <v>44179</v>
      </c>
      <c r="C3569" s="72">
        <v>550.44000000000005</v>
      </c>
      <c r="D3569" s="192">
        <f t="shared" si="57"/>
        <v>55.981366459627331</v>
      </c>
      <c r="E3569">
        <v>1.0366086529545182E-3</v>
      </c>
    </row>
    <row r="3570" spans="2:5" x14ac:dyDescent="0.35">
      <c r="B3570" s="191">
        <v>37140</v>
      </c>
      <c r="C3570" s="72">
        <v>9.66</v>
      </c>
      <c r="D3570" s="192">
        <f t="shared" si="57"/>
        <v>-0.50129065565307185</v>
      </c>
      <c r="E3570">
        <v>1.0362694300518616E-3</v>
      </c>
    </row>
    <row r="3571" spans="2:5" x14ac:dyDescent="0.35">
      <c r="B3571" s="191">
        <v>37958</v>
      </c>
      <c r="C3571" s="72">
        <v>19.37</v>
      </c>
      <c r="D3571" s="192">
        <f t="shared" si="57"/>
        <v>-0.85910677916787892</v>
      </c>
      <c r="E3571">
        <v>1.0335917312660481E-3</v>
      </c>
    </row>
    <row r="3572" spans="2:5" x14ac:dyDescent="0.35">
      <c r="B3572" s="191">
        <v>42664</v>
      </c>
      <c r="C3572" s="72">
        <v>137.47999999999999</v>
      </c>
      <c r="D3572" s="192">
        <f t="shared" si="57"/>
        <v>1.310199966392203</v>
      </c>
      <c r="E3572">
        <v>1.0193679918448773E-3</v>
      </c>
    </row>
    <row r="3573" spans="2:5" x14ac:dyDescent="0.35">
      <c r="B3573" s="191">
        <v>38596</v>
      </c>
      <c r="C3573" s="72">
        <v>59.51</v>
      </c>
      <c r="D3573" s="192">
        <f t="shared" si="57"/>
        <v>-0.54645225211493031</v>
      </c>
      <c r="E3573">
        <v>1.0092514718249568E-3</v>
      </c>
    </row>
    <row r="3574" spans="2:5" x14ac:dyDescent="0.35">
      <c r="B3574" s="191">
        <v>42885</v>
      </c>
      <c r="C3574" s="72">
        <v>131.21</v>
      </c>
      <c r="D3574" s="192">
        <f t="shared" si="57"/>
        <v>-8.0067307018158784E-2</v>
      </c>
      <c r="E3574">
        <v>9.9176075678975018E-4</v>
      </c>
    </row>
    <row r="3575" spans="2:5" x14ac:dyDescent="0.35">
      <c r="B3575" s="191">
        <v>41977</v>
      </c>
      <c r="C3575" s="72">
        <v>142.63</v>
      </c>
      <c r="D3575" s="192">
        <f t="shared" si="57"/>
        <v>7.1197897108524089E-2</v>
      </c>
      <c r="E3575">
        <v>9.8252508947993533E-4</v>
      </c>
    </row>
    <row r="3576" spans="2:5" x14ac:dyDescent="0.35">
      <c r="B3576" s="191">
        <v>41478</v>
      </c>
      <c r="C3576" s="72">
        <v>133.15</v>
      </c>
      <c r="D3576" s="192">
        <f t="shared" si="57"/>
        <v>-0.32585691863703092</v>
      </c>
      <c r="E3576">
        <v>9.7729664712065123E-4</v>
      </c>
    </row>
    <row r="3577" spans="2:5" x14ac:dyDescent="0.35">
      <c r="B3577" s="191">
        <v>43489</v>
      </c>
      <c r="C3577" s="72">
        <v>197.51</v>
      </c>
      <c r="D3577" s="192">
        <f t="shared" si="57"/>
        <v>0.45979305247597901</v>
      </c>
      <c r="E3577">
        <v>9.6290289884448654E-4</v>
      </c>
    </row>
    <row r="3578" spans="2:5" x14ac:dyDescent="0.35">
      <c r="B3578" s="191">
        <v>41648</v>
      </c>
      <c r="C3578" s="72">
        <v>135.30000000000001</v>
      </c>
      <c r="D3578" s="192">
        <f t="shared" si="57"/>
        <v>-0.81976341450418289</v>
      </c>
      <c r="E3578">
        <v>9.6175186801827905E-4</v>
      </c>
    </row>
    <row r="3579" spans="2:5" x14ac:dyDescent="0.35">
      <c r="B3579" s="191">
        <v>45051</v>
      </c>
      <c r="C3579" s="72">
        <v>750.68</v>
      </c>
      <c r="D3579" s="192">
        <f t="shared" si="57"/>
        <v>70.561487130600568</v>
      </c>
      <c r="E3579">
        <v>9.6005120273079392E-4</v>
      </c>
    </row>
    <row r="3580" spans="2:5" x14ac:dyDescent="0.35">
      <c r="B3580" s="191">
        <v>37533</v>
      </c>
      <c r="C3580" s="72">
        <v>10.49</v>
      </c>
      <c r="D3580" s="192">
        <f t="shared" si="57"/>
        <v>-0.98251520960080008</v>
      </c>
      <c r="E3580">
        <v>9.5419847328237495E-4</v>
      </c>
    </row>
    <row r="3581" spans="2:5" x14ac:dyDescent="0.35">
      <c r="B3581" s="191">
        <v>44285</v>
      </c>
      <c r="C3581" s="72">
        <v>599.95000000000005</v>
      </c>
      <c r="D3581" s="192">
        <f t="shared" si="57"/>
        <v>3.3779188558085238</v>
      </c>
      <c r="E3581">
        <v>9.5098268210502823E-4</v>
      </c>
    </row>
    <row r="3582" spans="2:5" x14ac:dyDescent="0.35">
      <c r="B3582" s="191">
        <v>42054</v>
      </c>
      <c r="C3582" s="72">
        <v>137.04</v>
      </c>
      <c r="D3582" s="192">
        <f t="shared" si="57"/>
        <v>11.96499526963103</v>
      </c>
      <c r="E3582">
        <v>9.4952888759025633E-4</v>
      </c>
    </row>
    <row r="3583" spans="2:5" x14ac:dyDescent="0.35">
      <c r="B3583" s="191">
        <v>37524</v>
      </c>
      <c r="C3583" s="72">
        <v>10.57</v>
      </c>
      <c r="D3583" s="192">
        <f t="shared" si="57"/>
        <v>-0.92308811758713527</v>
      </c>
      <c r="E3583">
        <v>9.4696969696972388E-4</v>
      </c>
    </row>
    <row r="3584" spans="2:5" x14ac:dyDescent="0.35">
      <c r="B3584" s="191">
        <v>41942</v>
      </c>
      <c r="C3584" s="72">
        <v>137.43</v>
      </c>
      <c r="D3584" s="192">
        <f t="shared" si="57"/>
        <v>-0.3182359361047723</v>
      </c>
      <c r="E3584">
        <v>9.468317552803196E-4</v>
      </c>
    </row>
    <row r="3585" spans="2:5" x14ac:dyDescent="0.35">
      <c r="B3585" s="191">
        <v>43473</v>
      </c>
      <c r="C3585" s="72">
        <v>201.58</v>
      </c>
      <c r="D3585" s="192">
        <f t="shared" si="57"/>
        <v>-0.74107945641842421</v>
      </c>
      <c r="E3585">
        <v>9.4344307065896693E-4</v>
      </c>
    </row>
    <row r="3586" spans="2:5" x14ac:dyDescent="0.35">
      <c r="B3586" s="191">
        <v>44894</v>
      </c>
      <c r="C3586" s="72">
        <v>778.54</v>
      </c>
      <c r="D3586" s="192">
        <f t="shared" si="57"/>
        <v>2.0243959288322584</v>
      </c>
      <c r="E3586">
        <v>9.385325465087746E-4</v>
      </c>
    </row>
    <row r="3587" spans="2:5" x14ac:dyDescent="0.35">
      <c r="B3587" s="191">
        <v>43648</v>
      </c>
      <c r="C3587" s="72">
        <v>257.42</v>
      </c>
      <c r="D3587" s="192">
        <f t="shared" si="57"/>
        <v>2.4108917450642644</v>
      </c>
      <c r="E3587">
        <v>9.3319853798901065E-4</v>
      </c>
    </row>
    <row r="3588" spans="2:5" x14ac:dyDescent="0.35">
      <c r="B3588" s="191">
        <v>40262</v>
      </c>
      <c r="C3588" s="72">
        <v>75.47</v>
      </c>
      <c r="D3588" s="192">
        <f t="shared" ref="D3588:D3651" si="58">C3588/C3589-1</f>
        <v>-0.4622345731794214</v>
      </c>
      <c r="E3588">
        <v>9.2838196286471053E-4</v>
      </c>
    </row>
    <row r="3589" spans="2:5" x14ac:dyDescent="0.35">
      <c r="B3589" s="191">
        <v>41249</v>
      </c>
      <c r="C3589" s="72">
        <v>140.34</v>
      </c>
      <c r="D3589" s="192">
        <f t="shared" si="58"/>
        <v>1.5816777041942607</v>
      </c>
      <c r="E3589">
        <v>9.2718065758501389E-4</v>
      </c>
    </row>
    <row r="3590" spans="2:5" x14ac:dyDescent="0.35">
      <c r="B3590" s="191">
        <v>39048</v>
      </c>
      <c r="C3590" s="72">
        <v>54.36</v>
      </c>
      <c r="D3590" s="192">
        <f t="shared" si="58"/>
        <v>-0.93119335729836461</v>
      </c>
      <c r="E3590">
        <v>9.2064076597297984E-4</v>
      </c>
    </row>
    <row r="3591" spans="2:5" x14ac:dyDescent="0.35">
      <c r="B3591" s="191">
        <v>44468</v>
      </c>
      <c r="C3591" s="72">
        <v>790.04</v>
      </c>
      <c r="D3591" s="192">
        <f t="shared" si="58"/>
        <v>16.922867513611614</v>
      </c>
      <c r="E3591">
        <v>9.1217757056694104E-4</v>
      </c>
    </row>
    <row r="3592" spans="2:5" x14ac:dyDescent="0.35">
      <c r="B3592" s="191">
        <v>38532</v>
      </c>
      <c r="C3592" s="72">
        <v>44.08</v>
      </c>
      <c r="D3592" s="192">
        <f t="shared" si="58"/>
        <v>-0.5106028644387699</v>
      </c>
      <c r="E3592">
        <v>9.0826521344222755E-4</v>
      </c>
    </row>
    <row r="3593" spans="2:5" x14ac:dyDescent="0.35">
      <c r="B3593" s="191">
        <v>40345</v>
      </c>
      <c r="C3593" s="72">
        <v>90.07</v>
      </c>
      <c r="D3593" s="192">
        <f t="shared" si="58"/>
        <v>-0.89223240565699102</v>
      </c>
      <c r="E3593">
        <v>8.8898766529621476E-4</v>
      </c>
    </row>
    <row r="3594" spans="2:5" x14ac:dyDescent="0.35">
      <c r="B3594" s="191">
        <v>45105</v>
      </c>
      <c r="C3594" s="72">
        <v>835.78</v>
      </c>
      <c r="D3594" s="192">
        <f t="shared" si="58"/>
        <v>72.378402107111498</v>
      </c>
      <c r="E3594">
        <v>8.8618509292959224E-4</v>
      </c>
    </row>
    <row r="3595" spans="2:5" x14ac:dyDescent="0.35">
      <c r="B3595" s="191">
        <v>37384</v>
      </c>
      <c r="C3595" s="72">
        <v>11.39</v>
      </c>
      <c r="D3595" s="192">
        <f t="shared" si="58"/>
        <v>-0.87606093579978239</v>
      </c>
      <c r="E3595">
        <v>8.7873462214416165E-4</v>
      </c>
    </row>
    <row r="3596" spans="2:5" x14ac:dyDescent="0.35">
      <c r="B3596" s="191">
        <v>40536</v>
      </c>
      <c r="C3596" s="72">
        <v>91.9</v>
      </c>
      <c r="D3596" s="192">
        <f t="shared" si="58"/>
        <v>6.9774305555555562</v>
      </c>
      <c r="E3596">
        <v>8.7126987584418281E-4</v>
      </c>
    </row>
    <row r="3597" spans="2:5" x14ac:dyDescent="0.35">
      <c r="B3597" s="191">
        <v>37642</v>
      </c>
      <c r="C3597" s="72">
        <v>11.52</v>
      </c>
      <c r="D3597" s="192">
        <f t="shared" si="58"/>
        <v>-0.95653486266223964</v>
      </c>
      <c r="E3597">
        <v>8.6880973066905121E-4</v>
      </c>
    </row>
    <row r="3598" spans="2:5" x14ac:dyDescent="0.35">
      <c r="B3598" s="191">
        <v>43765</v>
      </c>
      <c r="C3598" s="72">
        <v>265.04000000000002</v>
      </c>
      <c r="D3598" s="192">
        <f t="shared" si="58"/>
        <v>10.488513220632857</v>
      </c>
      <c r="E3598">
        <v>8.6854726029983453E-4</v>
      </c>
    </row>
    <row r="3599" spans="2:5" x14ac:dyDescent="0.35">
      <c r="B3599" s="191">
        <v>35605</v>
      </c>
      <c r="C3599" s="72">
        <v>23.07</v>
      </c>
      <c r="D3599" s="192">
        <f t="shared" si="58"/>
        <v>-0.96919564172408268</v>
      </c>
      <c r="E3599">
        <v>8.6767895878514523E-4</v>
      </c>
    </row>
    <row r="3600" spans="2:5" x14ac:dyDescent="0.35">
      <c r="B3600" s="191">
        <v>45068</v>
      </c>
      <c r="C3600" s="72">
        <v>748.92</v>
      </c>
      <c r="D3600" s="192">
        <f t="shared" si="58"/>
        <v>5.8220076516669694</v>
      </c>
      <c r="E3600">
        <v>8.5529480942958536E-4</v>
      </c>
    </row>
    <row r="3601" spans="2:5" x14ac:dyDescent="0.35">
      <c r="B3601" s="191">
        <v>42257</v>
      </c>
      <c r="C3601" s="72">
        <v>109.78</v>
      </c>
      <c r="D3601" s="192">
        <f t="shared" si="58"/>
        <v>-2.3830695358349585E-2</v>
      </c>
      <c r="E3601">
        <v>8.2049411979223663E-4</v>
      </c>
    </row>
    <row r="3602" spans="2:5" x14ac:dyDescent="0.35">
      <c r="B3602" s="191">
        <v>42744</v>
      </c>
      <c r="C3602" s="72">
        <v>112.46</v>
      </c>
      <c r="D3602" s="192">
        <f t="shared" si="58"/>
        <v>-0.85781834732476991</v>
      </c>
      <c r="E3602">
        <v>8.0092551392718647E-4</v>
      </c>
    </row>
    <row r="3603" spans="2:5" x14ac:dyDescent="0.35">
      <c r="B3603" s="191">
        <v>44683</v>
      </c>
      <c r="C3603" s="72">
        <v>790.96</v>
      </c>
      <c r="D3603" s="192">
        <f t="shared" si="58"/>
        <v>9.470743976701085</v>
      </c>
      <c r="E3603">
        <v>7.971353738311926E-4</v>
      </c>
    </row>
    <row r="3604" spans="2:5" x14ac:dyDescent="0.35">
      <c r="B3604" s="191">
        <v>40227</v>
      </c>
      <c r="C3604" s="72">
        <v>75.540000000000006</v>
      </c>
      <c r="D3604" s="192">
        <f t="shared" si="58"/>
        <v>-0.93356667956520212</v>
      </c>
      <c r="E3604">
        <v>7.9491255961849916E-4</v>
      </c>
    </row>
    <row r="3605" spans="2:5" x14ac:dyDescent="0.35">
      <c r="B3605" s="191">
        <v>46000</v>
      </c>
      <c r="C3605" s="72">
        <v>1137.08</v>
      </c>
      <c r="D3605" s="192">
        <f t="shared" si="58"/>
        <v>43.486697965571203</v>
      </c>
      <c r="E3605">
        <v>7.8331969124878498E-4</v>
      </c>
    </row>
    <row r="3606" spans="2:5" x14ac:dyDescent="0.35">
      <c r="B3606" s="191">
        <v>35852</v>
      </c>
      <c r="C3606" s="72">
        <v>25.56</v>
      </c>
      <c r="D3606" s="192">
        <f t="shared" si="58"/>
        <v>0.99687499999999973</v>
      </c>
      <c r="E3606">
        <v>7.8308535630378096E-4</v>
      </c>
    </row>
    <row r="3607" spans="2:5" x14ac:dyDescent="0.35">
      <c r="B3607" s="191">
        <v>36864</v>
      </c>
      <c r="C3607" s="72">
        <v>12.8</v>
      </c>
      <c r="D3607" s="192">
        <f t="shared" si="58"/>
        <v>-0.88905261333102192</v>
      </c>
      <c r="E3607">
        <v>7.8186082877262919E-4</v>
      </c>
    </row>
    <row r="3608" spans="2:5" x14ac:dyDescent="0.35">
      <c r="B3608" s="191">
        <v>42570</v>
      </c>
      <c r="C3608" s="72">
        <v>115.37</v>
      </c>
      <c r="D3608" s="192">
        <f t="shared" si="58"/>
        <v>3.4527209571593982</v>
      </c>
      <c r="E3608">
        <v>7.8070784177652897E-4</v>
      </c>
    </row>
    <row r="3609" spans="2:5" x14ac:dyDescent="0.35">
      <c r="B3609" s="191">
        <v>38098</v>
      </c>
      <c r="C3609" s="72">
        <v>25.91</v>
      </c>
      <c r="D3609" s="192">
        <f t="shared" si="58"/>
        <v>0.99768696993060901</v>
      </c>
      <c r="E3609">
        <v>7.7249903437626166E-4</v>
      </c>
    </row>
    <row r="3610" spans="2:5" x14ac:dyDescent="0.35">
      <c r="B3610" s="191">
        <v>35384</v>
      </c>
      <c r="C3610" s="72">
        <v>12.97</v>
      </c>
      <c r="D3610" s="192">
        <f t="shared" si="58"/>
        <v>-0.90064348092538682</v>
      </c>
      <c r="E3610">
        <v>7.7160493827155285E-4</v>
      </c>
    </row>
    <row r="3611" spans="2:5" x14ac:dyDescent="0.35">
      <c r="B3611" s="191">
        <v>42811</v>
      </c>
      <c r="C3611" s="72">
        <v>130.54</v>
      </c>
      <c r="D3611" s="192">
        <f t="shared" si="58"/>
        <v>1.4845831747240199</v>
      </c>
      <c r="E3611">
        <v>7.6663600122661713E-4</v>
      </c>
    </row>
    <row r="3612" spans="2:5" x14ac:dyDescent="0.35">
      <c r="B3612" s="191">
        <v>39070</v>
      </c>
      <c r="C3612" s="72">
        <v>52.54</v>
      </c>
      <c r="D3612" s="192">
        <f t="shared" si="58"/>
        <v>0.99392789373814017</v>
      </c>
      <c r="E3612">
        <v>7.6190476190474143E-4</v>
      </c>
    </row>
    <row r="3613" spans="2:5" x14ac:dyDescent="0.35">
      <c r="B3613" s="191">
        <v>38028</v>
      </c>
      <c r="C3613" s="72">
        <v>26.35</v>
      </c>
      <c r="D3613" s="192">
        <f t="shared" si="58"/>
        <v>-7.5843761850591385E-4</v>
      </c>
      <c r="E3613">
        <v>7.5958982149648691E-4</v>
      </c>
    </row>
    <row r="3614" spans="2:5" x14ac:dyDescent="0.35">
      <c r="B3614" s="191">
        <v>38029</v>
      </c>
      <c r="C3614" s="72">
        <v>26.37</v>
      </c>
      <c r="D3614" s="192">
        <f t="shared" si="58"/>
        <v>-0.33860045146726858</v>
      </c>
      <c r="E3614">
        <v>7.5901328273242363E-4</v>
      </c>
    </row>
    <row r="3615" spans="2:5" x14ac:dyDescent="0.35">
      <c r="B3615" s="191">
        <v>38415</v>
      </c>
      <c r="C3615" s="72">
        <v>39.869999999999997</v>
      </c>
      <c r="D3615" s="192">
        <f t="shared" si="58"/>
        <v>-0.62559864776035301</v>
      </c>
      <c r="E3615">
        <v>7.5301204819266943E-4</v>
      </c>
    </row>
    <row r="3616" spans="2:5" x14ac:dyDescent="0.35">
      <c r="B3616" s="191">
        <v>42510</v>
      </c>
      <c r="C3616" s="72">
        <v>106.49</v>
      </c>
      <c r="D3616" s="192">
        <f t="shared" si="58"/>
        <v>6.9233630952380949</v>
      </c>
      <c r="E3616">
        <v>7.5180904050364816E-4</v>
      </c>
    </row>
    <row r="3617" spans="2:5" x14ac:dyDescent="0.35">
      <c r="B3617" s="191">
        <v>37825</v>
      </c>
      <c r="C3617" s="72">
        <v>13.44</v>
      </c>
      <c r="D3617" s="192">
        <f t="shared" si="58"/>
        <v>-0.88952819332566169</v>
      </c>
      <c r="E3617">
        <v>7.446016381236209E-4</v>
      </c>
    </row>
    <row r="3618" spans="2:5" x14ac:dyDescent="0.35">
      <c r="B3618" s="191">
        <v>41718</v>
      </c>
      <c r="C3618" s="72">
        <v>121.66</v>
      </c>
      <c r="D3618" s="192">
        <f t="shared" si="58"/>
        <v>-0.37126614987080109</v>
      </c>
      <c r="E3618">
        <v>7.4031422225884214E-4</v>
      </c>
    </row>
    <row r="3619" spans="2:5" x14ac:dyDescent="0.35">
      <c r="B3619" s="191">
        <v>43018</v>
      </c>
      <c r="C3619" s="72">
        <v>193.5</v>
      </c>
      <c r="D3619" s="192">
        <f t="shared" si="58"/>
        <v>2.4883720930232558</v>
      </c>
      <c r="E3619">
        <v>7.2403806371523771E-4</v>
      </c>
    </row>
    <row r="3620" spans="2:5" x14ac:dyDescent="0.35">
      <c r="B3620" s="191">
        <v>39020</v>
      </c>
      <c r="C3620" s="72">
        <v>55.47</v>
      </c>
      <c r="D3620" s="192">
        <f t="shared" si="58"/>
        <v>-0.71490980109986124</v>
      </c>
      <c r="E3620">
        <v>7.2163088580179391E-4</v>
      </c>
    </row>
    <row r="3621" spans="2:5" x14ac:dyDescent="0.35">
      <c r="B3621" s="191">
        <v>43014</v>
      </c>
      <c r="C3621" s="72">
        <v>194.57</v>
      </c>
      <c r="D3621" s="192">
        <f t="shared" si="58"/>
        <v>0.55531574740207845</v>
      </c>
      <c r="E3621">
        <v>7.2005348968784411E-4</v>
      </c>
    </row>
    <row r="3622" spans="2:5" x14ac:dyDescent="0.35">
      <c r="B3622" s="191">
        <v>41303</v>
      </c>
      <c r="C3622" s="72">
        <v>125.1</v>
      </c>
      <c r="D3622" s="192">
        <f t="shared" si="58"/>
        <v>-0.88662521977125663</v>
      </c>
      <c r="E3622">
        <v>7.1994240460759862E-4</v>
      </c>
    </row>
    <row r="3623" spans="2:5" x14ac:dyDescent="0.35">
      <c r="B3623" s="191">
        <v>45768</v>
      </c>
      <c r="C3623" s="72">
        <v>1103.42</v>
      </c>
      <c r="D3623" s="192">
        <f t="shared" si="58"/>
        <v>0.51896259791032873</v>
      </c>
      <c r="E3623">
        <v>7.164688063991953E-4</v>
      </c>
    </row>
    <row r="3624" spans="2:5" x14ac:dyDescent="0.35">
      <c r="B3624" s="191">
        <v>44720</v>
      </c>
      <c r="C3624" s="72">
        <v>726.43</v>
      </c>
      <c r="D3624" s="192">
        <f t="shared" si="58"/>
        <v>5.4686553873552981</v>
      </c>
      <c r="E3624">
        <v>7.1634224628391863E-4</v>
      </c>
    </row>
    <row r="3625" spans="2:5" x14ac:dyDescent="0.35">
      <c r="B3625" s="191">
        <v>42401</v>
      </c>
      <c r="C3625" s="72">
        <v>112.3</v>
      </c>
      <c r="D3625" s="192">
        <f t="shared" si="58"/>
        <v>-0.12776699029126215</v>
      </c>
      <c r="E3625">
        <v>7.1288540367131503E-4</v>
      </c>
    </row>
    <row r="3626" spans="2:5" x14ac:dyDescent="0.35">
      <c r="B3626" s="191">
        <v>41995</v>
      </c>
      <c r="C3626" s="72">
        <v>128.75</v>
      </c>
      <c r="D3626" s="192">
        <f t="shared" si="58"/>
        <v>1.2240456037312142</v>
      </c>
      <c r="E3626">
        <v>6.9951810974666628E-4</v>
      </c>
    </row>
    <row r="3627" spans="2:5" x14ac:dyDescent="0.35">
      <c r="B3627" s="191">
        <v>39996</v>
      </c>
      <c r="C3627" s="72">
        <v>57.89</v>
      </c>
      <c r="D3627" s="192">
        <f t="shared" si="58"/>
        <v>-0.94896321895828195</v>
      </c>
      <c r="E3627">
        <v>6.9144338807247685E-4</v>
      </c>
    </row>
    <row r="3628" spans="2:5" x14ac:dyDescent="0.35">
      <c r="B3628" s="191">
        <v>45345</v>
      </c>
      <c r="C3628" s="72">
        <v>1134.28</v>
      </c>
      <c r="D3628" s="192">
        <f t="shared" si="58"/>
        <v>76.957388316151196</v>
      </c>
      <c r="E3628">
        <v>6.881340979267847E-4</v>
      </c>
    </row>
    <row r="3629" spans="2:5" x14ac:dyDescent="0.35">
      <c r="B3629" s="191">
        <v>36748</v>
      </c>
      <c r="C3629" s="72">
        <v>14.55</v>
      </c>
      <c r="D3629" s="192">
        <f t="shared" si="58"/>
        <v>-0.98437600670059922</v>
      </c>
      <c r="E3629">
        <v>6.8775790921615787E-4</v>
      </c>
    </row>
    <row r="3630" spans="2:5" x14ac:dyDescent="0.35">
      <c r="B3630" s="191">
        <v>45729</v>
      </c>
      <c r="C3630" s="72">
        <v>931.26</v>
      </c>
      <c r="D3630" s="192">
        <f t="shared" si="58"/>
        <v>-7.5397140587768141E-2</v>
      </c>
      <c r="E3630">
        <v>6.877135672991308E-4</v>
      </c>
    </row>
    <row r="3631" spans="2:5" x14ac:dyDescent="0.35">
      <c r="B3631" s="191">
        <v>45705</v>
      </c>
      <c r="C3631" s="72">
        <v>1007.2</v>
      </c>
      <c r="D3631" s="192">
        <f t="shared" si="58"/>
        <v>7.1968326273441408E-2</v>
      </c>
      <c r="E3631">
        <v>6.8553715313313113E-4</v>
      </c>
    </row>
    <row r="3632" spans="2:5" x14ac:dyDescent="0.35">
      <c r="B3632" s="191">
        <v>45720</v>
      </c>
      <c r="C3632" s="72">
        <v>939.58</v>
      </c>
      <c r="D3632" s="192">
        <f t="shared" si="58"/>
        <v>2.3644143660257102</v>
      </c>
      <c r="E3632">
        <v>6.8161969880931039E-4</v>
      </c>
    </row>
    <row r="3633" spans="2:5" x14ac:dyDescent="0.35">
      <c r="B3633" s="191">
        <v>43089</v>
      </c>
      <c r="C3633" s="72">
        <v>279.27</v>
      </c>
      <c r="D3633" s="192">
        <f t="shared" si="58"/>
        <v>0.32562775905444541</v>
      </c>
      <c r="E3633">
        <v>6.8080837035977559E-4</v>
      </c>
    </row>
    <row r="3634" spans="2:5" x14ac:dyDescent="0.35">
      <c r="B3634" s="191">
        <v>43039</v>
      </c>
      <c r="C3634" s="72">
        <v>210.67</v>
      </c>
      <c r="D3634" s="192">
        <f t="shared" si="58"/>
        <v>5.857747395833333</v>
      </c>
      <c r="E3634">
        <v>6.6498836270367789E-4</v>
      </c>
    </row>
    <row r="3635" spans="2:5" x14ac:dyDescent="0.35">
      <c r="B3635" s="191">
        <v>38308</v>
      </c>
      <c r="C3635" s="72">
        <v>30.72</v>
      </c>
      <c r="D3635" s="192">
        <f t="shared" si="58"/>
        <v>0.99351070733290059</v>
      </c>
      <c r="E3635">
        <v>6.514657980456473E-4</v>
      </c>
    </row>
    <row r="3636" spans="2:5" x14ac:dyDescent="0.35">
      <c r="B3636" s="191">
        <v>35074</v>
      </c>
      <c r="C3636" s="72">
        <v>15.41</v>
      </c>
      <c r="D3636" s="192">
        <f t="shared" si="58"/>
        <v>-0.75105008077544422</v>
      </c>
      <c r="E3636">
        <v>6.493506493505663E-4</v>
      </c>
    </row>
    <row r="3637" spans="2:5" x14ac:dyDescent="0.35">
      <c r="B3637" s="191">
        <v>38624</v>
      </c>
      <c r="C3637" s="72">
        <v>61.9</v>
      </c>
      <c r="D3637" s="192">
        <f t="shared" si="58"/>
        <v>-0.55687593958049963</v>
      </c>
      <c r="E3637">
        <v>6.4662140316840144E-4</v>
      </c>
    </row>
    <row r="3638" spans="2:5" x14ac:dyDescent="0.35">
      <c r="B3638" s="191">
        <v>42891</v>
      </c>
      <c r="C3638" s="72">
        <v>139.69</v>
      </c>
      <c r="D3638" s="192">
        <f t="shared" si="58"/>
        <v>1.2332533972821742</v>
      </c>
      <c r="E3638">
        <v>6.4469914040121701E-4</v>
      </c>
    </row>
    <row r="3639" spans="2:5" x14ac:dyDescent="0.35">
      <c r="B3639" s="191">
        <v>38826</v>
      </c>
      <c r="C3639" s="72">
        <v>62.55</v>
      </c>
      <c r="D3639" s="192">
        <f t="shared" si="58"/>
        <v>-0.20571428571428574</v>
      </c>
      <c r="E3639">
        <v>6.3989761638127973E-4</v>
      </c>
    </row>
    <row r="3640" spans="2:5" x14ac:dyDescent="0.35">
      <c r="B3640" s="191">
        <v>40681</v>
      </c>
      <c r="C3640" s="72">
        <v>78.75</v>
      </c>
      <c r="D3640" s="192">
        <f t="shared" si="58"/>
        <v>0</v>
      </c>
      <c r="E3640">
        <v>6.3532401524768467E-4</v>
      </c>
    </row>
    <row r="3641" spans="2:5" x14ac:dyDescent="0.35">
      <c r="B3641" s="191">
        <v>40612</v>
      </c>
      <c r="C3641" s="72">
        <v>78.75</v>
      </c>
      <c r="D3641" s="192">
        <f t="shared" si="58"/>
        <v>1.4834437086092715</v>
      </c>
      <c r="E3641">
        <v>6.3532401524768467E-4</v>
      </c>
    </row>
    <row r="3642" spans="2:5" x14ac:dyDescent="0.35">
      <c r="B3642" s="191">
        <v>36510</v>
      </c>
      <c r="C3642" s="72">
        <v>31.71</v>
      </c>
      <c r="D3642" s="192">
        <f t="shared" si="58"/>
        <v>-0.89688475546305935</v>
      </c>
      <c r="E3642">
        <v>6.3111391606174294E-4</v>
      </c>
    </row>
    <row r="3643" spans="2:5" x14ac:dyDescent="0.35">
      <c r="B3643" s="191">
        <v>43941</v>
      </c>
      <c r="C3643" s="72">
        <v>307.52</v>
      </c>
      <c r="D3643" s="192">
        <f t="shared" si="58"/>
        <v>5.2836125868410297</v>
      </c>
      <c r="E3643">
        <v>6.1822796342703157E-4</v>
      </c>
    </row>
    <row r="3644" spans="2:5" x14ac:dyDescent="0.35">
      <c r="B3644" s="191">
        <v>39841</v>
      </c>
      <c r="C3644" s="72">
        <v>48.94</v>
      </c>
      <c r="D3644" s="192">
        <f t="shared" si="58"/>
        <v>-0.93764572476970709</v>
      </c>
      <c r="E3644">
        <v>6.1337149867113361E-4</v>
      </c>
    </row>
    <row r="3645" spans="2:5" x14ac:dyDescent="0.35">
      <c r="B3645" s="191">
        <v>44775</v>
      </c>
      <c r="C3645" s="72">
        <v>784.87</v>
      </c>
      <c r="D3645" s="192">
        <f t="shared" si="58"/>
        <v>4.3283774609640187</v>
      </c>
      <c r="E3645">
        <v>6.1194048878743246E-4</v>
      </c>
    </row>
    <row r="3646" spans="2:5" x14ac:dyDescent="0.35">
      <c r="B3646" s="191">
        <v>41799</v>
      </c>
      <c r="C3646" s="72">
        <v>147.30000000000001</v>
      </c>
      <c r="D3646" s="192">
        <f t="shared" si="58"/>
        <v>3.4812899300273816</v>
      </c>
      <c r="E3646">
        <v>6.113715100877215E-4</v>
      </c>
    </row>
    <row r="3647" spans="2:5" x14ac:dyDescent="0.35">
      <c r="B3647" s="191">
        <v>36426</v>
      </c>
      <c r="C3647" s="72">
        <v>32.869999999999997</v>
      </c>
      <c r="D3647" s="192">
        <f t="shared" si="58"/>
        <v>-0.9585931496668052</v>
      </c>
      <c r="E3647">
        <v>6.0882800608808019E-4</v>
      </c>
    </row>
    <row r="3648" spans="2:5" x14ac:dyDescent="0.35">
      <c r="B3648" s="191">
        <v>44504</v>
      </c>
      <c r="C3648" s="72">
        <v>793.83</v>
      </c>
      <c r="D3648" s="192">
        <f t="shared" si="58"/>
        <v>22.888955762864885</v>
      </c>
      <c r="E3648">
        <v>6.0502930610706329E-4</v>
      </c>
    </row>
    <row r="3649" spans="2:5" x14ac:dyDescent="0.35">
      <c r="B3649" s="191">
        <v>38371</v>
      </c>
      <c r="C3649" s="72">
        <v>33.229999999999997</v>
      </c>
      <c r="D3649" s="192">
        <f t="shared" si="58"/>
        <v>-0.95421477582738568</v>
      </c>
      <c r="E3649">
        <v>6.022282445046212E-4</v>
      </c>
    </row>
    <row r="3650" spans="2:5" x14ac:dyDescent="0.35">
      <c r="B3650" s="191">
        <v>44944</v>
      </c>
      <c r="C3650" s="72">
        <v>725.78</v>
      </c>
      <c r="D3650" s="192">
        <f t="shared" si="58"/>
        <v>41.692941176470583</v>
      </c>
      <c r="E3650">
        <v>5.9281726063264983E-4</v>
      </c>
    </row>
    <row r="3651" spans="2:5" x14ac:dyDescent="0.35">
      <c r="B3651" s="191">
        <v>36123</v>
      </c>
      <c r="C3651" s="72">
        <v>17</v>
      </c>
      <c r="D3651" s="192">
        <f t="shared" si="58"/>
        <v>-0.97677881134833144</v>
      </c>
      <c r="E3651">
        <v>5.8858151854046525E-4</v>
      </c>
    </row>
    <row r="3652" spans="2:5" x14ac:dyDescent="0.35">
      <c r="B3652" s="191">
        <v>44384</v>
      </c>
      <c r="C3652" s="72">
        <v>732.09</v>
      </c>
      <c r="D3652" s="192">
        <f t="shared" ref="D3652:D3715" si="59">C3652/C3653-1</f>
        <v>-0.19322702577609285</v>
      </c>
      <c r="E3652">
        <v>5.8770467156876727E-4</v>
      </c>
    </row>
    <row r="3653" spans="2:5" x14ac:dyDescent="0.35">
      <c r="B3653" s="191">
        <v>45252</v>
      </c>
      <c r="C3653" s="72">
        <v>907.43</v>
      </c>
      <c r="D3653" s="192">
        <f t="shared" si="59"/>
        <v>0.22314929638216419</v>
      </c>
      <c r="E3653">
        <v>5.8440842430251827E-4</v>
      </c>
    </row>
    <row r="3654" spans="2:5" x14ac:dyDescent="0.35">
      <c r="B3654" s="191">
        <v>44532</v>
      </c>
      <c r="C3654" s="72">
        <v>741.88</v>
      </c>
      <c r="D3654" s="192">
        <f t="shared" si="59"/>
        <v>13.066742510428517</v>
      </c>
      <c r="E3654">
        <v>5.7994470294686629E-4</v>
      </c>
    </row>
    <row r="3655" spans="2:5" x14ac:dyDescent="0.35">
      <c r="B3655" s="191">
        <v>39078</v>
      </c>
      <c r="C3655" s="72">
        <v>52.74</v>
      </c>
      <c r="D3655" s="192">
        <f t="shared" si="59"/>
        <v>-1.5677491601343685E-2</v>
      </c>
      <c r="E3655">
        <v>5.6915196357421038E-4</v>
      </c>
    </row>
    <row r="3656" spans="2:5" x14ac:dyDescent="0.35">
      <c r="B3656" s="191">
        <v>38650</v>
      </c>
      <c r="C3656" s="72">
        <v>53.58</v>
      </c>
      <c r="D3656" s="192">
        <f t="shared" si="59"/>
        <v>-0.92404094247072499</v>
      </c>
      <c r="E3656">
        <v>5.6022408963585235E-4</v>
      </c>
    </row>
    <row r="3657" spans="2:5" x14ac:dyDescent="0.35">
      <c r="B3657" s="191">
        <v>44739</v>
      </c>
      <c r="C3657" s="72">
        <v>705.38</v>
      </c>
      <c r="D3657" s="192">
        <f t="shared" si="59"/>
        <v>-8.49006212926251E-3</v>
      </c>
      <c r="E3657">
        <v>5.5319933616071459E-4</v>
      </c>
    </row>
    <row r="3658" spans="2:5" x14ac:dyDescent="0.35">
      <c r="B3658" s="191">
        <v>44956</v>
      </c>
      <c r="C3658" s="72">
        <v>711.42</v>
      </c>
      <c r="D3658" s="192">
        <f t="shared" si="59"/>
        <v>8.3276517634718754</v>
      </c>
      <c r="E3658">
        <v>5.4850006328854839E-4</v>
      </c>
    </row>
    <row r="3659" spans="2:5" x14ac:dyDescent="0.35">
      <c r="B3659" s="191">
        <v>40256</v>
      </c>
      <c r="C3659" s="72">
        <v>76.27</v>
      </c>
      <c r="D3659" s="192">
        <f t="shared" si="59"/>
        <v>0.33222707423580777</v>
      </c>
      <c r="E3659">
        <v>5.2472779745493803E-4</v>
      </c>
    </row>
    <row r="3660" spans="2:5" x14ac:dyDescent="0.35">
      <c r="B3660" s="191">
        <v>39205</v>
      </c>
      <c r="C3660" s="72">
        <v>57.25</v>
      </c>
      <c r="D3660" s="192">
        <f t="shared" si="59"/>
        <v>-0.7193902558572689</v>
      </c>
      <c r="E3660">
        <v>5.2429220552263622E-4</v>
      </c>
    </row>
    <row r="3661" spans="2:5" x14ac:dyDescent="0.35">
      <c r="B3661" s="191">
        <v>43431</v>
      </c>
      <c r="C3661" s="72">
        <v>204.02</v>
      </c>
      <c r="D3661" s="192">
        <f t="shared" si="59"/>
        <v>3.8414807783578553</v>
      </c>
      <c r="E3661">
        <v>4.9038838760306902E-4</v>
      </c>
    </row>
    <row r="3662" spans="2:5" x14ac:dyDescent="0.35">
      <c r="B3662" s="191">
        <v>39792</v>
      </c>
      <c r="C3662" s="72">
        <v>42.14</v>
      </c>
      <c r="D3662" s="192">
        <f t="shared" si="59"/>
        <v>-0.61374885426214476</v>
      </c>
      <c r="E3662">
        <v>4.7483380816726317E-4</v>
      </c>
    </row>
    <row r="3663" spans="2:5" x14ac:dyDescent="0.35">
      <c r="B3663" s="191">
        <v>41177</v>
      </c>
      <c r="C3663" s="72">
        <v>109.1</v>
      </c>
      <c r="D3663" s="192">
        <f t="shared" si="59"/>
        <v>-0.85373374446976813</v>
      </c>
      <c r="E3663">
        <v>4.5850527281054987E-4</v>
      </c>
    </row>
    <row r="3664" spans="2:5" x14ac:dyDescent="0.35">
      <c r="B3664" s="191">
        <v>44887</v>
      </c>
      <c r="C3664" s="72">
        <v>745.9</v>
      </c>
      <c r="D3664" s="192">
        <f t="shared" si="59"/>
        <v>-0.12987179636736934</v>
      </c>
      <c r="E3664">
        <v>4.5603304898333974E-4</v>
      </c>
    </row>
    <row r="3665" spans="2:5" x14ac:dyDescent="0.35">
      <c r="B3665" s="191">
        <v>45198</v>
      </c>
      <c r="C3665" s="72">
        <v>857.23</v>
      </c>
      <c r="D3665" s="192">
        <f t="shared" si="59"/>
        <v>37.965000000000003</v>
      </c>
      <c r="E3665">
        <v>4.5516082349084108E-4</v>
      </c>
    </row>
    <row r="3666" spans="2:5" x14ac:dyDescent="0.35">
      <c r="B3666" s="191">
        <v>37967</v>
      </c>
      <c r="C3666" s="72">
        <v>22</v>
      </c>
      <c r="D3666" s="192">
        <f t="shared" si="59"/>
        <v>-0.80238929309260754</v>
      </c>
      <c r="E3666">
        <v>4.5475216007284658E-4</v>
      </c>
    </row>
    <row r="3667" spans="2:5" x14ac:dyDescent="0.35">
      <c r="B3667" s="191">
        <v>42268</v>
      </c>
      <c r="C3667" s="72">
        <v>111.33</v>
      </c>
      <c r="D3667" s="192">
        <f t="shared" si="59"/>
        <v>0.24224503459049318</v>
      </c>
      <c r="E3667">
        <v>4.4931703810213719E-4</v>
      </c>
    </row>
    <row r="3668" spans="2:5" x14ac:dyDescent="0.35">
      <c r="B3668" s="191">
        <v>41060</v>
      </c>
      <c r="C3668" s="72">
        <v>89.62</v>
      </c>
      <c r="D3668" s="192">
        <f t="shared" si="59"/>
        <v>2.9725177304964543</v>
      </c>
      <c r="E3668">
        <v>4.4652824291135929E-4</v>
      </c>
    </row>
    <row r="3669" spans="2:5" x14ac:dyDescent="0.35">
      <c r="B3669" s="191">
        <v>37979</v>
      </c>
      <c r="C3669" s="72">
        <v>22.56</v>
      </c>
      <c r="D3669" s="192">
        <f t="shared" si="59"/>
        <v>-0.67108908004082224</v>
      </c>
      <c r="E3669">
        <v>4.4345898004416462E-4</v>
      </c>
    </row>
    <row r="3670" spans="2:5" x14ac:dyDescent="0.35">
      <c r="B3670" s="191">
        <v>38733</v>
      </c>
      <c r="C3670" s="72">
        <v>68.59</v>
      </c>
      <c r="D3670" s="192">
        <f t="shared" si="59"/>
        <v>1.9654128837008216</v>
      </c>
      <c r="E3670">
        <v>4.3757292882151688E-4</v>
      </c>
    </row>
    <row r="3671" spans="2:5" x14ac:dyDescent="0.35">
      <c r="B3671" s="191">
        <v>38139</v>
      </c>
      <c r="C3671" s="72">
        <v>23.13</v>
      </c>
      <c r="D3671" s="192">
        <f t="shared" si="59"/>
        <v>-9.8458904109589573E-3</v>
      </c>
      <c r="E3671">
        <v>4.3252595155696127E-4</v>
      </c>
    </row>
    <row r="3672" spans="2:5" x14ac:dyDescent="0.35">
      <c r="B3672" s="191">
        <v>38160</v>
      </c>
      <c r="C3672" s="72">
        <v>23.36</v>
      </c>
      <c r="D3672" s="192">
        <f t="shared" si="59"/>
        <v>-0.75319598520866349</v>
      </c>
      <c r="E3672">
        <v>4.282655246252709E-4</v>
      </c>
    </row>
    <row r="3673" spans="2:5" x14ac:dyDescent="0.35">
      <c r="B3673" s="191">
        <v>42424</v>
      </c>
      <c r="C3673" s="72">
        <v>94.65</v>
      </c>
      <c r="D3673" s="192">
        <f t="shared" si="59"/>
        <v>2.9486858573216526</v>
      </c>
      <c r="E3673">
        <v>4.2278828876440855E-4</v>
      </c>
    </row>
    <row r="3674" spans="2:5" x14ac:dyDescent="0.35">
      <c r="B3674" s="191">
        <v>35915</v>
      </c>
      <c r="C3674" s="72">
        <v>23.97</v>
      </c>
      <c r="D3674" s="192">
        <f t="shared" si="59"/>
        <v>-0.75093516209476308</v>
      </c>
      <c r="E3674">
        <v>4.1736227045063856E-4</v>
      </c>
    </row>
    <row r="3675" spans="2:5" x14ac:dyDescent="0.35">
      <c r="B3675" s="191">
        <v>40372</v>
      </c>
      <c r="C3675" s="72">
        <v>96.24</v>
      </c>
      <c r="D3675" s="192">
        <f t="shared" si="59"/>
        <v>-6.1957868649319403E-3</v>
      </c>
      <c r="E3675">
        <v>4.1580041580036031E-4</v>
      </c>
    </row>
    <row r="3676" spans="2:5" x14ac:dyDescent="0.35">
      <c r="B3676" s="191">
        <v>40367</v>
      </c>
      <c r="C3676" s="72">
        <v>96.84</v>
      </c>
      <c r="D3676" s="192">
        <f t="shared" si="59"/>
        <v>2.973738202708248</v>
      </c>
      <c r="E3676">
        <v>4.1322314049585529E-4</v>
      </c>
    </row>
    <row r="3677" spans="2:5" x14ac:dyDescent="0.35">
      <c r="B3677" s="191">
        <v>35913</v>
      </c>
      <c r="C3677" s="72">
        <v>24.37</v>
      </c>
      <c r="D3677" s="192">
        <f t="shared" si="59"/>
        <v>-0.50896635099738063</v>
      </c>
      <c r="E3677">
        <v>4.1050903119876914E-4</v>
      </c>
    </row>
    <row r="3678" spans="2:5" x14ac:dyDescent="0.35">
      <c r="B3678" s="191">
        <v>39829</v>
      </c>
      <c r="C3678" s="72">
        <v>49.63</v>
      </c>
      <c r="D3678" s="192">
        <f t="shared" si="59"/>
        <v>-0.95472045836070363</v>
      </c>
      <c r="E3678">
        <v>4.0314452731315953E-4</v>
      </c>
    </row>
    <row r="3679" spans="2:5" x14ac:dyDescent="0.35">
      <c r="B3679" s="191">
        <v>45579</v>
      </c>
      <c r="C3679" s="72">
        <v>1096.08</v>
      </c>
      <c r="D3679" s="192">
        <f t="shared" si="59"/>
        <v>7.6907706945765923</v>
      </c>
      <c r="E3679">
        <v>4.0159176371790117E-4</v>
      </c>
    </row>
    <row r="3680" spans="2:5" x14ac:dyDescent="0.35">
      <c r="B3680" s="191">
        <v>42632</v>
      </c>
      <c r="C3680" s="72">
        <v>126.12</v>
      </c>
      <c r="D3680" s="192">
        <f t="shared" si="59"/>
        <v>-2.812668567465515E-2</v>
      </c>
      <c r="E3680">
        <v>3.9660506068073254E-4</v>
      </c>
    </row>
    <row r="3681" spans="2:5" x14ac:dyDescent="0.35">
      <c r="B3681" s="191">
        <v>42776</v>
      </c>
      <c r="C3681" s="72">
        <v>129.77000000000001</v>
      </c>
      <c r="D3681" s="192">
        <f t="shared" si="59"/>
        <v>0.22632772632772657</v>
      </c>
      <c r="E3681">
        <v>3.854455750849084E-4</v>
      </c>
    </row>
    <row r="3682" spans="2:5" x14ac:dyDescent="0.35">
      <c r="B3682" s="191">
        <v>41122</v>
      </c>
      <c r="C3682" s="72">
        <v>105.82</v>
      </c>
      <c r="D3682" s="192">
        <f t="shared" si="59"/>
        <v>-4.7227732124310862E-4</v>
      </c>
      <c r="E3682">
        <v>3.7814331631680353E-4</v>
      </c>
    </row>
    <row r="3683" spans="2:5" x14ac:dyDescent="0.35">
      <c r="B3683" s="191">
        <v>42528</v>
      </c>
      <c r="C3683" s="72">
        <v>105.87</v>
      </c>
      <c r="D3683" s="192">
        <f t="shared" si="59"/>
        <v>2.9066420664206642</v>
      </c>
      <c r="E3683">
        <v>3.7796466030437514E-4</v>
      </c>
    </row>
    <row r="3684" spans="2:5" x14ac:dyDescent="0.35">
      <c r="B3684" s="191">
        <v>35685</v>
      </c>
      <c r="C3684" s="72">
        <v>27.1</v>
      </c>
      <c r="D3684" s="192">
        <f t="shared" si="59"/>
        <v>-0.50110456553755522</v>
      </c>
      <c r="E3684">
        <v>3.6913990402376307E-4</v>
      </c>
    </row>
    <row r="3685" spans="2:5" x14ac:dyDescent="0.35">
      <c r="B3685" s="191">
        <v>39034</v>
      </c>
      <c r="C3685" s="72">
        <v>54.32</v>
      </c>
      <c r="D3685" s="192">
        <f t="shared" si="59"/>
        <v>-0.93453607626209667</v>
      </c>
      <c r="E3685">
        <v>3.6832412523035707E-4</v>
      </c>
    </row>
    <row r="3686" spans="2:5" x14ac:dyDescent="0.35">
      <c r="B3686" s="191">
        <v>45160</v>
      </c>
      <c r="C3686" s="72">
        <v>829.77</v>
      </c>
      <c r="D3686" s="192">
        <f t="shared" si="59"/>
        <v>6.4292237442922371</v>
      </c>
      <c r="E3686">
        <v>3.6167673333564743E-4</v>
      </c>
    </row>
    <row r="3687" spans="2:5" x14ac:dyDescent="0.35">
      <c r="B3687" s="191">
        <v>42713</v>
      </c>
      <c r="C3687" s="72">
        <v>111.69</v>
      </c>
      <c r="D3687" s="192">
        <f t="shared" si="59"/>
        <v>2.9719061166429586</v>
      </c>
      <c r="E3687">
        <v>3.5826242722780677E-4</v>
      </c>
    </row>
    <row r="3688" spans="2:5" x14ac:dyDescent="0.35">
      <c r="B3688" s="191">
        <v>38190</v>
      </c>
      <c r="C3688" s="72">
        <v>28.12</v>
      </c>
      <c r="D3688" s="192">
        <f t="shared" si="59"/>
        <v>-0.50718541885734314</v>
      </c>
      <c r="E3688">
        <v>3.5574528637494218E-4</v>
      </c>
    </row>
    <row r="3689" spans="2:5" x14ac:dyDescent="0.35">
      <c r="B3689" s="191">
        <v>39664</v>
      </c>
      <c r="C3689" s="72">
        <v>57.06</v>
      </c>
      <c r="D3689" s="192">
        <f t="shared" si="59"/>
        <v>-0.95007568267522946</v>
      </c>
      <c r="E3689">
        <v>3.506311360448322E-4</v>
      </c>
    </row>
    <row r="3690" spans="2:5" x14ac:dyDescent="0.35">
      <c r="B3690" s="191">
        <v>46064</v>
      </c>
      <c r="C3690" s="72">
        <v>1142.93</v>
      </c>
      <c r="D3690" s="192">
        <f t="shared" si="59"/>
        <v>3.3006095725466587</v>
      </c>
      <c r="E3690">
        <v>3.5010021618697706E-4</v>
      </c>
    </row>
    <row r="3691" spans="2:5" x14ac:dyDescent="0.35">
      <c r="B3691" s="191">
        <v>43210</v>
      </c>
      <c r="C3691" s="72">
        <v>265.76</v>
      </c>
      <c r="D3691" s="192">
        <f t="shared" si="59"/>
        <v>-0.77622094981475243</v>
      </c>
      <c r="E3691">
        <v>3.3876613844241454E-4</v>
      </c>
    </row>
    <row r="3692" spans="2:5" x14ac:dyDescent="0.35">
      <c r="B3692" s="191">
        <v>46168</v>
      </c>
      <c r="C3692" s="72">
        <v>1187.5999999999999</v>
      </c>
      <c r="D3692" s="192">
        <f t="shared" si="59"/>
        <v>38.207659293496199</v>
      </c>
      <c r="E3692">
        <v>3.3692722371947426E-4</v>
      </c>
    </row>
    <row r="3693" spans="2:5" x14ac:dyDescent="0.35">
      <c r="B3693" s="191">
        <v>38293</v>
      </c>
      <c r="C3693" s="72">
        <v>30.29</v>
      </c>
      <c r="D3693" s="192">
        <f t="shared" si="59"/>
        <v>-0.95863886499255802</v>
      </c>
      <c r="E3693">
        <v>3.3025099075301156E-4</v>
      </c>
    </row>
    <row r="3694" spans="2:5" x14ac:dyDescent="0.35">
      <c r="B3694" s="191">
        <v>44385</v>
      </c>
      <c r="C3694" s="72">
        <v>732.33</v>
      </c>
      <c r="D3694" s="192">
        <f t="shared" si="59"/>
        <v>4.9563237088247254</v>
      </c>
      <c r="E3694">
        <v>3.278285456707053E-4</v>
      </c>
    </row>
    <row r="3695" spans="2:5" x14ac:dyDescent="0.35">
      <c r="B3695" s="191">
        <v>41723</v>
      </c>
      <c r="C3695" s="72">
        <v>122.95</v>
      </c>
      <c r="D3695" s="192">
        <f t="shared" si="59"/>
        <v>-1.2053033346725583E-2</v>
      </c>
      <c r="E3695">
        <v>3.254413798714495E-4</v>
      </c>
    </row>
    <row r="3696" spans="2:5" x14ac:dyDescent="0.35">
      <c r="B3696" s="191">
        <v>42634</v>
      </c>
      <c r="C3696" s="72">
        <v>124.45</v>
      </c>
      <c r="D3696" s="192">
        <f t="shared" si="59"/>
        <v>0.99503045848028204</v>
      </c>
      <c r="E3696">
        <v>3.2151756289700018E-4</v>
      </c>
    </row>
    <row r="3697" spans="2:5" x14ac:dyDescent="0.35">
      <c r="B3697" s="191">
        <v>38951</v>
      </c>
      <c r="C3697" s="72">
        <v>62.38</v>
      </c>
      <c r="D3697" s="192">
        <f t="shared" si="59"/>
        <v>-0.50322529266544547</v>
      </c>
      <c r="E3697">
        <v>3.2071840923664219E-4</v>
      </c>
    </row>
    <row r="3698" spans="2:5" x14ac:dyDescent="0.35">
      <c r="B3698" s="191">
        <v>41543</v>
      </c>
      <c r="C3698" s="72">
        <v>125.57</v>
      </c>
      <c r="D3698" s="192">
        <f t="shared" si="59"/>
        <v>-6.0946651891721215E-3</v>
      </c>
      <c r="E3698">
        <v>3.1864892854294169E-4</v>
      </c>
    </row>
    <row r="3699" spans="2:5" x14ac:dyDescent="0.35">
      <c r="B3699" s="191">
        <v>42783</v>
      </c>
      <c r="C3699" s="72">
        <v>126.34</v>
      </c>
      <c r="D3699" s="192">
        <f t="shared" si="59"/>
        <v>-7.1185636320492129E-4</v>
      </c>
      <c r="E3699">
        <v>3.1670625494850668E-4</v>
      </c>
    </row>
    <row r="3700" spans="2:5" x14ac:dyDescent="0.35">
      <c r="B3700" s="191">
        <v>42613</v>
      </c>
      <c r="C3700" s="72">
        <v>126.43</v>
      </c>
      <c r="D3700" s="192">
        <f t="shared" si="59"/>
        <v>-2.5212027756360667E-2</v>
      </c>
      <c r="E3700">
        <v>3.1648073423529155E-4</v>
      </c>
    </row>
    <row r="3701" spans="2:5" x14ac:dyDescent="0.35">
      <c r="B3701" s="191">
        <v>41529</v>
      </c>
      <c r="C3701" s="72">
        <v>129.69999999999999</v>
      </c>
      <c r="D3701" s="192">
        <f t="shared" si="59"/>
        <v>-0.79185723685266318</v>
      </c>
      <c r="E3701">
        <v>3.0849915162733943E-4</v>
      </c>
    </row>
    <row r="3702" spans="2:5" x14ac:dyDescent="0.35">
      <c r="B3702" s="191">
        <v>44335</v>
      </c>
      <c r="C3702" s="72">
        <v>623.13</v>
      </c>
      <c r="D3702" s="192">
        <f t="shared" si="59"/>
        <v>3.589938126104891</v>
      </c>
      <c r="E3702">
        <v>3.0500529746024796E-4</v>
      </c>
    </row>
    <row r="3703" spans="2:5" x14ac:dyDescent="0.35">
      <c r="B3703" s="191">
        <v>42823</v>
      </c>
      <c r="C3703" s="72">
        <v>135.76</v>
      </c>
      <c r="D3703" s="192">
        <f t="shared" si="59"/>
        <v>-5.2026086319337805E-3</v>
      </c>
      <c r="E3703">
        <v>2.9472443265543546E-4</v>
      </c>
    </row>
    <row r="3704" spans="2:5" x14ac:dyDescent="0.35">
      <c r="B3704" s="191">
        <v>41940</v>
      </c>
      <c r="C3704" s="72">
        <v>136.47</v>
      </c>
      <c r="D3704" s="192">
        <f t="shared" si="59"/>
        <v>-0.83504568969685256</v>
      </c>
      <c r="E3704">
        <v>2.9319064721833321E-4</v>
      </c>
    </row>
    <row r="3705" spans="2:5" x14ac:dyDescent="0.35">
      <c r="B3705" s="191">
        <v>45174</v>
      </c>
      <c r="C3705" s="72">
        <v>827.32</v>
      </c>
      <c r="D3705" s="192">
        <f t="shared" si="59"/>
        <v>4.991165182127598</v>
      </c>
      <c r="E3705">
        <v>2.9017749189930164E-4</v>
      </c>
    </row>
    <row r="3706" spans="2:5" x14ac:dyDescent="0.35">
      <c r="B3706" s="191">
        <v>41640</v>
      </c>
      <c r="C3706" s="72">
        <v>138.09</v>
      </c>
      <c r="D3706" s="192">
        <f t="shared" si="59"/>
        <v>-2.4925857929670947E-2</v>
      </c>
      <c r="E3706">
        <v>2.8975009054676981E-4</v>
      </c>
    </row>
    <row r="3707" spans="2:5" x14ac:dyDescent="0.35">
      <c r="B3707" s="191">
        <v>41887</v>
      </c>
      <c r="C3707" s="72">
        <v>141.62</v>
      </c>
      <c r="D3707" s="192">
        <f t="shared" si="59"/>
        <v>-0.86893832827422823</v>
      </c>
      <c r="E3707">
        <v>2.8252578047749388E-4</v>
      </c>
    </row>
    <row r="3708" spans="2:5" x14ac:dyDescent="0.35">
      <c r="B3708" s="191">
        <v>45842</v>
      </c>
      <c r="C3708" s="72">
        <v>1080.56</v>
      </c>
      <c r="D3708" s="192">
        <f t="shared" si="59"/>
        <v>4.4892557785115565</v>
      </c>
      <c r="E3708">
        <v>2.777109214446849E-4</v>
      </c>
    </row>
    <row r="3709" spans="2:5" x14ac:dyDescent="0.35">
      <c r="B3709" s="191">
        <v>43452</v>
      </c>
      <c r="C3709" s="72">
        <v>196.85</v>
      </c>
      <c r="D3709" s="192">
        <f t="shared" si="59"/>
        <v>-2.5393600812595452E-4</v>
      </c>
      <c r="E3709">
        <v>2.5406504065039748E-4</v>
      </c>
    </row>
    <row r="3710" spans="2:5" x14ac:dyDescent="0.35">
      <c r="B3710" s="191">
        <v>43453</v>
      </c>
      <c r="C3710" s="72">
        <v>196.9</v>
      </c>
      <c r="D3710" s="192">
        <f t="shared" si="59"/>
        <v>-0.79392340942154127</v>
      </c>
      <c r="E3710">
        <v>2.5400050800117313E-4</v>
      </c>
    </row>
    <row r="3711" spans="2:5" x14ac:dyDescent="0.35">
      <c r="B3711" s="191">
        <v>45741</v>
      </c>
      <c r="C3711" s="72">
        <v>955.47</v>
      </c>
      <c r="D3711" s="192">
        <f t="shared" si="59"/>
        <v>22.982680722891565</v>
      </c>
      <c r="E3711">
        <v>2.5124839043999536E-4</v>
      </c>
    </row>
    <row r="3712" spans="2:5" x14ac:dyDescent="0.35">
      <c r="B3712" s="191">
        <v>38414</v>
      </c>
      <c r="C3712" s="72">
        <v>39.840000000000003</v>
      </c>
      <c r="D3712" s="192">
        <f t="shared" si="59"/>
        <v>-0.90129574114907218</v>
      </c>
      <c r="E3712">
        <v>2.5106703489852222E-4</v>
      </c>
    </row>
    <row r="3713" spans="2:5" x14ac:dyDescent="0.35">
      <c r="B3713" s="191">
        <v>44032</v>
      </c>
      <c r="C3713" s="72">
        <v>403.63</v>
      </c>
      <c r="D3713" s="192">
        <f t="shared" si="59"/>
        <v>-0.51646600778676244</v>
      </c>
      <c r="E3713">
        <v>2.4781304983534369E-4</v>
      </c>
    </row>
    <row r="3714" spans="2:5" x14ac:dyDescent="0.35">
      <c r="B3714" s="191">
        <v>44445</v>
      </c>
      <c r="C3714" s="72">
        <v>834.75</v>
      </c>
      <c r="D3714" s="192">
        <f t="shared" si="59"/>
        <v>16.666666666666668</v>
      </c>
      <c r="E3714">
        <v>2.2766487730074836E-4</v>
      </c>
    </row>
    <row r="3715" spans="2:5" x14ac:dyDescent="0.35">
      <c r="B3715" s="191">
        <v>39813</v>
      </c>
      <c r="C3715" s="72">
        <v>47.25</v>
      </c>
      <c r="D3715" s="192">
        <f t="shared" si="59"/>
        <v>-0.96014373560746002</v>
      </c>
      <c r="E3715">
        <v>2.116850127009684E-4</v>
      </c>
    </row>
    <row r="3716" spans="2:5" x14ac:dyDescent="0.35">
      <c r="B3716" s="191">
        <v>45546</v>
      </c>
      <c r="C3716" s="72">
        <v>1185.51</v>
      </c>
      <c r="D3716" s="192">
        <f t="shared" ref="D3716:D3779" si="60">C3716/C3717-1</f>
        <v>0.63097940484543313</v>
      </c>
      <c r="E3716">
        <v>2.1092418541068803E-4</v>
      </c>
    </row>
    <row r="3717" spans="2:5" x14ac:dyDescent="0.35">
      <c r="B3717" s="191">
        <v>44372</v>
      </c>
      <c r="C3717" s="72">
        <v>726.87</v>
      </c>
      <c r="D3717" s="192">
        <f t="shared" si="60"/>
        <v>2.6908195389458718</v>
      </c>
      <c r="E3717">
        <v>2.0640686922046569E-4</v>
      </c>
    </row>
    <row r="3718" spans="2:5" x14ac:dyDescent="0.35">
      <c r="B3718" s="191">
        <v>43454</v>
      </c>
      <c r="C3718" s="72">
        <v>196.94</v>
      </c>
      <c r="D3718" s="192">
        <f t="shared" si="60"/>
        <v>2.6893967778194079</v>
      </c>
      <c r="E3718">
        <v>2.0314880650063039E-4</v>
      </c>
    </row>
    <row r="3719" spans="2:5" x14ac:dyDescent="0.35">
      <c r="B3719" s="191">
        <v>39093</v>
      </c>
      <c r="C3719" s="72">
        <v>53.38</v>
      </c>
      <c r="D3719" s="192">
        <f t="shared" si="60"/>
        <v>-0.95087473886675067</v>
      </c>
      <c r="E3719">
        <v>1.873711823121571E-4</v>
      </c>
    </row>
    <row r="3720" spans="2:5" x14ac:dyDescent="0.35">
      <c r="B3720" s="191">
        <v>45840</v>
      </c>
      <c r="C3720" s="72">
        <v>1086.6099999999999</v>
      </c>
      <c r="D3720" s="192">
        <f t="shared" si="60"/>
        <v>-2.177709758732449E-2</v>
      </c>
      <c r="E3720">
        <v>1.8409256173979038E-4</v>
      </c>
    </row>
    <row r="3721" spans="2:5" x14ac:dyDescent="0.35">
      <c r="B3721" s="191">
        <v>45938</v>
      </c>
      <c r="C3721" s="72">
        <v>1110.8</v>
      </c>
      <c r="D3721" s="192">
        <f t="shared" si="60"/>
        <v>0.3244464581669031</v>
      </c>
      <c r="E3721">
        <v>1.8008283810555525E-4</v>
      </c>
    </row>
    <row r="3722" spans="2:5" x14ac:dyDescent="0.35">
      <c r="B3722" s="191">
        <v>44456</v>
      </c>
      <c r="C3722" s="72">
        <v>838.69</v>
      </c>
      <c r="D3722" s="192">
        <f t="shared" si="60"/>
        <v>1.9032470229853229</v>
      </c>
      <c r="E3722">
        <v>1.7888234312035678E-4</v>
      </c>
    </row>
    <row r="3723" spans="2:5" x14ac:dyDescent="0.35">
      <c r="B3723" s="191">
        <v>43103</v>
      </c>
      <c r="C3723" s="72">
        <v>288.88</v>
      </c>
      <c r="D3723" s="192">
        <f t="shared" si="60"/>
        <v>3.5978035970077986</v>
      </c>
      <c r="E3723">
        <v>1.7311221133553545E-4</v>
      </c>
    </row>
    <row r="3724" spans="2:5" x14ac:dyDescent="0.35">
      <c r="B3724" s="191">
        <v>39540</v>
      </c>
      <c r="C3724" s="72">
        <v>62.83</v>
      </c>
      <c r="D3724" s="192">
        <f t="shared" si="60"/>
        <v>-8.99053627760249E-3</v>
      </c>
      <c r="E3724">
        <v>1.5918497293854195E-4</v>
      </c>
    </row>
    <row r="3725" spans="2:5" x14ac:dyDescent="0.35">
      <c r="B3725" s="191">
        <v>39359</v>
      </c>
      <c r="C3725" s="72">
        <v>63.4</v>
      </c>
      <c r="D3725" s="192">
        <f t="shared" si="60"/>
        <v>-7.526254375729291E-2</v>
      </c>
      <c r="E3725">
        <v>1.5775358889413837E-4</v>
      </c>
    </row>
    <row r="3726" spans="2:5" x14ac:dyDescent="0.35">
      <c r="B3726" s="191">
        <v>38730</v>
      </c>
      <c r="C3726" s="72">
        <v>68.56</v>
      </c>
      <c r="D3726" s="192">
        <f t="shared" si="60"/>
        <v>-6.7210884353741451E-2</v>
      </c>
      <c r="E3726">
        <v>1.4587892049600093E-4</v>
      </c>
    </row>
    <row r="3727" spans="2:5" x14ac:dyDescent="0.35">
      <c r="B3727" s="191">
        <v>40078</v>
      </c>
      <c r="C3727" s="72">
        <v>73.5</v>
      </c>
      <c r="D3727" s="192">
        <f t="shared" si="60"/>
        <v>-0.90522732547644225</v>
      </c>
      <c r="E3727">
        <v>1.3607293509321217E-4</v>
      </c>
    </row>
    <row r="3728" spans="2:5" x14ac:dyDescent="0.35">
      <c r="B3728" s="191">
        <v>44799</v>
      </c>
      <c r="C3728" s="72">
        <v>775.54</v>
      </c>
      <c r="D3728" s="192">
        <f t="shared" si="60"/>
        <v>1.6421803121846379E-2</v>
      </c>
      <c r="E3728">
        <v>1.2895904260790125E-4</v>
      </c>
    </row>
    <row r="3729" spans="2:5" x14ac:dyDescent="0.35">
      <c r="B3729" s="191">
        <v>45055</v>
      </c>
      <c r="C3729" s="72">
        <v>763.01</v>
      </c>
      <c r="D3729" s="192">
        <f t="shared" si="60"/>
        <v>-0.28302010900206731</v>
      </c>
      <c r="E3729">
        <v>1.1796780789596895E-4</v>
      </c>
    </row>
    <row r="3730" spans="2:5" x14ac:dyDescent="0.35">
      <c r="B3730" s="191">
        <v>45869</v>
      </c>
      <c r="C3730" s="72">
        <v>1064.2</v>
      </c>
      <c r="D3730" s="192">
        <f t="shared" si="60"/>
        <v>1.0567033221885089</v>
      </c>
      <c r="E3730">
        <v>9.3976130063122554E-5</v>
      </c>
    </row>
    <row r="3731" spans="2:5" x14ac:dyDescent="0.35">
      <c r="B3731" s="191">
        <v>44090</v>
      </c>
      <c r="C3731" s="72">
        <v>517.42999999999995</v>
      </c>
      <c r="D3731" s="192">
        <f t="shared" si="60"/>
        <v>-0.56614737053930786</v>
      </c>
      <c r="E3731">
        <v>7.7311119271561424E-5</v>
      </c>
    </row>
    <row r="3732" spans="2:5" x14ac:dyDescent="0.35">
      <c r="B3732" s="191">
        <v>45559</v>
      </c>
      <c r="C3732" s="72">
        <v>1192.6400000000001</v>
      </c>
      <c r="D3732" s="192">
        <f t="shared" si="60"/>
        <v>0.72207462169342751</v>
      </c>
      <c r="E3732">
        <v>7.5468533814238015E-5</v>
      </c>
    </row>
    <row r="3733" spans="2:5" x14ac:dyDescent="0.35">
      <c r="B3733" s="191">
        <v>44981</v>
      </c>
      <c r="C3733" s="72">
        <v>692.56</v>
      </c>
      <c r="D3733" s="192">
        <f t="shared" si="60"/>
        <v>-5.4461055362140853E-2</v>
      </c>
      <c r="E3733">
        <v>7.2201123449522342E-5</v>
      </c>
    </row>
    <row r="3734" spans="2:5" x14ac:dyDescent="0.35">
      <c r="B3734" s="191">
        <v>44847</v>
      </c>
      <c r="C3734" s="72">
        <v>732.45</v>
      </c>
      <c r="D3734" s="192">
        <f t="shared" si="60"/>
        <v>-0.391955835962145</v>
      </c>
      <c r="E3734">
        <v>5.4614218812032433E-5</v>
      </c>
    </row>
    <row r="3735" spans="2:5" x14ac:dyDescent="0.35">
      <c r="B3735" s="191">
        <v>46170</v>
      </c>
      <c r="C3735" s="72">
        <v>1204.5999999999999</v>
      </c>
      <c r="D3735" s="192">
        <f t="shared" si="60"/>
        <v>6.1321585903083564E-2</v>
      </c>
      <c r="E3735">
        <v>0</v>
      </c>
    </row>
    <row r="3736" spans="2:5" x14ac:dyDescent="0.35">
      <c r="B3736" s="191">
        <v>46143</v>
      </c>
      <c r="C3736" s="72">
        <v>1135</v>
      </c>
      <c r="D3736" s="192">
        <f t="shared" si="60"/>
        <v>-2.2874213349173944E-2</v>
      </c>
      <c r="E3736">
        <v>0</v>
      </c>
    </row>
    <row r="3737" spans="2:5" x14ac:dyDescent="0.35">
      <c r="B3737" s="191">
        <v>46037</v>
      </c>
      <c r="C3737" s="72">
        <v>1161.57</v>
      </c>
      <c r="D3737" s="192">
        <f t="shared" si="60"/>
        <v>0.1126469151412397</v>
      </c>
      <c r="E3737">
        <v>0</v>
      </c>
    </row>
    <row r="3738" spans="2:5" x14ac:dyDescent="0.35">
      <c r="B3738" s="191">
        <v>45876</v>
      </c>
      <c r="C3738" s="72">
        <v>1043.97</v>
      </c>
      <c r="D3738" s="192">
        <f t="shared" si="60"/>
        <v>0.12776277411688453</v>
      </c>
      <c r="E3738">
        <v>0</v>
      </c>
    </row>
    <row r="3739" spans="2:5" x14ac:dyDescent="0.35">
      <c r="B3739" s="191">
        <v>45734</v>
      </c>
      <c r="C3739" s="72">
        <v>925.7</v>
      </c>
      <c r="D3739" s="192">
        <f t="shared" si="60"/>
        <v>1.7275104947361619E-2</v>
      </c>
      <c r="E3739">
        <v>0</v>
      </c>
    </row>
    <row r="3740" spans="2:5" x14ac:dyDescent="0.35">
      <c r="B3740" s="191">
        <v>45250</v>
      </c>
      <c r="C3740" s="72">
        <v>909.98</v>
      </c>
      <c r="D3740" s="192">
        <f t="shared" si="60"/>
        <v>0.17007624950174227</v>
      </c>
      <c r="E3740">
        <v>0</v>
      </c>
    </row>
    <row r="3741" spans="2:5" x14ac:dyDescent="0.35">
      <c r="B3741" s="191">
        <v>44825</v>
      </c>
      <c r="C3741" s="72">
        <v>777.71</v>
      </c>
      <c r="D3741" s="192">
        <f t="shared" si="60"/>
        <v>0.4943317193144261</v>
      </c>
      <c r="E3741">
        <v>0</v>
      </c>
    </row>
    <row r="3742" spans="2:5" x14ac:dyDescent="0.35">
      <c r="B3742" s="191">
        <v>44068</v>
      </c>
      <c r="C3742" s="72">
        <v>520.44000000000005</v>
      </c>
      <c r="D3742" s="192">
        <f t="shared" si="60"/>
        <v>0.33566020787886597</v>
      </c>
      <c r="E3742">
        <v>0</v>
      </c>
    </row>
    <row r="3743" spans="2:5" x14ac:dyDescent="0.35">
      <c r="B3743" s="191">
        <v>44039</v>
      </c>
      <c r="C3743" s="72">
        <v>389.65</v>
      </c>
      <c r="D3743" s="192">
        <f t="shared" si="60"/>
        <v>0.56109775641025639</v>
      </c>
      <c r="E3743">
        <v>0</v>
      </c>
    </row>
    <row r="3744" spans="2:5" x14ac:dyDescent="0.35">
      <c r="B3744" s="191">
        <v>43655</v>
      </c>
      <c r="C3744" s="72">
        <v>249.6</v>
      </c>
      <c r="D3744" s="192">
        <f t="shared" si="60"/>
        <v>-1.8134613115141085E-2</v>
      </c>
      <c r="E3744">
        <v>0</v>
      </c>
    </row>
    <row r="3745" spans="2:5" x14ac:dyDescent="0.35">
      <c r="B3745" s="191">
        <v>43202</v>
      </c>
      <c r="C3745" s="72">
        <v>254.21</v>
      </c>
      <c r="D3745" s="192">
        <f t="shared" si="60"/>
        <v>-9.9918563891937873E-2</v>
      </c>
      <c r="E3745">
        <v>0</v>
      </c>
    </row>
    <row r="3746" spans="2:5" x14ac:dyDescent="0.35">
      <c r="B3746" s="191">
        <v>43125</v>
      </c>
      <c r="C3746" s="72">
        <v>282.43</v>
      </c>
      <c r="D3746" s="192">
        <f t="shared" si="60"/>
        <v>1.2125342734038385</v>
      </c>
      <c r="E3746">
        <v>0</v>
      </c>
    </row>
    <row r="3747" spans="2:5" x14ac:dyDescent="0.35">
      <c r="B3747" s="191">
        <v>42787</v>
      </c>
      <c r="C3747" s="72">
        <v>127.65</v>
      </c>
      <c r="D3747" s="192">
        <f t="shared" si="60"/>
        <v>0.13780194313218663</v>
      </c>
      <c r="E3747">
        <v>0</v>
      </c>
    </row>
    <row r="3748" spans="2:5" x14ac:dyDescent="0.35">
      <c r="B3748" s="191">
        <v>42739</v>
      </c>
      <c r="C3748" s="72">
        <v>112.19</v>
      </c>
      <c r="D3748" s="192">
        <f t="shared" si="60"/>
        <v>1.2494422132975913E-3</v>
      </c>
      <c r="E3748">
        <v>0</v>
      </c>
    </row>
    <row r="3749" spans="2:5" x14ac:dyDescent="0.35">
      <c r="B3749" s="191">
        <v>42723</v>
      </c>
      <c r="C3749" s="72">
        <v>112.05</v>
      </c>
      <c r="D3749" s="192">
        <f t="shared" si="60"/>
        <v>7.6438848920863389E-3</v>
      </c>
      <c r="E3749">
        <v>0</v>
      </c>
    </row>
    <row r="3750" spans="2:5" x14ac:dyDescent="0.35">
      <c r="B3750" s="191">
        <v>42717</v>
      </c>
      <c r="C3750" s="72">
        <v>111.2</v>
      </c>
      <c r="D3750" s="192">
        <f t="shared" si="60"/>
        <v>-0.13253763944145402</v>
      </c>
      <c r="E3750">
        <v>0</v>
      </c>
    </row>
    <row r="3751" spans="2:5" x14ac:dyDescent="0.35">
      <c r="B3751" s="191">
        <v>42621</v>
      </c>
      <c r="C3751" s="72">
        <v>128.19</v>
      </c>
      <c r="D3751" s="192">
        <f t="shared" si="60"/>
        <v>8.9773017087477758E-2</v>
      </c>
      <c r="E3751">
        <v>0</v>
      </c>
    </row>
    <row r="3752" spans="2:5" x14ac:dyDescent="0.35">
      <c r="B3752" s="191">
        <v>42566</v>
      </c>
      <c r="C3752" s="72">
        <v>117.63</v>
      </c>
      <c r="D3752" s="192">
        <f t="shared" si="60"/>
        <v>6.5029519979462602E-3</v>
      </c>
      <c r="E3752">
        <v>0</v>
      </c>
    </row>
    <row r="3753" spans="2:5" x14ac:dyDescent="0.35">
      <c r="B3753" s="191">
        <v>42312</v>
      </c>
      <c r="C3753" s="72">
        <v>116.87</v>
      </c>
      <c r="D3753" s="192">
        <f t="shared" si="60"/>
        <v>-0.14393495458540873</v>
      </c>
      <c r="E3753">
        <v>0</v>
      </c>
    </row>
    <row r="3754" spans="2:5" x14ac:dyDescent="0.35">
      <c r="B3754" s="191">
        <v>41927</v>
      </c>
      <c r="C3754" s="72">
        <v>136.52000000000001</v>
      </c>
      <c r="D3754" s="192">
        <f t="shared" si="60"/>
        <v>6.1168840739922459E-3</v>
      </c>
      <c r="E3754">
        <v>0</v>
      </c>
    </row>
    <row r="3755" spans="2:5" x14ac:dyDescent="0.35">
      <c r="B3755" s="191">
        <v>41876</v>
      </c>
      <c r="C3755" s="72">
        <v>135.69</v>
      </c>
      <c r="D3755" s="192">
        <f t="shared" si="60"/>
        <v>1.0274737547464774E-2</v>
      </c>
      <c r="E3755">
        <v>0</v>
      </c>
    </row>
    <row r="3756" spans="2:5" x14ac:dyDescent="0.35">
      <c r="B3756" s="191">
        <v>41753</v>
      </c>
      <c r="C3756" s="72">
        <v>134.31</v>
      </c>
      <c r="D3756" s="192">
        <f t="shared" si="60"/>
        <v>2.6677878000305855E-2</v>
      </c>
      <c r="E3756">
        <v>0</v>
      </c>
    </row>
    <row r="3757" spans="2:5" x14ac:dyDescent="0.35">
      <c r="B3757" s="191">
        <v>41654</v>
      </c>
      <c r="C3757" s="72">
        <v>130.82</v>
      </c>
      <c r="D3757" s="192">
        <f t="shared" si="60"/>
        <v>-5.442717744850023E-2</v>
      </c>
      <c r="E3757">
        <v>0</v>
      </c>
    </row>
    <row r="3758" spans="2:5" x14ac:dyDescent="0.35">
      <c r="B3758" s="191">
        <v>41239</v>
      </c>
      <c r="C3758" s="72">
        <v>138.35</v>
      </c>
      <c r="D3758" s="192">
        <f t="shared" si="60"/>
        <v>0.22034047808062085</v>
      </c>
      <c r="E3758">
        <v>0</v>
      </c>
    </row>
    <row r="3759" spans="2:5" x14ac:dyDescent="0.35">
      <c r="B3759" s="191">
        <v>41137</v>
      </c>
      <c r="C3759" s="72">
        <v>113.37</v>
      </c>
      <c r="D3759" s="192">
        <f t="shared" si="60"/>
        <v>0.46529662659945714</v>
      </c>
      <c r="E3759">
        <v>0</v>
      </c>
    </row>
    <row r="3760" spans="2:5" x14ac:dyDescent="0.35">
      <c r="B3760" s="191">
        <v>40920</v>
      </c>
      <c r="C3760" s="72">
        <v>77.37</v>
      </c>
      <c r="D3760" s="192">
        <f t="shared" si="60"/>
        <v>3.1050106609808115E-2</v>
      </c>
      <c r="E3760">
        <v>0</v>
      </c>
    </row>
    <row r="3761" spans="2:5" x14ac:dyDescent="0.35">
      <c r="B3761" s="191">
        <v>40907</v>
      </c>
      <c r="C3761" s="72">
        <v>75.040000000000006</v>
      </c>
      <c r="D3761" s="192">
        <f t="shared" si="60"/>
        <v>1.5701136978884866E-2</v>
      </c>
      <c r="E3761">
        <v>0</v>
      </c>
    </row>
    <row r="3762" spans="2:5" x14ac:dyDescent="0.35">
      <c r="B3762" s="191">
        <v>40903</v>
      </c>
      <c r="C3762" s="72">
        <v>73.88</v>
      </c>
      <c r="D3762" s="192">
        <f t="shared" si="60"/>
        <v>1.3165112452002026E-2</v>
      </c>
      <c r="E3762">
        <v>0</v>
      </c>
    </row>
    <row r="3763" spans="2:5" x14ac:dyDescent="0.35">
      <c r="B3763" s="191">
        <v>40835</v>
      </c>
      <c r="C3763" s="72">
        <v>72.92</v>
      </c>
      <c r="D3763" s="192">
        <f t="shared" si="60"/>
        <v>-0.20962497290266635</v>
      </c>
      <c r="E3763">
        <v>0</v>
      </c>
    </row>
    <row r="3764" spans="2:5" x14ac:dyDescent="0.35">
      <c r="B3764" s="191">
        <v>40512</v>
      </c>
      <c r="C3764" s="72">
        <v>92.26</v>
      </c>
      <c r="D3764" s="192">
        <f t="shared" si="60"/>
        <v>5.5606407322654539E-2</v>
      </c>
      <c r="E3764">
        <v>0</v>
      </c>
    </row>
    <row r="3765" spans="2:5" x14ac:dyDescent="0.35">
      <c r="B3765" s="191">
        <v>40333</v>
      </c>
      <c r="C3765" s="72">
        <v>87.4</v>
      </c>
      <c r="D3765" s="192">
        <f t="shared" si="60"/>
        <v>0.21794871794871784</v>
      </c>
      <c r="E3765">
        <v>0</v>
      </c>
    </row>
    <row r="3766" spans="2:5" x14ac:dyDescent="0.35">
      <c r="B3766" s="191">
        <v>40043</v>
      </c>
      <c r="C3766" s="72">
        <v>71.760000000000005</v>
      </c>
      <c r="D3766" s="192">
        <f t="shared" si="60"/>
        <v>0.86777719937532538</v>
      </c>
      <c r="E3766">
        <v>0</v>
      </c>
    </row>
    <row r="3767" spans="2:5" x14ac:dyDescent="0.35">
      <c r="B3767" s="191">
        <v>39779</v>
      </c>
      <c r="C3767" s="72">
        <v>38.42</v>
      </c>
      <c r="D3767" s="192">
        <f t="shared" si="60"/>
        <v>-0.28520930232558139</v>
      </c>
      <c r="E3767">
        <v>0</v>
      </c>
    </row>
    <row r="3768" spans="2:5" x14ac:dyDescent="0.35">
      <c r="B3768" s="191">
        <v>39098</v>
      </c>
      <c r="C3768" s="72">
        <v>53.75</v>
      </c>
      <c r="D3768" s="192">
        <f t="shared" si="60"/>
        <v>-4.9009200283085641E-2</v>
      </c>
      <c r="E3768">
        <v>0</v>
      </c>
    </row>
    <row r="3769" spans="2:5" x14ac:dyDescent="0.35">
      <c r="B3769" s="191">
        <v>38660</v>
      </c>
      <c r="C3769" s="72">
        <v>56.52</v>
      </c>
      <c r="D3769" s="192">
        <f t="shared" si="60"/>
        <v>0.16224552745219012</v>
      </c>
      <c r="E3769">
        <v>0</v>
      </c>
    </row>
    <row r="3770" spans="2:5" x14ac:dyDescent="0.35">
      <c r="B3770" s="191">
        <v>38561</v>
      </c>
      <c r="C3770" s="72">
        <v>48.63</v>
      </c>
      <c r="D3770" s="192">
        <f t="shared" si="60"/>
        <v>0.53406940063091501</v>
      </c>
      <c r="E3770">
        <v>0</v>
      </c>
    </row>
    <row r="3771" spans="2:5" x14ac:dyDescent="0.35">
      <c r="B3771" s="191">
        <v>38317</v>
      </c>
      <c r="C3771" s="72">
        <v>31.7</v>
      </c>
      <c r="D3771" s="192">
        <f t="shared" si="60"/>
        <v>4.5514511873350871E-2</v>
      </c>
      <c r="E3771">
        <v>0</v>
      </c>
    </row>
    <row r="3772" spans="2:5" x14ac:dyDescent="0.35">
      <c r="B3772" s="191">
        <v>38306</v>
      </c>
      <c r="C3772" s="72">
        <v>30.32</v>
      </c>
      <c r="D3772" s="192">
        <f t="shared" si="60"/>
        <v>1.3707790036777023E-2</v>
      </c>
      <c r="E3772">
        <v>0</v>
      </c>
    </row>
    <row r="3773" spans="2:5" x14ac:dyDescent="0.35">
      <c r="B3773" s="191">
        <v>38282</v>
      </c>
      <c r="C3773" s="72">
        <v>29.91</v>
      </c>
      <c r="D3773" s="192">
        <f t="shared" si="60"/>
        <v>9.0809628008752696E-2</v>
      </c>
      <c r="E3773">
        <v>0</v>
      </c>
    </row>
    <row r="3774" spans="2:5" x14ac:dyDescent="0.35">
      <c r="B3774" s="191">
        <v>38222</v>
      </c>
      <c r="C3774" s="72">
        <v>27.42</v>
      </c>
      <c r="D3774" s="192">
        <f t="shared" si="60"/>
        <v>-2.1413276231263323E-2</v>
      </c>
      <c r="E3774">
        <v>0</v>
      </c>
    </row>
    <row r="3775" spans="2:5" x14ac:dyDescent="0.35">
      <c r="B3775" s="191">
        <v>38215</v>
      </c>
      <c r="C3775" s="72">
        <v>28.02</v>
      </c>
      <c r="D3775" s="192">
        <f t="shared" si="60"/>
        <v>0.21667390360399463</v>
      </c>
      <c r="E3775">
        <v>0</v>
      </c>
    </row>
    <row r="3776" spans="2:5" x14ac:dyDescent="0.35">
      <c r="B3776" s="191">
        <v>38142</v>
      </c>
      <c r="C3776" s="72">
        <v>23.03</v>
      </c>
      <c r="D3776" s="192">
        <f t="shared" si="60"/>
        <v>-7.8431372549019551E-2</v>
      </c>
      <c r="E3776">
        <v>0</v>
      </c>
    </row>
    <row r="3777" spans="2:5" x14ac:dyDescent="0.35">
      <c r="B3777" s="191">
        <v>38091</v>
      </c>
      <c r="C3777" s="72">
        <v>24.99</v>
      </c>
      <c r="D3777" s="192">
        <f t="shared" si="60"/>
        <v>6.8862275449101729E-2</v>
      </c>
      <c r="E3777">
        <v>0</v>
      </c>
    </row>
    <row r="3778" spans="2:5" x14ac:dyDescent="0.35">
      <c r="B3778" s="191">
        <v>38086</v>
      </c>
      <c r="C3778" s="72">
        <v>23.38</v>
      </c>
      <c r="D3778" s="192">
        <f t="shared" si="60"/>
        <v>4.7960555804571925E-2</v>
      </c>
      <c r="E3778">
        <v>0</v>
      </c>
    </row>
    <row r="3779" spans="2:5" x14ac:dyDescent="0.35">
      <c r="B3779" s="191">
        <v>38065</v>
      </c>
      <c r="C3779" s="72">
        <v>22.31</v>
      </c>
      <c r="D3779" s="192">
        <f t="shared" si="60"/>
        <v>-0.13224426293271108</v>
      </c>
      <c r="E3779">
        <v>0</v>
      </c>
    </row>
    <row r="3780" spans="2:5" x14ac:dyDescent="0.35">
      <c r="B3780" s="191">
        <v>38048</v>
      </c>
      <c r="C3780" s="72">
        <v>25.71</v>
      </c>
      <c r="D3780" s="192">
        <f t="shared" ref="D3780:D3843" si="61">C3780/C3781-1</f>
        <v>4.7677261613692012E-2</v>
      </c>
      <c r="E3780">
        <v>0</v>
      </c>
    </row>
    <row r="3781" spans="2:5" x14ac:dyDescent="0.35">
      <c r="B3781" s="191">
        <v>38019</v>
      </c>
      <c r="C3781" s="72">
        <v>24.54</v>
      </c>
      <c r="D3781" s="192">
        <f t="shared" si="61"/>
        <v>3.1092436974789806E-2</v>
      </c>
      <c r="E3781">
        <v>0</v>
      </c>
    </row>
    <row r="3782" spans="2:5" x14ac:dyDescent="0.35">
      <c r="B3782" s="191">
        <v>38012</v>
      </c>
      <c r="C3782" s="72">
        <v>23.8</v>
      </c>
      <c r="D3782" s="192">
        <f t="shared" si="61"/>
        <v>5.4964539007092306E-2</v>
      </c>
      <c r="E3782">
        <v>0</v>
      </c>
    </row>
    <row r="3783" spans="2:5" x14ac:dyDescent="0.35">
      <c r="B3783" s="191">
        <v>37980</v>
      </c>
      <c r="C3783" s="72">
        <v>22.56</v>
      </c>
      <c r="D3783" s="192">
        <f t="shared" si="61"/>
        <v>0.26315789473684204</v>
      </c>
      <c r="E3783">
        <v>0</v>
      </c>
    </row>
    <row r="3784" spans="2:5" x14ac:dyDescent="0.35">
      <c r="B3784" s="191">
        <v>37951</v>
      </c>
      <c r="C3784" s="72">
        <v>17.86</v>
      </c>
      <c r="D3784" s="192">
        <f t="shared" si="61"/>
        <v>-4.4408774745853474E-2</v>
      </c>
      <c r="E3784">
        <v>0</v>
      </c>
    </row>
    <row r="3785" spans="2:5" x14ac:dyDescent="0.35">
      <c r="B3785" s="191">
        <v>37938</v>
      </c>
      <c r="C3785" s="72">
        <v>18.690000000000001</v>
      </c>
      <c r="D3785" s="192">
        <f t="shared" si="61"/>
        <v>0.10395747194329608</v>
      </c>
      <c r="E3785">
        <v>0</v>
      </c>
    </row>
    <row r="3786" spans="2:5" x14ac:dyDescent="0.35">
      <c r="B3786" s="191">
        <v>37896</v>
      </c>
      <c r="C3786" s="72">
        <v>16.93</v>
      </c>
      <c r="D3786" s="192">
        <f t="shared" si="61"/>
        <v>7.9719387755102122E-2</v>
      </c>
      <c r="E3786">
        <v>0</v>
      </c>
    </row>
    <row r="3787" spans="2:5" x14ac:dyDescent="0.35">
      <c r="B3787" s="191">
        <v>37848</v>
      </c>
      <c r="C3787" s="72">
        <v>15.68</v>
      </c>
      <c r="D3787" s="192">
        <f t="shared" si="61"/>
        <v>7.3237508555783704E-2</v>
      </c>
      <c r="E3787">
        <v>0</v>
      </c>
    </row>
    <row r="3788" spans="2:5" x14ac:dyDescent="0.35">
      <c r="B3788" s="191">
        <v>37819</v>
      </c>
      <c r="C3788" s="72">
        <v>14.61</v>
      </c>
      <c r="D3788" s="192">
        <f t="shared" si="61"/>
        <v>-0.1042305334150827</v>
      </c>
      <c r="E3788">
        <v>0</v>
      </c>
    </row>
    <row r="3789" spans="2:5" x14ac:dyDescent="0.35">
      <c r="B3789" s="191">
        <v>37796</v>
      </c>
      <c r="C3789" s="72">
        <v>16.309999999999999</v>
      </c>
      <c r="D3789" s="192">
        <f t="shared" si="61"/>
        <v>0.20014716703458424</v>
      </c>
      <c r="E3789">
        <v>0</v>
      </c>
    </row>
    <row r="3790" spans="2:5" x14ac:dyDescent="0.35">
      <c r="B3790" s="191">
        <v>37742</v>
      </c>
      <c r="C3790" s="72">
        <v>13.59</v>
      </c>
      <c r="D3790" s="192">
        <f t="shared" si="61"/>
        <v>0</v>
      </c>
      <c r="E3790">
        <v>0</v>
      </c>
    </row>
    <row r="3791" spans="2:5" x14ac:dyDescent="0.35">
      <c r="B3791" s="191">
        <v>37741</v>
      </c>
      <c r="C3791" s="72">
        <v>13.59</v>
      </c>
      <c r="D3791" s="192">
        <f t="shared" si="61"/>
        <v>1.1160714285714413E-2</v>
      </c>
      <c r="E3791">
        <v>0</v>
      </c>
    </row>
    <row r="3792" spans="2:5" x14ac:dyDescent="0.35">
      <c r="B3792" s="191">
        <v>37729</v>
      </c>
      <c r="C3792" s="72">
        <v>13.44</v>
      </c>
      <c r="D3792" s="192">
        <f t="shared" si="61"/>
        <v>3.0674846625766916E-2</v>
      </c>
      <c r="E3792">
        <v>0</v>
      </c>
    </row>
    <row r="3793" spans="2:5" x14ac:dyDescent="0.35">
      <c r="B3793" s="191">
        <v>37721</v>
      </c>
      <c r="C3793" s="72">
        <v>13.04</v>
      </c>
      <c r="D3793" s="192">
        <f t="shared" si="61"/>
        <v>0</v>
      </c>
      <c r="E3793">
        <v>0</v>
      </c>
    </row>
    <row r="3794" spans="2:5" x14ac:dyDescent="0.35">
      <c r="B3794" s="191">
        <v>37720</v>
      </c>
      <c r="C3794" s="72">
        <v>13.04</v>
      </c>
      <c r="D3794" s="192">
        <f t="shared" si="61"/>
        <v>-1.2869038607115968E-2</v>
      </c>
      <c r="E3794">
        <v>0</v>
      </c>
    </row>
    <row r="3795" spans="2:5" x14ac:dyDescent="0.35">
      <c r="B3795" s="191">
        <v>37714</v>
      </c>
      <c r="C3795" s="72">
        <v>13.21</v>
      </c>
      <c r="D3795" s="192">
        <f t="shared" si="61"/>
        <v>0.11854360711261647</v>
      </c>
      <c r="E3795">
        <v>0</v>
      </c>
    </row>
    <row r="3796" spans="2:5" x14ac:dyDescent="0.35">
      <c r="B3796" s="191">
        <v>37698</v>
      </c>
      <c r="C3796" s="72">
        <v>11.81</v>
      </c>
      <c r="D3796" s="192">
        <f t="shared" si="61"/>
        <v>5.106382978723456E-3</v>
      </c>
      <c r="E3796">
        <v>0</v>
      </c>
    </row>
    <row r="3797" spans="2:5" x14ac:dyDescent="0.35">
      <c r="B3797" s="191">
        <v>37694</v>
      </c>
      <c r="C3797" s="72">
        <v>11.75</v>
      </c>
      <c r="D3797" s="192">
        <f t="shared" si="61"/>
        <v>-3.4511092851273628E-2</v>
      </c>
      <c r="E3797">
        <v>0</v>
      </c>
    </row>
    <row r="3798" spans="2:5" x14ac:dyDescent="0.35">
      <c r="B3798" s="191">
        <v>37679</v>
      </c>
      <c r="C3798" s="72">
        <v>12.17</v>
      </c>
      <c r="D3798" s="192">
        <f t="shared" si="61"/>
        <v>0.11549037580201649</v>
      </c>
      <c r="E3798">
        <v>0</v>
      </c>
    </row>
    <row r="3799" spans="2:5" x14ac:dyDescent="0.35">
      <c r="B3799" s="191">
        <v>37665</v>
      </c>
      <c r="C3799" s="72">
        <v>10.91</v>
      </c>
      <c r="D3799" s="192">
        <f t="shared" si="61"/>
        <v>-7.06984667802385E-2</v>
      </c>
      <c r="E3799">
        <v>0</v>
      </c>
    </row>
    <row r="3800" spans="2:5" x14ac:dyDescent="0.35">
      <c r="B3800" s="191">
        <v>37644</v>
      </c>
      <c r="C3800" s="72">
        <v>11.74</v>
      </c>
      <c r="D3800" s="192">
        <f t="shared" si="61"/>
        <v>1.9982623805386623E-2</v>
      </c>
      <c r="E3800">
        <v>0</v>
      </c>
    </row>
    <row r="3801" spans="2:5" x14ac:dyDescent="0.35">
      <c r="B3801" s="191">
        <v>37641</v>
      </c>
      <c r="C3801" s="72">
        <v>11.51</v>
      </c>
      <c r="D3801" s="192">
        <f t="shared" si="61"/>
        <v>-6.0449050086356371E-3</v>
      </c>
      <c r="E3801">
        <v>0</v>
      </c>
    </row>
    <row r="3802" spans="2:5" x14ac:dyDescent="0.35">
      <c r="B3802" s="191">
        <v>37615</v>
      </c>
      <c r="C3802" s="72">
        <v>11.58</v>
      </c>
      <c r="D3802" s="192">
        <f t="shared" si="61"/>
        <v>6.5317387304507868E-2</v>
      </c>
      <c r="E3802">
        <v>0</v>
      </c>
    </row>
    <row r="3803" spans="2:5" x14ac:dyDescent="0.35">
      <c r="B3803" s="191">
        <v>37579</v>
      </c>
      <c r="C3803" s="72">
        <v>10.87</v>
      </c>
      <c r="D3803" s="192">
        <f t="shared" si="61"/>
        <v>6.15234375E-2</v>
      </c>
      <c r="E3803">
        <v>0</v>
      </c>
    </row>
    <row r="3804" spans="2:5" x14ac:dyDescent="0.35">
      <c r="B3804" s="191">
        <v>37566</v>
      </c>
      <c r="C3804" s="72">
        <v>10.24</v>
      </c>
      <c r="D3804" s="192">
        <f t="shared" si="61"/>
        <v>-4.3884220354808656E-2</v>
      </c>
      <c r="E3804">
        <v>0</v>
      </c>
    </row>
    <row r="3805" spans="2:5" x14ac:dyDescent="0.35">
      <c r="B3805" s="191">
        <v>37552</v>
      </c>
      <c r="C3805" s="72">
        <v>10.71</v>
      </c>
      <c r="D3805" s="192">
        <f t="shared" si="61"/>
        <v>9.345794392525697E-4</v>
      </c>
      <c r="E3805">
        <v>0</v>
      </c>
    </row>
    <row r="3806" spans="2:5" x14ac:dyDescent="0.35">
      <c r="B3806" s="191">
        <v>37544</v>
      </c>
      <c r="C3806" s="72">
        <v>10.7</v>
      </c>
      <c r="D3806" s="192">
        <f t="shared" si="61"/>
        <v>1.8078020932445149E-2</v>
      </c>
      <c r="E3806">
        <v>0</v>
      </c>
    </row>
    <row r="3807" spans="2:5" x14ac:dyDescent="0.35">
      <c r="B3807" s="191">
        <v>37531</v>
      </c>
      <c r="C3807" s="72">
        <v>10.51</v>
      </c>
      <c r="D3807" s="192">
        <f t="shared" si="61"/>
        <v>-8.4905660377357917E-3</v>
      </c>
      <c r="E3807">
        <v>0</v>
      </c>
    </row>
    <row r="3808" spans="2:5" x14ac:dyDescent="0.35">
      <c r="B3808" s="191">
        <v>37509</v>
      </c>
      <c r="C3808" s="72">
        <v>10.6</v>
      </c>
      <c r="D3808" s="192">
        <f t="shared" si="61"/>
        <v>-4.5904590459045935E-2</v>
      </c>
      <c r="E3808">
        <v>0</v>
      </c>
    </row>
    <row r="3809" spans="2:5" x14ac:dyDescent="0.35">
      <c r="B3809" s="191">
        <v>37483</v>
      </c>
      <c r="C3809" s="72">
        <v>11.11</v>
      </c>
      <c r="D3809" s="192">
        <f t="shared" si="61"/>
        <v>4.5155221072436413E-2</v>
      </c>
      <c r="E3809">
        <v>0</v>
      </c>
    </row>
    <row r="3810" spans="2:5" x14ac:dyDescent="0.35">
      <c r="B3810" s="191">
        <v>37407</v>
      </c>
      <c r="C3810" s="72">
        <v>10.63</v>
      </c>
      <c r="D3810" s="192">
        <f t="shared" si="61"/>
        <v>-1.9372693726937174E-2</v>
      </c>
      <c r="E3810">
        <v>0</v>
      </c>
    </row>
    <row r="3811" spans="2:5" x14ac:dyDescent="0.35">
      <c r="B3811" s="191">
        <v>37377</v>
      </c>
      <c r="C3811" s="72">
        <v>10.84</v>
      </c>
      <c r="D3811" s="192">
        <f t="shared" si="61"/>
        <v>-1.5440508628519534E-2</v>
      </c>
      <c r="E3811">
        <v>0</v>
      </c>
    </row>
    <row r="3812" spans="2:5" x14ac:dyDescent="0.35">
      <c r="B3812" s="191">
        <v>37369</v>
      </c>
      <c r="C3812" s="72">
        <v>11.01</v>
      </c>
      <c r="D3812" s="192">
        <f t="shared" si="61"/>
        <v>-1.5205724508050134E-2</v>
      </c>
      <c r="E3812">
        <v>0</v>
      </c>
    </row>
    <row r="3813" spans="2:5" x14ac:dyDescent="0.35">
      <c r="B3813" s="191">
        <v>37364</v>
      </c>
      <c r="C3813" s="72">
        <v>11.18</v>
      </c>
      <c r="D3813" s="192">
        <f t="shared" si="61"/>
        <v>-5.3380782918149849E-3</v>
      </c>
      <c r="E3813">
        <v>0</v>
      </c>
    </row>
    <row r="3814" spans="2:5" x14ac:dyDescent="0.35">
      <c r="B3814" s="191">
        <v>37356</v>
      </c>
      <c r="C3814" s="72">
        <v>11.24</v>
      </c>
      <c r="D3814" s="192">
        <f t="shared" si="61"/>
        <v>-1.3169446883230962E-2</v>
      </c>
      <c r="E3814">
        <v>0</v>
      </c>
    </row>
    <row r="3815" spans="2:5" x14ac:dyDescent="0.35">
      <c r="B3815" s="191">
        <v>37351</v>
      </c>
      <c r="C3815" s="72">
        <v>11.39</v>
      </c>
      <c r="D3815" s="192">
        <f t="shared" si="61"/>
        <v>3.076923076923066E-2</v>
      </c>
      <c r="E3815">
        <v>0</v>
      </c>
    </row>
    <row r="3816" spans="2:5" x14ac:dyDescent="0.35">
      <c r="B3816" s="191">
        <v>37344</v>
      </c>
      <c r="C3816" s="72">
        <v>11.05</v>
      </c>
      <c r="D3816" s="192">
        <f t="shared" si="61"/>
        <v>-2.4713150926743088E-2</v>
      </c>
      <c r="E3816">
        <v>0</v>
      </c>
    </row>
    <row r="3817" spans="2:5" x14ac:dyDescent="0.35">
      <c r="B3817" s="191">
        <v>37340</v>
      </c>
      <c r="C3817" s="72">
        <v>11.33</v>
      </c>
      <c r="D3817" s="192">
        <f t="shared" si="61"/>
        <v>6.6854990583804286E-2</v>
      </c>
      <c r="E3817">
        <v>0</v>
      </c>
    </row>
    <row r="3818" spans="2:5" x14ac:dyDescent="0.35">
      <c r="B3818" s="191">
        <v>37250</v>
      </c>
      <c r="C3818" s="72">
        <v>10.62</v>
      </c>
      <c r="D3818" s="192">
        <f t="shared" si="61"/>
        <v>-7.248908296943235E-2</v>
      </c>
      <c r="E3818">
        <v>0</v>
      </c>
    </row>
    <row r="3819" spans="2:5" x14ac:dyDescent="0.35">
      <c r="B3819" s="191">
        <v>37242</v>
      </c>
      <c r="C3819" s="72">
        <v>11.45</v>
      </c>
      <c r="D3819" s="192">
        <f t="shared" si="61"/>
        <v>-6.9384215091067292E-3</v>
      </c>
      <c r="E3819">
        <v>0</v>
      </c>
    </row>
    <row r="3820" spans="2:5" x14ac:dyDescent="0.35">
      <c r="B3820" s="191">
        <v>37225</v>
      </c>
      <c r="C3820" s="72">
        <v>11.53</v>
      </c>
      <c r="D3820" s="192">
        <f t="shared" si="61"/>
        <v>-7.7452667814112974E-3</v>
      </c>
      <c r="E3820">
        <v>0</v>
      </c>
    </row>
    <row r="3821" spans="2:5" x14ac:dyDescent="0.35">
      <c r="B3821" s="191">
        <v>37211</v>
      </c>
      <c r="C3821" s="72">
        <v>11.62</v>
      </c>
      <c r="D3821" s="192">
        <f t="shared" si="61"/>
        <v>0.24812030075187952</v>
      </c>
      <c r="E3821">
        <v>0</v>
      </c>
    </row>
    <row r="3822" spans="2:5" x14ac:dyDescent="0.35">
      <c r="B3822" s="191">
        <v>37190</v>
      </c>
      <c r="C3822" s="72">
        <v>9.31</v>
      </c>
      <c r="D3822" s="192">
        <f t="shared" si="61"/>
        <v>4.3149946062568389E-3</v>
      </c>
      <c r="E3822">
        <v>0</v>
      </c>
    </row>
    <row r="3823" spans="2:5" x14ac:dyDescent="0.35">
      <c r="B3823" s="191">
        <v>37187</v>
      </c>
      <c r="C3823" s="72">
        <v>9.27</v>
      </c>
      <c r="D3823" s="192">
        <f t="shared" si="61"/>
        <v>8.9306698002350249E-2</v>
      </c>
      <c r="E3823">
        <v>0</v>
      </c>
    </row>
    <row r="3824" spans="2:5" x14ac:dyDescent="0.35">
      <c r="B3824" s="191">
        <v>37166</v>
      </c>
      <c r="C3824" s="72">
        <v>8.51</v>
      </c>
      <c r="D3824" s="192">
        <f t="shared" si="61"/>
        <v>-0.16486751717369974</v>
      </c>
      <c r="E3824">
        <v>0</v>
      </c>
    </row>
    <row r="3825" spans="2:5" x14ac:dyDescent="0.35">
      <c r="B3825" s="191">
        <v>37133</v>
      </c>
      <c r="C3825" s="72">
        <v>10.19</v>
      </c>
      <c r="D3825" s="192">
        <f t="shared" si="61"/>
        <v>-7.7828054298642591E-2</v>
      </c>
      <c r="E3825">
        <v>0</v>
      </c>
    </row>
    <row r="3826" spans="2:5" x14ac:dyDescent="0.35">
      <c r="B3826" s="191">
        <v>37125</v>
      </c>
      <c r="C3826" s="72">
        <v>11.05</v>
      </c>
      <c r="D3826" s="192">
        <f t="shared" si="61"/>
        <v>9.7318768619662377E-2</v>
      </c>
      <c r="E3826">
        <v>0</v>
      </c>
    </row>
    <row r="3827" spans="2:5" x14ac:dyDescent="0.35">
      <c r="B3827" s="191">
        <v>37118</v>
      </c>
      <c r="C3827" s="72">
        <v>10.07</v>
      </c>
      <c r="D3827" s="192">
        <f t="shared" si="61"/>
        <v>5.4450261780104592E-2</v>
      </c>
      <c r="E3827">
        <v>0</v>
      </c>
    </row>
    <row r="3828" spans="2:5" x14ac:dyDescent="0.35">
      <c r="B3828" s="191">
        <v>37098</v>
      </c>
      <c r="C3828" s="72">
        <v>9.5500000000000007</v>
      </c>
      <c r="D3828" s="192">
        <f t="shared" si="61"/>
        <v>-0.15859030837004395</v>
      </c>
      <c r="E3828">
        <v>0</v>
      </c>
    </row>
    <row r="3829" spans="2:5" x14ac:dyDescent="0.35">
      <c r="B3829" s="191">
        <v>37082</v>
      </c>
      <c r="C3829" s="72">
        <v>11.35</v>
      </c>
      <c r="D3829" s="192">
        <f t="shared" si="61"/>
        <v>-2.9914529914529919E-2</v>
      </c>
      <c r="E3829">
        <v>0</v>
      </c>
    </row>
    <row r="3830" spans="2:5" x14ac:dyDescent="0.35">
      <c r="B3830" s="191">
        <v>37075</v>
      </c>
      <c r="C3830" s="72">
        <v>11.7</v>
      </c>
      <c r="D3830" s="192">
        <f t="shared" si="61"/>
        <v>-0.11094224924012164</v>
      </c>
      <c r="E3830">
        <v>0</v>
      </c>
    </row>
    <row r="3831" spans="2:5" x14ac:dyDescent="0.35">
      <c r="B3831" s="191">
        <v>37012</v>
      </c>
      <c r="C3831" s="72">
        <v>13.16</v>
      </c>
      <c r="D3831" s="192">
        <f t="shared" si="61"/>
        <v>6.731549067315501E-2</v>
      </c>
      <c r="E3831">
        <v>0</v>
      </c>
    </row>
    <row r="3832" spans="2:5" x14ac:dyDescent="0.35">
      <c r="B3832" s="191">
        <v>36994</v>
      </c>
      <c r="C3832" s="72">
        <v>12.33</v>
      </c>
      <c r="D3832" s="192">
        <f t="shared" si="61"/>
        <v>-9.27152317880795E-2</v>
      </c>
      <c r="E3832">
        <v>0</v>
      </c>
    </row>
    <row r="3833" spans="2:5" x14ac:dyDescent="0.35">
      <c r="B3833" s="191">
        <v>36986</v>
      </c>
      <c r="C3833" s="72">
        <v>13.59</v>
      </c>
      <c r="D3833" s="192">
        <f t="shared" si="61"/>
        <v>-7.9268292682926789E-2</v>
      </c>
      <c r="E3833">
        <v>0</v>
      </c>
    </row>
    <row r="3834" spans="2:5" x14ac:dyDescent="0.35">
      <c r="B3834" s="191">
        <v>36956</v>
      </c>
      <c r="C3834" s="72">
        <v>14.76</v>
      </c>
      <c r="D3834" s="192">
        <f t="shared" si="61"/>
        <v>-0.12455516014234869</v>
      </c>
      <c r="E3834">
        <v>0</v>
      </c>
    </row>
    <row r="3835" spans="2:5" x14ac:dyDescent="0.35">
      <c r="B3835" s="191">
        <v>36917</v>
      </c>
      <c r="C3835" s="72">
        <v>16.86</v>
      </c>
      <c r="D3835" s="192">
        <f t="shared" si="61"/>
        <v>0.2112068965517242</v>
      </c>
      <c r="E3835">
        <v>0</v>
      </c>
    </row>
    <row r="3836" spans="2:5" x14ac:dyDescent="0.35">
      <c r="B3836" s="191">
        <v>36885</v>
      </c>
      <c r="C3836" s="72">
        <v>13.92</v>
      </c>
      <c r="D3836" s="192">
        <f t="shared" si="61"/>
        <v>0.1619365609348915</v>
      </c>
      <c r="E3836">
        <v>0</v>
      </c>
    </row>
    <row r="3837" spans="2:5" x14ac:dyDescent="0.35">
      <c r="B3837" s="191">
        <v>36847</v>
      </c>
      <c r="C3837" s="72">
        <v>11.98</v>
      </c>
      <c r="D3837" s="192">
        <f t="shared" si="61"/>
        <v>0.12912346842601319</v>
      </c>
      <c r="E3837">
        <v>0</v>
      </c>
    </row>
    <row r="3838" spans="2:5" x14ac:dyDescent="0.35">
      <c r="B3838" s="191">
        <v>36826</v>
      </c>
      <c r="C3838" s="72">
        <v>10.61</v>
      </c>
      <c r="D3838" s="192">
        <f t="shared" si="61"/>
        <v>-0.13387755102040821</v>
      </c>
      <c r="E3838">
        <v>0</v>
      </c>
    </row>
    <row r="3839" spans="2:5" x14ac:dyDescent="0.35">
      <c r="B3839" s="191">
        <v>36808</v>
      </c>
      <c r="C3839" s="72">
        <v>12.25</v>
      </c>
      <c r="D3839" s="192">
        <f t="shared" si="61"/>
        <v>-1.4481094127111849E-2</v>
      </c>
      <c r="E3839">
        <v>0</v>
      </c>
    </row>
    <row r="3840" spans="2:5" x14ac:dyDescent="0.35">
      <c r="B3840" s="191">
        <v>36801</v>
      </c>
      <c r="C3840" s="72">
        <v>12.43</v>
      </c>
      <c r="D3840" s="192">
        <f t="shared" si="61"/>
        <v>-0.11968838526912173</v>
      </c>
      <c r="E3840">
        <v>0</v>
      </c>
    </row>
    <row r="3841" spans="2:5" x14ac:dyDescent="0.35">
      <c r="B3841" s="191">
        <v>36770</v>
      </c>
      <c r="C3841" s="72">
        <v>14.12</v>
      </c>
      <c r="D3841" s="192">
        <f t="shared" si="61"/>
        <v>-9.817671809256745E-3</v>
      </c>
      <c r="E3841">
        <v>0</v>
      </c>
    </row>
    <row r="3842" spans="2:5" x14ac:dyDescent="0.35">
      <c r="B3842" s="191">
        <v>36761</v>
      </c>
      <c r="C3842" s="72">
        <v>14.26</v>
      </c>
      <c r="D3842" s="192">
        <f t="shared" si="61"/>
        <v>9.9150141643060685E-3</v>
      </c>
      <c r="E3842">
        <v>0</v>
      </c>
    </row>
    <row r="3843" spans="2:5" x14ac:dyDescent="0.35">
      <c r="B3843" s="191">
        <v>36753</v>
      </c>
      <c r="C3843" s="72">
        <v>14.12</v>
      </c>
      <c r="D3843" s="192">
        <f t="shared" si="61"/>
        <v>-0.3108833577354807</v>
      </c>
      <c r="E3843">
        <v>0</v>
      </c>
    </row>
    <row r="3844" spans="2:5" x14ac:dyDescent="0.35">
      <c r="B3844" s="191">
        <v>36707</v>
      </c>
      <c r="C3844" s="72">
        <v>20.49</v>
      </c>
      <c r="D3844" s="192">
        <f t="shared" ref="D3844:D3907" si="62">C3844/C3845-1</f>
        <v>-2.3820867079561658E-2</v>
      </c>
      <c r="E3844">
        <v>0</v>
      </c>
    </row>
    <row r="3845" spans="2:5" x14ac:dyDescent="0.35">
      <c r="B3845" s="191">
        <v>36647</v>
      </c>
      <c r="C3845" s="72">
        <v>20.99</v>
      </c>
      <c r="D3845" s="192">
        <f t="shared" si="62"/>
        <v>-2.5081281932187727E-2</v>
      </c>
      <c r="E3845">
        <v>0</v>
      </c>
    </row>
    <row r="3846" spans="2:5" x14ac:dyDescent="0.35">
      <c r="B3846" s="191">
        <v>36637</v>
      </c>
      <c r="C3846" s="72">
        <v>21.53</v>
      </c>
      <c r="D3846" s="192">
        <f t="shared" si="62"/>
        <v>2.0379146919431212E-2</v>
      </c>
      <c r="E3846">
        <v>0</v>
      </c>
    </row>
    <row r="3847" spans="2:5" x14ac:dyDescent="0.35">
      <c r="B3847" s="191">
        <v>36630</v>
      </c>
      <c r="C3847" s="72">
        <v>21.1</v>
      </c>
      <c r="D3847" s="192">
        <f t="shared" si="62"/>
        <v>-0.14678528103517985</v>
      </c>
      <c r="E3847">
        <v>0</v>
      </c>
    </row>
    <row r="3848" spans="2:5" x14ac:dyDescent="0.35">
      <c r="B3848" s="191">
        <v>36605</v>
      </c>
      <c r="C3848" s="72">
        <v>24.73</v>
      </c>
      <c r="D3848" s="192">
        <f t="shared" si="62"/>
        <v>0</v>
      </c>
      <c r="E3848">
        <v>0</v>
      </c>
    </row>
    <row r="3849" spans="2:5" x14ac:dyDescent="0.35">
      <c r="B3849" s="191">
        <v>36602</v>
      </c>
      <c r="C3849" s="72">
        <v>24.73</v>
      </c>
      <c r="D3849" s="192">
        <f t="shared" si="62"/>
        <v>-0.16621712744436956</v>
      </c>
      <c r="E3849">
        <v>0</v>
      </c>
    </row>
    <row r="3850" spans="2:5" x14ac:dyDescent="0.35">
      <c r="B3850" s="191">
        <v>36551</v>
      </c>
      <c r="C3850" s="72">
        <v>29.66</v>
      </c>
      <c r="D3850" s="192">
        <f t="shared" si="62"/>
        <v>-8.0024813895781644E-2</v>
      </c>
      <c r="E3850">
        <v>0</v>
      </c>
    </row>
    <row r="3851" spans="2:5" x14ac:dyDescent="0.35">
      <c r="B3851" s="191">
        <v>36544</v>
      </c>
      <c r="C3851" s="72">
        <v>32.24</v>
      </c>
      <c r="D3851" s="192">
        <f t="shared" si="62"/>
        <v>1.896333754740831E-2</v>
      </c>
      <c r="E3851">
        <v>0</v>
      </c>
    </row>
    <row r="3852" spans="2:5" x14ac:dyDescent="0.35">
      <c r="B3852" s="191">
        <v>36525</v>
      </c>
      <c r="C3852" s="72">
        <v>31.64</v>
      </c>
      <c r="D3852" s="192">
        <f t="shared" si="62"/>
        <v>3.170577045022327E-3</v>
      </c>
      <c r="E3852">
        <v>0</v>
      </c>
    </row>
    <row r="3853" spans="2:5" x14ac:dyDescent="0.35">
      <c r="B3853" s="191">
        <v>36487</v>
      </c>
      <c r="C3853" s="72">
        <v>31.54</v>
      </c>
      <c r="D3853" s="192">
        <f t="shared" si="62"/>
        <v>-4.5399515738498764E-2</v>
      </c>
      <c r="E3853">
        <v>0</v>
      </c>
    </row>
    <row r="3854" spans="2:5" x14ac:dyDescent="0.35">
      <c r="B3854" s="191">
        <v>36472</v>
      </c>
      <c r="C3854" s="72">
        <v>33.04</v>
      </c>
      <c r="D3854" s="192">
        <f t="shared" si="62"/>
        <v>-7.3211781206171112E-2</v>
      </c>
      <c r="E3854">
        <v>0</v>
      </c>
    </row>
    <row r="3855" spans="2:5" x14ac:dyDescent="0.35">
      <c r="B3855" s="191">
        <v>36452</v>
      </c>
      <c r="C3855" s="72">
        <v>35.65</v>
      </c>
      <c r="D3855" s="192">
        <f t="shared" si="62"/>
        <v>5.0692602416740229E-2</v>
      </c>
      <c r="E3855">
        <v>0</v>
      </c>
    </row>
    <row r="3856" spans="2:5" x14ac:dyDescent="0.35">
      <c r="B3856" s="191">
        <v>36416</v>
      </c>
      <c r="C3856" s="72">
        <v>33.93</v>
      </c>
      <c r="D3856" s="192">
        <f t="shared" si="62"/>
        <v>0.66650294695481338</v>
      </c>
      <c r="E3856">
        <v>0</v>
      </c>
    </row>
    <row r="3857" spans="2:5" x14ac:dyDescent="0.35">
      <c r="B3857" s="191">
        <v>36277</v>
      </c>
      <c r="C3857" s="72">
        <v>20.36</v>
      </c>
      <c r="D3857" s="192">
        <f t="shared" si="62"/>
        <v>-0.16110424392253808</v>
      </c>
      <c r="E3857">
        <v>0</v>
      </c>
    </row>
    <row r="3858" spans="2:5" x14ac:dyDescent="0.35">
      <c r="B3858" s="191">
        <v>36264</v>
      </c>
      <c r="C3858" s="72">
        <v>24.27</v>
      </c>
      <c r="D3858" s="192">
        <f t="shared" si="62"/>
        <v>-0.11969532100108815</v>
      </c>
      <c r="E3858">
        <v>0</v>
      </c>
    </row>
    <row r="3859" spans="2:5" x14ac:dyDescent="0.35">
      <c r="B3859" s="191">
        <v>36252</v>
      </c>
      <c r="C3859" s="72">
        <v>27.57</v>
      </c>
      <c r="D3859" s="192">
        <f t="shared" si="62"/>
        <v>-2.1715526601520097E-3</v>
      </c>
      <c r="E3859">
        <v>0</v>
      </c>
    </row>
    <row r="3860" spans="2:5" x14ac:dyDescent="0.35">
      <c r="B3860" s="191">
        <v>36248</v>
      </c>
      <c r="C3860" s="72">
        <v>27.63</v>
      </c>
      <c r="D3860" s="192">
        <f t="shared" si="62"/>
        <v>1.0976948408342402E-2</v>
      </c>
      <c r="E3860">
        <v>0</v>
      </c>
    </row>
    <row r="3861" spans="2:5" x14ac:dyDescent="0.35">
      <c r="B3861" s="191">
        <v>36221</v>
      </c>
      <c r="C3861" s="72">
        <v>27.33</v>
      </c>
      <c r="D3861" s="192">
        <f t="shared" si="62"/>
        <v>0.24851530379168563</v>
      </c>
      <c r="E3861">
        <v>0</v>
      </c>
    </row>
    <row r="3862" spans="2:5" x14ac:dyDescent="0.35">
      <c r="B3862" s="191">
        <v>36186</v>
      </c>
      <c r="C3862" s="72">
        <v>21.89</v>
      </c>
      <c r="D3862" s="192">
        <f t="shared" si="62"/>
        <v>2.9633113828786417E-2</v>
      </c>
      <c r="E3862">
        <v>0</v>
      </c>
    </row>
    <row r="3863" spans="2:5" x14ac:dyDescent="0.35">
      <c r="B3863" s="191">
        <v>36180</v>
      </c>
      <c r="C3863" s="72">
        <v>21.26</v>
      </c>
      <c r="D3863" s="192">
        <f t="shared" si="62"/>
        <v>2.5072324011572E-2</v>
      </c>
      <c r="E3863">
        <v>0</v>
      </c>
    </row>
    <row r="3864" spans="2:5" x14ac:dyDescent="0.35">
      <c r="B3864" s="191">
        <v>36164</v>
      </c>
      <c r="C3864" s="72">
        <v>20.74</v>
      </c>
      <c r="D3864" s="192">
        <f t="shared" si="62"/>
        <v>0</v>
      </c>
      <c r="E3864">
        <v>0</v>
      </c>
    </row>
    <row r="3865" spans="2:5" x14ac:dyDescent="0.35">
      <c r="B3865" s="191">
        <v>36154</v>
      </c>
      <c r="C3865" s="72">
        <v>20.74</v>
      </c>
      <c r="D3865" s="192">
        <f t="shared" si="62"/>
        <v>0.21999999999999997</v>
      </c>
      <c r="E3865">
        <v>0</v>
      </c>
    </row>
    <row r="3866" spans="2:5" x14ac:dyDescent="0.35">
      <c r="B3866" s="191">
        <v>36124</v>
      </c>
      <c r="C3866" s="72">
        <v>17</v>
      </c>
      <c r="D3866" s="192">
        <f t="shared" si="62"/>
        <v>-5.8479532163743242E-3</v>
      </c>
      <c r="E3866">
        <v>0</v>
      </c>
    </row>
    <row r="3867" spans="2:5" x14ac:dyDescent="0.35">
      <c r="B3867" s="191">
        <v>36103</v>
      </c>
      <c r="C3867" s="72">
        <v>17.100000000000001</v>
      </c>
      <c r="D3867" s="192">
        <f t="shared" si="62"/>
        <v>0.11400651465798051</v>
      </c>
      <c r="E3867">
        <v>0</v>
      </c>
    </row>
    <row r="3868" spans="2:5" x14ac:dyDescent="0.35">
      <c r="B3868" s="191">
        <v>36089</v>
      </c>
      <c r="C3868" s="72">
        <v>15.35</v>
      </c>
      <c r="D3868" s="192">
        <f t="shared" si="62"/>
        <v>-0.11578341013824889</v>
      </c>
      <c r="E3868">
        <v>0</v>
      </c>
    </row>
    <row r="3869" spans="2:5" x14ac:dyDescent="0.35">
      <c r="B3869" s="191">
        <v>36070</v>
      </c>
      <c r="C3869" s="72">
        <v>17.36</v>
      </c>
      <c r="D3869" s="192">
        <f t="shared" si="62"/>
        <v>0</v>
      </c>
      <c r="E3869">
        <v>0</v>
      </c>
    </row>
    <row r="3870" spans="2:5" x14ac:dyDescent="0.35">
      <c r="B3870" s="191">
        <v>36069</v>
      </c>
      <c r="C3870" s="72">
        <v>17.36</v>
      </c>
      <c r="D3870" s="192">
        <f t="shared" si="62"/>
        <v>3.8277511961722466E-2</v>
      </c>
      <c r="E3870">
        <v>0</v>
      </c>
    </row>
    <row r="3871" spans="2:5" x14ac:dyDescent="0.35">
      <c r="B3871" s="191">
        <v>36033</v>
      </c>
      <c r="C3871" s="72">
        <v>16.72</v>
      </c>
      <c r="D3871" s="192">
        <f t="shared" si="62"/>
        <v>-0.28024106758501943</v>
      </c>
      <c r="E3871">
        <v>0</v>
      </c>
    </row>
    <row r="3872" spans="2:5" x14ac:dyDescent="0.35">
      <c r="B3872" s="191">
        <v>35922</v>
      </c>
      <c r="C3872" s="72">
        <v>23.23</v>
      </c>
      <c r="D3872" s="192">
        <f t="shared" si="62"/>
        <v>-3.0871923237379972E-2</v>
      </c>
      <c r="E3872">
        <v>0</v>
      </c>
    </row>
    <row r="3873" spans="2:5" x14ac:dyDescent="0.35">
      <c r="B3873" s="191">
        <v>35916</v>
      </c>
      <c r="C3873" s="72">
        <v>23.97</v>
      </c>
      <c r="D3873" s="192">
        <f t="shared" si="62"/>
        <v>-1.0730499380932845E-2</v>
      </c>
      <c r="E3873">
        <v>0</v>
      </c>
    </row>
    <row r="3874" spans="2:5" x14ac:dyDescent="0.35">
      <c r="B3874" s="191">
        <v>35899</v>
      </c>
      <c r="C3874" s="72">
        <v>24.23</v>
      </c>
      <c r="D3874" s="192">
        <f t="shared" si="62"/>
        <v>-1.9028340080971651E-2</v>
      </c>
      <c r="E3874">
        <v>0</v>
      </c>
    </row>
    <row r="3875" spans="2:5" x14ac:dyDescent="0.35">
      <c r="B3875" s="191">
        <v>35893</v>
      </c>
      <c r="C3875" s="72">
        <v>24.7</v>
      </c>
      <c r="D3875" s="192">
        <f t="shared" si="62"/>
        <v>1.3125512715340459E-2</v>
      </c>
      <c r="E3875">
        <v>0</v>
      </c>
    </row>
    <row r="3876" spans="2:5" x14ac:dyDescent="0.35">
      <c r="B3876" s="191">
        <v>35867</v>
      </c>
      <c r="C3876" s="72">
        <v>24.38</v>
      </c>
      <c r="D3876" s="192">
        <f t="shared" si="62"/>
        <v>1.7529215358931483E-2</v>
      </c>
      <c r="E3876">
        <v>0</v>
      </c>
    </row>
    <row r="3877" spans="2:5" x14ac:dyDescent="0.35">
      <c r="B3877" s="191">
        <v>35842</v>
      </c>
      <c r="C3877" s="72">
        <v>23.96</v>
      </c>
      <c r="D3877" s="192">
        <f t="shared" si="62"/>
        <v>2.3494233233660955E-2</v>
      </c>
      <c r="E3877">
        <v>0</v>
      </c>
    </row>
    <row r="3878" spans="2:5" x14ac:dyDescent="0.35">
      <c r="B3878" s="191">
        <v>35821</v>
      </c>
      <c r="C3878" s="72">
        <v>23.41</v>
      </c>
      <c r="D3878" s="192">
        <f t="shared" si="62"/>
        <v>-1.014799154334034E-2</v>
      </c>
      <c r="E3878">
        <v>0</v>
      </c>
    </row>
    <row r="3879" spans="2:5" x14ac:dyDescent="0.35">
      <c r="B3879" s="191">
        <v>35789</v>
      </c>
      <c r="C3879" s="72">
        <v>23.65</v>
      </c>
      <c r="D3879" s="192">
        <f t="shared" si="62"/>
        <v>0.12191650853889935</v>
      </c>
      <c r="E3879">
        <v>0</v>
      </c>
    </row>
    <row r="3880" spans="2:5" x14ac:dyDescent="0.35">
      <c r="B3880" s="191">
        <v>35748</v>
      </c>
      <c r="C3880" s="72">
        <v>21.08</v>
      </c>
      <c r="D3880" s="192">
        <f t="shared" si="62"/>
        <v>-3.5681610247026541E-2</v>
      </c>
      <c r="E3880">
        <v>0</v>
      </c>
    </row>
    <row r="3881" spans="2:5" x14ac:dyDescent="0.35">
      <c r="B3881" s="191">
        <v>35734</v>
      </c>
      <c r="C3881" s="72">
        <v>21.86</v>
      </c>
      <c r="D3881" s="192">
        <f t="shared" si="62"/>
        <v>-6.5412569474134319E-2</v>
      </c>
      <c r="E3881">
        <v>0</v>
      </c>
    </row>
    <row r="3882" spans="2:5" x14ac:dyDescent="0.35">
      <c r="B3882" s="191">
        <v>35711</v>
      </c>
      <c r="C3882" s="72">
        <v>23.39</v>
      </c>
      <c r="D3882" s="192">
        <f t="shared" si="62"/>
        <v>0</v>
      </c>
      <c r="E3882">
        <v>0</v>
      </c>
    </row>
    <row r="3883" spans="2:5" x14ac:dyDescent="0.35">
      <c r="B3883" s="191">
        <v>35710</v>
      </c>
      <c r="C3883" s="72">
        <v>23.39</v>
      </c>
      <c r="D3883" s="192">
        <f t="shared" si="62"/>
        <v>0</v>
      </c>
      <c r="E3883">
        <v>0</v>
      </c>
    </row>
    <row r="3884" spans="2:5" x14ac:dyDescent="0.35">
      <c r="B3884" s="191">
        <v>35709</v>
      </c>
      <c r="C3884" s="72">
        <v>23.39</v>
      </c>
      <c r="D3884" s="192">
        <f t="shared" si="62"/>
        <v>0</v>
      </c>
      <c r="E3884">
        <v>0</v>
      </c>
    </row>
    <row r="3885" spans="2:5" x14ac:dyDescent="0.35">
      <c r="B3885" s="191">
        <v>35706</v>
      </c>
      <c r="C3885" s="72">
        <v>23.39</v>
      </c>
      <c r="D3885" s="192">
        <f t="shared" si="62"/>
        <v>0</v>
      </c>
      <c r="E3885">
        <v>0</v>
      </c>
    </row>
    <row r="3886" spans="2:5" x14ac:dyDescent="0.35">
      <c r="B3886" s="191">
        <v>35705</v>
      </c>
      <c r="C3886" s="72">
        <v>23.39</v>
      </c>
      <c r="D3886" s="192">
        <f t="shared" si="62"/>
        <v>-0.14759475218658891</v>
      </c>
      <c r="E3886">
        <v>0</v>
      </c>
    </row>
    <row r="3887" spans="2:5" x14ac:dyDescent="0.35">
      <c r="B3887" s="191">
        <v>35657</v>
      </c>
      <c r="C3887" s="72">
        <v>27.44</v>
      </c>
      <c r="D3887" s="192">
        <f t="shared" si="62"/>
        <v>0.18224903059026287</v>
      </c>
      <c r="E3887">
        <v>0</v>
      </c>
    </row>
    <row r="3888" spans="2:5" x14ac:dyDescent="0.35">
      <c r="B3888" s="191">
        <v>35629</v>
      </c>
      <c r="C3888" s="72">
        <v>23.21</v>
      </c>
      <c r="D3888" s="192">
        <f t="shared" si="62"/>
        <v>0.73079791200596578</v>
      </c>
      <c r="E3888">
        <v>0</v>
      </c>
    </row>
    <row r="3889" spans="2:5" x14ac:dyDescent="0.35">
      <c r="B3889" s="191">
        <v>35551</v>
      </c>
      <c r="C3889" s="72">
        <v>13.41</v>
      </c>
      <c r="D3889" s="192">
        <f t="shared" si="62"/>
        <v>-1.6862170087976525E-2</v>
      </c>
      <c r="E3889">
        <v>0</v>
      </c>
    </row>
    <row r="3890" spans="2:5" x14ac:dyDescent="0.35">
      <c r="B3890" s="191">
        <v>35543</v>
      </c>
      <c r="C3890" s="72">
        <v>13.64</v>
      </c>
      <c r="D3890" s="192">
        <f t="shared" si="62"/>
        <v>-8.720930232558044E-3</v>
      </c>
      <c r="E3890">
        <v>0</v>
      </c>
    </row>
    <row r="3891" spans="2:5" x14ac:dyDescent="0.35">
      <c r="B3891" s="191">
        <v>35538</v>
      </c>
      <c r="C3891" s="72">
        <v>13.76</v>
      </c>
      <c r="D3891" s="192">
        <f t="shared" si="62"/>
        <v>5.8479532163742132E-3</v>
      </c>
      <c r="E3891">
        <v>0</v>
      </c>
    </row>
    <row r="3892" spans="2:5" x14ac:dyDescent="0.35">
      <c r="B3892" s="191">
        <v>35536</v>
      </c>
      <c r="C3892" s="72">
        <v>13.68</v>
      </c>
      <c r="D3892" s="192">
        <f t="shared" si="62"/>
        <v>-7.9767947788251803E-3</v>
      </c>
      <c r="E3892">
        <v>0</v>
      </c>
    </row>
    <row r="3893" spans="2:5" x14ac:dyDescent="0.35">
      <c r="B3893" s="191">
        <v>35534</v>
      </c>
      <c r="C3893" s="72">
        <v>13.79</v>
      </c>
      <c r="D3893" s="192">
        <f t="shared" si="62"/>
        <v>4.0754716981131978E-2</v>
      </c>
      <c r="E3893">
        <v>0</v>
      </c>
    </row>
    <row r="3894" spans="2:5" x14ac:dyDescent="0.35">
      <c r="B3894" s="191">
        <v>35528</v>
      </c>
      <c r="C3894" s="72">
        <v>13.25</v>
      </c>
      <c r="D3894" s="192">
        <f t="shared" si="62"/>
        <v>-9.6796182685753185E-2</v>
      </c>
      <c r="E3894">
        <v>0</v>
      </c>
    </row>
    <row r="3895" spans="2:5" x14ac:dyDescent="0.35">
      <c r="B3895" s="191">
        <v>35517</v>
      </c>
      <c r="C3895" s="72">
        <v>14.67</v>
      </c>
      <c r="D3895" s="192">
        <f t="shared" si="62"/>
        <v>-2.0408163265305257E-3</v>
      </c>
      <c r="E3895">
        <v>0</v>
      </c>
    </row>
    <row r="3896" spans="2:5" x14ac:dyDescent="0.35">
      <c r="B3896" s="191">
        <v>35513</v>
      </c>
      <c r="C3896" s="72">
        <v>14.7</v>
      </c>
      <c r="D3896" s="192">
        <f t="shared" si="62"/>
        <v>0</v>
      </c>
      <c r="E3896">
        <v>0</v>
      </c>
    </row>
    <row r="3897" spans="2:5" x14ac:dyDescent="0.35">
      <c r="B3897" s="191">
        <v>35510</v>
      </c>
      <c r="C3897" s="72">
        <v>14.7</v>
      </c>
      <c r="D3897" s="192">
        <f t="shared" si="62"/>
        <v>-5.2835051546391787E-2</v>
      </c>
      <c r="E3897">
        <v>0</v>
      </c>
    </row>
    <row r="3898" spans="2:5" x14ac:dyDescent="0.35">
      <c r="B3898" s="191">
        <v>35496</v>
      </c>
      <c r="C3898" s="72">
        <v>15.52</v>
      </c>
      <c r="D3898" s="192">
        <f t="shared" si="62"/>
        <v>0.135332845647403</v>
      </c>
      <c r="E3898">
        <v>0</v>
      </c>
    </row>
    <row r="3899" spans="2:5" x14ac:dyDescent="0.35">
      <c r="B3899" s="191">
        <v>35472</v>
      </c>
      <c r="C3899" s="72">
        <v>13.67</v>
      </c>
      <c r="D3899" s="192">
        <f t="shared" si="62"/>
        <v>-2.1897810218978186E-3</v>
      </c>
      <c r="E3899">
        <v>0</v>
      </c>
    </row>
    <row r="3900" spans="2:5" x14ac:dyDescent="0.35">
      <c r="B3900" s="191">
        <v>35453</v>
      </c>
      <c r="C3900" s="72">
        <v>13.7</v>
      </c>
      <c r="D3900" s="192">
        <f t="shared" si="62"/>
        <v>0.16595744680851054</v>
      </c>
      <c r="E3900">
        <v>0</v>
      </c>
    </row>
    <row r="3901" spans="2:5" x14ac:dyDescent="0.35">
      <c r="B3901" s="191">
        <v>35429</v>
      </c>
      <c r="C3901" s="72">
        <v>11.75</v>
      </c>
      <c r="D3901" s="192">
        <f t="shared" si="62"/>
        <v>0</v>
      </c>
      <c r="E3901">
        <v>0</v>
      </c>
    </row>
    <row r="3902" spans="2:5" x14ac:dyDescent="0.35">
      <c r="B3902" s="191">
        <v>35426</v>
      </c>
      <c r="C3902" s="72">
        <v>11.75</v>
      </c>
      <c r="D3902" s="192">
        <f t="shared" si="62"/>
        <v>3.9823008849557473E-2</v>
      </c>
      <c r="E3902">
        <v>0</v>
      </c>
    </row>
    <row r="3903" spans="2:5" x14ac:dyDescent="0.35">
      <c r="B3903" s="191">
        <v>35424</v>
      </c>
      <c r="C3903" s="72">
        <v>11.3</v>
      </c>
      <c r="D3903" s="192">
        <f t="shared" si="62"/>
        <v>0</v>
      </c>
      <c r="E3903">
        <v>0</v>
      </c>
    </row>
    <row r="3904" spans="2:5" x14ac:dyDescent="0.35">
      <c r="B3904" s="191">
        <v>35423</v>
      </c>
      <c r="C3904" s="72">
        <v>11.3</v>
      </c>
      <c r="D3904" s="192">
        <f t="shared" si="62"/>
        <v>1.7101710171017137E-2</v>
      </c>
      <c r="E3904">
        <v>0</v>
      </c>
    </row>
    <row r="3905" spans="2:5" x14ac:dyDescent="0.35">
      <c r="B3905" s="191">
        <v>35401</v>
      </c>
      <c r="C3905" s="72">
        <v>11.11</v>
      </c>
      <c r="D3905" s="192">
        <f t="shared" si="62"/>
        <v>-0.15449010654490114</v>
      </c>
      <c r="E3905">
        <v>0</v>
      </c>
    </row>
    <row r="3906" spans="2:5" x14ac:dyDescent="0.35">
      <c r="B3906" s="191">
        <v>35382</v>
      </c>
      <c r="C3906" s="72">
        <v>13.14</v>
      </c>
      <c r="D3906" s="192">
        <f t="shared" si="62"/>
        <v>0</v>
      </c>
      <c r="E3906">
        <v>0</v>
      </c>
    </row>
    <row r="3907" spans="2:5" x14ac:dyDescent="0.35">
      <c r="B3907" s="191">
        <v>35381</v>
      </c>
      <c r="C3907" s="72">
        <v>13.14</v>
      </c>
      <c r="D3907" s="192">
        <f t="shared" si="62"/>
        <v>0</v>
      </c>
      <c r="E3907">
        <v>0</v>
      </c>
    </row>
    <row r="3908" spans="2:5" x14ac:dyDescent="0.35">
      <c r="B3908" s="191">
        <v>35368</v>
      </c>
      <c r="C3908" s="72">
        <v>13.14</v>
      </c>
      <c r="D3908" s="192">
        <f t="shared" ref="D3908:D3971" si="63">C3908/C3909-1</f>
        <v>-9.0497737556560764E-3</v>
      </c>
      <c r="E3908">
        <v>0</v>
      </c>
    </row>
    <row r="3909" spans="2:5" x14ac:dyDescent="0.35">
      <c r="B3909" s="191">
        <v>35359</v>
      </c>
      <c r="C3909" s="72">
        <v>13.26</v>
      </c>
      <c r="D3909" s="192">
        <f t="shared" si="63"/>
        <v>0</v>
      </c>
      <c r="E3909">
        <v>0</v>
      </c>
    </row>
    <row r="3910" spans="2:5" x14ac:dyDescent="0.35">
      <c r="B3910" s="191">
        <v>35356</v>
      </c>
      <c r="C3910" s="72">
        <v>13.26</v>
      </c>
      <c r="D3910" s="192">
        <f t="shared" si="63"/>
        <v>-3.7037037037036979E-2</v>
      </c>
      <c r="E3910">
        <v>0</v>
      </c>
    </row>
    <row r="3911" spans="2:5" x14ac:dyDescent="0.35">
      <c r="B3911" s="191">
        <v>35340</v>
      </c>
      <c r="C3911" s="72">
        <v>13.77</v>
      </c>
      <c r="D3911" s="192">
        <f t="shared" si="63"/>
        <v>-9.3482554312047439E-2</v>
      </c>
      <c r="E3911">
        <v>0</v>
      </c>
    </row>
    <row r="3912" spans="2:5" x14ac:dyDescent="0.35">
      <c r="B3912" s="191">
        <v>35333</v>
      </c>
      <c r="C3912" s="72">
        <v>15.19</v>
      </c>
      <c r="D3912" s="192">
        <f t="shared" si="63"/>
        <v>-4.4052863436123468E-2</v>
      </c>
      <c r="E3912">
        <v>0</v>
      </c>
    </row>
    <row r="3913" spans="2:5" x14ac:dyDescent="0.35">
      <c r="B3913" s="191">
        <v>35292</v>
      </c>
      <c r="C3913" s="72">
        <v>15.89</v>
      </c>
      <c r="D3913" s="192">
        <f t="shared" si="63"/>
        <v>-6.6940692894891352E-2</v>
      </c>
      <c r="E3913">
        <v>0</v>
      </c>
    </row>
    <row r="3914" spans="2:5" x14ac:dyDescent="0.35">
      <c r="B3914" s="191">
        <v>35271</v>
      </c>
      <c r="C3914" s="72">
        <v>17.03</v>
      </c>
      <c r="D3914" s="192">
        <f t="shared" si="63"/>
        <v>-5.8595909342177954E-2</v>
      </c>
      <c r="E3914">
        <v>0</v>
      </c>
    </row>
    <row r="3915" spans="2:5" x14ac:dyDescent="0.35">
      <c r="B3915" s="191">
        <v>35244</v>
      </c>
      <c r="C3915" s="72">
        <v>18.09</v>
      </c>
      <c r="D3915" s="192">
        <f t="shared" si="63"/>
        <v>-2.0573903627503998E-2</v>
      </c>
      <c r="E3915">
        <v>0</v>
      </c>
    </row>
    <row r="3916" spans="2:5" x14ac:dyDescent="0.35">
      <c r="B3916" s="191">
        <v>35160</v>
      </c>
      <c r="C3916" s="72">
        <v>18.47</v>
      </c>
      <c r="D3916" s="192">
        <f t="shared" si="63"/>
        <v>0.14153275648949326</v>
      </c>
      <c r="E3916">
        <v>0</v>
      </c>
    </row>
    <row r="3917" spans="2:5" x14ac:dyDescent="0.35">
      <c r="B3917" s="191">
        <v>35149</v>
      </c>
      <c r="C3917" s="72">
        <v>16.18</v>
      </c>
      <c r="D3917" s="192">
        <f t="shared" si="63"/>
        <v>1.1882426516572897E-2</v>
      </c>
      <c r="E3917">
        <v>0</v>
      </c>
    </row>
    <row r="3918" spans="2:5" x14ac:dyDescent="0.35">
      <c r="B3918" s="191">
        <v>35144</v>
      </c>
      <c r="C3918" s="72">
        <v>15.99</v>
      </c>
      <c r="D3918" s="192">
        <f t="shared" si="63"/>
        <v>-7.3043478260869543E-2</v>
      </c>
      <c r="E3918">
        <v>0</v>
      </c>
    </row>
    <row r="3919" spans="2:5" x14ac:dyDescent="0.35">
      <c r="B3919" s="191">
        <v>35129</v>
      </c>
      <c r="C3919" s="72">
        <v>17.25</v>
      </c>
      <c r="D3919" s="192">
        <f t="shared" si="63"/>
        <v>0</v>
      </c>
      <c r="E3919">
        <v>0</v>
      </c>
    </row>
    <row r="3920" spans="2:5" x14ac:dyDescent="0.35">
      <c r="B3920" s="191">
        <v>35128</v>
      </c>
      <c r="C3920" s="72">
        <v>17.25</v>
      </c>
      <c r="D3920" s="192">
        <f t="shared" si="63"/>
        <v>1.7099056603773644E-2</v>
      </c>
      <c r="E3920">
        <v>0</v>
      </c>
    </row>
    <row r="3921" spans="2:5" x14ac:dyDescent="0.35">
      <c r="B3921" s="191">
        <v>35116</v>
      </c>
      <c r="C3921" s="72">
        <v>16.96</v>
      </c>
      <c r="D3921" s="192">
        <f t="shared" si="63"/>
        <v>0.1656357388316152</v>
      </c>
      <c r="E3921">
        <v>0</v>
      </c>
    </row>
    <row r="3922" spans="2:5" x14ac:dyDescent="0.35">
      <c r="B3922" s="191">
        <v>35090</v>
      </c>
      <c r="C3922" s="72">
        <v>14.55</v>
      </c>
      <c r="D3922" s="192">
        <f t="shared" si="63"/>
        <v>-0.98267919002892756</v>
      </c>
      <c r="E3922">
        <v>0</v>
      </c>
    </row>
    <row r="3923" spans="2:5" x14ac:dyDescent="0.35">
      <c r="B3923" s="191">
        <v>45138</v>
      </c>
      <c r="C3923" s="72">
        <v>840.03</v>
      </c>
      <c r="D3923" s="192">
        <f t="shared" si="63"/>
        <v>0.17629843305840676</v>
      </c>
      <c r="E3923">
        <v>-5.951814112947762E-5</v>
      </c>
    </row>
    <row r="3924" spans="2:5" x14ac:dyDescent="0.35">
      <c r="B3924" s="191">
        <v>44946</v>
      </c>
      <c r="C3924" s="72">
        <v>714.13</v>
      </c>
      <c r="D3924" s="192">
        <f t="shared" si="63"/>
        <v>3.2442279055646228E-2</v>
      </c>
      <c r="E3924">
        <v>-7.0010361533423549E-5</v>
      </c>
    </row>
    <row r="3925" spans="2:5" x14ac:dyDescent="0.35">
      <c r="B3925" s="191">
        <v>44986</v>
      </c>
      <c r="C3925" s="72">
        <v>691.69</v>
      </c>
      <c r="D3925" s="192">
        <f t="shared" si="63"/>
        <v>-0.11666070698814868</v>
      </c>
      <c r="E3925">
        <v>-7.2281493046499889E-5</v>
      </c>
    </row>
    <row r="3926" spans="2:5" x14ac:dyDescent="0.35">
      <c r="B3926" s="191">
        <v>44481</v>
      </c>
      <c r="C3926" s="72">
        <v>783.04</v>
      </c>
      <c r="D3926" s="192">
        <f t="shared" si="63"/>
        <v>1.5728273369475931</v>
      </c>
      <c r="E3926">
        <v>-1.276910897157757E-4</v>
      </c>
    </row>
    <row r="3927" spans="2:5" x14ac:dyDescent="0.35">
      <c r="B3927" s="191">
        <v>43830</v>
      </c>
      <c r="C3927" s="72">
        <v>304.35000000000002</v>
      </c>
      <c r="D3927" s="192">
        <f t="shared" si="63"/>
        <v>3.0742971887550201</v>
      </c>
      <c r="E3927">
        <v>-1.3141036170694065E-4</v>
      </c>
    </row>
    <row r="3928" spans="2:5" x14ac:dyDescent="0.35">
      <c r="B3928" s="191">
        <v>40232</v>
      </c>
      <c r="C3928" s="72">
        <v>74.7</v>
      </c>
      <c r="D3928" s="192">
        <f t="shared" si="63"/>
        <v>-0.89502677028147437</v>
      </c>
      <c r="E3928">
        <v>-1.338508901083113E-4</v>
      </c>
    </row>
    <row r="3929" spans="2:5" x14ac:dyDescent="0.35">
      <c r="B3929" s="191">
        <v>44726</v>
      </c>
      <c r="C3929" s="72">
        <v>711.61</v>
      </c>
      <c r="D3929" s="192">
        <f t="shared" si="63"/>
        <v>9.6880444577951348</v>
      </c>
      <c r="E3929">
        <v>-1.4050666704135129E-4</v>
      </c>
    </row>
    <row r="3930" spans="2:5" x14ac:dyDescent="0.35">
      <c r="B3930" s="191">
        <v>38698</v>
      </c>
      <c r="C3930" s="72">
        <v>66.58</v>
      </c>
      <c r="D3930" s="192">
        <f t="shared" si="63"/>
        <v>5.2981179819705959E-2</v>
      </c>
      <c r="E3930">
        <v>-1.5017269860351234E-4</v>
      </c>
    </row>
    <row r="3931" spans="2:5" x14ac:dyDescent="0.35">
      <c r="B3931" s="191">
        <v>40023</v>
      </c>
      <c r="C3931" s="72">
        <v>63.23</v>
      </c>
      <c r="D3931" s="192">
        <f t="shared" si="63"/>
        <v>7.8458127238614894E-2</v>
      </c>
      <c r="E3931">
        <v>-1.5812776723600486E-4</v>
      </c>
    </row>
    <row r="3932" spans="2:5" x14ac:dyDescent="0.35">
      <c r="B3932" s="191">
        <v>38594</v>
      </c>
      <c r="C3932" s="72">
        <v>58.63</v>
      </c>
      <c r="D3932" s="192">
        <f t="shared" si="63"/>
        <v>-0.74163839069316528</v>
      </c>
      <c r="E3932">
        <v>-1.7053206002726196E-4</v>
      </c>
    </row>
    <row r="3933" spans="2:5" x14ac:dyDescent="0.35">
      <c r="B3933" s="191">
        <v>43311</v>
      </c>
      <c r="C3933" s="72">
        <v>226.93</v>
      </c>
      <c r="D3933" s="192">
        <f t="shared" si="63"/>
        <v>3.2971028214353337</v>
      </c>
      <c r="E3933">
        <v>-1.7623474467987066E-4</v>
      </c>
    </row>
    <row r="3934" spans="2:5" x14ac:dyDescent="0.35">
      <c r="B3934" s="191">
        <v>39086</v>
      </c>
      <c r="C3934" s="72">
        <v>52.81</v>
      </c>
      <c r="D3934" s="192">
        <f t="shared" si="63"/>
        <v>-0.73456976276638519</v>
      </c>
      <c r="E3934">
        <v>-1.8932222642931151E-4</v>
      </c>
    </row>
    <row r="3935" spans="2:5" x14ac:dyDescent="0.35">
      <c r="B3935" s="191">
        <v>43448</v>
      </c>
      <c r="C3935" s="72">
        <v>198.96</v>
      </c>
      <c r="D3935" s="192">
        <f t="shared" si="63"/>
        <v>3.5896193771626299</v>
      </c>
      <c r="E3935">
        <v>-2.0100502512554463E-4</v>
      </c>
    </row>
    <row r="3936" spans="2:5" x14ac:dyDescent="0.35">
      <c r="B3936" s="191">
        <v>39876</v>
      </c>
      <c r="C3936" s="72">
        <v>43.35</v>
      </c>
      <c r="D3936" s="192">
        <f t="shared" si="63"/>
        <v>-0.94418407024952999</v>
      </c>
      <c r="E3936">
        <v>-2.3062730627299022E-4</v>
      </c>
    </row>
    <row r="3937" spans="2:5" x14ac:dyDescent="0.35">
      <c r="B3937" s="191">
        <v>44498</v>
      </c>
      <c r="C3937" s="72">
        <v>776.66</v>
      </c>
      <c r="D3937" s="192">
        <f t="shared" si="63"/>
        <v>-0.22836335456180268</v>
      </c>
      <c r="E3937">
        <v>-2.4457746025619009E-4</v>
      </c>
    </row>
    <row r="3938" spans="2:5" x14ac:dyDescent="0.35">
      <c r="B3938" s="191">
        <v>45702</v>
      </c>
      <c r="C3938" s="72">
        <v>1006.51</v>
      </c>
      <c r="D3938" s="192">
        <f t="shared" si="63"/>
        <v>4.08415416477244</v>
      </c>
      <c r="E3938">
        <v>-2.4832134768959513E-4</v>
      </c>
    </row>
    <row r="3939" spans="2:5" x14ac:dyDescent="0.35">
      <c r="B3939" s="191">
        <v>43560</v>
      </c>
      <c r="C3939" s="72">
        <v>197.97</v>
      </c>
      <c r="D3939" s="192">
        <f t="shared" si="63"/>
        <v>-0.43352981572622185</v>
      </c>
      <c r="E3939">
        <v>-2.5249974750030102E-4</v>
      </c>
    </row>
    <row r="3940" spans="2:5" x14ac:dyDescent="0.35">
      <c r="B3940" s="191">
        <v>43886</v>
      </c>
      <c r="C3940" s="72">
        <v>349.48</v>
      </c>
      <c r="D3940" s="192">
        <f t="shared" si="63"/>
        <v>8.2308505018489182</v>
      </c>
      <c r="E3940">
        <v>-2.5745916411579195E-4</v>
      </c>
    </row>
    <row r="3941" spans="2:5" x14ac:dyDescent="0.35">
      <c r="B3941" s="191">
        <v>38491</v>
      </c>
      <c r="C3941" s="72">
        <v>37.86</v>
      </c>
      <c r="D3941" s="192">
        <f t="shared" si="63"/>
        <v>9.6000000000000529E-3</v>
      </c>
      <c r="E3941">
        <v>-2.6406126221278914E-4</v>
      </c>
    </row>
    <row r="3942" spans="2:5" x14ac:dyDescent="0.35">
      <c r="B3942" s="191">
        <v>38427</v>
      </c>
      <c r="C3942" s="72">
        <v>37.5</v>
      </c>
      <c r="D3942" s="192">
        <f t="shared" si="63"/>
        <v>-0.96503268278582288</v>
      </c>
      <c r="E3942">
        <v>-2.6659557451336191E-4</v>
      </c>
    </row>
    <row r="3943" spans="2:5" x14ac:dyDescent="0.35">
      <c r="B3943" s="191">
        <v>45854</v>
      </c>
      <c r="C3943" s="72">
        <v>1072.43</v>
      </c>
      <c r="D3943" s="192">
        <f t="shared" si="63"/>
        <v>6.669527283129514</v>
      </c>
      <c r="E3943">
        <v>-2.703408158698517E-4</v>
      </c>
    </row>
    <row r="3944" spans="2:5" x14ac:dyDescent="0.35">
      <c r="B3944" s="191">
        <v>41262</v>
      </c>
      <c r="C3944" s="72">
        <v>139.83000000000001</v>
      </c>
      <c r="D3944" s="192">
        <f t="shared" si="63"/>
        <v>8.8016737609120099E-3</v>
      </c>
      <c r="E3944">
        <v>-2.8597983842137964E-4</v>
      </c>
    </row>
    <row r="3945" spans="2:5" x14ac:dyDescent="0.35">
      <c r="B3945" s="191">
        <v>41919</v>
      </c>
      <c r="C3945" s="72">
        <v>138.61000000000001</v>
      </c>
      <c r="D3945" s="192">
        <f t="shared" si="63"/>
        <v>3.1228435455086263</v>
      </c>
      <c r="E3945">
        <v>-2.8849621348714383E-4</v>
      </c>
    </row>
    <row r="3946" spans="2:5" x14ac:dyDescent="0.35">
      <c r="B3946" s="191">
        <v>36432</v>
      </c>
      <c r="C3946" s="72">
        <v>33.619999999999997</v>
      </c>
      <c r="D3946" s="192">
        <f t="shared" si="63"/>
        <v>2.0643594414086142E-2</v>
      </c>
      <c r="E3946">
        <v>-2.973535533751237E-4</v>
      </c>
    </row>
    <row r="3947" spans="2:5" x14ac:dyDescent="0.35">
      <c r="B3947" s="191">
        <v>38336</v>
      </c>
      <c r="C3947" s="72">
        <v>32.94</v>
      </c>
      <c r="D3947" s="192">
        <f t="shared" si="63"/>
        <v>-0.74301763145576538</v>
      </c>
      <c r="E3947">
        <v>-3.0349013657071655E-4</v>
      </c>
    </row>
    <row r="3948" spans="2:5" x14ac:dyDescent="0.35">
      <c r="B3948" s="191">
        <v>41999</v>
      </c>
      <c r="C3948" s="72">
        <v>128.18</v>
      </c>
      <c r="D3948" s="192">
        <f t="shared" si="63"/>
        <v>-0.83625237930990426</v>
      </c>
      <c r="E3948">
        <v>-3.1196381219766867E-4</v>
      </c>
    </row>
    <row r="3949" spans="2:5" x14ac:dyDescent="0.35">
      <c r="B3949" s="191">
        <v>45089</v>
      </c>
      <c r="C3949" s="72">
        <v>782.79</v>
      </c>
      <c r="D3949" s="192">
        <f t="shared" si="63"/>
        <v>5.3693246541903985</v>
      </c>
      <c r="E3949">
        <v>-3.1926849203101071E-4</v>
      </c>
    </row>
    <row r="3950" spans="2:5" x14ac:dyDescent="0.35">
      <c r="B3950" s="191">
        <v>42209</v>
      </c>
      <c r="C3950" s="72">
        <v>122.9</v>
      </c>
      <c r="D3950" s="192">
        <f t="shared" si="63"/>
        <v>1.7215692766098467E-2</v>
      </c>
      <c r="E3950">
        <v>-3.2536196518617722E-4</v>
      </c>
    </row>
    <row r="3951" spans="2:5" x14ac:dyDescent="0.35">
      <c r="B3951" s="191">
        <v>42340</v>
      </c>
      <c r="C3951" s="72">
        <v>120.82</v>
      </c>
      <c r="D3951" s="192">
        <f t="shared" si="63"/>
        <v>-0.86197047936754556</v>
      </c>
      <c r="E3951">
        <v>-3.3096144299193941E-4</v>
      </c>
    </row>
    <row r="3952" spans="2:5" x14ac:dyDescent="0.35">
      <c r="B3952" s="191">
        <v>45218</v>
      </c>
      <c r="C3952" s="72">
        <v>875.32</v>
      </c>
      <c r="D3952" s="192">
        <f t="shared" si="63"/>
        <v>28.051443743776968</v>
      </c>
      <c r="E3952">
        <v>-3.3119767933209587E-4</v>
      </c>
    </row>
    <row r="3953" spans="2:5" x14ac:dyDescent="0.35">
      <c r="B3953" s="191">
        <v>38267</v>
      </c>
      <c r="C3953" s="72">
        <v>30.13</v>
      </c>
      <c r="D3953" s="192">
        <f t="shared" si="63"/>
        <v>-0.48723621511232129</v>
      </c>
      <c r="E3953">
        <v>-3.3178500331787486E-4</v>
      </c>
    </row>
    <row r="3954" spans="2:5" x14ac:dyDescent="0.35">
      <c r="B3954" s="191">
        <v>38965</v>
      </c>
      <c r="C3954" s="72">
        <v>58.76</v>
      </c>
      <c r="D3954" s="192">
        <f t="shared" si="63"/>
        <v>-0.48917673650352089</v>
      </c>
      <c r="E3954">
        <v>-3.4025178632191011E-4</v>
      </c>
    </row>
    <row r="3955" spans="2:5" x14ac:dyDescent="0.35">
      <c r="B3955" s="191">
        <v>42752</v>
      </c>
      <c r="C3955" s="72">
        <v>115.03</v>
      </c>
      <c r="D3955" s="192">
        <f t="shared" si="63"/>
        <v>1.0166549789621318</v>
      </c>
      <c r="E3955">
        <v>-3.4761449552433987E-4</v>
      </c>
    </row>
    <row r="3956" spans="2:5" x14ac:dyDescent="0.35">
      <c r="B3956" s="191">
        <v>39665</v>
      </c>
      <c r="C3956" s="72">
        <v>57.04</v>
      </c>
      <c r="D3956" s="192">
        <f t="shared" si="63"/>
        <v>-0.59646268128758395</v>
      </c>
      <c r="E3956">
        <v>-3.50508236943603E-4</v>
      </c>
    </row>
    <row r="3957" spans="2:5" x14ac:dyDescent="0.35">
      <c r="B3957" s="191">
        <v>42907</v>
      </c>
      <c r="C3957" s="72">
        <v>141.35</v>
      </c>
      <c r="D3957" s="192">
        <f t="shared" si="63"/>
        <v>1.6012145748987852</v>
      </c>
      <c r="E3957">
        <v>-3.5360678925044908E-4</v>
      </c>
    </row>
    <row r="3958" spans="2:5" x14ac:dyDescent="0.35">
      <c r="B3958" s="191">
        <v>38995</v>
      </c>
      <c r="C3958" s="72">
        <v>54.34</v>
      </c>
      <c r="D3958" s="192">
        <f t="shared" si="63"/>
        <v>-0.5961652794292509</v>
      </c>
      <c r="E3958">
        <v>-3.6791758646059769E-4</v>
      </c>
    </row>
    <row r="3959" spans="2:5" x14ac:dyDescent="0.35">
      <c r="B3959" s="191">
        <v>41786</v>
      </c>
      <c r="C3959" s="72">
        <v>134.56</v>
      </c>
      <c r="D3959" s="192">
        <f t="shared" si="63"/>
        <v>1.5039077037588386</v>
      </c>
      <c r="E3959">
        <v>-3.7144342916584083E-4</v>
      </c>
    </row>
    <row r="3960" spans="2:5" x14ac:dyDescent="0.35">
      <c r="B3960" s="191">
        <v>38646</v>
      </c>
      <c r="C3960" s="72">
        <v>53.74</v>
      </c>
      <c r="D3960" s="192">
        <f t="shared" si="63"/>
        <v>-0.95449156561208592</v>
      </c>
      <c r="E3960">
        <v>-3.7202380952372494E-4</v>
      </c>
    </row>
    <row r="3961" spans="2:5" x14ac:dyDescent="0.35">
      <c r="B3961" s="191">
        <v>45537</v>
      </c>
      <c r="C3961" s="72">
        <v>1180.8800000000001</v>
      </c>
      <c r="D3961" s="192">
        <f t="shared" si="63"/>
        <v>10.148791540785499</v>
      </c>
      <c r="E3961">
        <v>-3.72464700504338E-4</v>
      </c>
    </row>
    <row r="3962" spans="2:5" x14ac:dyDescent="0.35">
      <c r="B3962" s="191">
        <v>42457</v>
      </c>
      <c r="C3962" s="72">
        <v>105.92</v>
      </c>
      <c r="D3962" s="192">
        <f t="shared" si="63"/>
        <v>1.291001243186396E-2</v>
      </c>
      <c r="E3962">
        <v>-3.7750094375232912E-4</v>
      </c>
    </row>
    <row r="3963" spans="2:5" x14ac:dyDescent="0.35">
      <c r="B3963" s="191">
        <v>41359</v>
      </c>
      <c r="C3963" s="72">
        <v>104.57</v>
      </c>
      <c r="D3963" s="192">
        <f t="shared" si="63"/>
        <v>-0.87959423360353717</v>
      </c>
      <c r="E3963">
        <v>-3.8237262212026391E-4</v>
      </c>
    </row>
    <row r="3964" spans="2:5" x14ac:dyDescent="0.35">
      <c r="B3964" s="191">
        <v>45210</v>
      </c>
      <c r="C3964" s="72">
        <v>868.48</v>
      </c>
      <c r="D3964" s="192">
        <f t="shared" si="63"/>
        <v>5.8389636979289712</v>
      </c>
      <c r="E3964">
        <v>-3.9133537441593536E-4</v>
      </c>
    </row>
    <row r="3965" spans="2:5" x14ac:dyDescent="0.35">
      <c r="B3965" s="191">
        <v>41467</v>
      </c>
      <c r="C3965" s="72">
        <v>126.99</v>
      </c>
      <c r="D3965" s="192">
        <f t="shared" si="63"/>
        <v>4.0213523131672595</v>
      </c>
      <c r="E3965">
        <v>-3.935768261965622E-4</v>
      </c>
    </row>
    <row r="3966" spans="2:5" x14ac:dyDescent="0.35">
      <c r="B3966" s="191">
        <v>35877</v>
      </c>
      <c r="C3966" s="72">
        <v>25.29</v>
      </c>
      <c r="D3966" s="192">
        <f t="shared" si="63"/>
        <v>-0.9693554836598931</v>
      </c>
      <c r="E3966">
        <v>-3.9525691699615617E-4</v>
      </c>
    </row>
    <row r="3967" spans="2:5" x14ac:dyDescent="0.35">
      <c r="B3967" s="191">
        <v>45162</v>
      </c>
      <c r="C3967" s="72">
        <v>825.27</v>
      </c>
      <c r="D3967" s="192">
        <f t="shared" si="63"/>
        <v>7.5396316225165556</v>
      </c>
      <c r="E3967">
        <v>-4.1181671733636627E-4</v>
      </c>
    </row>
    <row r="3968" spans="2:5" x14ac:dyDescent="0.35">
      <c r="B3968" s="191">
        <v>40365</v>
      </c>
      <c r="C3968" s="72">
        <v>96.64</v>
      </c>
      <c r="D3968" s="192">
        <f t="shared" si="63"/>
        <v>-0.86138244617525139</v>
      </c>
      <c r="E3968">
        <v>-4.1373603640881829E-4</v>
      </c>
    </row>
    <row r="3969" spans="2:5" x14ac:dyDescent="0.35">
      <c r="B3969" s="191">
        <v>44559</v>
      </c>
      <c r="C3969" s="72">
        <v>697.17</v>
      </c>
      <c r="D3969" s="192">
        <f t="shared" si="63"/>
        <v>-0.40245815227173387</v>
      </c>
      <c r="E3969">
        <v>-4.1579445416239924E-4</v>
      </c>
    </row>
    <row r="3970" spans="2:5" x14ac:dyDescent="0.35">
      <c r="B3970" s="191">
        <v>45960</v>
      </c>
      <c r="C3970" s="72">
        <v>1166.73</v>
      </c>
      <c r="D3970" s="192">
        <f t="shared" si="63"/>
        <v>2.1619207733529544E-2</v>
      </c>
      <c r="E3970">
        <v>-4.1980089443294233E-4</v>
      </c>
    </row>
    <row r="3971" spans="2:5" x14ac:dyDescent="0.35">
      <c r="B3971" s="191">
        <v>46149</v>
      </c>
      <c r="C3971" s="72">
        <v>1142.04</v>
      </c>
      <c r="D3971" s="192">
        <f t="shared" si="63"/>
        <v>4.362050163576825E-3</v>
      </c>
      <c r="E3971">
        <v>-4.2887276482894698E-4</v>
      </c>
    </row>
    <row r="3972" spans="2:5" x14ac:dyDescent="0.35">
      <c r="B3972" s="191">
        <v>45775</v>
      </c>
      <c r="C3972" s="72">
        <v>1137.08</v>
      </c>
      <c r="D3972" s="192">
        <f t="shared" ref="D3972:D4035" si="64">C3972/C3973-1</f>
        <v>48.139152981849605</v>
      </c>
      <c r="E3972">
        <v>-4.3074272352472409E-4</v>
      </c>
    </row>
    <row r="3973" spans="2:5" x14ac:dyDescent="0.35">
      <c r="B3973" s="191">
        <v>35618</v>
      </c>
      <c r="C3973" s="72">
        <v>23.14</v>
      </c>
      <c r="D3973" s="192">
        <f t="shared" si="64"/>
        <v>-0.97011648629800862</v>
      </c>
      <c r="E3973">
        <v>-4.3196544276447035E-4</v>
      </c>
    </row>
    <row r="3974" spans="2:5" x14ac:dyDescent="0.35">
      <c r="B3974" s="191">
        <v>45083</v>
      </c>
      <c r="C3974" s="72">
        <v>774.34</v>
      </c>
      <c r="D3974" s="192">
        <f t="shared" si="64"/>
        <v>2.7798496534218491</v>
      </c>
      <c r="E3974">
        <v>-4.3889089688631255E-4</v>
      </c>
    </row>
    <row r="3975" spans="2:5" x14ac:dyDescent="0.35">
      <c r="B3975" s="191">
        <v>43434</v>
      </c>
      <c r="C3975" s="72">
        <v>204.86</v>
      </c>
      <c r="D3975" s="192">
        <f t="shared" si="64"/>
        <v>4.1172434075091857E-3</v>
      </c>
      <c r="E3975">
        <v>-4.3913149548657771E-4</v>
      </c>
    </row>
    <row r="3976" spans="2:5" x14ac:dyDescent="0.35">
      <c r="B3976" s="191">
        <v>43405</v>
      </c>
      <c r="C3976" s="72">
        <v>204.02</v>
      </c>
      <c r="D3976" s="192">
        <f t="shared" si="64"/>
        <v>8.0035304501323914</v>
      </c>
      <c r="E3976">
        <v>-4.4093870951944503E-4</v>
      </c>
    </row>
    <row r="3977" spans="2:5" x14ac:dyDescent="0.35">
      <c r="B3977" s="191">
        <v>35740</v>
      </c>
      <c r="C3977" s="72">
        <v>22.66</v>
      </c>
      <c r="D3977" s="192">
        <f t="shared" si="64"/>
        <v>-0.73903028907059776</v>
      </c>
      <c r="E3977">
        <v>-4.4111160123516679E-4</v>
      </c>
    </row>
    <row r="3978" spans="2:5" x14ac:dyDescent="0.35">
      <c r="B3978" s="191">
        <v>40763</v>
      </c>
      <c r="C3978" s="72">
        <v>86.83</v>
      </c>
      <c r="D3978" s="192">
        <f t="shared" si="64"/>
        <v>9.221902017291228E-4</v>
      </c>
      <c r="E3978">
        <v>-4.6045815586515104E-4</v>
      </c>
    </row>
    <row r="3979" spans="2:5" x14ac:dyDescent="0.35">
      <c r="B3979" s="191">
        <v>40568</v>
      </c>
      <c r="C3979" s="72">
        <v>86.75</v>
      </c>
      <c r="D3979" s="192">
        <f t="shared" si="64"/>
        <v>-0.83331411882253481</v>
      </c>
      <c r="E3979">
        <v>-4.6088259016019428E-4</v>
      </c>
    </row>
    <row r="3980" spans="2:5" x14ac:dyDescent="0.35">
      <c r="B3980" s="191">
        <v>44067</v>
      </c>
      <c r="C3980" s="72">
        <v>520.44000000000005</v>
      </c>
      <c r="D3980" s="192">
        <f t="shared" si="64"/>
        <v>11.008306414397785</v>
      </c>
      <c r="E3980">
        <v>-4.6093569946970003E-4</v>
      </c>
    </row>
    <row r="3981" spans="2:5" x14ac:dyDescent="0.35">
      <c r="B3981" s="191">
        <v>39853</v>
      </c>
      <c r="C3981" s="72">
        <v>43.34</v>
      </c>
      <c r="D3981" s="192">
        <f t="shared" si="64"/>
        <v>-0.93042668635823678</v>
      </c>
      <c r="E3981">
        <v>-4.6125461254598044E-4</v>
      </c>
    </row>
    <row r="3982" spans="2:5" x14ac:dyDescent="0.35">
      <c r="B3982" s="191">
        <v>44334</v>
      </c>
      <c r="C3982" s="72">
        <v>622.94000000000005</v>
      </c>
      <c r="D3982" s="192">
        <f t="shared" si="64"/>
        <v>8.7106780982073264</v>
      </c>
      <c r="E3982">
        <v>-4.6531777995273416E-4</v>
      </c>
    </row>
    <row r="3983" spans="2:5" x14ac:dyDescent="0.35">
      <c r="B3983" s="191">
        <v>38803</v>
      </c>
      <c r="C3983" s="72">
        <v>64.150000000000006</v>
      </c>
      <c r="D3983" s="192">
        <f t="shared" si="64"/>
        <v>1.2308663405397047E-2</v>
      </c>
      <c r="E3983">
        <v>-4.674353381115548E-4</v>
      </c>
    </row>
    <row r="3984" spans="2:5" x14ac:dyDescent="0.35">
      <c r="B3984" s="191">
        <v>39360</v>
      </c>
      <c r="C3984" s="72">
        <v>63.37</v>
      </c>
      <c r="D3984" s="192">
        <f t="shared" si="64"/>
        <v>-0.24863647142518386</v>
      </c>
      <c r="E3984">
        <v>-4.7318611987379189E-4</v>
      </c>
    </row>
    <row r="3985" spans="2:5" x14ac:dyDescent="0.35">
      <c r="B3985" s="191">
        <v>40648</v>
      </c>
      <c r="C3985" s="72">
        <v>84.34</v>
      </c>
      <c r="D3985" s="192">
        <f t="shared" si="64"/>
        <v>3.0028476506881825</v>
      </c>
      <c r="E3985">
        <v>-4.7404598246025831E-4</v>
      </c>
    </row>
    <row r="3986" spans="2:5" x14ac:dyDescent="0.35">
      <c r="B3986" s="191">
        <v>35751</v>
      </c>
      <c r="C3986" s="72">
        <v>21.07</v>
      </c>
      <c r="D3986" s="192">
        <f t="shared" si="64"/>
        <v>3.8113387327298742E-3</v>
      </c>
      <c r="E3986">
        <v>-4.743833017076815E-4</v>
      </c>
    </row>
    <row r="3987" spans="2:5" x14ac:dyDescent="0.35">
      <c r="B3987" s="191">
        <v>36644</v>
      </c>
      <c r="C3987" s="72">
        <v>20.99</v>
      </c>
      <c r="D3987" s="192">
        <f t="shared" si="64"/>
        <v>-0.66166989039329471</v>
      </c>
      <c r="E3987">
        <v>-4.7619047619051891E-4</v>
      </c>
    </row>
    <row r="3988" spans="2:5" x14ac:dyDescent="0.35">
      <c r="B3988" s="191">
        <v>39223</v>
      </c>
      <c r="C3988" s="72">
        <v>62.04</v>
      </c>
      <c r="D3988" s="192">
        <f t="shared" si="64"/>
        <v>-0.6664157436283471</v>
      </c>
      <c r="E3988">
        <v>-4.8332527791206115E-4</v>
      </c>
    </row>
    <row r="3989" spans="2:5" x14ac:dyDescent="0.35">
      <c r="B3989" s="191">
        <v>43595</v>
      </c>
      <c r="C3989" s="72">
        <v>185.98</v>
      </c>
      <c r="D3989" s="192">
        <f t="shared" si="64"/>
        <v>2.0088982365313055</v>
      </c>
      <c r="E3989">
        <v>-4.8368893427208626E-4</v>
      </c>
    </row>
    <row r="3990" spans="2:5" x14ac:dyDescent="0.35">
      <c r="B3990" s="191">
        <v>40018</v>
      </c>
      <c r="C3990" s="72">
        <v>61.81</v>
      </c>
      <c r="D3990" s="192">
        <f t="shared" si="64"/>
        <v>0.50866487673907756</v>
      </c>
      <c r="E3990">
        <v>-4.8512289780078266E-4</v>
      </c>
    </row>
    <row r="3991" spans="2:5" x14ac:dyDescent="0.35">
      <c r="B3991" s="191">
        <v>39891</v>
      </c>
      <c r="C3991" s="72">
        <v>40.97</v>
      </c>
      <c r="D3991" s="192">
        <f t="shared" si="64"/>
        <v>-0.79908787759905842</v>
      </c>
      <c r="E3991">
        <v>-4.8792388387419727E-4</v>
      </c>
    </row>
    <row r="3992" spans="2:5" x14ac:dyDescent="0.35">
      <c r="B3992" s="191">
        <v>43406</v>
      </c>
      <c r="C3992" s="72">
        <v>203.92</v>
      </c>
      <c r="D3992" s="192">
        <f t="shared" si="64"/>
        <v>2.3407601572739187</v>
      </c>
      <c r="E3992">
        <v>-4.9014802470359609E-4</v>
      </c>
    </row>
    <row r="3993" spans="2:5" x14ac:dyDescent="0.35">
      <c r="B3993" s="191">
        <v>39514</v>
      </c>
      <c r="C3993" s="72">
        <v>61.04</v>
      </c>
      <c r="D3993" s="192">
        <f t="shared" si="64"/>
        <v>-0.38898898898898904</v>
      </c>
      <c r="E3993">
        <v>-4.9123956115937339E-4</v>
      </c>
    </row>
    <row r="3994" spans="2:5" x14ac:dyDescent="0.35">
      <c r="B3994" s="191">
        <v>40963</v>
      </c>
      <c r="C3994" s="72">
        <v>99.9</v>
      </c>
      <c r="D3994" s="192">
        <f t="shared" si="64"/>
        <v>-0.86907975781720959</v>
      </c>
      <c r="E3994">
        <v>-5.0025012506249578E-4</v>
      </c>
    </row>
    <row r="3995" spans="2:5" x14ac:dyDescent="0.35">
      <c r="B3995" s="191">
        <v>45058</v>
      </c>
      <c r="C3995" s="72">
        <v>763.06</v>
      </c>
      <c r="D3995" s="192">
        <f t="shared" si="64"/>
        <v>-0.3238340821082667</v>
      </c>
      <c r="E3995">
        <v>-5.1083895474501873E-4</v>
      </c>
    </row>
    <row r="3996" spans="2:5" x14ac:dyDescent="0.35">
      <c r="B3996" s="191">
        <v>45342</v>
      </c>
      <c r="C3996" s="72">
        <v>1128.51</v>
      </c>
      <c r="D3996" s="192">
        <f t="shared" si="64"/>
        <v>3.2761168580197788</v>
      </c>
      <c r="E3996">
        <v>-5.2254007616681086E-4</v>
      </c>
    </row>
    <row r="3997" spans="2:5" x14ac:dyDescent="0.35">
      <c r="B3997" s="191">
        <v>43083</v>
      </c>
      <c r="C3997" s="72">
        <v>263.91000000000003</v>
      </c>
      <c r="D3997" s="192">
        <f t="shared" si="64"/>
        <v>13.03776595744681</v>
      </c>
      <c r="E3997">
        <v>-5.3020261314140615E-4</v>
      </c>
    </row>
    <row r="3998" spans="2:5" x14ac:dyDescent="0.35">
      <c r="B3998" s="191">
        <v>36934</v>
      </c>
      <c r="C3998" s="72">
        <v>18.8</v>
      </c>
      <c r="D3998" s="192">
        <f t="shared" si="64"/>
        <v>5.3475935828877219E-3</v>
      </c>
      <c r="E3998">
        <v>-5.3163211057938309E-4</v>
      </c>
    </row>
    <row r="3999" spans="2:5" x14ac:dyDescent="0.35">
      <c r="B3999" s="191">
        <v>37943</v>
      </c>
      <c r="C3999" s="72">
        <v>18.7</v>
      </c>
      <c r="D3999" s="192">
        <f t="shared" si="64"/>
        <v>-0.74969883549725602</v>
      </c>
      <c r="E3999">
        <v>-5.3447354355973253E-4</v>
      </c>
    </row>
    <row r="4000" spans="2:5" x14ac:dyDescent="0.35">
      <c r="B4000" s="191">
        <v>40886</v>
      </c>
      <c r="C4000" s="72">
        <v>74.709999999999994</v>
      </c>
      <c r="D4000" s="192">
        <f t="shared" si="64"/>
        <v>-0.89719561867018938</v>
      </c>
      <c r="E4000">
        <v>-5.3511705685627131E-4</v>
      </c>
    </row>
    <row r="4001" spans="2:5" x14ac:dyDescent="0.35">
      <c r="B4001" s="191">
        <v>44371</v>
      </c>
      <c r="C4001" s="72">
        <v>726.72</v>
      </c>
      <c r="D4001" s="192">
        <f t="shared" si="64"/>
        <v>1.8246268656716422</v>
      </c>
      <c r="E4001">
        <v>-5.363700127903881E-4</v>
      </c>
    </row>
    <row r="4002" spans="2:5" x14ac:dyDescent="0.35">
      <c r="B4002" s="191">
        <v>43649</v>
      </c>
      <c r="C4002" s="72">
        <v>257.27999999999997</v>
      </c>
      <c r="D4002" s="192">
        <f t="shared" si="64"/>
        <v>1.8003402840976568E-2</v>
      </c>
      <c r="E4002">
        <v>-5.4385828606962061E-4</v>
      </c>
    </row>
    <row r="4003" spans="2:5" x14ac:dyDescent="0.35">
      <c r="B4003" s="191">
        <v>43693</v>
      </c>
      <c r="C4003" s="72">
        <v>252.73</v>
      </c>
      <c r="D4003" s="192">
        <f t="shared" si="64"/>
        <v>1.9895076674737666E-2</v>
      </c>
      <c r="E4003">
        <v>-5.5364416498604463E-4</v>
      </c>
    </row>
    <row r="4004" spans="2:5" x14ac:dyDescent="0.35">
      <c r="B4004" s="191">
        <v>43259</v>
      </c>
      <c r="C4004" s="72">
        <v>247.8</v>
      </c>
      <c r="D4004" s="192">
        <f t="shared" si="64"/>
        <v>2.530920490168139</v>
      </c>
      <c r="E4004">
        <v>-5.6465273856576292E-4</v>
      </c>
    </row>
    <row r="4005" spans="2:5" x14ac:dyDescent="0.35">
      <c r="B4005" s="191">
        <v>40099</v>
      </c>
      <c r="C4005" s="72">
        <v>70.180000000000007</v>
      </c>
      <c r="D4005" s="192">
        <f t="shared" si="64"/>
        <v>-0.94039864457447619</v>
      </c>
      <c r="E4005">
        <v>-5.6963827969225278E-4</v>
      </c>
    </row>
    <row r="4006" spans="2:5" x14ac:dyDescent="0.35">
      <c r="B4006" s="191">
        <v>45566</v>
      </c>
      <c r="C4006" s="72">
        <v>1177.49</v>
      </c>
      <c r="D4006" s="192">
        <f t="shared" si="64"/>
        <v>7.5505046837557188</v>
      </c>
      <c r="E4006">
        <v>-5.7716628330384268E-4</v>
      </c>
    </row>
    <row r="4007" spans="2:5" x14ac:dyDescent="0.35">
      <c r="B4007" s="191">
        <v>41558</v>
      </c>
      <c r="C4007" s="72">
        <v>137.71</v>
      </c>
      <c r="D4007" s="192">
        <f t="shared" si="64"/>
        <v>-0.88331539836805939</v>
      </c>
      <c r="E4007">
        <v>-5.8059365701412791E-4</v>
      </c>
    </row>
    <row r="4008" spans="2:5" x14ac:dyDescent="0.35">
      <c r="B4008" s="191">
        <v>45538</v>
      </c>
      <c r="C4008" s="72">
        <v>1180.19</v>
      </c>
      <c r="D4008" s="192">
        <f t="shared" si="64"/>
        <v>7.7369706840390879</v>
      </c>
      <c r="E4008">
        <v>-5.8431000609715511E-4</v>
      </c>
    </row>
    <row r="4009" spans="2:5" x14ac:dyDescent="0.35">
      <c r="B4009" s="191">
        <v>42079</v>
      </c>
      <c r="C4009" s="72">
        <v>135.08000000000001</v>
      </c>
      <c r="D4009" s="192">
        <f t="shared" si="64"/>
        <v>1.0026686434395851</v>
      </c>
      <c r="E4009">
        <v>-5.9189109203894308E-4</v>
      </c>
    </row>
    <row r="4010" spans="2:5" x14ac:dyDescent="0.35">
      <c r="B4010" s="191">
        <v>38735</v>
      </c>
      <c r="C4010" s="72">
        <v>67.45</v>
      </c>
      <c r="D4010" s="192">
        <f t="shared" si="64"/>
        <v>-0.19124700239808157</v>
      </c>
      <c r="E4010">
        <v>-5.9268039709570175E-4</v>
      </c>
    </row>
    <row r="4011" spans="2:5" x14ac:dyDescent="0.35">
      <c r="B4011" s="191">
        <v>40193</v>
      </c>
      <c r="C4011" s="72">
        <v>83.4</v>
      </c>
      <c r="D4011" s="192">
        <f t="shared" si="64"/>
        <v>0.68145161290322598</v>
      </c>
      <c r="E4011">
        <v>-5.9916117435587779E-4</v>
      </c>
    </row>
    <row r="4012" spans="2:5" x14ac:dyDescent="0.35">
      <c r="B4012" s="191">
        <v>39832</v>
      </c>
      <c r="C4012" s="72">
        <v>49.6</v>
      </c>
      <c r="D4012" s="192">
        <f t="shared" si="64"/>
        <v>2.0060606060606063</v>
      </c>
      <c r="E4012">
        <v>-6.0447310094702278E-4</v>
      </c>
    </row>
    <row r="4013" spans="2:5" x14ac:dyDescent="0.35">
      <c r="B4013" s="191">
        <v>36056</v>
      </c>
      <c r="C4013" s="72">
        <v>16.5</v>
      </c>
      <c r="D4013" s="192">
        <f t="shared" si="64"/>
        <v>-0.9766843771196021</v>
      </c>
      <c r="E4013">
        <v>-6.0569351907946434E-4</v>
      </c>
    </row>
    <row r="4014" spans="2:5" x14ac:dyDescent="0.35">
      <c r="B4014" s="191">
        <v>44694</v>
      </c>
      <c r="C4014" s="72">
        <v>707.68</v>
      </c>
      <c r="D4014" s="192">
        <f t="shared" si="64"/>
        <v>1.264648468751</v>
      </c>
      <c r="E4014">
        <v>-6.0725028597263808E-4</v>
      </c>
    </row>
    <row r="4015" spans="2:5" x14ac:dyDescent="0.35">
      <c r="B4015" s="191">
        <v>43944</v>
      </c>
      <c r="C4015" s="72">
        <v>312.49</v>
      </c>
      <c r="D4015" s="192">
        <f t="shared" si="64"/>
        <v>-0.54668890984260532</v>
      </c>
      <c r="E4015">
        <v>-6.076499936036317E-4</v>
      </c>
    </row>
    <row r="4016" spans="2:5" x14ac:dyDescent="0.35">
      <c r="B4016" s="191">
        <v>44557</v>
      </c>
      <c r="C4016" s="72">
        <v>689.35</v>
      </c>
      <c r="D4016" s="192">
        <f t="shared" si="64"/>
        <v>3.780513176144245</v>
      </c>
      <c r="E4016">
        <v>-6.2338716692267315E-4</v>
      </c>
    </row>
    <row r="4017" spans="2:5" x14ac:dyDescent="0.35">
      <c r="B4017" s="191">
        <v>41583</v>
      </c>
      <c r="C4017" s="72">
        <v>144.19999999999999</v>
      </c>
      <c r="D4017" s="192">
        <f t="shared" si="64"/>
        <v>8.9560593338930961E-3</v>
      </c>
      <c r="E4017">
        <v>-6.2374384919261505E-4</v>
      </c>
    </row>
    <row r="4018" spans="2:5" x14ac:dyDescent="0.35">
      <c r="B4018" s="191">
        <v>41225</v>
      </c>
      <c r="C4018" s="72">
        <v>142.91999999999999</v>
      </c>
      <c r="D4018" s="192">
        <f t="shared" si="64"/>
        <v>3.0177556319739285E-3</v>
      </c>
      <c r="E4018">
        <v>-6.2932662051606858E-4</v>
      </c>
    </row>
    <row r="4019" spans="2:5" x14ac:dyDescent="0.35">
      <c r="B4019" s="191">
        <v>41976</v>
      </c>
      <c r="C4019" s="72">
        <v>142.49</v>
      </c>
      <c r="D4019" s="192">
        <f t="shared" si="64"/>
        <v>-0.3525830342132763</v>
      </c>
      <c r="E4019">
        <v>-6.3122457567688084E-4</v>
      </c>
    </row>
    <row r="4020" spans="2:5" x14ac:dyDescent="0.35">
      <c r="B4020" s="191">
        <v>43362</v>
      </c>
      <c r="C4020" s="72">
        <v>220.09</v>
      </c>
      <c r="D4020" s="192">
        <f t="shared" si="64"/>
        <v>13.045309508615189</v>
      </c>
      <c r="E4020">
        <v>-6.356990419106312E-4</v>
      </c>
    </row>
    <row r="4021" spans="2:5" x14ac:dyDescent="0.35">
      <c r="B4021" s="191">
        <v>37851</v>
      </c>
      <c r="C4021" s="72">
        <v>15.67</v>
      </c>
      <c r="D4021" s="192">
        <f t="shared" si="64"/>
        <v>-0.74823264781491006</v>
      </c>
      <c r="E4021">
        <v>-6.3775510204078234E-4</v>
      </c>
    </row>
    <row r="4022" spans="2:5" x14ac:dyDescent="0.35">
      <c r="B4022" s="191">
        <v>39269</v>
      </c>
      <c r="C4022" s="72">
        <v>62.24</v>
      </c>
      <c r="D4022" s="192">
        <f t="shared" si="64"/>
        <v>0.3390705679862307</v>
      </c>
      <c r="E4022">
        <v>-6.4226075786766312E-4</v>
      </c>
    </row>
    <row r="4023" spans="2:5" x14ac:dyDescent="0.35">
      <c r="B4023" s="191">
        <v>39909</v>
      </c>
      <c r="C4023" s="72">
        <v>46.48</v>
      </c>
      <c r="D4023" s="192">
        <f t="shared" si="64"/>
        <v>-0.62235944101397467</v>
      </c>
      <c r="E4023">
        <v>-6.4502257579013289E-4</v>
      </c>
    </row>
    <row r="4024" spans="2:5" x14ac:dyDescent="0.35">
      <c r="B4024" s="191">
        <v>41675</v>
      </c>
      <c r="C4024" s="72">
        <v>123.08</v>
      </c>
      <c r="D4024" s="192">
        <f t="shared" si="64"/>
        <v>7.0182410423452772</v>
      </c>
      <c r="E4024">
        <v>-6.4956154595641191E-4</v>
      </c>
    </row>
    <row r="4025" spans="2:5" x14ac:dyDescent="0.35">
      <c r="B4025" s="191">
        <v>35320</v>
      </c>
      <c r="C4025" s="72">
        <v>15.35</v>
      </c>
      <c r="D4025" s="192">
        <f t="shared" si="64"/>
        <v>-0.49672131147540988</v>
      </c>
      <c r="E4025">
        <v>-6.5104166666662966E-4</v>
      </c>
    </row>
    <row r="4026" spans="2:5" x14ac:dyDescent="0.35">
      <c r="B4026" s="191">
        <v>38264</v>
      </c>
      <c r="C4026" s="72">
        <v>30.5</v>
      </c>
      <c r="D4026" s="192">
        <f t="shared" si="64"/>
        <v>-0.74625623960066556</v>
      </c>
      <c r="E4026">
        <v>-6.5530799475754797E-4</v>
      </c>
    </row>
    <row r="4027" spans="2:5" x14ac:dyDescent="0.35">
      <c r="B4027" s="191">
        <v>41698</v>
      </c>
      <c r="C4027" s="72">
        <v>120.2</v>
      </c>
      <c r="D4027" s="192">
        <f t="shared" si="64"/>
        <v>1.8336389398232456E-3</v>
      </c>
      <c r="E4027">
        <v>-6.6511473229136087E-4</v>
      </c>
    </row>
    <row r="4028" spans="2:5" x14ac:dyDescent="0.35">
      <c r="B4028" s="191">
        <v>42213</v>
      </c>
      <c r="C4028" s="72">
        <v>119.98</v>
      </c>
      <c r="D4028" s="192">
        <f t="shared" si="64"/>
        <v>-0.84704037532349985</v>
      </c>
      <c r="E4028">
        <v>-6.6633349991673807E-4</v>
      </c>
    </row>
    <row r="4029" spans="2:5" x14ac:dyDescent="0.35">
      <c r="B4029" s="191">
        <v>44774</v>
      </c>
      <c r="C4029" s="72">
        <v>784.39</v>
      </c>
      <c r="D4029" s="192">
        <f t="shared" si="64"/>
        <v>3.4668918227407364E-3</v>
      </c>
      <c r="E4029">
        <v>-6.7522804871833486E-4</v>
      </c>
    </row>
    <row r="4030" spans="2:5" x14ac:dyDescent="0.35">
      <c r="B4030" s="191">
        <v>44915</v>
      </c>
      <c r="C4030" s="72">
        <v>781.68</v>
      </c>
      <c r="D4030" s="192">
        <f t="shared" si="64"/>
        <v>4.9438825944795077</v>
      </c>
      <c r="E4030">
        <v>-6.7756740517266323E-4</v>
      </c>
    </row>
    <row r="4031" spans="2:5" x14ac:dyDescent="0.35">
      <c r="B4031" s="191">
        <v>41757</v>
      </c>
      <c r="C4031" s="72">
        <v>131.51</v>
      </c>
      <c r="D4031" s="192">
        <f t="shared" si="64"/>
        <v>1.3252176592957854E-2</v>
      </c>
      <c r="E4031">
        <v>-6.8389057750761761E-4</v>
      </c>
    </row>
    <row r="4032" spans="2:5" x14ac:dyDescent="0.35">
      <c r="B4032" s="191">
        <v>42151</v>
      </c>
      <c r="C4032" s="72">
        <v>129.79</v>
      </c>
      <c r="D4032" s="192">
        <f t="shared" si="64"/>
        <v>5.033297196840758E-3</v>
      </c>
      <c r="E4032">
        <v>-6.929473360024474E-4</v>
      </c>
    </row>
    <row r="4033" spans="2:5" x14ac:dyDescent="0.35">
      <c r="B4033" s="191">
        <v>42800</v>
      </c>
      <c r="C4033" s="72">
        <v>129.13999999999999</v>
      </c>
      <c r="D4033" s="192">
        <f t="shared" si="64"/>
        <v>3.7307632519818501E-3</v>
      </c>
      <c r="E4033">
        <v>-6.9643271686148367E-4</v>
      </c>
    </row>
    <row r="4034" spans="2:5" x14ac:dyDescent="0.35">
      <c r="B4034" s="191">
        <v>41992</v>
      </c>
      <c r="C4034" s="72">
        <v>128.66</v>
      </c>
      <c r="D4034" s="192">
        <f t="shared" si="64"/>
        <v>8.0287719298245612</v>
      </c>
      <c r="E4034">
        <v>-6.9902912621366831E-4</v>
      </c>
    </row>
    <row r="4035" spans="2:5" x14ac:dyDescent="0.35">
      <c r="B4035" s="191">
        <v>36768</v>
      </c>
      <c r="C4035" s="72">
        <v>14.25</v>
      </c>
      <c r="D4035" s="192">
        <f t="shared" si="64"/>
        <v>-0.79827293318233294</v>
      </c>
      <c r="E4035">
        <v>-7.0126227208977543E-4</v>
      </c>
    </row>
    <row r="4036" spans="2:5" x14ac:dyDescent="0.35">
      <c r="B4036" s="191">
        <v>40102</v>
      </c>
      <c r="C4036" s="72">
        <v>70.64</v>
      </c>
      <c r="D4036" s="192">
        <f t="shared" ref="D4036:D4099" si="65">C4036/C4037-1</f>
        <v>-0.91343985883736889</v>
      </c>
      <c r="E4036">
        <v>-7.0731362286036159E-4</v>
      </c>
    </row>
    <row r="4037" spans="2:5" x14ac:dyDescent="0.35">
      <c r="B4037" s="191">
        <v>45142</v>
      </c>
      <c r="C4037" s="72">
        <v>816.08</v>
      </c>
      <c r="D4037" s="192">
        <f t="shared" si="65"/>
        <v>6.5458159963014335</v>
      </c>
      <c r="E4037">
        <v>-7.224460308323799E-4</v>
      </c>
    </row>
    <row r="4038" spans="2:5" x14ac:dyDescent="0.35">
      <c r="B4038" s="191">
        <v>41128</v>
      </c>
      <c r="C4038" s="72">
        <v>108.15</v>
      </c>
      <c r="D4038" s="192">
        <f t="shared" si="65"/>
        <v>3.0687124749833261E-2</v>
      </c>
      <c r="E4038">
        <v>-7.3916658967010385E-4</v>
      </c>
    </row>
    <row r="4039" spans="2:5" x14ac:dyDescent="0.35">
      <c r="B4039" s="191">
        <v>40476</v>
      </c>
      <c r="C4039" s="72">
        <v>104.93</v>
      </c>
      <c r="D4039" s="192">
        <f t="shared" si="65"/>
        <v>7.0099236641221374</v>
      </c>
      <c r="E4039">
        <v>-7.6183220645653638E-4</v>
      </c>
    </row>
    <row r="4040" spans="2:5" x14ac:dyDescent="0.35">
      <c r="B4040" s="191">
        <v>35556</v>
      </c>
      <c r="C4040" s="72">
        <v>13.1</v>
      </c>
      <c r="D4040" s="192">
        <f t="shared" si="65"/>
        <v>3.0627871362940429E-3</v>
      </c>
      <c r="E4040">
        <v>-7.6277650648359785E-4</v>
      </c>
    </row>
    <row r="4041" spans="2:5" x14ac:dyDescent="0.35">
      <c r="B4041" s="191">
        <v>37025</v>
      </c>
      <c r="C4041" s="72">
        <v>13.06</v>
      </c>
      <c r="D4041" s="192">
        <f t="shared" si="65"/>
        <v>-0.98385840882967279</v>
      </c>
      <c r="E4041">
        <v>-7.6511094108644429E-4</v>
      </c>
    </row>
    <row r="4042" spans="2:5" x14ac:dyDescent="0.35">
      <c r="B4042" s="191">
        <v>44488</v>
      </c>
      <c r="C4042" s="72">
        <v>809.09</v>
      </c>
      <c r="D4042" s="192">
        <f t="shared" si="65"/>
        <v>6.7834535834535838</v>
      </c>
      <c r="E4042">
        <v>-7.6570624050587011E-4</v>
      </c>
    </row>
    <row r="4043" spans="2:5" x14ac:dyDescent="0.35">
      <c r="B4043" s="191">
        <v>40478</v>
      </c>
      <c r="C4043" s="72">
        <v>103.95</v>
      </c>
      <c r="D4043" s="192">
        <f t="shared" si="65"/>
        <v>-0.10163339382940106</v>
      </c>
      <c r="E4043">
        <v>-7.6900893972886575E-4</v>
      </c>
    </row>
    <row r="4044" spans="2:5" x14ac:dyDescent="0.35">
      <c r="B4044" s="191">
        <v>42760</v>
      </c>
      <c r="C4044" s="72">
        <v>115.71</v>
      </c>
      <c r="D4044" s="192">
        <f t="shared" si="65"/>
        <v>-0.87761124567657045</v>
      </c>
      <c r="E4044">
        <v>-7.7720207253884066E-4</v>
      </c>
    </row>
    <row r="4045" spans="2:5" x14ac:dyDescent="0.35">
      <c r="B4045" s="191">
        <v>45686</v>
      </c>
      <c r="C4045" s="72">
        <v>945.43</v>
      </c>
      <c r="D4045" s="192">
        <f t="shared" si="65"/>
        <v>2.9123939582040137</v>
      </c>
      <c r="E4045">
        <v>-7.8210046820337276E-4</v>
      </c>
    </row>
    <row r="4046" spans="2:5" x14ac:dyDescent="0.35">
      <c r="B4046" s="191">
        <v>43628</v>
      </c>
      <c r="C4046" s="72">
        <v>241.65</v>
      </c>
      <c r="D4046" s="192">
        <f t="shared" si="65"/>
        <v>1.3751720070768627</v>
      </c>
      <c r="E4046">
        <v>-7.8564340059539273E-4</v>
      </c>
    </row>
    <row r="4047" spans="2:5" x14ac:dyDescent="0.35">
      <c r="B4047" s="191">
        <v>40483</v>
      </c>
      <c r="C4047" s="72">
        <v>101.74</v>
      </c>
      <c r="D4047" s="192">
        <f t="shared" si="65"/>
        <v>-0.71689345243064251</v>
      </c>
      <c r="E4047">
        <v>-7.857002553525172E-4</v>
      </c>
    </row>
    <row r="4048" spans="2:5" x14ac:dyDescent="0.35">
      <c r="B4048" s="191">
        <v>43990</v>
      </c>
      <c r="C4048" s="72">
        <v>359.37</v>
      </c>
      <c r="D4048" s="192">
        <f t="shared" si="65"/>
        <v>13.740360951599673</v>
      </c>
      <c r="E4048">
        <v>-8.0631707723965995E-4</v>
      </c>
    </row>
    <row r="4049" spans="2:5" x14ac:dyDescent="0.35">
      <c r="B4049" s="191">
        <v>35866</v>
      </c>
      <c r="C4049" s="72">
        <v>24.38</v>
      </c>
      <c r="D4049" s="192">
        <f t="shared" si="65"/>
        <v>-0.97252926793541339</v>
      </c>
      <c r="E4049">
        <v>-8.1967213114753079E-4</v>
      </c>
    </row>
    <row r="4050" spans="2:5" x14ac:dyDescent="0.35">
      <c r="B4050" s="191">
        <v>45216</v>
      </c>
      <c r="C4050" s="72">
        <v>887.49</v>
      </c>
      <c r="D4050" s="192">
        <f t="shared" si="65"/>
        <v>0.10694106641721235</v>
      </c>
      <c r="E4050">
        <v>-8.2186845601317504E-4</v>
      </c>
    </row>
    <row r="4051" spans="2:5" x14ac:dyDescent="0.35">
      <c r="B4051" s="191">
        <v>44509</v>
      </c>
      <c r="C4051" s="72">
        <v>801.75</v>
      </c>
      <c r="D4051" s="192">
        <f t="shared" si="65"/>
        <v>6.5758291599735426</v>
      </c>
      <c r="E4051">
        <v>-8.3497420303579872E-4</v>
      </c>
    </row>
    <row r="4052" spans="2:5" x14ac:dyDescent="0.35">
      <c r="B4052" s="191">
        <v>42458</v>
      </c>
      <c r="C4052" s="72">
        <v>105.83</v>
      </c>
      <c r="D4052" s="192">
        <f t="shared" si="65"/>
        <v>-0.90869561466322724</v>
      </c>
      <c r="E4052">
        <v>-8.4969788519639877E-4</v>
      </c>
    </row>
    <row r="4053" spans="2:5" x14ac:dyDescent="0.35">
      <c r="B4053" s="191">
        <v>45958</v>
      </c>
      <c r="C4053" s="72">
        <v>1159.0899999999999</v>
      </c>
      <c r="D4053" s="192">
        <f t="shared" si="65"/>
        <v>3.1493878427722493</v>
      </c>
      <c r="E4053">
        <v>-8.5338942141921503E-4</v>
      </c>
    </row>
    <row r="4054" spans="2:5" x14ac:dyDescent="0.35">
      <c r="B4054" s="191">
        <v>43780</v>
      </c>
      <c r="C4054" s="72">
        <v>279.33999999999997</v>
      </c>
      <c r="D4054" s="192">
        <f t="shared" si="65"/>
        <v>0.2662737987307342</v>
      </c>
      <c r="E4054">
        <v>-8.5843050289724498E-4</v>
      </c>
    </row>
    <row r="4055" spans="2:5" x14ac:dyDescent="0.35">
      <c r="B4055" s="191">
        <v>43314</v>
      </c>
      <c r="C4055" s="72">
        <v>220.6</v>
      </c>
      <c r="D4055" s="192">
        <f t="shared" si="65"/>
        <v>3.8377192982456139</v>
      </c>
      <c r="E4055">
        <v>-8.605462203904457E-4</v>
      </c>
    </row>
    <row r="4056" spans="2:5" x14ac:dyDescent="0.35">
      <c r="B4056" s="191">
        <v>38547</v>
      </c>
      <c r="C4056" s="72">
        <v>45.6</v>
      </c>
      <c r="D4056" s="192">
        <f t="shared" si="65"/>
        <v>3.0070298769771524</v>
      </c>
      <c r="E4056">
        <v>-8.7642418930755639E-4</v>
      </c>
    </row>
    <row r="4057" spans="2:5" x14ac:dyDescent="0.35">
      <c r="B4057" s="191">
        <v>37385</v>
      </c>
      <c r="C4057" s="72">
        <v>11.38</v>
      </c>
      <c r="D4057" s="192">
        <f t="shared" si="65"/>
        <v>-0.88832188420019631</v>
      </c>
      <c r="E4057">
        <v>-8.7796312554866418E-4</v>
      </c>
    </row>
    <row r="4058" spans="2:5" x14ac:dyDescent="0.35">
      <c r="B4058" s="191">
        <v>40497</v>
      </c>
      <c r="C4058" s="72">
        <v>101.9</v>
      </c>
      <c r="D4058" s="192">
        <f t="shared" si="65"/>
        <v>0.81478183437221752</v>
      </c>
      <c r="E4058">
        <v>-8.8243945484844932E-4</v>
      </c>
    </row>
    <row r="4059" spans="2:5" x14ac:dyDescent="0.35">
      <c r="B4059" s="191">
        <v>39210</v>
      </c>
      <c r="C4059" s="72">
        <v>56.15</v>
      </c>
      <c r="D4059" s="192">
        <f t="shared" si="65"/>
        <v>-0.58234156501041356</v>
      </c>
      <c r="E4059">
        <v>-8.8967971530251599E-4</v>
      </c>
    </row>
    <row r="4060" spans="2:5" x14ac:dyDescent="0.35">
      <c r="B4060" s="191">
        <v>41787</v>
      </c>
      <c r="C4060" s="72">
        <v>134.44</v>
      </c>
      <c r="D4060" s="192">
        <f t="shared" si="65"/>
        <v>11.014298480786417</v>
      </c>
      <c r="E4060">
        <v>-8.9179548156959054E-4</v>
      </c>
    </row>
    <row r="4061" spans="2:5" x14ac:dyDescent="0.35">
      <c r="B4061" s="191">
        <v>37659</v>
      </c>
      <c r="C4061" s="72">
        <v>11.19</v>
      </c>
      <c r="D4061" s="192">
        <f t="shared" si="65"/>
        <v>-0.88886681894925013</v>
      </c>
      <c r="E4061">
        <v>-8.9285714285713969E-4</v>
      </c>
    </row>
    <row r="4062" spans="2:5" x14ac:dyDescent="0.35">
      <c r="B4062" s="191">
        <v>40955</v>
      </c>
      <c r="C4062" s="72">
        <v>100.69</v>
      </c>
      <c r="D4062" s="192">
        <f t="shared" si="65"/>
        <v>-0.86757414348655226</v>
      </c>
      <c r="E4062">
        <v>-8.9303433220877526E-4</v>
      </c>
    </row>
    <row r="4063" spans="2:5" x14ac:dyDescent="0.35">
      <c r="B4063" s="191">
        <v>45062</v>
      </c>
      <c r="C4063" s="72">
        <v>760.35</v>
      </c>
      <c r="D4063" s="192">
        <f t="shared" si="65"/>
        <v>-0.10076281710129498</v>
      </c>
      <c r="E4063">
        <v>-8.9352587940016992E-4</v>
      </c>
    </row>
    <row r="4064" spans="2:5" x14ac:dyDescent="0.35">
      <c r="B4064" s="191">
        <v>44453</v>
      </c>
      <c r="C4064" s="72">
        <v>845.55</v>
      </c>
      <c r="D4064" s="192">
        <f t="shared" si="65"/>
        <v>2.1687528106730625</v>
      </c>
      <c r="E4064">
        <v>-8.9801609339368316E-4</v>
      </c>
    </row>
    <row r="4065" spans="2:5" x14ac:dyDescent="0.35">
      <c r="B4065" s="191">
        <v>43760</v>
      </c>
      <c r="C4065" s="72">
        <v>266.83999999999997</v>
      </c>
      <c r="D4065" s="192">
        <f t="shared" si="65"/>
        <v>11.003598740440845</v>
      </c>
      <c r="E4065">
        <v>-8.9860715890377474E-4</v>
      </c>
    </row>
    <row r="4066" spans="2:5" x14ac:dyDescent="0.35">
      <c r="B4066" s="191">
        <v>36341</v>
      </c>
      <c r="C4066" s="72">
        <v>22.23</v>
      </c>
      <c r="D4066" s="192">
        <f t="shared" si="65"/>
        <v>-0.97056136029557827</v>
      </c>
      <c r="E4066">
        <v>-8.9887640449437534E-4</v>
      </c>
    </row>
    <row r="4067" spans="2:5" x14ac:dyDescent="0.35">
      <c r="B4067" s="191">
        <v>44830</v>
      </c>
      <c r="C4067" s="72">
        <v>755.13</v>
      </c>
      <c r="D4067" s="192">
        <f t="shared" si="65"/>
        <v>0.10117389719285463</v>
      </c>
      <c r="E4067">
        <v>-8.9969701379966072E-4</v>
      </c>
    </row>
    <row r="4068" spans="2:5" x14ac:dyDescent="0.35">
      <c r="B4068" s="191">
        <v>44361</v>
      </c>
      <c r="C4068" s="72">
        <v>685.75</v>
      </c>
      <c r="D4068" s="192">
        <f t="shared" si="65"/>
        <v>-6.6905241386817527E-2</v>
      </c>
      <c r="E4068">
        <v>-9.1785891197293523E-4</v>
      </c>
    </row>
    <row r="4069" spans="2:5" x14ac:dyDescent="0.35">
      <c r="B4069" s="191">
        <v>44529</v>
      </c>
      <c r="C4069" s="72">
        <v>734.92</v>
      </c>
      <c r="D4069" s="192">
        <f t="shared" si="65"/>
        <v>67.619981325863677</v>
      </c>
      <c r="E4069">
        <v>-9.2441544317567459E-4</v>
      </c>
    </row>
    <row r="4070" spans="2:5" x14ac:dyDescent="0.35">
      <c r="B4070" s="191">
        <v>37519</v>
      </c>
      <c r="C4070" s="72">
        <v>10.71</v>
      </c>
      <c r="D4070" s="192">
        <f t="shared" si="65"/>
        <v>9.345794392525697E-4</v>
      </c>
      <c r="E4070">
        <v>-9.3283582089553896E-4</v>
      </c>
    </row>
    <row r="4071" spans="2:5" x14ac:dyDescent="0.35">
      <c r="B4071" s="191">
        <v>37522</v>
      </c>
      <c r="C4071" s="72">
        <v>10.7</v>
      </c>
      <c r="D4071" s="192">
        <f t="shared" si="65"/>
        <v>-0.99023401847322112</v>
      </c>
      <c r="E4071">
        <v>-9.3370681605986494E-4</v>
      </c>
    </row>
    <row r="4072" spans="2:5" x14ac:dyDescent="0.35">
      <c r="B4072" s="191">
        <v>45576</v>
      </c>
      <c r="C4072" s="72">
        <v>1095.6400000000001</v>
      </c>
      <c r="D4072" s="192">
        <f t="shared" si="65"/>
        <v>102.3622641509434</v>
      </c>
      <c r="E4072">
        <v>-9.3920687171156203E-4</v>
      </c>
    </row>
    <row r="4073" spans="2:5" x14ac:dyDescent="0.35">
      <c r="B4073" s="191">
        <v>37508</v>
      </c>
      <c r="C4073" s="72">
        <v>10.6</v>
      </c>
      <c r="D4073" s="192">
        <f t="shared" si="65"/>
        <v>7.6045627376426506E-3</v>
      </c>
      <c r="E4073">
        <v>-9.4250706880294466E-4</v>
      </c>
    </row>
    <row r="4074" spans="2:5" x14ac:dyDescent="0.35">
      <c r="B4074" s="191">
        <v>37557</v>
      </c>
      <c r="C4074" s="72">
        <v>10.52</v>
      </c>
      <c r="D4074" s="192">
        <f t="shared" si="65"/>
        <v>9.5147478591806056E-4</v>
      </c>
      <c r="E4074">
        <v>-9.496676163343043E-4</v>
      </c>
    </row>
    <row r="4075" spans="2:5" x14ac:dyDescent="0.35">
      <c r="B4075" s="191">
        <v>37530</v>
      </c>
      <c r="C4075" s="72">
        <v>10.51</v>
      </c>
      <c r="D4075" s="192">
        <f t="shared" si="65"/>
        <v>0</v>
      </c>
      <c r="E4075">
        <v>-9.5057034220524805E-4</v>
      </c>
    </row>
    <row r="4076" spans="2:5" x14ac:dyDescent="0.35">
      <c r="B4076" s="191">
        <v>37197</v>
      </c>
      <c r="C4076" s="72">
        <v>10.51</v>
      </c>
      <c r="D4076" s="192">
        <f t="shared" si="65"/>
        <v>-0.99052393360442159</v>
      </c>
      <c r="E4076">
        <v>-9.5057034220524805E-4</v>
      </c>
    </row>
    <row r="4077" spans="2:5" x14ac:dyDescent="0.35">
      <c r="B4077" s="191">
        <v>45400</v>
      </c>
      <c r="C4077" s="72">
        <v>1109.1099999999999</v>
      </c>
      <c r="D4077" s="192">
        <f t="shared" si="65"/>
        <v>35.616375041267744</v>
      </c>
      <c r="E4077">
        <v>-9.6380767082826502E-4</v>
      </c>
    </row>
    <row r="4078" spans="2:5" x14ac:dyDescent="0.35">
      <c r="B4078" s="191">
        <v>38244</v>
      </c>
      <c r="C4078" s="72">
        <v>30.29</v>
      </c>
      <c r="D4078" s="192">
        <f t="shared" si="65"/>
        <v>2.0079443892750741</v>
      </c>
      <c r="E4078">
        <v>-9.894459102902653E-4</v>
      </c>
    </row>
    <row r="4079" spans="2:5" x14ac:dyDescent="0.35">
      <c r="B4079" s="191">
        <v>37572</v>
      </c>
      <c r="C4079" s="72">
        <v>10.07</v>
      </c>
      <c r="D4079" s="192">
        <f t="shared" si="65"/>
        <v>-0.94727472642546728</v>
      </c>
      <c r="E4079">
        <v>-9.9206349206348854E-4</v>
      </c>
    </row>
    <row r="4080" spans="2:5" x14ac:dyDescent="0.35">
      <c r="B4080" s="191">
        <v>42985</v>
      </c>
      <c r="C4080" s="72">
        <v>190.99</v>
      </c>
      <c r="D4080" s="192">
        <f t="shared" si="65"/>
        <v>2.1747007978723407</v>
      </c>
      <c r="E4080">
        <v>-9.9382780625589806E-4</v>
      </c>
    </row>
    <row r="4081" spans="2:5" x14ac:dyDescent="0.35">
      <c r="B4081" s="191">
        <v>39248</v>
      </c>
      <c r="C4081" s="72">
        <v>60.16</v>
      </c>
      <c r="D4081" s="192">
        <f t="shared" si="65"/>
        <v>-0.53612460482689495</v>
      </c>
      <c r="E4081">
        <v>-9.9634672866155682E-4</v>
      </c>
    </row>
    <row r="4082" spans="2:5" x14ac:dyDescent="0.35">
      <c r="B4082" s="191">
        <v>42369</v>
      </c>
      <c r="C4082" s="72">
        <v>129.69</v>
      </c>
      <c r="D4082" s="192">
        <f t="shared" si="65"/>
        <v>2.2528216704288941</v>
      </c>
      <c r="E4082">
        <v>-1.0013865352025419E-3</v>
      </c>
    </row>
    <row r="4083" spans="2:5" x14ac:dyDescent="0.35">
      <c r="B4083" s="191">
        <v>38502</v>
      </c>
      <c r="C4083" s="72">
        <v>39.869999999999997</v>
      </c>
      <c r="D4083" s="192">
        <f t="shared" si="65"/>
        <v>-0.94443283020445712</v>
      </c>
      <c r="E4083">
        <v>-1.0022550739162694E-3</v>
      </c>
    </row>
    <row r="4084" spans="2:5" x14ac:dyDescent="0.35">
      <c r="B4084" s="191">
        <v>44636</v>
      </c>
      <c r="C4084" s="72">
        <v>717.51</v>
      </c>
      <c r="D4084" s="192">
        <f t="shared" si="65"/>
        <v>-0.1314489771214139</v>
      </c>
      <c r="E4084">
        <v>-1.0024643916294318E-3</v>
      </c>
    </row>
    <row r="4085" spans="2:5" x14ac:dyDescent="0.35">
      <c r="B4085" s="191">
        <v>45113</v>
      </c>
      <c r="C4085" s="72">
        <v>826.1</v>
      </c>
      <c r="D4085" s="192">
        <f t="shared" si="65"/>
        <v>4.9333476980535806</v>
      </c>
      <c r="E4085">
        <v>-1.0037125270577762E-3</v>
      </c>
    </row>
    <row r="4086" spans="2:5" x14ac:dyDescent="0.35">
      <c r="B4086" s="191">
        <v>42871</v>
      </c>
      <c r="C4086" s="72">
        <v>139.22999999999999</v>
      </c>
      <c r="D4086" s="192">
        <f t="shared" si="65"/>
        <v>1.3471004720161832</v>
      </c>
      <c r="E4086">
        <v>-1.0045203415369741E-3</v>
      </c>
    </row>
    <row r="4087" spans="2:5" x14ac:dyDescent="0.35">
      <c r="B4087" s="191">
        <v>38968</v>
      </c>
      <c r="C4087" s="72">
        <v>59.32</v>
      </c>
      <c r="D4087" s="192">
        <f t="shared" si="65"/>
        <v>4.2322668020990939E-3</v>
      </c>
      <c r="E4087">
        <v>-1.0104412260020235E-3</v>
      </c>
    </row>
    <row r="4088" spans="2:5" x14ac:dyDescent="0.35">
      <c r="B4088" s="191">
        <v>39380</v>
      </c>
      <c r="C4088" s="72">
        <v>59.07</v>
      </c>
      <c r="D4088" s="192">
        <f t="shared" si="65"/>
        <v>0.53908285565398639</v>
      </c>
      <c r="E4088">
        <v>-1.0147133434804667E-3</v>
      </c>
    </row>
    <row r="4089" spans="2:5" x14ac:dyDescent="0.35">
      <c r="B4089" s="191">
        <v>38495</v>
      </c>
      <c r="C4089" s="72">
        <v>38.380000000000003</v>
      </c>
      <c r="D4089" s="192">
        <f t="shared" si="65"/>
        <v>-0.55283700337877195</v>
      </c>
      <c r="E4089">
        <v>-1.0411244143675447E-3</v>
      </c>
    </row>
    <row r="4090" spans="2:5" x14ac:dyDescent="0.35">
      <c r="B4090" s="191">
        <v>40331</v>
      </c>
      <c r="C4090" s="72">
        <v>85.83</v>
      </c>
      <c r="D4090" s="192">
        <f t="shared" si="65"/>
        <v>-0.30117244748412308</v>
      </c>
      <c r="E4090">
        <v>-1.0474860335195624E-3</v>
      </c>
    </row>
    <row r="4091" spans="2:5" x14ac:dyDescent="0.35">
      <c r="B4091" s="191">
        <v>41724</v>
      </c>
      <c r="C4091" s="72">
        <v>122.82</v>
      </c>
      <c r="D4091" s="192">
        <f t="shared" si="65"/>
        <v>2.2500661550674779</v>
      </c>
      <c r="E4091">
        <v>-1.057340382269345E-3</v>
      </c>
    </row>
    <row r="4092" spans="2:5" x14ac:dyDescent="0.35">
      <c r="B4092" s="191">
        <v>38450</v>
      </c>
      <c r="C4092" s="72">
        <v>37.79</v>
      </c>
      <c r="D4092" s="192">
        <f t="shared" si="65"/>
        <v>-0.96666078517865017</v>
      </c>
      <c r="E4092">
        <v>-1.0573618821041464E-3</v>
      </c>
    </row>
    <row r="4093" spans="2:5" x14ac:dyDescent="0.35">
      <c r="B4093" s="191">
        <v>45344</v>
      </c>
      <c r="C4093" s="72">
        <v>1133.5</v>
      </c>
      <c r="D4093" s="192">
        <f t="shared" si="65"/>
        <v>8.4097625767889763</v>
      </c>
      <c r="E4093">
        <v>-1.075155104342973E-3</v>
      </c>
    </row>
    <row r="4094" spans="2:5" x14ac:dyDescent="0.35">
      <c r="B4094" s="191">
        <v>42201</v>
      </c>
      <c r="C4094" s="72">
        <v>120.46</v>
      </c>
      <c r="D4094" s="192">
        <f t="shared" si="65"/>
        <v>5.5078336034575894</v>
      </c>
      <c r="E4094">
        <v>-1.0780330043951292E-3</v>
      </c>
    </row>
    <row r="4095" spans="2:5" x14ac:dyDescent="0.35">
      <c r="B4095" s="191">
        <v>35233</v>
      </c>
      <c r="C4095" s="72">
        <v>18.510000000000002</v>
      </c>
      <c r="D4095" s="192">
        <f t="shared" si="65"/>
        <v>-0.97692250149611015</v>
      </c>
      <c r="E4095">
        <v>-1.0793308148947522E-3</v>
      </c>
    </row>
    <row r="4096" spans="2:5" x14ac:dyDescent="0.35">
      <c r="B4096" s="191">
        <v>44433</v>
      </c>
      <c r="C4096" s="72">
        <v>802.08</v>
      </c>
      <c r="D4096" s="192">
        <f t="shared" si="65"/>
        <v>16.44410613310135</v>
      </c>
      <c r="E4096">
        <v>-1.0835045768727847E-3</v>
      </c>
    </row>
    <row r="4097" spans="2:5" x14ac:dyDescent="0.35">
      <c r="B4097" s="191">
        <v>39904</v>
      </c>
      <c r="C4097" s="72">
        <v>45.98</v>
      </c>
      <c r="D4097" s="192">
        <f t="shared" si="65"/>
        <v>-0.61477882037533516</v>
      </c>
      <c r="E4097">
        <v>-1.0862480990658785E-3</v>
      </c>
    </row>
    <row r="4098" spans="2:5" x14ac:dyDescent="0.35">
      <c r="B4098" s="191">
        <v>42289</v>
      </c>
      <c r="C4098" s="72">
        <v>119.36</v>
      </c>
      <c r="D4098" s="192">
        <f t="shared" si="65"/>
        <v>-0.7522623495226235</v>
      </c>
      <c r="E4098">
        <v>-1.0879571512260044E-3</v>
      </c>
    </row>
    <row r="4099" spans="2:5" x14ac:dyDescent="0.35">
      <c r="B4099" s="191">
        <v>44111</v>
      </c>
      <c r="C4099" s="72">
        <v>481.8</v>
      </c>
      <c r="D4099" s="192">
        <f t="shared" si="65"/>
        <v>0.90329461957809931</v>
      </c>
      <c r="E4099">
        <v>-1.0988327493623995E-3</v>
      </c>
    </row>
    <row r="4100" spans="2:5" x14ac:dyDescent="0.35">
      <c r="B4100" s="191">
        <v>43196</v>
      </c>
      <c r="C4100" s="72">
        <v>253.14</v>
      </c>
      <c r="D4100" s="192">
        <f t="shared" ref="D4100:D4163" si="66">C4100/C4101-1</f>
        <v>6.0160753880266071</v>
      </c>
      <c r="E4100">
        <v>-1.1048851708626017E-3</v>
      </c>
    </row>
    <row r="4101" spans="2:5" x14ac:dyDescent="0.35">
      <c r="B4101" s="191">
        <v>38390</v>
      </c>
      <c r="C4101" s="72">
        <v>36.08</v>
      </c>
      <c r="D4101" s="192">
        <f t="shared" si="66"/>
        <v>-0.19982257706808615</v>
      </c>
      <c r="E4101">
        <v>-1.1074197120708451E-3</v>
      </c>
    </row>
    <row r="4102" spans="2:5" x14ac:dyDescent="0.35">
      <c r="B4102" s="191">
        <v>38539</v>
      </c>
      <c r="C4102" s="72">
        <v>45.09</v>
      </c>
      <c r="D4102" s="192">
        <f t="shared" si="66"/>
        <v>-0.959019149845038</v>
      </c>
      <c r="E4102">
        <v>-1.1076650420912548E-3</v>
      </c>
    </row>
    <row r="4103" spans="2:5" x14ac:dyDescent="0.35">
      <c r="B4103" s="191">
        <v>45574</v>
      </c>
      <c r="C4103" s="72">
        <v>1100.27</v>
      </c>
      <c r="D4103" s="192">
        <f t="shared" si="66"/>
        <v>0.41634055918850721</v>
      </c>
      <c r="E4103">
        <v>-1.1166591012256033E-3</v>
      </c>
    </row>
    <row r="4104" spans="2:5" x14ac:dyDescent="0.35">
      <c r="B4104" s="191">
        <v>44904</v>
      </c>
      <c r="C4104" s="72">
        <v>776.84</v>
      </c>
      <c r="D4104" s="192">
        <f t="shared" si="66"/>
        <v>11.501448342452527</v>
      </c>
      <c r="E4104">
        <v>-1.1186689125767257E-3</v>
      </c>
    </row>
    <row r="4105" spans="2:5" x14ac:dyDescent="0.35">
      <c r="B4105" s="191">
        <v>38611</v>
      </c>
      <c r="C4105" s="72">
        <v>62.14</v>
      </c>
      <c r="D4105" s="192">
        <f t="shared" si="66"/>
        <v>-0.9456119314153677</v>
      </c>
      <c r="E4105">
        <v>-1.1252210255585648E-3</v>
      </c>
    </row>
    <row r="4106" spans="2:5" x14ac:dyDescent="0.35">
      <c r="B4106" s="191">
        <v>46148</v>
      </c>
      <c r="C4106" s="72">
        <v>1142.53</v>
      </c>
      <c r="D4106" s="192">
        <f t="shared" si="66"/>
        <v>17.484549425659278</v>
      </c>
      <c r="E4106">
        <v>-1.1277998286443047E-3</v>
      </c>
    </row>
    <row r="4107" spans="2:5" x14ac:dyDescent="0.35">
      <c r="B4107" s="191">
        <v>39426</v>
      </c>
      <c r="C4107" s="72">
        <v>61.81</v>
      </c>
      <c r="D4107" s="192">
        <f t="shared" si="66"/>
        <v>2.521937321937322</v>
      </c>
      <c r="E4107">
        <v>-1.1312217194570096E-3</v>
      </c>
    </row>
    <row r="4108" spans="2:5" x14ac:dyDescent="0.35">
      <c r="B4108" s="191">
        <v>36066</v>
      </c>
      <c r="C4108" s="72">
        <v>17.55</v>
      </c>
      <c r="D4108" s="192">
        <f t="shared" si="66"/>
        <v>-0.98358923528641695</v>
      </c>
      <c r="E4108">
        <v>-1.1383039271485318E-3</v>
      </c>
    </row>
    <row r="4109" spans="2:5" x14ac:dyDescent="0.35">
      <c r="B4109" s="191">
        <v>45433</v>
      </c>
      <c r="C4109" s="72">
        <v>1069.42</v>
      </c>
      <c r="D4109" s="192">
        <f t="shared" si="66"/>
        <v>60.144654088050324</v>
      </c>
      <c r="E4109">
        <v>-1.1395053425988788E-3</v>
      </c>
    </row>
    <row r="4110" spans="2:5" x14ac:dyDescent="0.35">
      <c r="B4110" s="191">
        <v>36098</v>
      </c>
      <c r="C4110" s="72">
        <v>17.489999999999998</v>
      </c>
      <c r="D4110" s="192">
        <f t="shared" si="66"/>
        <v>-0.97556170355466132</v>
      </c>
      <c r="E4110">
        <v>-1.1422044545975618E-3</v>
      </c>
    </row>
    <row r="4111" spans="2:5" x14ac:dyDescent="0.35">
      <c r="B4111" s="191">
        <v>44951</v>
      </c>
      <c r="C4111" s="72">
        <v>715.68</v>
      </c>
      <c r="D4111" s="192">
        <f t="shared" si="66"/>
        <v>40.730612244897962</v>
      </c>
      <c r="E4111">
        <v>-1.1444521981857081E-3</v>
      </c>
    </row>
    <row r="4112" spans="2:5" x14ac:dyDescent="0.35">
      <c r="B4112" s="191">
        <v>36130</v>
      </c>
      <c r="C4112" s="72">
        <v>17.149999999999999</v>
      </c>
      <c r="D4112" s="192">
        <f t="shared" si="66"/>
        <v>-0.98435903983656792</v>
      </c>
      <c r="E4112">
        <v>-1.1648223645895905E-3</v>
      </c>
    </row>
    <row r="4113" spans="2:5" x14ac:dyDescent="0.35">
      <c r="B4113" s="191">
        <v>45581</v>
      </c>
      <c r="C4113" s="72">
        <v>1096.48</v>
      </c>
      <c r="D4113" s="192">
        <f t="shared" si="66"/>
        <v>24.696742441996719</v>
      </c>
      <c r="E4113">
        <v>-1.166010785599747E-3</v>
      </c>
    </row>
    <row r="4114" spans="2:5" x14ac:dyDescent="0.35">
      <c r="B4114" s="191">
        <v>39884</v>
      </c>
      <c r="C4114" s="72">
        <v>42.67</v>
      </c>
      <c r="D4114" s="192">
        <f t="shared" si="66"/>
        <v>-0.96097315589701371</v>
      </c>
      <c r="E4114">
        <v>-1.1704119850186601E-3</v>
      </c>
    </row>
    <row r="4115" spans="2:5" x14ac:dyDescent="0.35">
      <c r="B4115" s="191">
        <v>45915</v>
      </c>
      <c r="C4115" s="72">
        <v>1093.3499999999999</v>
      </c>
      <c r="D4115" s="192">
        <f t="shared" si="66"/>
        <v>42.64670658682634</v>
      </c>
      <c r="E4115">
        <v>-1.1784696338523748E-3</v>
      </c>
    </row>
    <row r="4116" spans="2:5" x14ac:dyDescent="0.35">
      <c r="B4116" s="191">
        <v>36361</v>
      </c>
      <c r="C4116" s="72">
        <v>25.05</v>
      </c>
      <c r="D4116" s="192">
        <f t="shared" si="66"/>
        <v>-0.97655745529071558</v>
      </c>
      <c r="E4116">
        <v>-1.1961722488037507E-3</v>
      </c>
    </row>
    <row r="4117" spans="2:5" x14ac:dyDescent="0.35">
      <c r="B4117" s="191">
        <v>45470</v>
      </c>
      <c r="C4117" s="72">
        <v>1068.57</v>
      </c>
      <c r="D4117" s="192">
        <f t="shared" si="66"/>
        <v>24.6991341991342</v>
      </c>
      <c r="E4117">
        <v>-1.196429405991517E-3</v>
      </c>
    </row>
    <row r="4118" spans="2:5" x14ac:dyDescent="0.35">
      <c r="B4118" s="191">
        <v>38516</v>
      </c>
      <c r="C4118" s="72">
        <v>41.58</v>
      </c>
      <c r="D4118" s="192">
        <f t="shared" si="66"/>
        <v>-0.61453601557430249</v>
      </c>
      <c r="E4118">
        <v>-1.2010569300986429E-3</v>
      </c>
    </row>
    <row r="4119" spans="2:5" x14ac:dyDescent="0.35">
      <c r="B4119" s="191">
        <v>42404</v>
      </c>
      <c r="C4119" s="72">
        <v>107.87</v>
      </c>
      <c r="D4119" s="192">
        <f t="shared" si="66"/>
        <v>2.8821123094087131E-3</v>
      </c>
      <c r="E4119">
        <v>-1.2037037037037068E-3</v>
      </c>
    </row>
    <row r="4120" spans="2:5" x14ac:dyDescent="0.35">
      <c r="B4120" s="191">
        <v>42460</v>
      </c>
      <c r="C4120" s="72">
        <v>107.56</v>
      </c>
      <c r="D4120" s="192">
        <f t="shared" si="66"/>
        <v>-0.83957522335078383</v>
      </c>
      <c r="E4120">
        <v>-1.2071687250441165E-3</v>
      </c>
    </row>
    <row r="4121" spans="2:5" x14ac:dyDescent="0.35">
      <c r="B4121" s="191">
        <v>44999</v>
      </c>
      <c r="C4121" s="72">
        <v>670.47</v>
      </c>
      <c r="D4121" s="192">
        <f t="shared" si="66"/>
        <v>40.107909258123854</v>
      </c>
      <c r="E4121">
        <v>-1.2215286984760265E-3</v>
      </c>
    </row>
    <row r="4122" spans="2:5" x14ac:dyDescent="0.35">
      <c r="B4122" s="191">
        <v>37795</v>
      </c>
      <c r="C4122" s="72">
        <v>16.309999999999999</v>
      </c>
      <c r="D4122" s="192">
        <f t="shared" si="66"/>
        <v>-0.71370896963314023</v>
      </c>
      <c r="E4122">
        <v>-1.2247397428046813E-3</v>
      </c>
    </row>
    <row r="4123" spans="2:5" x14ac:dyDescent="0.35">
      <c r="B4123" s="191">
        <v>39666</v>
      </c>
      <c r="C4123" s="72">
        <v>56.97</v>
      </c>
      <c r="D4123" s="192">
        <f t="shared" si="66"/>
        <v>-0.83305005274879851</v>
      </c>
      <c r="E4123">
        <v>-1.2272089761571348E-3</v>
      </c>
    </row>
    <row r="4124" spans="2:5" x14ac:dyDescent="0.35">
      <c r="B4124" s="191">
        <v>43972</v>
      </c>
      <c r="C4124" s="72">
        <v>341.24</v>
      </c>
      <c r="D4124" s="192">
        <f t="shared" si="66"/>
        <v>2.2406457739791077</v>
      </c>
      <c r="E4124">
        <v>-1.2292922788738059E-3</v>
      </c>
    </row>
    <row r="4125" spans="2:5" x14ac:dyDescent="0.35">
      <c r="B4125" s="191">
        <v>42467</v>
      </c>
      <c r="C4125" s="72">
        <v>105.3</v>
      </c>
      <c r="D4125" s="192">
        <f t="shared" si="66"/>
        <v>-0.86443514644351471</v>
      </c>
      <c r="E4125">
        <v>-1.2330456226881115E-3</v>
      </c>
    </row>
    <row r="4126" spans="2:5" x14ac:dyDescent="0.35">
      <c r="B4126" s="191">
        <v>44826</v>
      </c>
      <c r="C4126" s="72">
        <v>776.75</v>
      </c>
      <c r="D4126" s="192">
        <f t="shared" si="66"/>
        <v>4.6933958806714067</v>
      </c>
      <c r="E4126">
        <v>-1.2343932828432491E-3</v>
      </c>
    </row>
    <row r="4127" spans="2:5" x14ac:dyDescent="0.35">
      <c r="B4127" s="191">
        <v>41939</v>
      </c>
      <c r="C4127" s="72">
        <v>136.43</v>
      </c>
      <c r="D4127" s="192">
        <f t="shared" si="66"/>
        <v>0.21758143685854536</v>
      </c>
      <c r="E4127">
        <v>-1.244509516837411E-3</v>
      </c>
    </row>
    <row r="4128" spans="2:5" x14ac:dyDescent="0.35">
      <c r="B4128" s="191">
        <v>42720</v>
      </c>
      <c r="C4128" s="72">
        <v>112.05</v>
      </c>
      <c r="D4128" s="192">
        <f t="shared" si="66"/>
        <v>-0.17622408469342754</v>
      </c>
      <c r="E4128">
        <v>-1.2478830555308074E-3</v>
      </c>
    </row>
    <row r="4129" spans="2:5" x14ac:dyDescent="0.35">
      <c r="B4129" s="191">
        <v>41267</v>
      </c>
      <c r="C4129" s="72">
        <v>136.02000000000001</v>
      </c>
      <c r="D4129" s="192">
        <f t="shared" si="66"/>
        <v>-0.83452353434956628</v>
      </c>
      <c r="E4129">
        <v>-1.2482561127835634E-3</v>
      </c>
    </row>
    <row r="4130" spans="2:5" x14ac:dyDescent="0.35">
      <c r="B4130" s="191">
        <v>45100</v>
      </c>
      <c r="C4130" s="72">
        <v>821.99</v>
      </c>
      <c r="D4130" s="192">
        <f t="shared" si="66"/>
        <v>50.730018879798614</v>
      </c>
      <c r="E4130">
        <v>-1.2514884206944465E-3</v>
      </c>
    </row>
    <row r="4131" spans="2:5" x14ac:dyDescent="0.35">
      <c r="B4131" s="191">
        <v>37846</v>
      </c>
      <c r="C4131" s="72">
        <v>15.89</v>
      </c>
      <c r="D4131" s="192">
        <f t="shared" si="66"/>
        <v>-0.98548381202952573</v>
      </c>
      <c r="E4131">
        <v>-1.2570710245128902E-3</v>
      </c>
    </row>
    <row r="4132" spans="2:5" x14ac:dyDescent="0.35">
      <c r="B4132" s="191">
        <v>45912</v>
      </c>
      <c r="C4132" s="72">
        <v>1094.6400000000001</v>
      </c>
      <c r="D4132" s="192">
        <f t="shared" si="66"/>
        <v>26.867617107942976</v>
      </c>
      <c r="E4132">
        <v>-1.2682134613102303E-3</v>
      </c>
    </row>
    <row r="4133" spans="2:5" x14ac:dyDescent="0.35">
      <c r="B4133" s="191">
        <v>36441</v>
      </c>
      <c r="C4133" s="72">
        <v>39.28</v>
      </c>
      <c r="D4133" s="192">
        <f t="shared" si="66"/>
        <v>7.954837054144237E-3</v>
      </c>
      <c r="E4133">
        <v>-1.2712941774726261E-3</v>
      </c>
    </row>
    <row r="4134" spans="2:5" x14ac:dyDescent="0.35">
      <c r="B4134" s="191">
        <v>38485</v>
      </c>
      <c r="C4134" s="72">
        <v>38.97</v>
      </c>
      <c r="D4134" s="192">
        <f t="shared" si="66"/>
        <v>-0.37236269930745702</v>
      </c>
      <c r="E4134">
        <v>-1.2813941568428078E-3</v>
      </c>
    </row>
    <row r="4135" spans="2:5" x14ac:dyDescent="0.35">
      <c r="B4135" s="191">
        <v>39463</v>
      </c>
      <c r="C4135" s="72">
        <v>62.09</v>
      </c>
      <c r="D4135" s="192">
        <f t="shared" si="66"/>
        <v>-0.55391910338386374</v>
      </c>
      <c r="E4135">
        <v>-1.2867942737654348E-3</v>
      </c>
    </row>
    <row r="4136" spans="2:5" x14ac:dyDescent="0.35">
      <c r="B4136" s="191">
        <v>42895</v>
      </c>
      <c r="C4136" s="72">
        <v>139.19</v>
      </c>
      <c r="D4136" s="192">
        <f t="shared" si="66"/>
        <v>1.5742555945995931</v>
      </c>
      <c r="E4136">
        <v>-1.2915261534046651E-3</v>
      </c>
    </row>
    <row r="4137" spans="2:5" x14ac:dyDescent="0.35">
      <c r="B4137" s="191">
        <v>39029</v>
      </c>
      <c r="C4137" s="72">
        <v>54.07</v>
      </c>
      <c r="D4137" s="192">
        <f t="shared" si="66"/>
        <v>2.5133203378817415</v>
      </c>
      <c r="E4137">
        <v>-1.2929442186923046E-3</v>
      </c>
    </row>
    <row r="4138" spans="2:5" x14ac:dyDescent="0.35">
      <c r="B4138" s="191">
        <v>35327</v>
      </c>
      <c r="C4138" s="72">
        <v>15.39</v>
      </c>
      <c r="D4138" s="192">
        <f t="shared" si="66"/>
        <v>-0.9457391672249057</v>
      </c>
      <c r="E4138">
        <v>-1.2978585334197934E-3</v>
      </c>
    </row>
    <row r="4139" spans="2:5" x14ac:dyDescent="0.35">
      <c r="B4139" s="191">
        <v>43096</v>
      </c>
      <c r="C4139" s="72">
        <v>283.63</v>
      </c>
      <c r="D4139" s="192">
        <f t="shared" si="66"/>
        <v>17.501630789302023</v>
      </c>
      <c r="E4139">
        <v>-1.3028169014084323E-3</v>
      </c>
    </row>
    <row r="4140" spans="2:5" x14ac:dyDescent="0.35">
      <c r="B4140" s="191">
        <v>37783</v>
      </c>
      <c r="C4140" s="72">
        <v>15.33</v>
      </c>
      <c r="D4140" s="192">
        <f t="shared" si="66"/>
        <v>6.5274151436023331E-4</v>
      </c>
      <c r="E4140">
        <v>-1.3029315960911836E-3</v>
      </c>
    </row>
    <row r="4141" spans="2:5" x14ac:dyDescent="0.35">
      <c r="B4141" s="191">
        <v>37806</v>
      </c>
      <c r="C4141" s="72">
        <v>15.32</v>
      </c>
      <c r="D4141" s="192">
        <f t="shared" si="66"/>
        <v>-0.88802806607221163</v>
      </c>
      <c r="E4141">
        <v>-1.3037809647978849E-3</v>
      </c>
    </row>
    <row r="4142" spans="2:5" x14ac:dyDescent="0.35">
      <c r="B4142" s="191">
        <v>41964</v>
      </c>
      <c r="C4142" s="72">
        <v>136.82</v>
      </c>
      <c r="D4142" s="192">
        <f t="shared" si="66"/>
        <v>-0.82150032615786039</v>
      </c>
      <c r="E4142">
        <v>-1.3138686131387578E-3</v>
      </c>
    </row>
    <row r="4143" spans="2:5" x14ac:dyDescent="0.35">
      <c r="B4143" s="191">
        <v>44833</v>
      </c>
      <c r="C4143" s="72">
        <v>766.5</v>
      </c>
      <c r="D4143" s="192">
        <f t="shared" si="66"/>
        <v>4.6166190371510218</v>
      </c>
      <c r="E4143">
        <v>-1.31594376620503E-3</v>
      </c>
    </row>
    <row r="4144" spans="2:5" x14ac:dyDescent="0.35">
      <c r="B4144" s="191">
        <v>42024</v>
      </c>
      <c r="C4144" s="72">
        <v>136.47</v>
      </c>
      <c r="D4144" s="192">
        <f t="shared" si="66"/>
        <v>-0.37911737943585078</v>
      </c>
      <c r="E4144">
        <v>-1.3172338090011726E-3</v>
      </c>
    </row>
    <row r="4145" spans="2:5" x14ac:dyDescent="0.35">
      <c r="B4145" s="191">
        <v>43364</v>
      </c>
      <c r="C4145" s="72">
        <v>219.8</v>
      </c>
      <c r="D4145" s="192">
        <f t="shared" si="66"/>
        <v>3.1613025369178347</v>
      </c>
      <c r="E4145">
        <v>-1.3176427824980186E-3</v>
      </c>
    </row>
    <row r="4146" spans="2:5" x14ac:dyDescent="0.35">
      <c r="B4146" s="191">
        <v>39085</v>
      </c>
      <c r="C4146" s="72">
        <v>52.82</v>
      </c>
      <c r="D4146" s="192">
        <f t="shared" si="66"/>
        <v>0.75016567263088141</v>
      </c>
      <c r="E4146">
        <v>-1.3235016071091454E-3</v>
      </c>
    </row>
    <row r="4147" spans="2:5" x14ac:dyDescent="0.35">
      <c r="B4147" s="191">
        <v>38260</v>
      </c>
      <c r="C4147" s="72">
        <v>30.18</v>
      </c>
      <c r="D4147" s="192">
        <f t="shared" si="66"/>
        <v>-0.32828844869797458</v>
      </c>
      <c r="E4147">
        <v>-1.323626737260053E-3</v>
      </c>
    </row>
    <row r="4148" spans="2:5" x14ac:dyDescent="0.35">
      <c r="B4148" s="191">
        <v>38541</v>
      </c>
      <c r="C4148" s="72">
        <v>44.93</v>
      </c>
      <c r="D4148" s="192">
        <f t="shared" si="66"/>
        <v>0.20037403152551425</v>
      </c>
      <c r="E4148">
        <v>-1.3336296954878923E-3</v>
      </c>
    </row>
    <row r="4149" spans="2:5" x14ac:dyDescent="0.35">
      <c r="B4149" s="191">
        <v>38454</v>
      </c>
      <c r="C4149" s="72">
        <v>37.43</v>
      </c>
      <c r="D4149" s="192">
        <f t="shared" si="66"/>
        <v>-0.70406388361796335</v>
      </c>
      <c r="E4149">
        <v>-1.3340448239059777E-3</v>
      </c>
    </row>
    <row r="4150" spans="2:5" x14ac:dyDescent="0.35">
      <c r="B4150" s="191">
        <v>41523</v>
      </c>
      <c r="C4150" s="72">
        <v>126.48</v>
      </c>
      <c r="D4150" s="192">
        <f t="shared" si="66"/>
        <v>0.31667707682698309</v>
      </c>
      <c r="E4150">
        <v>-1.3422818791946067E-3</v>
      </c>
    </row>
    <row r="4151" spans="2:5" x14ac:dyDescent="0.35">
      <c r="B4151" s="191">
        <v>40420</v>
      </c>
      <c r="C4151" s="72">
        <v>96.06</v>
      </c>
      <c r="D4151" s="192">
        <f t="shared" si="66"/>
        <v>-0.84848819419252064</v>
      </c>
      <c r="E4151">
        <v>-1.3514918390684638E-3</v>
      </c>
    </row>
    <row r="4152" spans="2:5" x14ac:dyDescent="0.35">
      <c r="B4152" s="191">
        <v>44309</v>
      </c>
      <c r="C4152" s="72">
        <v>634.01</v>
      </c>
      <c r="D4152" s="192">
        <f t="shared" si="66"/>
        <v>16.233215547703182</v>
      </c>
      <c r="E4152">
        <v>-1.3546080299904339E-3</v>
      </c>
    </row>
    <row r="4153" spans="2:5" x14ac:dyDescent="0.35">
      <c r="B4153" s="191">
        <v>38461</v>
      </c>
      <c r="C4153" s="72">
        <v>36.79</v>
      </c>
      <c r="D4153" s="192">
        <f t="shared" si="66"/>
        <v>-0.8207813717848792</v>
      </c>
      <c r="E4153">
        <v>-1.3572204125951171E-3</v>
      </c>
    </row>
    <row r="4154" spans="2:5" x14ac:dyDescent="0.35">
      <c r="B4154" s="191">
        <v>43466</v>
      </c>
      <c r="C4154" s="72">
        <v>205.28</v>
      </c>
      <c r="D4154" s="192">
        <f t="shared" si="66"/>
        <v>-0.82187513558071934</v>
      </c>
      <c r="E4154">
        <v>-1.362132710644115E-3</v>
      </c>
    </row>
    <row r="4155" spans="2:5" x14ac:dyDescent="0.35">
      <c r="B4155" s="191">
        <v>45993</v>
      </c>
      <c r="C4155" s="72">
        <v>1152.45</v>
      </c>
      <c r="D4155" s="192">
        <f t="shared" si="66"/>
        <v>52.059392265193374</v>
      </c>
      <c r="E4155">
        <v>-1.3777685348860258E-3</v>
      </c>
    </row>
    <row r="4156" spans="2:5" x14ac:dyDescent="0.35">
      <c r="B4156" s="191">
        <v>36669</v>
      </c>
      <c r="C4156" s="72">
        <v>21.72</v>
      </c>
      <c r="D4156" s="192">
        <f t="shared" si="66"/>
        <v>-0.98012590586340675</v>
      </c>
      <c r="E4156">
        <v>-1.3793103448276334E-3</v>
      </c>
    </row>
    <row r="4157" spans="2:5" x14ac:dyDescent="0.35">
      <c r="B4157" s="191">
        <v>45386</v>
      </c>
      <c r="C4157" s="72">
        <v>1092.8800000000001</v>
      </c>
      <c r="D4157" s="192">
        <f t="shared" si="66"/>
        <v>74.841776544066633</v>
      </c>
      <c r="E4157">
        <v>-1.3797640694815927E-3</v>
      </c>
    </row>
    <row r="4158" spans="2:5" x14ac:dyDescent="0.35">
      <c r="B4158" s="191">
        <v>37433</v>
      </c>
      <c r="C4158" s="72">
        <v>14.41</v>
      </c>
      <c r="D4158" s="192">
        <f t="shared" si="66"/>
        <v>-0.83159985976393591</v>
      </c>
      <c r="E4158">
        <v>-1.3860013860013121E-3</v>
      </c>
    </row>
    <row r="4159" spans="2:5" x14ac:dyDescent="0.35">
      <c r="B4159" s="191">
        <v>40561</v>
      </c>
      <c r="C4159" s="72">
        <v>85.57</v>
      </c>
      <c r="D4159" s="192">
        <f t="shared" si="66"/>
        <v>0.50017531556802242</v>
      </c>
      <c r="E4159">
        <v>-1.4003967790874317E-3</v>
      </c>
    </row>
    <row r="4160" spans="2:5" x14ac:dyDescent="0.35">
      <c r="B4160" s="191">
        <v>39661</v>
      </c>
      <c r="C4160" s="72">
        <v>57.04</v>
      </c>
      <c r="D4160" s="192">
        <f t="shared" si="66"/>
        <v>1.6666666666666665</v>
      </c>
      <c r="E4160">
        <v>-1.4005602240896309E-3</v>
      </c>
    </row>
    <row r="4161" spans="2:5" x14ac:dyDescent="0.35">
      <c r="B4161" s="191">
        <v>38070</v>
      </c>
      <c r="C4161" s="72">
        <v>21.39</v>
      </c>
      <c r="D4161" s="192">
        <f t="shared" si="66"/>
        <v>-0.98088523095895552</v>
      </c>
      <c r="E4161">
        <v>-1.4005602240897419E-3</v>
      </c>
    </row>
    <row r="4162" spans="2:5" x14ac:dyDescent="0.35">
      <c r="B4162" s="191">
        <v>45923</v>
      </c>
      <c r="C4162" s="72">
        <v>1119.03</v>
      </c>
      <c r="D4162" s="192">
        <f t="shared" si="66"/>
        <v>0.66383668371595106</v>
      </c>
      <c r="E4162">
        <v>-1.4188574182147917E-3</v>
      </c>
    </row>
    <row r="4163" spans="2:5" x14ac:dyDescent="0.35">
      <c r="B4163" s="191">
        <v>44608</v>
      </c>
      <c r="C4163" s="72">
        <v>672.56</v>
      </c>
      <c r="D4163" s="192">
        <f t="shared" si="66"/>
        <v>4.4282485875706206</v>
      </c>
      <c r="E4163">
        <v>-1.4253474284356971E-3</v>
      </c>
    </row>
    <row r="4164" spans="2:5" x14ac:dyDescent="0.35">
      <c r="B4164" s="191">
        <v>42122</v>
      </c>
      <c r="C4164" s="72">
        <v>123.9</v>
      </c>
      <c r="D4164" s="192">
        <f t="shared" ref="D4164:D4227" si="67">C4164/C4165-1</f>
        <v>3.5005448601525613</v>
      </c>
      <c r="E4164">
        <v>-1.4506769825918253E-3</v>
      </c>
    </row>
    <row r="4165" spans="2:5" x14ac:dyDescent="0.35">
      <c r="B4165" s="191">
        <v>36299</v>
      </c>
      <c r="C4165" s="72">
        <v>27.53</v>
      </c>
      <c r="D4165" s="192">
        <f t="shared" si="67"/>
        <v>1.0007267441860468</v>
      </c>
      <c r="E4165">
        <v>-1.4508523757706948E-3</v>
      </c>
    </row>
    <row r="4166" spans="2:5" x14ac:dyDescent="0.35">
      <c r="B4166" s="191">
        <v>37747</v>
      </c>
      <c r="C4166" s="72">
        <v>13.76</v>
      </c>
      <c r="D4166" s="192">
        <f t="shared" si="67"/>
        <v>-0.84601611459265891</v>
      </c>
      <c r="E4166">
        <v>-1.4513788098693414E-3</v>
      </c>
    </row>
    <row r="4167" spans="2:5" x14ac:dyDescent="0.35">
      <c r="B4167" s="191">
        <v>40541</v>
      </c>
      <c r="C4167" s="72">
        <v>89.36</v>
      </c>
      <c r="D4167" s="192">
        <f t="shared" si="67"/>
        <v>5.565760470242469</v>
      </c>
      <c r="E4167">
        <v>-1.4526762766788881E-3</v>
      </c>
    </row>
    <row r="4168" spans="2:5" x14ac:dyDescent="0.35">
      <c r="B4168" s="191">
        <v>37727</v>
      </c>
      <c r="C4168" s="72">
        <v>13.61</v>
      </c>
      <c r="D4168" s="192">
        <f t="shared" si="67"/>
        <v>-0.7972288438617402</v>
      </c>
      <c r="E4168">
        <v>-1.4673514306677848E-3</v>
      </c>
    </row>
    <row r="4169" spans="2:5" x14ac:dyDescent="0.35">
      <c r="B4169" s="191">
        <v>38775</v>
      </c>
      <c r="C4169" s="72">
        <v>67.12</v>
      </c>
      <c r="D4169" s="192">
        <f t="shared" si="67"/>
        <v>0.25060555245015848</v>
      </c>
      <c r="E4169">
        <v>-1.4876524843795425E-3</v>
      </c>
    </row>
    <row r="4170" spans="2:5" x14ac:dyDescent="0.35">
      <c r="B4170" s="191">
        <v>39099</v>
      </c>
      <c r="C4170" s="72">
        <v>53.67</v>
      </c>
      <c r="D4170" s="192">
        <f t="shared" si="67"/>
        <v>-0.5538282483997008</v>
      </c>
      <c r="E4170">
        <v>-1.4883720930232158E-3</v>
      </c>
    </row>
    <row r="4171" spans="2:5" x14ac:dyDescent="0.35">
      <c r="B4171" s="191">
        <v>42305</v>
      </c>
      <c r="C4171" s="72">
        <v>120.29</v>
      </c>
      <c r="D4171" s="192">
        <f t="shared" si="67"/>
        <v>-0.35629046931021569</v>
      </c>
      <c r="E4171">
        <v>-1.4941479206440622E-3</v>
      </c>
    </row>
    <row r="4172" spans="2:5" x14ac:dyDescent="0.35">
      <c r="B4172" s="191">
        <v>43593</v>
      </c>
      <c r="C4172" s="72">
        <v>186.87</v>
      </c>
      <c r="D4172" s="192">
        <f t="shared" si="67"/>
        <v>-0.73495120844207418</v>
      </c>
      <c r="E4172">
        <v>-1.4961261020571825E-3</v>
      </c>
    </row>
    <row r="4173" spans="2:5" x14ac:dyDescent="0.35">
      <c r="B4173" s="191">
        <v>44747</v>
      </c>
      <c r="C4173" s="72">
        <v>705.04</v>
      </c>
      <c r="D4173" s="192">
        <f t="shared" si="67"/>
        <v>-5.3358038615430092E-2</v>
      </c>
      <c r="E4173">
        <v>-1.501203795496453E-3</v>
      </c>
    </row>
    <row r="4174" spans="2:5" x14ac:dyDescent="0.35">
      <c r="B4174" s="191">
        <v>44888</v>
      </c>
      <c r="C4174" s="72">
        <v>744.78</v>
      </c>
      <c r="D4174" s="192">
        <f t="shared" si="67"/>
        <v>13.007523039307879</v>
      </c>
      <c r="E4174">
        <v>-1.5015417616301985E-3</v>
      </c>
    </row>
    <row r="4175" spans="2:5" x14ac:dyDescent="0.35">
      <c r="B4175" s="191">
        <v>39118</v>
      </c>
      <c r="C4175" s="72">
        <v>53.17</v>
      </c>
      <c r="D4175" s="192">
        <f t="shared" si="67"/>
        <v>-0.55236571813436597</v>
      </c>
      <c r="E4175">
        <v>-1.5023474178403884E-3</v>
      </c>
    </row>
    <row r="4176" spans="2:5" x14ac:dyDescent="0.35">
      <c r="B4176" s="191">
        <v>42556</v>
      </c>
      <c r="C4176" s="72">
        <v>118.78</v>
      </c>
      <c r="D4176" s="192">
        <f t="shared" si="67"/>
        <v>2.6004849954531672</v>
      </c>
      <c r="E4176">
        <v>-1.5131136516475241E-3</v>
      </c>
    </row>
    <row r="4177" spans="2:5" x14ac:dyDescent="0.35">
      <c r="B4177" s="191">
        <v>36473</v>
      </c>
      <c r="C4177" s="72">
        <v>32.99</v>
      </c>
      <c r="D4177" s="192">
        <f t="shared" si="67"/>
        <v>-0.37483418609058172</v>
      </c>
      <c r="E4177">
        <v>-1.5133171912832255E-3</v>
      </c>
    </row>
    <row r="4178" spans="2:5" x14ac:dyDescent="0.35">
      <c r="B4178" s="191">
        <v>39111</v>
      </c>
      <c r="C4178" s="72">
        <v>52.77</v>
      </c>
      <c r="D4178" s="192">
        <f t="shared" si="67"/>
        <v>1.0057012542759409</v>
      </c>
      <c r="E4178">
        <v>-1.5137180700094399E-3</v>
      </c>
    </row>
    <row r="4179" spans="2:5" x14ac:dyDescent="0.35">
      <c r="B4179" s="191">
        <v>38111</v>
      </c>
      <c r="C4179" s="72">
        <v>26.31</v>
      </c>
      <c r="D4179" s="192">
        <f t="shared" si="67"/>
        <v>-0.80900181488203271</v>
      </c>
      <c r="E4179">
        <v>-1.5180265654649583E-3</v>
      </c>
    </row>
    <row r="4180" spans="2:5" x14ac:dyDescent="0.35">
      <c r="B4180" s="191">
        <v>41586</v>
      </c>
      <c r="C4180" s="72">
        <v>137.75</v>
      </c>
      <c r="D4180" s="192">
        <f t="shared" si="67"/>
        <v>0.16846212571040797</v>
      </c>
      <c r="E4180">
        <v>-1.5221803421282543E-3</v>
      </c>
    </row>
    <row r="4181" spans="2:5" x14ac:dyDescent="0.35">
      <c r="B4181" s="191">
        <v>42563</v>
      </c>
      <c r="C4181" s="72">
        <v>117.89</v>
      </c>
      <c r="D4181" s="192">
        <f t="shared" si="67"/>
        <v>-0.89267213517721067</v>
      </c>
      <c r="E4181">
        <v>-1.5245193529261902E-3</v>
      </c>
    </row>
    <row r="4182" spans="2:5" x14ac:dyDescent="0.35">
      <c r="B4182" s="191">
        <v>45832</v>
      </c>
      <c r="C4182" s="72">
        <v>1098.4100000000001</v>
      </c>
      <c r="D4182" s="192">
        <f t="shared" si="67"/>
        <v>2.5867620167189136</v>
      </c>
      <c r="E4182">
        <v>-1.5271477788179055E-3</v>
      </c>
    </row>
    <row r="4183" spans="2:5" x14ac:dyDescent="0.35">
      <c r="B4183" s="191">
        <v>43832</v>
      </c>
      <c r="C4183" s="72">
        <v>306.24</v>
      </c>
      <c r="D4183" s="192">
        <f t="shared" si="67"/>
        <v>-0.73707436852859864</v>
      </c>
      <c r="E4183">
        <v>-1.5323921619769809E-3</v>
      </c>
    </row>
    <row r="4184" spans="2:5" x14ac:dyDescent="0.35">
      <c r="B4184" s="191">
        <v>45951</v>
      </c>
      <c r="C4184" s="72">
        <v>1164.74</v>
      </c>
      <c r="D4184" s="192">
        <f t="shared" si="67"/>
        <v>34.816113161131611</v>
      </c>
      <c r="E4184">
        <v>-1.5344654659545931E-3</v>
      </c>
    </row>
    <row r="4185" spans="2:5" x14ac:dyDescent="0.35">
      <c r="B4185" s="191">
        <v>36571</v>
      </c>
      <c r="C4185" s="72">
        <v>32.520000000000003</v>
      </c>
      <c r="D4185" s="192">
        <f t="shared" si="67"/>
        <v>-0.9696313174703971</v>
      </c>
      <c r="E4185">
        <v>-1.535155050660042E-3</v>
      </c>
    </row>
    <row r="4186" spans="2:5" x14ac:dyDescent="0.35">
      <c r="B4186" s="191">
        <v>45895</v>
      </c>
      <c r="C4186" s="72">
        <v>1070.8399999999999</v>
      </c>
      <c r="D4186" s="192">
        <f t="shared" si="67"/>
        <v>11.943793061767193</v>
      </c>
      <c r="E4186">
        <v>-1.5664043560960073E-3</v>
      </c>
    </row>
    <row r="4187" spans="2:5" x14ac:dyDescent="0.35">
      <c r="B4187" s="191">
        <v>40304</v>
      </c>
      <c r="C4187" s="72">
        <v>82.73</v>
      </c>
      <c r="D4187" s="192">
        <f t="shared" si="67"/>
        <v>-0.40409133472592385</v>
      </c>
      <c r="E4187">
        <v>-1.5689114168476737E-3</v>
      </c>
    </row>
    <row r="4188" spans="2:5" x14ac:dyDescent="0.35">
      <c r="B4188" s="191">
        <v>42072</v>
      </c>
      <c r="C4188" s="72">
        <v>138.83000000000001</v>
      </c>
      <c r="D4188" s="192">
        <f t="shared" si="67"/>
        <v>-0.85929582032675234</v>
      </c>
      <c r="E4188">
        <v>-1.5821646889607743E-3</v>
      </c>
    </row>
    <row r="4189" spans="2:5" x14ac:dyDescent="0.35">
      <c r="B4189" s="191">
        <v>45712</v>
      </c>
      <c r="C4189" s="72">
        <v>986.68</v>
      </c>
      <c r="D4189" s="192">
        <f t="shared" si="67"/>
        <v>2.7539187338304676</v>
      </c>
      <c r="E4189">
        <v>-1.5886668353150002E-3</v>
      </c>
    </row>
    <row r="4190" spans="2:5" x14ac:dyDescent="0.35">
      <c r="B4190" s="191">
        <v>43214</v>
      </c>
      <c r="C4190" s="72">
        <v>262.83999999999997</v>
      </c>
      <c r="D4190" s="192">
        <f t="shared" si="67"/>
        <v>-0.73956124531816658</v>
      </c>
      <c r="E4190">
        <v>-1.5953809921750439E-3</v>
      </c>
    </row>
    <row r="4191" spans="2:5" x14ac:dyDescent="0.35">
      <c r="B4191" s="191">
        <v>45707</v>
      </c>
      <c r="C4191" s="72">
        <v>1009.22</v>
      </c>
      <c r="D4191" s="192">
        <f t="shared" si="67"/>
        <v>6.3794969289265877</v>
      </c>
      <c r="E4191">
        <v>-1.6026275177080107E-3</v>
      </c>
    </row>
    <row r="4192" spans="2:5" x14ac:dyDescent="0.35">
      <c r="B4192" s="191">
        <v>42850</v>
      </c>
      <c r="C4192" s="72">
        <v>136.76</v>
      </c>
      <c r="D4192" s="192">
        <f t="shared" si="67"/>
        <v>2.1752960297190618</v>
      </c>
      <c r="E4192">
        <v>-1.6060738793984841E-3</v>
      </c>
    </row>
    <row r="4193" spans="2:5" x14ac:dyDescent="0.35">
      <c r="B4193" s="191">
        <v>39860</v>
      </c>
      <c r="C4193" s="72">
        <v>43.07</v>
      </c>
      <c r="D4193" s="192">
        <f t="shared" si="67"/>
        <v>-0.22017019735650911</v>
      </c>
      <c r="E4193">
        <v>-1.6226240148353721E-3</v>
      </c>
    </row>
    <row r="4194" spans="2:5" x14ac:dyDescent="0.35">
      <c r="B4194" s="191">
        <v>38993</v>
      </c>
      <c r="C4194" s="72">
        <v>55.23</v>
      </c>
      <c r="D4194" s="192">
        <f t="shared" si="67"/>
        <v>-0.58994728636127403</v>
      </c>
      <c r="E4194">
        <v>-1.6268980477224249E-3</v>
      </c>
    </row>
    <row r="4195" spans="2:5" x14ac:dyDescent="0.35">
      <c r="B4195" s="191">
        <v>41844</v>
      </c>
      <c r="C4195" s="72">
        <v>134.69</v>
      </c>
      <c r="D4195" s="192">
        <f t="shared" si="67"/>
        <v>1.7538335718666942</v>
      </c>
      <c r="E4195">
        <v>-1.630716774145724E-3</v>
      </c>
    </row>
    <row r="4196" spans="2:5" x14ac:dyDescent="0.35">
      <c r="B4196" s="191">
        <v>39840</v>
      </c>
      <c r="C4196" s="72">
        <v>48.91</v>
      </c>
      <c r="D4196" s="192">
        <f t="shared" si="67"/>
        <v>-0.10862037543284131</v>
      </c>
      <c r="E4196">
        <v>-1.6329863237396491E-3</v>
      </c>
    </row>
    <row r="4197" spans="2:5" x14ac:dyDescent="0.35">
      <c r="B4197" s="191">
        <v>39954</v>
      </c>
      <c r="C4197" s="72">
        <v>54.87</v>
      </c>
      <c r="D4197" s="192">
        <f t="shared" si="67"/>
        <v>-0.59000224164985438</v>
      </c>
      <c r="E4197">
        <v>-1.6375545851529116E-3</v>
      </c>
    </row>
    <row r="4198" spans="2:5" x14ac:dyDescent="0.35">
      <c r="B4198" s="191">
        <v>41556</v>
      </c>
      <c r="C4198" s="72">
        <v>133.83000000000001</v>
      </c>
      <c r="D4198" s="192">
        <f t="shared" si="67"/>
        <v>1.4555963302752297</v>
      </c>
      <c r="E4198">
        <v>-1.6411786646773896E-3</v>
      </c>
    </row>
    <row r="4199" spans="2:5" x14ac:dyDescent="0.35">
      <c r="B4199" s="191">
        <v>39965</v>
      </c>
      <c r="C4199" s="72">
        <v>54.5</v>
      </c>
      <c r="D4199" s="192">
        <f t="shared" si="67"/>
        <v>2.0127142067440573</v>
      </c>
      <c r="E4199">
        <v>-1.6486535995604568E-3</v>
      </c>
    </row>
    <row r="4200" spans="2:5" x14ac:dyDescent="0.35">
      <c r="B4200" s="191">
        <v>35237</v>
      </c>
      <c r="C4200" s="72">
        <v>18.09</v>
      </c>
      <c r="D4200" s="192">
        <f t="shared" si="67"/>
        <v>-0.24875415282392022</v>
      </c>
      <c r="E4200">
        <v>-1.6556291390729116E-3</v>
      </c>
    </row>
    <row r="4201" spans="2:5" x14ac:dyDescent="0.35">
      <c r="B4201" s="191">
        <v>36612</v>
      </c>
      <c r="C4201" s="72">
        <v>24.08</v>
      </c>
      <c r="D4201" s="192">
        <f t="shared" si="67"/>
        <v>-0.5553914327917282</v>
      </c>
      <c r="E4201">
        <v>-1.6583747927032544E-3</v>
      </c>
    </row>
    <row r="4202" spans="2:5" x14ac:dyDescent="0.35">
      <c r="B4202" s="191">
        <v>39715</v>
      </c>
      <c r="C4202" s="72">
        <v>54.16</v>
      </c>
      <c r="D4202" s="192">
        <f t="shared" si="67"/>
        <v>-0.90085851836936426</v>
      </c>
      <c r="E4202">
        <v>-1.6589861751152846E-3</v>
      </c>
    </row>
    <row r="4203" spans="2:5" x14ac:dyDescent="0.35">
      <c r="B4203" s="191">
        <v>44223</v>
      </c>
      <c r="C4203" s="72">
        <v>546.29</v>
      </c>
      <c r="D4203" s="192">
        <f t="shared" si="67"/>
        <v>3.1530332978561653</v>
      </c>
      <c r="E4203">
        <v>-1.6630116959065466E-3</v>
      </c>
    </row>
    <row r="4204" spans="2:5" x14ac:dyDescent="0.35">
      <c r="B4204" s="191">
        <v>42005</v>
      </c>
      <c r="C4204" s="72">
        <v>131.54</v>
      </c>
      <c r="D4204" s="192">
        <f t="shared" si="67"/>
        <v>1.2193352454867554</v>
      </c>
      <c r="E4204">
        <v>-1.6697024893745915E-3</v>
      </c>
    </row>
    <row r="4205" spans="2:5" x14ac:dyDescent="0.35">
      <c r="B4205" s="191">
        <v>40011</v>
      </c>
      <c r="C4205" s="72">
        <v>59.27</v>
      </c>
      <c r="D4205" s="192">
        <f t="shared" si="67"/>
        <v>1.5061310782241017</v>
      </c>
      <c r="E4205">
        <v>-1.6843523665149851E-3</v>
      </c>
    </row>
    <row r="4206" spans="2:5" x14ac:dyDescent="0.35">
      <c r="B4206" s="191">
        <v>35788</v>
      </c>
      <c r="C4206" s="72">
        <v>23.65</v>
      </c>
      <c r="D4206" s="192">
        <f t="shared" si="67"/>
        <v>1.0127659574468084</v>
      </c>
      <c r="E4206">
        <v>-1.6884761502744539E-3</v>
      </c>
    </row>
    <row r="4207" spans="2:5" x14ac:dyDescent="0.35">
      <c r="B4207" s="191">
        <v>37693</v>
      </c>
      <c r="C4207" s="72">
        <v>11.75</v>
      </c>
      <c r="D4207" s="192">
        <f t="shared" si="67"/>
        <v>-0.98332055759021098</v>
      </c>
      <c r="E4207">
        <v>-1.6992353440951069E-3</v>
      </c>
    </row>
    <row r="4208" spans="2:5" x14ac:dyDescent="0.35">
      <c r="B4208" s="191">
        <v>44698</v>
      </c>
      <c r="C4208" s="72">
        <v>704.46</v>
      </c>
      <c r="D4208" s="192">
        <f t="shared" si="67"/>
        <v>29.169593147751605</v>
      </c>
      <c r="E4208">
        <v>-1.7005356687355144E-3</v>
      </c>
    </row>
    <row r="4209" spans="2:5" x14ac:dyDescent="0.35">
      <c r="B4209" s="191">
        <v>35712</v>
      </c>
      <c r="C4209" s="72">
        <v>23.35</v>
      </c>
      <c r="D4209" s="192">
        <f t="shared" si="67"/>
        <v>0.33504859919954288</v>
      </c>
      <c r="E4209">
        <v>-1.7101325352714136E-3</v>
      </c>
    </row>
    <row r="4210" spans="2:5" x14ac:dyDescent="0.35">
      <c r="B4210" s="191">
        <v>35170</v>
      </c>
      <c r="C4210" s="72">
        <v>17.489999999999998</v>
      </c>
      <c r="D4210" s="192">
        <f t="shared" si="67"/>
        <v>-0.74985697940503437</v>
      </c>
      <c r="E4210">
        <v>-1.71232876712335E-3</v>
      </c>
    </row>
    <row r="4211" spans="2:5" x14ac:dyDescent="0.35">
      <c r="B4211" s="191">
        <v>40877</v>
      </c>
      <c r="C4211" s="72">
        <v>69.92</v>
      </c>
      <c r="D4211" s="192">
        <f t="shared" si="67"/>
        <v>3</v>
      </c>
      <c r="E4211">
        <v>-1.7133066818961762E-3</v>
      </c>
    </row>
    <row r="4212" spans="2:5" x14ac:dyDescent="0.35">
      <c r="B4212" s="191">
        <v>35991</v>
      </c>
      <c r="C4212" s="72">
        <v>17.48</v>
      </c>
      <c r="D4212" s="192">
        <f t="shared" si="67"/>
        <v>-0.98322746550499918</v>
      </c>
      <c r="E4212">
        <v>-1.7133066818961762E-3</v>
      </c>
    </row>
    <row r="4213" spans="2:5" x14ac:dyDescent="0.35">
      <c r="B4213" s="191">
        <v>45877</v>
      </c>
      <c r="C4213" s="72">
        <v>1042.18</v>
      </c>
      <c r="D4213" s="192">
        <f t="shared" si="67"/>
        <v>15.273891317926296</v>
      </c>
      <c r="E4213">
        <v>-1.714608657336858E-3</v>
      </c>
    </row>
    <row r="4214" spans="2:5" x14ac:dyDescent="0.35">
      <c r="B4214" s="191">
        <v>38804</v>
      </c>
      <c r="C4214" s="72">
        <v>64.040000000000006</v>
      </c>
      <c r="D4214" s="192">
        <f t="shared" si="67"/>
        <v>-0.93201626344228705</v>
      </c>
      <c r="E4214">
        <v>-1.7147310989867881E-3</v>
      </c>
    </row>
    <row r="4215" spans="2:5" x14ac:dyDescent="0.35">
      <c r="B4215" s="191">
        <v>45628</v>
      </c>
      <c r="C4215" s="72">
        <v>941.99</v>
      </c>
      <c r="D4215" s="192">
        <f t="shared" si="67"/>
        <v>3.9164405010438417</v>
      </c>
      <c r="E4215">
        <v>-1.7168109706340307E-3</v>
      </c>
    </row>
    <row r="4216" spans="2:5" x14ac:dyDescent="0.35">
      <c r="B4216" s="191">
        <v>43495</v>
      </c>
      <c r="C4216" s="72">
        <v>191.6</v>
      </c>
      <c r="D4216" s="192">
        <f t="shared" si="67"/>
        <v>0.83437051220679748</v>
      </c>
      <c r="E4216">
        <v>-1.719376856145538E-3</v>
      </c>
    </row>
    <row r="4217" spans="2:5" x14ac:dyDescent="0.35">
      <c r="B4217" s="191">
        <v>42521</v>
      </c>
      <c r="C4217" s="72">
        <v>104.45</v>
      </c>
      <c r="D4217" s="192">
        <f t="shared" si="67"/>
        <v>-0.77745818685416002</v>
      </c>
      <c r="E4217">
        <v>-1.7203478925738036E-3</v>
      </c>
    </row>
    <row r="4218" spans="2:5" x14ac:dyDescent="0.35">
      <c r="B4218" s="191">
        <v>44133</v>
      </c>
      <c r="C4218" s="72">
        <v>469.35</v>
      </c>
      <c r="D4218" s="192">
        <f t="shared" si="67"/>
        <v>9.1700975081256786</v>
      </c>
      <c r="E4218">
        <v>-1.7228177641653852E-3</v>
      </c>
    </row>
    <row r="4219" spans="2:5" x14ac:dyDescent="0.35">
      <c r="B4219" s="191">
        <v>39164</v>
      </c>
      <c r="C4219" s="72">
        <v>46.15</v>
      </c>
      <c r="D4219" s="192">
        <f t="shared" si="67"/>
        <v>-0.52879313865632027</v>
      </c>
      <c r="E4219">
        <v>-1.7304780445597245E-3</v>
      </c>
    </row>
    <row r="4220" spans="2:5" x14ac:dyDescent="0.35">
      <c r="B4220" s="191">
        <v>40504</v>
      </c>
      <c r="C4220" s="72">
        <v>97.94</v>
      </c>
      <c r="D4220" s="192">
        <f t="shared" si="67"/>
        <v>7.5091225021720245</v>
      </c>
      <c r="E4220">
        <v>-1.7327489552543263E-3</v>
      </c>
    </row>
    <row r="4221" spans="2:5" x14ac:dyDescent="0.35">
      <c r="B4221" s="191">
        <v>37228</v>
      </c>
      <c r="C4221" s="72">
        <v>11.51</v>
      </c>
      <c r="D4221" s="192">
        <f t="shared" si="67"/>
        <v>0</v>
      </c>
      <c r="E4221">
        <v>-1.7346053772766545E-3</v>
      </c>
    </row>
    <row r="4222" spans="2:5" x14ac:dyDescent="0.35">
      <c r="B4222" s="191">
        <v>35394</v>
      </c>
      <c r="C4222" s="72">
        <v>11.51</v>
      </c>
      <c r="D4222" s="192">
        <f t="shared" si="67"/>
        <v>-0.90883890384920007</v>
      </c>
      <c r="E4222">
        <v>-1.7346053772766545E-3</v>
      </c>
    </row>
    <row r="4223" spans="2:5" x14ac:dyDescent="0.35">
      <c r="B4223" s="191">
        <v>41620</v>
      </c>
      <c r="C4223" s="72">
        <v>126.26</v>
      </c>
      <c r="D4223" s="192">
        <f t="shared" si="67"/>
        <v>2.6778327993009032</v>
      </c>
      <c r="E4223">
        <v>-1.7394054395951652E-3</v>
      </c>
    </row>
    <row r="4224" spans="2:5" x14ac:dyDescent="0.35">
      <c r="B4224" s="191">
        <v>38344</v>
      </c>
      <c r="C4224" s="72">
        <v>34.33</v>
      </c>
      <c r="D4224" s="192">
        <f t="shared" si="67"/>
        <v>-0.66536699483380457</v>
      </c>
      <c r="E4224">
        <v>-1.7446932247746627E-3</v>
      </c>
    </row>
    <row r="4225" spans="2:5" x14ac:dyDescent="0.35">
      <c r="B4225" s="191">
        <v>42443</v>
      </c>
      <c r="C4225" s="72">
        <v>102.59</v>
      </c>
      <c r="D4225" s="192">
        <f t="shared" si="67"/>
        <v>1.7576408553852119E-3</v>
      </c>
      <c r="E4225">
        <v>-1.7514838960785983E-3</v>
      </c>
    </row>
    <row r="4226" spans="2:5" x14ac:dyDescent="0.35">
      <c r="B4226" s="191">
        <v>42444</v>
      </c>
      <c r="C4226" s="72">
        <v>102.41</v>
      </c>
      <c r="D4226" s="192">
        <f t="shared" si="67"/>
        <v>8.0070360598065093</v>
      </c>
      <c r="E4226">
        <v>-1.7545569743639966E-3</v>
      </c>
    </row>
    <row r="4227" spans="2:5" x14ac:dyDescent="0.35">
      <c r="B4227" s="191">
        <v>37354</v>
      </c>
      <c r="C4227" s="72">
        <v>11.37</v>
      </c>
      <c r="D4227" s="192">
        <f t="shared" si="67"/>
        <v>-0.7972900695311107</v>
      </c>
      <c r="E4227">
        <v>-1.7559262510975504E-3</v>
      </c>
    </row>
    <row r="4228" spans="2:5" x14ac:dyDescent="0.35">
      <c r="B4228" s="191">
        <v>39687</v>
      </c>
      <c r="C4228" s="72">
        <v>56.09</v>
      </c>
      <c r="D4228" s="192">
        <f t="shared" ref="D4228:D4291" si="68">C4228/C4229-1</f>
        <v>-0.37322605877751702</v>
      </c>
      <c r="E4228">
        <v>-1.7796760989499116E-3</v>
      </c>
    </row>
    <row r="4229" spans="2:5" x14ac:dyDescent="0.35">
      <c r="B4229" s="191">
        <v>40540</v>
      </c>
      <c r="C4229" s="72">
        <v>89.49</v>
      </c>
      <c r="D4229" s="192">
        <f t="shared" si="68"/>
        <v>1.6689531762600653</v>
      </c>
      <c r="E4229">
        <v>-1.7847183491356278E-3</v>
      </c>
    </row>
    <row r="4230" spans="2:5" x14ac:dyDescent="0.35">
      <c r="B4230" s="191">
        <v>36573</v>
      </c>
      <c r="C4230" s="72">
        <v>33.53</v>
      </c>
      <c r="D4230" s="192">
        <f t="shared" si="68"/>
        <v>2.0071748878923765</v>
      </c>
      <c r="E4230">
        <v>-1.7862459065198788E-3</v>
      </c>
    </row>
    <row r="4231" spans="2:5" x14ac:dyDescent="0.35">
      <c r="B4231" s="191">
        <v>37266</v>
      </c>
      <c r="C4231" s="72">
        <v>11.15</v>
      </c>
      <c r="D4231" s="192">
        <f t="shared" si="68"/>
        <v>1.7969451931716396E-3</v>
      </c>
      <c r="E4231">
        <v>-1.7905102954342E-3</v>
      </c>
    </row>
    <row r="4232" spans="2:5" x14ac:dyDescent="0.35">
      <c r="B4232" s="191">
        <v>37342</v>
      </c>
      <c r="C4232" s="72">
        <v>11.13</v>
      </c>
      <c r="D4232" s="192">
        <f t="shared" si="68"/>
        <v>-0.98471363823650593</v>
      </c>
      <c r="E4232">
        <v>-1.7937219730941312E-3</v>
      </c>
    </row>
    <row r="4233" spans="2:5" x14ac:dyDescent="0.35">
      <c r="B4233" s="191">
        <v>44939</v>
      </c>
      <c r="C4233" s="72">
        <v>728.1</v>
      </c>
      <c r="D4233" s="192">
        <f t="shared" si="68"/>
        <v>-0.21496113081824753</v>
      </c>
      <c r="E4233">
        <v>-1.7959720870291962E-3</v>
      </c>
    </row>
    <row r="4234" spans="2:5" x14ac:dyDescent="0.35">
      <c r="B4234" s="191">
        <v>45272</v>
      </c>
      <c r="C4234" s="72">
        <v>927.47</v>
      </c>
      <c r="D4234" s="192">
        <f t="shared" si="68"/>
        <v>-0.14963279452079914</v>
      </c>
      <c r="E4234">
        <v>-1.7973610004949903E-3</v>
      </c>
    </row>
    <row r="4235" spans="2:5" x14ac:dyDescent="0.35">
      <c r="B4235" s="191">
        <v>45846</v>
      </c>
      <c r="C4235" s="72">
        <v>1090.67</v>
      </c>
      <c r="D4235" s="192">
        <f t="shared" si="68"/>
        <v>98.151818181818186</v>
      </c>
      <c r="E4235">
        <v>-1.8121081773669889E-3</v>
      </c>
    </row>
    <row r="4236" spans="2:5" x14ac:dyDescent="0.35">
      <c r="B4236" s="191">
        <v>37490</v>
      </c>
      <c r="C4236" s="72">
        <v>11</v>
      </c>
      <c r="D4236" s="192">
        <f t="shared" si="68"/>
        <v>-0.98989611367790653</v>
      </c>
      <c r="E4236">
        <v>-1.8148820326678861E-3</v>
      </c>
    </row>
    <row r="4237" spans="2:5" x14ac:dyDescent="0.35">
      <c r="B4237" s="191">
        <v>45847</v>
      </c>
      <c r="C4237" s="72">
        <v>1088.69</v>
      </c>
      <c r="D4237" s="192">
        <f t="shared" si="68"/>
        <v>-9.1668335335736151E-2</v>
      </c>
      <c r="E4237">
        <v>-1.8153978747008637E-3</v>
      </c>
    </row>
    <row r="4238" spans="2:5" x14ac:dyDescent="0.35">
      <c r="B4238" s="191">
        <v>46162</v>
      </c>
      <c r="C4238" s="72">
        <v>1198.56</v>
      </c>
      <c r="D4238" s="192">
        <f t="shared" si="68"/>
        <v>108.25797629899725</v>
      </c>
      <c r="E4238">
        <v>-1.8155470793012052E-3</v>
      </c>
    </row>
    <row r="4239" spans="2:5" x14ac:dyDescent="0.35">
      <c r="B4239" s="191">
        <v>37291</v>
      </c>
      <c r="C4239" s="72">
        <v>10.97</v>
      </c>
      <c r="D4239" s="192">
        <f t="shared" si="68"/>
        <v>-0.9573848185844146</v>
      </c>
      <c r="E4239">
        <v>-1.8198362147406888E-3</v>
      </c>
    </row>
    <row r="4240" spans="2:5" x14ac:dyDescent="0.35">
      <c r="B4240" s="191">
        <v>43291</v>
      </c>
      <c r="C4240" s="72">
        <v>257.42</v>
      </c>
      <c r="D4240" s="192">
        <f t="shared" si="68"/>
        <v>3.7406998158379379</v>
      </c>
      <c r="E4240">
        <v>-1.8224824537592665E-3</v>
      </c>
    </row>
    <row r="4241" spans="2:5" x14ac:dyDescent="0.35">
      <c r="B4241" s="191">
        <v>39031</v>
      </c>
      <c r="C4241" s="72">
        <v>54.3</v>
      </c>
      <c r="D4241" s="192">
        <f t="shared" si="68"/>
        <v>-0.93493577453987731</v>
      </c>
      <c r="E4241">
        <v>-1.8382352941176405E-3</v>
      </c>
    </row>
    <row r="4242" spans="2:5" x14ac:dyDescent="0.35">
      <c r="B4242" s="191">
        <v>44442</v>
      </c>
      <c r="C4242" s="72">
        <v>834.56</v>
      </c>
      <c r="D4242" s="192">
        <f t="shared" si="68"/>
        <v>6.3750441852244606</v>
      </c>
      <c r="E4242">
        <v>-1.8418849419926664E-3</v>
      </c>
    </row>
    <row r="4243" spans="2:5" x14ac:dyDescent="0.35">
      <c r="B4243" s="191">
        <v>41166</v>
      </c>
      <c r="C4243" s="72">
        <v>113.16</v>
      </c>
      <c r="D4243" s="192">
        <f t="shared" si="68"/>
        <v>0.23685648704776474</v>
      </c>
      <c r="E4243">
        <v>-1.8523418893887644E-3</v>
      </c>
    </row>
    <row r="4244" spans="2:5" x14ac:dyDescent="0.35">
      <c r="B4244" s="191">
        <v>40996</v>
      </c>
      <c r="C4244" s="72">
        <v>91.49</v>
      </c>
      <c r="D4244" s="192">
        <f t="shared" si="68"/>
        <v>3.2513940520446099</v>
      </c>
      <c r="E4244">
        <v>-1.8546803403883816E-3</v>
      </c>
    </row>
    <row r="4245" spans="2:5" x14ac:dyDescent="0.35">
      <c r="B4245" s="191">
        <v>36692</v>
      </c>
      <c r="C4245" s="72">
        <v>21.52</v>
      </c>
      <c r="D4245" s="192">
        <f t="shared" si="68"/>
        <v>-0.69164636767445198</v>
      </c>
      <c r="E4245">
        <v>-1.8552875695732052E-3</v>
      </c>
    </row>
    <row r="4246" spans="2:5" x14ac:dyDescent="0.35">
      <c r="B4246" s="191">
        <v>40093</v>
      </c>
      <c r="C4246" s="72">
        <v>69.790000000000006</v>
      </c>
      <c r="D4246" s="192">
        <f t="shared" si="68"/>
        <v>-0.72265935463360353</v>
      </c>
      <c r="E4246">
        <v>-1.8592677345536934E-3</v>
      </c>
    </row>
    <row r="4247" spans="2:5" x14ac:dyDescent="0.35">
      <c r="B4247" s="191">
        <v>43745</v>
      </c>
      <c r="C4247" s="72">
        <v>251.64</v>
      </c>
      <c r="D4247" s="192">
        <f t="shared" si="68"/>
        <v>14.668742216687422</v>
      </c>
      <c r="E4247">
        <v>-1.8642655983500678E-3</v>
      </c>
    </row>
    <row r="4248" spans="2:5" x14ac:dyDescent="0.35">
      <c r="B4248" s="191">
        <v>35068</v>
      </c>
      <c r="C4248" s="72">
        <v>16.059999999999999</v>
      </c>
      <c r="D4248" s="192">
        <f t="shared" si="68"/>
        <v>-0.97839597514057419</v>
      </c>
      <c r="E4248">
        <v>-1.8645121193288094E-3</v>
      </c>
    </row>
    <row r="4249" spans="2:5" x14ac:dyDescent="0.35">
      <c r="B4249" s="191">
        <v>44875</v>
      </c>
      <c r="C4249" s="72">
        <v>743.38</v>
      </c>
      <c r="D4249" s="192">
        <f t="shared" si="68"/>
        <v>6.0216303013129302</v>
      </c>
      <c r="E4249">
        <v>-1.8797497247509121E-3</v>
      </c>
    </row>
    <row r="4250" spans="2:5" x14ac:dyDescent="0.35">
      <c r="B4250" s="191">
        <v>40469</v>
      </c>
      <c r="C4250" s="72">
        <v>105.87</v>
      </c>
      <c r="D4250" s="192">
        <f t="shared" si="68"/>
        <v>9.0066162570888473</v>
      </c>
      <c r="E4250">
        <v>-1.8855472800979323E-3</v>
      </c>
    </row>
    <row r="4251" spans="2:5" x14ac:dyDescent="0.35">
      <c r="B4251" s="191">
        <v>37538</v>
      </c>
      <c r="C4251" s="72">
        <v>10.58</v>
      </c>
      <c r="D4251" s="192">
        <f t="shared" si="68"/>
        <v>1.8939393939394478E-3</v>
      </c>
      <c r="E4251">
        <v>-1.8867924528301883E-3</v>
      </c>
    </row>
    <row r="4252" spans="2:5" x14ac:dyDescent="0.35">
      <c r="B4252" s="191">
        <v>37539</v>
      </c>
      <c r="C4252" s="72">
        <v>10.56</v>
      </c>
      <c r="D4252" s="192">
        <f t="shared" si="68"/>
        <v>-0.49786019971469331</v>
      </c>
      <c r="E4252">
        <v>-1.890359168241873E-3</v>
      </c>
    </row>
    <row r="4253" spans="2:5" x14ac:dyDescent="0.35">
      <c r="B4253" s="191">
        <v>36713</v>
      </c>
      <c r="C4253" s="72">
        <v>21.03</v>
      </c>
      <c r="D4253" s="192">
        <f t="shared" si="68"/>
        <v>1.0028571428571431</v>
      </c>
      <c r="E4253">
        <v>-1.8984337921215122E-3</v>
      </c>
    </row>
    <row r="4254" spans="2:5" x14ac:dyDescent="0.35">
      <c r="B4254" s="191">
        <v>37558</v>
      </c>
      <c r="C4254" s="72">
        <v>10.5</v>
      </c>
      <c r="D4254" s="192">
        <f t="shared" si="68"/>
        <v>-0.8157248157248157</v>
      </c>
      <c r="E4254">
        <v>-1.9011406844106071E-3</v>
      </c>
    </row>
    <row r="4255" spans="2:5" x14ac:dyDescent="0.35">
      <c r="B4255" s="191">
        <v>39286</v>
      </c>
      <c r="C4255" s="72">
        <v>56.98</v>
      </c>
      <c r="D4255" s="192">
        <f t="shared" si="68"/>
        <v>-0.57682881544745634</v>
      </c>
      <c r="E4255">
        <v>-1.9267822736032114E-3</v>
      </c>
    </row>
    <row r="4256" spans="2:5" x14ac:dyDescent="0.35">
      <c r="B4256" s="191">
        <v>41646</v>
      </c>
      <c r="C4256" s="72">
        <v>134.65</v>
      </c>
      <c r="D4256" s="192">
        <f t="shared" si="68"/>
        <v>1.0004456990046058</v>
      </c>
      <c r="E4256">
        <v>-1.9272107330812194E-3</v>
      </c>
    </row>
    <row r="4257" spans="2:5" x14ac:dyDescent="0.35">
      <c r="B4257" s="191">
        <v>38777</v>
      </c>
      <c r="C4257" s="72">
        <v>67.31</v>
      </c>
      <c r="D4257" s="192">
        <f t="shared" si="68"/>
        <v>-0.93852968036529683</v>
      </c>
      <c r="E4257">
        <v>-1.9276393831553218E-3</v>
      </c>
    </row>
    <row r="4258" spans="2:5" x14ac:dyDescent="0.35">
      <c r="B4258" s="191">
        <v>45457</v>
      </c>
      <c r="C4258" s="72">
        <v>1095</v>
      </c>
      <c r="D4258" s="192">
        <f t="shared" si="68"/>
        <v>16.669840245279975</v>
      </c>
      <c r="E4258">
        <v>-1.9323319235816649E-3</v>
      </c>
    </row>
    <row r="4259" spans="2:5" x14ac:dyDescent="0.35">
      <c r="B4259" s="191">
        <v>39479</v>
      </c>
      <c r="C4259" s="72">
        <v>61.97</v>
      </c>
      <c r="D4259" s="192">
        <f t="shared" si="68"/>
        <v>-0.94417770891697372</v>
      </c>
      <c r="E4259">
        <v>-1.9326783701080208E-3</v>
      </c>
    </row>
    <row r="4260" spans="2:5" x14ac:dyDescent="0.35">
      <c r="B4260" s="191">
        <v>45336</v>
      </c>
      <c r="C4260" s="72">
        <v>1110.1300000000001</v>
      </c>
      <c r="D4260" s="192">
        <f t="shared" si="68"/>
        <v>2.04412087309422</v>
      </c>
      <c r="E4260">
        <v>-1.9329665192217016E-3</v>
      </c>
    </row>
    <row r="4261" spans="2:5" x14ac:dyDescent="0.35">
      <c r="B4261" s="191">
        <v>43852</v>
      </c>
      <c r="C4261" s="72">
        <v>364.68</v>
      </c>
      <c r="D4261" s="192">
        <f t="shared" si="68"/>
        <v>22.680519480519479</v>
      </c>
      <c r="E4261">
        <v>-1.9431292591477467E-3</v>
      </c>
    </row>
    <row r="4262" spans="2:5" x14ac:dyDescent="0.35">
      <c r="B4262" s="191">
        <v>35081</v>
      </c>
      <c r="C4262" s="72">
        <v>15.4</v>
      </c>
      <c r="D4262" s="192">
        <f t="shared" si="68"/>
        <v>3.9113428943937656E-3</v>
      </c>
      <c r="E4262">
        <v>-1.9442644199610948E-3</v>
      </c>
    </row>
    <row r="4263" spans="2:5" x14ac:dyDescent="0.35">
      <c r="B4263" s="191">
        <v>37777</v>
      </c>
      <c r="C4263" s="72">
        <v>15.34</v>
      </c>
      <c r="D4263" s="192">
        <f t="shared" si="68"/>
        <v>-0.88403386755367408</v>
      </c>
      <c r="E4263">
        <v>-1.9518542615484247E-3</v>
      </c>
    </row>
    <row r="4264" spans="2:5" x14ac:dyDescent="0.35">
      <c r="B4264" s="191">
        <v>41471</v>
      </c>
      <c r="C4264" s="72">
        <v>132.28</v>
      </c>
      <c r="D4264" s="192">
        <f t="shared" si="68"/>
        <v>-0.88068048564882462</v>
      </c>
      <c r="E4264">
        <v>-1.9616719480910483E-3</v>
      </c>
    </row>
    <row r="4265" spans="2:5" x14ac:dyDescent="0.35">
      <c r="B4265" s="191">
        <v>45939</v>
      </c>
      <c r="C4265" s="72">
        <v>1108.6199999999999</v>
      </c>
      <c r="D4265" s="192">
        <f t="shared" si="68"/>
        <v>9.9180618475477633</v>
      </c>
      <c r="E4265">
        <v>-1.962549513863987E-3</v>
      </c>
    </row>
    <row r="4266" spans="2:5" x14ac:dyDescent="0.35">
      <c r="B4266" s="191">
        <v>40486</v>
      </c>
      <c r="C4266" s="72">
        <v>101.54</v>
      </c>
      <c r="D4266" s="192">
        <f t="shared" si="68"/>
        <v>9.0734126984126995</v>
      </c>
      <c r="E4266">
        <v>-1.9657951641437466E-3</v>
      </c>
    </row>
    <row r="4267" spans="2:5" x14ac:dyDescent="0.35">
      <c r="B4267" s="191">
        <v>37571</v>
      </c>
      <c r="C4267" s="72">
        <v>10.08</v>
      </c>
      <c r="D4267" s="192">
        <f t="shared" si="68"/>
        <v>-0.95741085009295246</v>
      </c>
      <c r="E4267">
        <v>-1.980198019801982E-3</v>
      </c>
    </row>
    <row r="4268" spans="2:5" x14ac:dyDescent="0.35">
      <c r="B4268" s="191">
        <v>43670</v>
      </c>
      <c r="C4268" s="72">
        <v>236.68</v>
      </c>
      <c r="D4268" s="192">
        <f t="shared" si="68"/>
        <v>6.8370860927152322</v>
      </c>
      <c r="E4268">
        <v>-1.9818680160236246E-3</v>
      </c>
    </row>
    <row r="4269" spans="2:5" x14ac:dyDescent="0.35">
      <c r="B4269" s="191">
        <v>38300</v>
      </c>
      <c r="C4269" s="72">
        <v>30.2</v>
      </c>
      <c r="D4269" s="192">
        <f t="shared" si="68"/>
        <v>-0.45398662086421993</v>
      </c>
      <c r="E4269">
        <v>-1.982815598149501E-3</v>
      </c>
    </row>
    <row r="4270" spans="2:5" x14ac:dyDescent="0.35">
      <c r="B4270" s="191">
        <v>38981</v>
      </c>
      <c r="C4270" s="72">
        <v>55.31</v>
      </c>
      <c r="D4270" s="192">
        <f t="shared" si="68"/>
        <v>3.2650099764193197E-3</v>
      </c>
      <c r="E4270">
        <v>-1.9848430169613351E-3</v>
      </c>
    </row>
    <row r="4271" spans="2:5" x14ac:dyDescent="0.35">
      <c r="B4271" s="191">
        <v>39647</v>
      </c>
      <c r="C4271" s="72">
        <v>55.13</v>
      </c>
      <c r="D4271" s="192">
        <f t="shared" si="68"/>
        <v>-0.83296976307338055</v>
      </c>
      <c r="E4271">
        <v>-1.9913106444605644E-3</v>
      </c>
    </row>
    <row r="4272" spans="2:5" x14ac:dyDescent="0.35">
      <c r="B4272" s="191">
        <v>43895</v>
      </c>
      <c r="C4272" s="72">
        <v>330.06</v>
      </c>
      <c r="D4272" s="192">
        <f t="shared" si="68"/>
        <v>2.3078773301262778</v>
      </c>
      <c r="E4272">
        <v>-1.9956458635704832E-3</v>
      </c>
    </row>
    <row r="4273" spans="2:5" x14ac:dyDescent="0.35">
      <c r="B4273" s="191">
        <v>40424</v>
      </c>
      <c r="C4273" s="72">
        <v>99.78</v>
      </c>
      <c r="D4273" s="192">
        <f t="shared" si="68"/>
        <v>-0.64869908108298413</v>
      </c>
      <c r="E4273">
        <v>-2.0004000800160071E-3</v>
      </c>
    </row>
    <row r="4274" spans="2:5" x14ac:dyDescent="0.35">
      <c r="B4274" s="191">
        <v>43775</v>
      </c>
      <c r="C4274" s="72">
        <v>284.02999999999997</v>
      </c>
      <c r="D4274" s="192">
        <f t="shared" si="68"/>
        <v>8.50887177770338</v>
      </c>
      <c r="E4274">
        <v>-2.0028109627548973E-3</v>
      </c>
    </row>
    <row r="4275" spans="2:5" x14ac:dyDescent="0.35">
      <c r="B4275" s="191">
        <v>38296</v>
      </c>
      <c r="C4275" s="72">
        <v>29.87</v>
      </c>
      <c r="D4275" s="192">
        <f t="shared" si="68"/>
        <v>-0.96373503630138646</v>
      </c>
      <c r="E4275">
        <v>-2.0046775810222961E-3</v>
      </c>
    </row>
    <row r="4276" spans="2:5" x14ac:dyDescent="0.35">
      <c r="B4276" s="191">
        <v>45156</v>
      </c>
      <c r="C4276" s="72">
        <v>823.66</v>
      </c>
      <c r="D4276" s="192">
        <f t="shared" si="68"/>
        <v>-1.1295569399930483E-2</v>
      </c>
      <c r="E4276">
        <v>-2.011341055590643E-3</v>
      </c>
    </row>
    <row r="4277" spans="2:5" x14ac:dyDescent="0.35">
      <c r="B4277" s="191">
        <v>44446</v>
      </c>
      <c r="C4277" s="72">
        <v>833.07</v>
      </c>
      <c r="D4277" s="192">
        <f t="shared" si="68"/>
        <v>3.541623507605081</v>
      </c>
      <c r="E4277">
        <v>-2.0125786163521786E-3</v>
      </c>
    </row>
    <row r="4278" spans="2:5" x14ac:dyDescent="0.35">
      <c r="B4278" s="191">
        <v>42979</v>
      </c>
      <c r="C4278" s="72">
        <v>183.43</v>
      </c>
      <c r="D4278" s="192">
        <f t="shared" si="68"/>
        <v>-0.81980981944635456</v>
      </c>
      <c r="E4278">
        <v>-2.0130576713819348E-3</v>
      </c>
    </row>
    <row r="4279" spans="2:5" x14ac:dyDescent="0.35">
      <c r="B4279" s="191">
        <v>45692</v>
      </c>
      <c r="C4279" s="72">
        <v>1017.98</v>
      </c>
      <c r="D4279" s="192">
        <f t="shared" si="68"/>
        <v>0.27061672304255047</v>
      </c>
      <c r="E4279">
        <v>-2.0195286459353534E-3</v>
      </c>
    </row>
    <row r="4280" spans="2:5" x14ac:dyDescent="0.35">
      <c r="B4280" s="191">
        <v>44466</v>
      </c>
      <c r="C4280" s="72">
        <v>801.17</v>
      </c>
      <c r="D4280" s="192">
        <f t="shared" si="68"/>
        <v>53.390359809911743</v>
      </c>
      <c r="E4280">
        <v>-2.0303936223218244E-3</v>
      </c>
    </row>
    <row r="4281" spans="2:5" x14ac:dyDescent="0.35">
      <c r="B4281" s="191">
        <v>36746</v>
      </c>
      <c r="C4281" s="72">
        <v>14.73</v>
      </c>
      <c r="D4281" s="192">
        <f t="shared" si="68"/>
        <v>0.50922131147540983</v>
      </c>
      <c r="E4281">
        <v>-2.0325203252031798E-3</v>
      </c>
    </row>
    <row r="4282" spans="2:5" x14ac:dyDescent="0.35">
      <c r="B4282" s="191">
        <v>37145</v>
      </c>
      <c r="C4282" s="72">
        <v>9.76</v>
      </c>
      <c r="D4282" s="192">
        <f t="shared" si="68"/>
        <v>-0.99109675889183835</v>
      </c>
      <c r="E4282">
        <v>-2.0449897750510759E-3</v>
      </c>
    </row>
    <row r="4283" spans="2:5" x14ac:dyDescent="0.35">
      <c r="B4283" s="191">
        <v>45786</v>
      </c>
      <c r="C4283" s="72">
        <v>1096.23</v>
      </c>
      <c r="D4283" s="192">
        <f t="shared" si="68"/>
        <v>16.400476190476191</v>
      </c>
      <c r="E4283">
        <v>-2.057369661990549E-3</v>
      </c>
    </row>
    <row r="4284" spans="2:5" x14ac:dyDescent="0.35">
      <c r="B4284" s="191">
        <v>38798</v>
      </c>
      <c r="C4284" s="72">
        <v>63</v>
      </c>
      <c r="D4284" s="192">
        <f t="shared" si="68"/>
        <v>-0.3497109826589595</v>
      </c>
      <c r="E4284">
        <v>-2.059242832250896E-3</v>
      </c>
    </row>
    <row r="4285" spans="2:5" x14ac:dyDescent="0.35">
      <c r="B4285" s="191">
        <v>40382</v>
      </c>
      <c r="C4285" s="72">
        <v>96.88</v>
      </c>
      <c r="D4285" s="192">
        <f t="shared" si="68"/>
        <v>-0.19973566826367095</v>
      </c>
      <c r="E4285">
        <v>-2.0601565718995074E-3</v>
      </c>
    </row>
    <row r="4286" spans="2:5" x14ac:dyDescent="0.35">
      <c r="B4286" s="191">
        <v>41673</v>
      </c>
      <c r="C4286" s="72">
        <v>121.06</v>
      </c>
      <c r="D4286" s="192">
        <f t="shared" si="68"/>
        <v>-3.8290435335239903E-2</v>
      </c>
      <c r="E4286">
        <v>-2.0608358750309197E-3</v>
      </c>
    </row>
    <row r="4287" spans="2:5" x14ac:dyDescent="0.35">
      <c r="B4287" s="191">
        <v>42356</v>
      </c>
      <c r="C4287" s="72">
        <v>125.88</v>
      </c>
      <c r="D4287" s="192">
        <f t="shared" si="68"/>
        <v>0.1316073354908307</v>
      </c>
      <c r="E4287">
        <v>-2.0612018392263121E-3</v>
      </c>
    </row>
    <row r="4288" spans="2:5" x14ac:dyDescent="0.35">
      <c r="B4288" s="191">
        <v>42710</v>
      </c>
      <c r="C4288" s="72">
        <v>111.24</v>
      </c>
      <c r="D4288" s="192">
        <f t="shared" si="68"/>
        <v>-0.9027052557004539</v>
      </c>
      <c r="E4288">
        <v>-2.0633354265722215E-3</v>
      </c>
    </row>
    <row r="4289" spans="2:5" x14ac:dyDescent="0.35">
      <c r="B4289" s="191">
        <v>46057</v>
      </c>
      <c r="C4289" s="72">
        <v>1143.33</v>
      </c>
      <c r="D4289" s="192">
        <f t="shared" si="68"/>
        <v>78.39791666666666</v>
      </c>
      <c r="E4289">
        <v>-2.0773145036703244E-3</v>
      </c>
    </row>
    <row r="4290" spans="2:5" x14ac:dyDescent="0.35">
      <c r="B4290" s="191">
        <v>36969</v>
      </c>
      <c r="C4290" s="72">
        <v>14.4</v>
      </c>
      <c r="D4290" s="192">
        <f t="shared" si="68"/>
        <v>-0.97990230286113045</v>
      </c>
      <c r="E4290">
        <v>-2.0790020790020236E-3</v>
      </c>
    </row>
    <row r="4291" spans="2:5" x14ac:dyDescent="0.35">
      <c r="B4291" s="191">
        <v>44950</v>
      </c>
      <c r="C4291" s="72">
        <v>716.5</v>
      </c>
      <c r="D4291" s="192">
        <f t="shared" si="68"/>
        <v>-0.23778217484734365</v>
      </c>
      <c r="E4291">
        <v>-2.0891364902506648E-3</v>
      </c>
    </row>
    <row r="4292" spans="2:5" x14ac:dyDescent="0.35">
      <c r="B4292" s="191">
        <v>45629</v>
      </c>
      <c r="C4292" s="72">
        <v>940.02</v>
      </c>
      <c r="D4292" s="192">
        <f t="shared" ref="D4292:D4355" si="69">C4292/C4293-1</f>
        <v>-6.4824210589148223E-2</v>
      </c>
      <c r="E4292">
        <v>-2.0913173175935995E-3</v>
      </c>
    </row>
    <row r="4293" spans="2:5" x14ac:dyDescent="0.35">
      <c r="B4293" s="191">
        <v>45695</v>
      </c>
      <c r="C4293" s="72">
        <v>1005.18</v>
      </c>
      <c r="D4293" s="192">
        <f t="shared" si="69"/>
        <v>0.42736644798500456</v>
      </c>
      <c r="E4293">
        <v>-2.104636156060713E-3</v>
      </c>
    </row>
    <row r="4294" spans="2:5" x14ac:dyDescent="0.35">
      <c r="B4294" s="191">
        <v>44964</v>
      </c>
      <c r="C4294" s="72">
        <v>704.22</v>
      </c>
      <c r="D4294" s="192">
        <f t="shared" si="69"/>
        <v>10.561648333606962</v>
      </c>
      <c r="E4294">
        <v>-2.1254888624383517E-3</v>
      </c>
    </row>
    <row r="4295" spans="2:5" x14ac:dyDescent="0.35">
      <c r="B4295" s="191">
        <v>38608</v>
      </c>
      <c r="C4295" s="72">
        <v>60.91</v>
      </c>
      <c r="D4295" s="192">
        <f t="shared" si="69"/>
        <v>-0.94391034495460158</v>
      </c>
      <c r="E4295">
        <v>-2.1297509829620864E-3</v>
      </c>
    </row>
    <row r="4296" spans="2:5" x14ac:dyDescent="0.35">
      <c r="B4296" s="191">
        <v>45463</v>
      </c>
      <c r="C4296" s="72">
        <v>1085.94</v>
      </c>
      <c r="D4296" s="192">
        <f t="shared" si="69"/>
        <v>0.42241142183509073</v>
      </c>
      <c r="E4296">
        <v>-2.1318434932827701E-3</v>
      </c>
    </row>
    <row r="4297" spans="2:5" x14ac:dyDescent="0.35">
      <c r="B4297" s="191">
        <v>45057</v>
      </c>
      <c r="C4297" s="72">
        <v>763.45</v>
      </c>
      <c r="D4297" s="192">
        <f t="shared" si="69"/>
        <v>-0.31054879755809006</v>
      </c>
      <c r="E4297">
        <v>-2.1435386686533553E-3</v>
      </c>
    </row>
    <row r="4298" spans="2:5" x14ac:dyDescent="0.35">
      <c r="B4298" s="191">
        <v>46087</v>
      </c>
      <c r="C4298" s="72">
        <v>1107.33</v>
      </c>
      <c r="D4298" s="192">
        <f t="shared" si="69"/>
        <v>1.3221945684795955E-2</v>
      </c>
      <c r="E4298">
        <v>-2.1447044723397202E-3</v>
      </c>
    </row>
    <row r="4299" spans="2:5" x14ac:dyDescent="0.35">
      <c r="B4299" s="191">
        <v>45435</v>
      </c>
      <c r="C4299" s="72">
        <v>1092.8800000000001</v>
      </c>
      <c r="D4299" s="192">
        <f t="shared" si="69"/>
        <v>2.1549154998030673E-3</v>
      </c>
      <c r="E4299">
        <v>-2.145668033198378E-3</v>
      </c>
    </row>
    <row r="4300" spans="2:5" x14ac:dyDescent="0.35">
      <c r="B4300" s="191">
        <v>45387</v>
      </c>
      <c r="C4300" s="72">
        <v>1090.53</v>
      </c>
      <c r="D4300" s="192">
        <f t="shared" si="69"/>
        <v>0.44225199370478618</v>
      </c>
      <c r="E4300">
        <v>-2.1502818241710964E-3</v>
      </c>
    </row>
    <row r="4301" spans="2:5" x14ac:dyDescent="0.35">
      <c r="B4301" s="191">
        <v>44655</v>
      </c>
      <c r="C4301" s="72">
        <v>756.13</v>
      </c>
      <c r="D4301" s="192">
        <f t="shared" si="69"/>
        <v>12.584800574919154</v>
      </c>
      <c r="E4301">
        <v>-2.1510768581081141E-3</v>
      </c>
    </row>
    <row r="4302" spans="2:5" x14ac:dyDescent="0.35">
      <c r="B4302" s="191">
        <v>38972</v>
      </c>
      <c r="C4302" s="72">
        <v>55.66</v>
      </c>
      <c r="D4302" s="192">
        <f t="shared" si="69"/>
        <v>-0.47732181425485964</v>
      </c>
      <c r="E4302">
        <v>-2.1513087128003372E-3</v>
      </c>
    </row>
    <row r="4303" spans="2:5" x14ac:dyDescent="0.35">
      <c r="B4303" s="191">
        <v>42489</v>
      </c>
      <c r="C4303" s="72">
        <v>106.49</v>
      </c>
      <c r="D4303" s="192">
        <f t="shared" si="69"/>
        <v>0.35517943497073046</v>
      </c>
      <c r="E4303">
        <v>-2.1551724137931494E-3</v>
      </c>
    </row>
    <row r="4304" spans="2:5" x14ac:dyDescent="0.35">
      <c r="B4304" s="191">
        <v>40682</v>
      </c>
      <c r="C4304" s="72">
        <v>78.58</v>
      </c>
      <c r="D4304" s="192">
        <f t="shared" si="69"/>
        <v>-0.43078594712060858</v>
      </c>
      <c r="E4304">
        <v>-2.1587301587301377E-3</v>
      </c>
    </row>
    <row r="4305" spans="2:5" x14ac:dyDescent="0.35">
      <c r="B4305" s="191">
        <v>41240</v>
      </c>
      <c r="C4305" s="72">
        <v>138.05000000000001</v>
      </c>
      <c r="D4305" s="192">
        <f t="shared" si="69"/>
        <v>1.3189988241222914</v>
      </c>
      <c r="E4305">
        <v>-2.1684134441631864E-3</v>
      </c>
    </row>
    <row r="4306" spans="2:5" x14ac:dyDescent="0.35">
      <c r="B4306" s="191">
        <v>39475</v>
      </c>
      <c r="C4306" s="72">
        <v>59.53</v>
      </c>
      <c r="D4306" s="192">
        <f t="shared" si="69"/>
        <v>-0.8285673146148308</v>
      </c>
      <c r="E4306">
        <v>-2.1790144150183322E-3</v>
      </c>
    </row>
    <row r="4307" spans="2:5" x14ac:dyDescent="0.35">
      <c r="B4307" s="191">
        <v>43985</v>
      </c>
      <c r="C4307" s="72">
        <v>347.25</v>
      </c>
      <c r="D4307" s="192">
        <f t="shared" si="69"/>
        <v>5.3389923329682363</v>
      </c>
      <c r="E4307">
        <v>-2.1838452918019335E-3</v>
      </c>
    </row>
    <row r="4308" spans="2:5" x14ac:dyDescent="0.35">
      <c r="B4308" s="191">
        <v>39297</v>
      </c>
      <c r="C4308" s="72">
        <v>54.78</v>
      </c>
      <c r="D4308" s="192">
        <f t="shared" si="69"/>
        <v>-0.95117734086736427</v>
      </c>
      <c r="E4308">
        <v>-2.1857923497267118E-3</v>
      </c>
    </row>
    <row r="4309" spans="2:5" x14ac:dyDescent="0.35">
      <c r="B4309" s="191">
        <v>45449</v>
      </c>
      <c r="C4309" s="72">
        <v>1122.02</v>
      </c>
      <c r="D4309" s="192">
        <f t="shared" si="69"/>
        <v>19.531015553522415</v>
      </c>
      <c r="E4309">
        <v>-2.1876778599886348E-3</v>
      </c>
    </row>
    <row r="4310" spans="2:5" x14ac:dyDescent="0.35">
      <c r="B4310" s="191">
        <v>38894</v>
      </c>
      <c r="C4310" s="72">
        <v>54.65</v>
      </c>
      <c r="D4310" s="192">
        <f t="shared" si="69"/>
        <v>-0.95343705268897827</v>
      </c>
      <c r="E4310">
        <v>-2.1909804637576524E-3</v>
      </c>
    </row>
    <row r="4311" spans="2:5" x14ac:dyDescent="0.35">
      <c r="B4311" s="191">
        <v>45356</v>
      </c>
      <c r="C4311" s="72">
        <v>1173.68</v>
      </c>
      <c r="D4311" s="192">
        <f t="shared" si="69"/>
        <v>4.6318618042226491</v>
      </c>
      <c r="E4311">
        <v>-2.2018754197590251E-3</v>
      </c>
    </row>
    <row r="4312" spans="2:5" x14ac:dyDescent="0.35">
      <c r="B4312" s="191">
        <v>43047</v>
      </c>
      <c r="C4312" s="72">
        <v>208.4</v>
      </c>
      <c r="D4312" s="192">
        <f t="shared" si="69"/>
        <v>1.1909167367535742</v>
      </c>
      <c r="E4312">
        <v>-2.2024322512688155E-3</v>
      </c>
    </row>
    <row r="4313" spans="2:5" x14ac:dyDescent="0.35">
      <c r="B4313" s="191">
        <v>40414</v>
      </c>
      <c r="C4313" s="72">
        <v>95.12</v>
      </c>
      <c r="D4313" s="192">
        <f t="shared" si="69"/>
        <v>-8.5824123017779863E-2</v>
      </c>
      <c r="E4313">
        <v>-2.2028742263714429E-3</v>
      </c>
    </row>
    <row r="4314" spans="2:5" x14ac:dyDescent="0.35">
      <c r="B4314" s="191">
        <v>42242</v>
      </c>
      <c r="C4314" s="72">
        <v>104.05</v>
      </c>
      <c r="D4314" s="192">
        <f t="shared" si="69"/>
        <v>-0.90687788069987019</v>
      </c>
      <c r="E4314">
        <v>-2.2056003068661179E-3</v>
      </c>
    </row>
    <row r="4315" spans="2:5" x14ac:dyDescent="0.35">
      <c r="B4315" s="191">
        <v>45919</v>
      </c>
      <c r="C4315" s="72">
        <v>1117.3499999999999</v>
      </c>
      <c r="D4315" s="192">
        <f t="shared" si="69"/>
        <v>23.835519004223158</v>
      </c>
      <c r="E4315">
        <v>-2.2057116322266035E-3</v>
      </c>
    </row>
    <row r="4316" spans="2:5" x14ac:dyDescent="0.35">
      <c r="B4316" s="191">
        <v>38540</v>
      </c>
      <c r="C4316" s="72">
        <v>44.99</v>
      </c>
      <c r="D4316" s="192">
        <f t="shared" si="69"/>
        <v>-0.40473670283143681</v>
      </c>
      <c r="E4316">
        <v>-2.2177866489243581E-3</v>
      </c>
    </row>
    <row r="4317" spans="2:5" x14ac:dyDescent="0.35">
      <c r="B4317" s="191">
        <v>40855</v>
      </c>
      <c r="C4317" s="72">
        <v>75.58</v>
      </c>
      <c r="D4317" s="192">
        <f t="shared" si="69"/>
        <v>-0.93593014877294112</v>
      </c>
      <c r="E4317">
        <v>-2.2442244224423202E-3</v>
      </c>
    </row>
    <row r="4318" spans="2:5" x14ac:dyDescent="0.35">
      <c r="B4318" s="191">
        <v>45533</v>
      </c>
      <c r="C4318" s="72">
        <v>1179.6500000000001</v>
      </c>
      <c r="D4318" s="192">
        <f t="shared" si="69"/>
        <v>7.9550595915888582</v>
      </c>
      <c r="E4318">
        <v>-2.2498329541320583E-3</v>
      </c>
    </row>
    <row r="4319" spans="2:5" x14ac:dyDescent="0.35">
      <c r="B4319" s="191">
        <v>41780</v>
      </c>
      <c r="C4319" s="72">
        <v>131.72999999999999</v>
      </c>
      <c r="D4319" s="192">
        <f t="shared" si="69"/>
        <v>3.2908794788273612</v>
      </c>
      <c r="E4319">
        <v>-2.2722108611680225E-3</v>
      </c>
    </row>
    <row r="4320" spans="2:5" x14ac:dyDescent="0.35">
      <c r="B4320" s="191">
        <v>38238</v>
      </c>
      <c r="C4320" s="72">
        <v>30.7</v>
      </c>
      <c r="D4320" s="192">
        <f t="shared" si="69"/>
        <v>-0.77403209185926691</v>
      </c>
      <c r="E4320">
        <v>-2.2749431264218467E-3</v>
      </c>
    </row>
    <row r="4321" spans="2:5" x14ac:dyDescent="0.35">
      <c r="B4321" s="191">
        <v>41984</v>
      </c>
      <c r="C4321" s="72">
        <v>135.86000000000001</v>
      </c>
      <c r="D4321" s="192">
        <f t="shared" si="69"/>
        <v>-0.80969590004342284</v>
      </c>
      <c r="E4321">
        <v>-2.2765660571342217E-3</v>
      </c>
    </row>
    <row r="4322" spans="2:5" x14ac:dyDescent="0.35">
      <c r="B4322" s="191">
        <v>44692</v>
      </c>
      <c r="C4322" s="72">
        <v>713.91</v>
      </c>
      <c r="D4322" s="192">
        <f t="shared" si="69"/>
        <v>2.4863993749084337</v>
      </c>
      <c r="E4322">
        <v>-2.2779998322944861E-3</v>
      </c>
    </row>
    <row r="4323" spans="2:5" x14ac:dyDescent="0.35">
      <c r="B4323" s="191">
        <v>43460</v>
      </c>
      <c r="C4323" s="72">
        <v>204.77</v>
      </c>
      <c r="D4323" s="192">
        <f t="shared" si="69"/>
        <v>-0.81639588264830354</v>
      </c>
      <c r="E4323">
        <v>-2.2900019489378032E-3</v>
      </c>
    </row>
    <row r="4324" spans="2:5" x14ac:dyDescent="0.35">
      <c r="B4324" s="191">
        <v>45453</v>
      </c>
      <c r="C4324" s="72">
        <v>1115.28</v>
      </c>
      <c r="D4324" s="192">
        <f t="shared" si="69"/>
        <v>50.324436263230552</v>
      </c>
      <c r="E4324">
        <v>-2.2901309668645897E-3</v>
      </c>
    </row>
    <row r="4325" spans="2:5" x14ac:dyDescent="0.35">
      <c r="B4325" s="191">
        <v>36199</v>
      </c>
      <c r="C4325" s="72">
        <v>21.73</v>
      </c>
      <c r="D4325" s="192">
        <f t="shared" si="69"/>
        <v>-0.97973930556073552</v>
      </c>
      <c r="E4325">
        <v>-2.2956841138659367E-3</v>
      </c>
    </row>
    <row r="4326" spans="2:5" x14ac:dyDescent="0.35">
      <c r="B4326" s="191">
        <v>45894</v>
      </c>
      <c r="C4326" s="72">
        <v>1072.52</v>
      </c>
      <c r="D4326" s="192">
        <f t="shared" si="69"/>
        <v>-2.3001175109540251E-2</v>
      </c>
      <c r="E4326">
        <v>-2.3069767441861178E-3</v>
      </c>
    </row>
    <row r="4327" spans="2:5" x14ac:dyDescent="0.35">
      <c r="B4327" s="191">
        <v>45296</v>
      </c>
      <c r="C4327" s="72">
        <v>1097.77</v>
      </c>
      <c r="D4327" s="192">
        <f t="shared" si="69"/>
        <v>8.4108015430775822</v>
      </c>
      <c r="E4327">
        <v>-2.3084403486289817E-3</v>
      </c>
    </row>
    <row r="4328" spans="2:5" x14ac:dyDescent="0.35">
      <c r="B4328" s="191">
        <v>42573</v>
      </c>
      <c r="C4328" s="72">
        <v>116.65</v>
      </c>
      <c r="D4328" s="192">
        <f t="shared" si="69"/>
        <v>2.0002572016460904</v>
      </c>
      <c r="E4328">
        <v>-2.3092712966130691E-3</v>
      </c>
    </row>
    <row r="4329" spans="2:5" x14ac:dyDescent="0.35">
      <c r="B4329" s="191">
        <v>38488</v>
      </c>
      <c r="C4329" s="72">
        <v>38.880000000000003</v>
      </c>
      <c r="D4329" s="192">
        <f t="shared" si="69"/>
        <v>0.80083371931449765</v>
      </c>
      <c r="E4329">
        <v>-2.3094688221707571E-3</v>
      </c>
    </row>
    <row r="4330" spans="2:5" x14ac:dyDescent="0.35">
      <c r="B4330" s="191">
        <v>36167</v>
      </c>
      <c r="C4330" s="72">
        <v>21.59</v>
      </c>
      <c r="D4330" s="192">
        <f t="shared" si="69"/>
        <v>0.66846986089644522</v>
      </c>
      <c r="E4330">
        <v>-2.3105360443623768E-3</v>
      </c>
    </row>
    <row r="4331" spans="2:5" x14ac:dyDescent="0.35">
      <c r="B4331" s="191">
        <v>35346</v>
      </c>
      <c r="C4331" s="72">
        <v>12.94</v>
      </c>
      <c r="D4331" s="192">
        <f t="shared" si="69"/>
        <v>-0.95355681573469242</v>
      </c>
      <c r="E4331">
        <v>-2.3130300693909867E-3</v>
      </c>
    </row>
    <row r="4332" spans="2:5" x14ac:dyDescent="0.35">
      <c r="B4332" s="191">
        <v>43090</v>
      </c>
      <c r="C4332" s="72">
        <v>278.62</v>
      </c>
      <c r="D4332" s="192">
        <f t="shared" si="69"/>
        <v>1.1125180074304346</v>
      </c>
      <c r="E4332">
        <v>-2.3274966877930847E-3</v>
      </c>
    </row>
    <row r="4333" spans="2:5" x14ac:dyDescent="0.35">
      <c r="B4333" s="191">
        <v>42101</v>
      </c>
      <c r="C4333" s="72">
        <v>131.88999999999999</v>
      </c>
      <c r="D4333" s="192">
        <f t="shared" si="69"/>
        <v>0.82546712802768152</v>
      </c>
      <c r="E4333">
        <v>-2.3449319213313391E-3</v>
      </c>
    </row>
    <row r="4334" spans="2:5" x14ac:dyDescent="0.35">
      <c r="B4334" s="191">
        <v>40143</v>
      </c>
      <c r="C4334" s="72">
        <v>72.25</v>
      </c>
      <c r="D4334" s="192">
        <f t="shared" si="69"/>
        <v>0.3098259608411893</v>
      </c>
      <c r="E4334">
        <v>-2.3474178403756207E-3</v>
      </c>
    </row>
    <row r="4335" spans="2:5" x14ac:dyDescent="0.35">
      <c r="B4335" s="191">
        <v>38908</v>
      </c>
      <c r="C4335" s="72">
        <v>55.16</v>
      </c>
      <c r="D4335" s="192">
        <f t="shared" si="69"/>
        <v>-0.58027697458529903</v>
      </c>
      <c r="E4335">
        <v>-2.3512389220474716E-3</v>
      </c>
    </row>
    <row r="4336" spans="2:5" x14ac:dyDescent="0.35">
      <c r="B4336" s="191">
        <v>41740</v>
      </c>
      <c r="C4336" s="72">
        <v>131.41999999999999</v>
      </c>
      <c r="D4336" s="192">
        <f t="shared" si="69"/>
        <v>1.8189618189618186</v>
      </c>
      <c r="E4336">
        <v>-2.3532984134213564E-3</v>
      </c>
    </row>
    <row r="4337" spans="2:5" x14ac:dyDescent="0.35">
      <c r="B4337" s="191">
        <v>39184</v>
      </c>
      <c r="C4337" s="72">
        <v>46.62</v>
      </c>
      <c r="D4337" s="192">
        <f t="shared" si="69"/>
        <v>-0.91790085409879374</v>
      </c>
      <c r="E4337">
        <v>-2.3539482131392786E-3</v>
      </c>
    </row>
    <row r="4338" spans="2:5" x14ac:dyDescent="0.35">
      <c r="B4338" s="191">
        <v>44217</v>
      </c>
      <c r="C4338" s="72">
        <v>567.85</v>
      </c>
      <c r="D4338" s="192">
        <f t="shared" si="69"/>
        <v>7.4076103050044413</v>
      </c>
      <c r="E4338">
        <v>-2.3542226672992328E-3</v>
      </c>
    </row>
    <row r="4339" spans="2:5" x14ac:dyDescent="0.35">
      <c r="B4339" s="191">
        <v>39442</v>
      </c>
      <c r="C4339" s="72">
        <v>67.540000000000006</v>
      </c>
      <c r="D4339" s="192">
        <f t="shared" si="69"/>
        <v>6.8332806074027364E-2</v>
      </c>
      <c r="E4339">
        <v>-2.3633677991137247E-3</v>
      </c>
    </row>
    <row r="4340" spans="2:5" x14ac:dyDescent="0.35">
      <c r="B4340" s="191">
        <v>39363</v>
      </c>
      <c r="C4340" s="72">
        <v>63.22</v>
      </c>
      <c r="D4340" s="192">
        <f t="shared" si="69"/>
        <v>4.0015822784810124</v>
      </c>
      <c r="E4340">
        <v>-2.367050654883962E-3</v>
      </c>
    </row>
    <row r="4341" spans="2:5" x14ac:dyDescent="0.35">
      <c r="B4341" s="191">
        <v>37421</v>
      </c>
      <c r="C4341" s="72">
        <v>12.64</v>
      </c>
      <c r="D4341" s="192">
        <f t="shared" si="69"/>
        <v>-0.89982564590267877</v>
      </c>
      <c r="E4341">
        <v>-2.3677979479084232E-3</v>
      </c>
    </row>
    <row r="4342" spans="2:5" x14ac:dyDescent="0.35">
      <c r="B4342" s="191">
        <v>41527</v>
      </c>
      <c r="C4342" s="72">
        <v>126.18</v>
      </c>
      <c r="D4342" s="192">
        <f t="shared" si="69"/>
        <v>-0.84971235960409253</v>
      </c>
      <c r="E4342">
        <v>-2.3719165085388516E-3</v>
      </c>
    </row>
    <row r="4343" spans="2:5" x14ac:dyDescent="0.35">
      <c r="B4343" s="191">
        <v>45110</v>
      </c>
      <c r="C4343" s="72">
        <v>839.59</v>
      </c>
      <c r="D4343" s="192">
        <f t="shared" si="69"/>
        <v>99.18973747016706</v>
      </c>
      <c r="E4343">
        <v>-2.3764540928480349E-3</v>
      </c>
    </row>
    <row r="4344" spans="2:5" x14ac:dyDescent="0.35">
      <c r="B4344" s="191">
        <v>37179</v>
      </c>
      <c r="C4344" s="72">
        <v>8.3800000000000008</v>
      </c>
      <c r="D4344" s="192">
        <f t="shared" si="69"/>
        <v>-0.49910340705319778</v>
      </c>
      <c r="E4344">
        <v>-2.3809523809523725E-3</v>
      </c>
    </row>
    <row r="4345" spans="2:5" x14ac:dyDescent="0.35">
      <c r="B4345" s="191">
        <v>36922</v>
      </c>
      <c r="C4345" s="72">
        <v>16.73</v>
      </c>
      <c r="D4345" s="192">
        <f t="shared" si="69"/>
        <v>-0.93442558695566968</v>
      </c>
      <c r="E4345">
        <v>-2.3852116875372475E-3</v>
      </c>
    </row>
    <row r="4346" spans="2:5" x14ac:dyDescent="0.35">
      <c r="B4346" s="191">
        <v>43160</v>
      </c>
      <c r="C4346" s="72">
        <v>255.13</v>
      </c>
      <c r="D4346" s="192">
        <f t="shared" si="69"/>
        <v>3.0703573707721761</v>
      </c>
      <c r="E4346">
        <v>-2.3852350043013226E-3</v>
      </c>
    </row>
    <row r="4347" spans="2:5" x14ac:dyDescent="0.35">
      <c r="B4347" s="191">
        <v>39273</v>
      </c>
      <c r="C4347" s="72">
        <v>62.68</v>
      </c>
      <c r="D4347" s="192">
        <f t="shared" si="69"/>
        <v>-0.93388464621745915</v>
      </c>
      <c r="E4347">
        <v>-2.3873945567404187E-3</v>
      </c>
    </row>
    <row r="4348" spans="2:5" x14ac:dyDescent="0.35">
      <c r="B4348" s="191">
        <v>45671</v>
      </c>
      <c r="C4348" s="72">
        <v>948.04</v>
      </c>
      <c r="D4348" s="192">
        <f t="shared" si="69"/>
        <v>6.5837133029357648</v>
      </c>
      <c r="E4348">
        <v>-2.3886942155717517E-3</v>
      </c>
    </row>
    <row r="4349" spans="2:5" x14ac:dyDescent="0.35">
      <c r="B4349" s="191">
        <v>41302</v>
      </c>
      <c r="C4349" s="72">
        <v>125.01</v>
      </c>
      <c r="D4349" s="192">
        <f t="shared" si="69"/>
        <v>0.11427043408503446</v>
      </c>
      <c r="E4349">
        <v>-2.3940627244433133E-3</v>
      </c>
    </row>
    <row r="4350" spans="2:5" x14ac:dyDescent="0.35">
      <c r="B4350" s="191">
        <v>42745</v>
      </c>
      <c r="C4350" s="72">
        <v>112.19</v>
      </c>
      <c r="D4350" s="192">
        <f t="shared" si="69"/>
        <v>4.419806763285024</v>
      </c>
      <c r="E4350">
        <v>-2.40085363684861E-3</v>
      </c>
    </row>
    <row r="4351" spans="2:5" x14ac:dyDescent="0.35">
      <c r="B4351" s="191">
        <v>36649</v>
      </c>
      <c r="C4351" s="72">
        <v>20.7</v>
      </c>
      <c r="D4351" s="192">
        <f t="shared" si="69"/>
        <v>-0.96946091882800745</v>
      </c>
      <c r="E4351">
        <v>-2.4096385542169418E-3</v>
      </c>
    </row>
    <row r="4352" spans="2:5" x14ac:dyDescent="0.35">
      <c r="B4352" s="191">
        <v>45006</v>
      </c>
      <c r="C4352" s="72">
        <v>677.82</v>
      </c>
      <c r="D4352" s="192">
        <f t="shared" si="69"/>
        <v>4.4729107791683491</v>
      </c>
      <c r="E4352">
        <v>-2.4136814529184258E-3</v>
      </c>
    </row>
    <row r="4353" spans="2:5" x14ac:dyDescent="0.35">
      <c r="B4353" s="191">
        <v>41592</v>
      </c>
      <c r="C4353" s="72">
        <v>123.85</v>
      </c>
      <c r="D4353" s="192">
        <f t="shared" si="69"/>
        <v>-0.79716339933506941</v>
      </c>
      <c r="E4353">
        <v>-2.4164317358035259E-3</v>
      </c>
    </row>
    <row r="4354" spans="2:5" x14ac:dyDescent="0.35">
      <c r="B4354" s="191">
        <v>44328</v>
      </c>
      <c r="C4354" s="72">
        <v>610.59</v>
      </c>
      <c r="D4354" s="192">
        <f t="shared" si="69"/>
        <v>23.700242718446603</v>
      </c>
      <c r="E4354">
        <v>-2.4180240822128107E-3</v>
      </c>
    </row>
    <row r="4355" spans="2:5" x14ac:dyDescent="0.35">
      <c r="B4355" s="191">
        <v>35888</v>
      </c>
      <c r="C4355" s="72">
        <v>24.72</v>
      </c>
      <c r="D4355" s="192">
        <f t="shared" si="69"/>
        <v>2.0109622411693051</v>
      </c>
      <c r="E4355">
        <v>-2.4213075060534051E-3</v>
      </c>
    </row>
    <row r="4356" spans="2:5" x14ac:dyDescent="0.35">
      <c r="B4356" s="191">
        <v>37169</v>
      </c>
      <c r="C4356" s="72">
        <v>8.2100000000000009</v>
      </c>
      <c r="D4356" s="192">
        <f t="shared" ref="D4356:D4419" si="70">C4356/C4357-1</f>
        <v>-0.66612444082960542</v>
      </c>
      <c r="E4356">
        <v>-2.430133657351119E-3</v>
      </c>
    </row>
    <row r="4357" spans="2:5" x14ac:dyDescent="0.35">
      <c r="B4357" s="191">
        <v>36306</v>
      </c>
      <c r="C4357" s="72">
        <v>24.59</v>
      </c>
      <c r="D4357" s="192">
        <f t="shared" si="70"/>
        <v>-0.9798553253541088</v>
      </c>
      <c r="E4357">
        <v>-2.4340770791074773E-3</v>
      </c>
    </row>
    <row r="4358" spans="2:5" x14ac:dyDescent="0.35">
      <c r="B4358" s="191">
        <v>46160</v>
      </c>
      <c r="C4358" s="72">
        <v>1220.67</v>
      </c>
      <c r="D4358" s="192">
        <f t="shared" si="70"/>
        <v>3.4974818130945717E-2</v>
      </c>
      <c r="E4358">
        <v>-2.4353369018919047E-3</v>
      </c>
    </row>
    <row r="4359" spans="2:5" x14ac:dyDescent="0.35">
      <c r="B4359" s="191">
        <v>46035</v>
      </c>
      <c r="C4359" s="72">
        <v>1179.42</v>
      </c>
      <c r="D4359" s="192">
        <f t="shared" si="70"/>
        <v>11.158969072164949</v>
      </c>
      <c r="E4359">
        <v>-2.4359299670133616E-3</v>
      </c>
    </row>
    <row r="4360" spans="2:5" x14ac:dyDescent="0.35">
      <c r="B4360" s="191">
        <v>40361</v>
      </c>
      <c r="C4360" s="72">
        <v>97</v>
      </c>
      <c r="D4360" s="192">
        <f t="shared" si="70"/>
        <v>-0.22536336048554539</v>
      </c>
      <c r="E4360">
        <v>-2.46812011517894E-3</v>
      </c>
    </row>
    <row r="4361" spans="2:5" x14ac:dyDescent="0.35">
      <c r="B4361" s="191">
        <v>42793</v>
      </c>
      <c r="C4361" s="72">
        <v>125.22</v>
      </c>
      <c r="D4361" s="192">
        <f t="shared" si="70"/>
        <v>-8.7384301435755485E-2</v>
      </c>
      <c r="E4361">
        <v>-2.4695291962081312E-3</v>
      </c>
    </row>
    <row r="4362" spans="2:5" x14ac:dyDescent="0.35">
      <c r="B4362" s="191">
        <v>41200</v>
      </c>
      <c r="C4362" s="72">
        <v>137.21</v>
      </c>
      <c r="D4362" s="192">
        <f t="shared" si="70"/>
        <v>-0.77022138861908429</v>
      </c>
      <c r="E4362">
        <v>-2.4718284260268897E-3</v>
      </c>
    </row>
    <row r="4363" spans="2:5" x14ac:dyDescent="0.35">
      <c r="B4363" s="191">
        <v>44251</v>
      </c>
      <c r="C4363" s="72">
        <v>597.14</v>
      </c>
      <c r="D4363" s="192">
        <f t="shared" si="70"/>
        <v>-0.33121283053524031</v>
      </c>
      <c r="E4363">
        <v>-2.4723530787478243E-3</v>
      </c>
    </row>
    <row r="4364" spans="2:5" x14ac:dyDescent="0.35">
      <c r="B4364" s="191">
        <v>45645</v>
      </c>
      <c r="C4364" s="72">
        <v>892.87</v>
      </c>
      <c r="D4364" s="192">
        <f t="shared" si="70"/>
        <v>16.0916921898928</v>
      </c>
      <c r="E4364">
        <v>-2.4801975220368755E-3</v>
      </c>
    </row>
    <row r="4365" spans="2:5" x14ac:dyDescent="0.35">
      <c r="B4365" s="191">
        <v>38653</v>
      </c>
      <c r="C4365" s="72">
        <v>52.24</v>
      </c>
      <c r="D4365" s="192">
        <f t="shared" si="70"/>
        <v>-0.34511721198445522</v>
      </c>
      <c r="E4365">
        <v>-2.4823372159632484E-3</v>
      </c>
    </row>
    <row r="4366" spans="2:5" x14ac:dyDescent="0.35">
      <c r="B4366" s="191">
        <v>40625</v>
      </c>
      <c r="C4366" s="72">
        <v>79.77</v>
      </c>
      <c r="D4366" s="192">
        <f t="shared" si="70"/>
        <v>-0.35387979912522272</v>
      </c>
      <c r="E4366">
        <v>-2.5009378516944736E-3</v>
      </c>
    </row>
    <row r="4367" spans="2:5" x14ac:dyDescent="0.35">
      <c r="B4367" s="191">
        <v>42594</v>
      </c>
      <c r="C4367" s="72">
        <v>123.46</v>
      </c>
      <c r="D4367" s="192">
        <f t="shared" si="70"/>
        <v>-0.83554673451174188</v>
      </c>
      <c r="E4367">
        <v>-2.5046457138240275E-3</v>
      </c>
    </row>
    <row r="4368" spans="2:5" x14ac:dyDescent="0.35">
      <c r="B4368" s="191">
        <v>45064</v>
      </c>
      <c r="C4368" s="72">
        <v>750.73</v>
      </c>
      <c r="D4368" s="192">
        <f t="shared" si="70"/>
        <v>0.52627726838392253</v>
      </c>
      <c r="E4368">
        <v>-2.5112274454571759E-3</v>
      </c>
    </row>
    <row r="4369" spans="2:5" x14ac:dyDescent="0.35">
      <c r="B4369" s="191">
        <v>44154</v>
      </c>
      <c r="C4369" s="72">
        <v>491.87</v>
      </c>
      <c r="D4369" s="192">
        <f t="shared" si="70"/>
        <v>3.6072499063319592</v>
      </c>
      <c r="E4369">
        <v>-2.514651903226528E-3</v>
      </c>
    </row>
    <row r="4370" spans="2:5" x14ac:dyDescent="0.35">
      <c r="B4370" s="191">
        <v>42507</v>
      </c>
      <c r="C4370" s="72">
        <v>106.76</v>
      </c>
      <c r="D4370" s="192">
        <f t="shared" si="70"/>
        <v>-0.20358075345020521</v>
      </c>
      <c r="E4370">
        <v>-2.5226571989162005E-3</v>
      </c>
    </row>
    <row r="4371" spans="2:5" x14ac:dyDescent="0.35">
      <c r="B4371" s="191">
        <v>41555</v>
      </c>
      <c r="C4371" s="72">
        <v>134.05000000000001</v>
      </c>
      <c r="D4371" s="192">
        <f t="shared" si="70"/>
        <v>-0.53907781178007763</v>
      </c>
      <c r="E4371">
        <v>-2.5299501450999351E-3</v>
      </c>
    </row>
    <row r="4372" spans="2:5" x14ac:dyDescent="0.35">
      <c r="B4372" s="191">
        <v>43111</v>
      </c>
      <c r="C4372" s="72">
        <v>290.83</v>
      </c>
      <c r="D4372" s="192">
        <f t="shared" si="70"/>
        <v>3.368128567137278</v>
      </c>
      <c r="E4372">
        <v>-2.5379840175601132E-3</v>
      </c>
    </row>
    <row r="4373" spans="2:5" x14ac:dyDescent="0.35">
      <c r="B4373" s="191">
        <v>39553</v>
      </c>
      <c r="C4373" s="72">
        <v>66.58</v>
      </c>
      <c r="D4373" s="192">
        <f t="shared" si="70"/>
        <v>-0.90169936956489638</v>
      </c>
      <c r="E4373">
        <v>-2.5468164794008041E-3</v>
      </c>
    </row>
    <row r="4374" spans="2:5" x14ac:dyDescent="0.35">
      <c r="B4374" s="191">
        <v>44588</v>
      </c>
      <c r="C4374" s="72">
        <v>677.31</v>
      </c>
      <c r="D4374" s="192">
        <f t="shared" si="70"/>
        <v>13.503426124197</v>
      </c>
      <c r="E4374">
        <v>-2.5477144203581714E-3</v>
      </c>
    </row>
    <row r="4375" spans="2:5" x14ac:dyDescent="0.35">
      <c r="B4375" s="191">
        <v>39806</v>
      </c>
      <c r="C4375" s="72">
        <v>46.7</v>
      </c>
      <c r="D4375" s="192">
        <f t="shared" si="70"/>
        <v>3.0017137960582696</v>
      </c>
      <c r="E4375">
        <v>-2.5630072618538779E-3</v>
      </c>
    </row>
    <row r="4376" spans="2:5" x14ac:dyDescent="0.35">
      <c r="B4376" s="191">
        <v>37076</v>
      </c>
      <c r="C4376" s="72">
        <v>11.67</v>
      </c>
      <c r="D4376" s="192">
        <f t="shared" si="70"/>
        <v>-0.96661135271229115</v>
      </c>
      <c r="E4376">
        <v>-2.564102564102555E-3</v>
      </c>
    </row>
    <row r="4377" spans="2:5" x14ac:dyDescent="0.35">
      <c r="B4377" s="191">
        <v>43998</v>
      </c>
      <c r="C4377" s="72">
        <v>349.52</v>
      </c>
      <c r="D4377" s="192">
        <f t="shared" si="70"/>
        <v>1.5743536863813801</v>
      </c>
      <c r="E4377">
        <v>-2.5683465555620399E-3</v>
      </c>
    </row>
    <row r="4378" spans="2:5" x14ac:dyDescent="0.35">
      <c r="B4378" s="191">
        <v>42059</v>
      </c>
      <c r="C4378" s="72">
        <v>135.77000000000001</v>
      </c>
      <c r="D4378" s="192">
        <f t="shared" si="70"/>
        <v>0.13368403473613899</v>
      </c>
      <c r="E4378">
        <v>-2.5712606523655701E-3</v>
      </c>
    </row>
    <row r="4379" spans="2:5" x14ac:dyDescent="0.35">
      <c r="B4379" s="191">
        <v>42346</v>
      </c>
      <c r="C4379" s="72">
        <v>119.76</v>
      </c>
      <c r="D4379" s="192">
        <f t="shared" si="70"/>
        <v>-0.11393903521751991</v>
      </c>
      <c r="E4379">
        <v>-2.5818272674272835E-3</v>
      </c>
    </row>
    <row r="4380" spans="2:5" x14ac:dyDescent="0.35">
      <c r="B4380" s="191">
        <v>42018</v>
      </c>
      <c r="C4380" s="72">
        <v>135.16</v>
      </c>
      <c r="D4380" s="192">
        <f t="shared" si="70"/>
        <v>-0.88563208664748694</v>
      </c>
      <c r="E4380">
        <v>-2.5828352151132661E-3</v>
      </c>
    </row>
    <row r="4381" spans="2:5" x14ac:dyDescent="0.35">
      <c r="B4381" s="191">
        <v>46164</v>
      </c>
      <c r="C4381" s="72">
        <v>1181.8</v>
      </c>
      <c r="D4381" s="192">
        <f t="shared" si="70"/>
        <v>6.8781414572361843</v>
      </c>
      <c r="E4381">
        <v>-2.5910015444732259E-3</v>
      </c>
    </row>
    <row r="4382" spans="2:5" x14ac:dyDescent="0.35">
      <c r="B4382" s="191">
        <v>41822</v>
      </c>
      <c r="C4382" s="72">
        <v>150.01</v>
      </c>
      <c r="D4382" s="192">
        <f t="shared" si="70"/>
        <v>-0.79858481699293749</v>
      </c>
      <c r="E4382">
        <v>-2.5930851063831195E-3</v>
      </c>
    </row>
    <row r="4383" spans="2:5" x14ac:dyDescent="0.35">
      <c r="B4383" s="191">
        <v>44874</v>
      </c>
      <c r="C4383" s="72">
        <v>744.78</v>
      </c>
      <c r="D4383" s="192">
        <f t="shared" si="70"/>
        <v>-0.11693146786815267</v>
      </c>
      <c r="E4383">
        <v>-2.5980287122349122E-3</v>
      </c>
    </row>
    <row r="4384" spans="2:5" x14ac:dyDescent="0.35">
      <c r="B4384" s="191">
        <v>45093</v>
      </c>
      <c r="C4384" s="72">
        <v>843.4</v>
      </c>
      <c r="D4384" s="192">
        <f t="shared" si="70"/>
        <v>14.732139526207797</v>
      </c>
      <c r="E4384">
        <v>-2.6017029328287977E-3</v>
      </c>
    </row>
    <row r="4385" spans="2:5" x14ac:dyDescent="0.35">
      <c r="B4385" s="191">
        <v>39303</v>
      </c>
      <c r="C4385" s="72">
        <v>53.61</v>
      </c>
      <c r="D4385" s="192">
        <f t="shared" si="70"/>
        <v>-0.54831915072878923</v>
      </c>
      <c r="E4385">
        <v>-2.6046511627907387E-3</v>
      </c>
    </row>
    <row r="4386" spans="2:5" x14ac:dyDescent="0.35">
      <c r="B4386" s="191">
        <v>42235</v>
      </c>
      <c r="C4386" s="72">
        <v>118.69</v>
      </c>
      <c r="D4386" s="192">
        <f t="shared" si="70"/>
        <v>-0.40356783919597994</v>
      </c>
      <c r="E4386">
        <v>-2.60504201680678E-3</v>
      </c>
    </row>
    <row r="4387" spans="2:5" x14ac:dyDescent="0.35">
      <c r="B4387" s="191">
        <v>43447</v>
      </c>
      <c r="C4387" s="72">
        <v>199</v>
      </c>
      <c r="D4387" s="192">
        <f t="shared" si="70"/>
        <v>-0.81251530967948593</v>
      </c>
      <c r="E4387">
        <v>-2.6062550120289352E-3</v>
      </c>
    </row>
    <row r="4388" spans="2:5" x14ac:dyDescent="0.35">
      <c r="B4388" s="191">
        <v>45870</v>
      </c>
      <c r="C4388" s="72">
        <v>1061.42</v>
      </c>
      <c r="D4388" s="192">
        <f t="shared" si="70"/>
        <v>1.3381870250027537</v>
      </c>
      <c r="E4388">
        <v>-2.6122909227588309E-3</v>
      </c>
    </row>
    <row r="4389" spans="2:5" x14ac:dyDescent="0.35">
      <c r="B4389" s="191">
        <v>44123</v>
      </c>
      <c r="C4389" s="72">
        <v>453.95</v>
      </c>
      <c r="D4389" s="192">
        <f t="shared" si="70"/>
        <v>38.750437828371275</v>
      </c>
      <c r="E4389">
        <v>-2.6145801291910242E-3</v>
      </c>
    </row>
    <row r="4390" spans="2:5" x14ac:dyDescent="0.35">
      <c r="B4390" s="191">
        <v>37243</v>
      </c>
      <c r="C4390" s="72">
        <v>11.42</v>
      </c>
      <c r="D4390" s="192">
        <f t="shared" si="70"/>
        <v>8.7642418930755639E-4</v>
      </c>
      <c r="E4390">
        <v>-2.6200873362445254E-3</v>
      </c>
    </row>
    <row r="4391" spans="2:5" x14ac:dyDescent="0.35">
      <c r="B4391" s="191">
        <v>37637</v>
      </c>
      <c r="C4391" s="72">
        <v>11.41</v>
      </c>
      <c r="D4391" s="192">
        <f t="shared" si="70"/>
        <v>-0.49934181658622201</v>
      </c>
      <c r="E4391">
        <v>-2.622377622377603E-3</v>
      </c>
    </row>
    <row r="4392" spans="2:5" x14ac:dyDescent="0.35">
      <c r="B4392" s="191">
        <v>35600</v>
      </c>
      <c r="C4392" s="72">
        <v>22.79</v>
      </c>
      <c r="D4392" s="192">
        <f t="shared" si="70"/>
        <v>1.002636203866432</v>
      </c>
      <c r="E4392">
        <v>-2.6258205689279057E-3</v>
      </c>
    </row>
    <row r="4393" spans="2:5" x14ac:dyDescent="0.35">
      <c r="B4393" s="191">
        <v>37383</v>
      </c>
      <c r="C4393" s="72">
        <v>11.38</v>
      </c>
      <c r="D4393" s="192">
        <f t="shared" si="70"/>
        <v>-0.72657376261412776</v>
      </c>
      <c r="E4393">
        <v>-2.6292725679227802E-3</v>
      </c>
    </row>
    <row r="4394" spans="2:5" x14ac:dyDescent="0.35">
      <c r="B4394" s="191">
        <v>39763</v>
      </c>
      <c r="C4394" s="72">
        <v>41.62</v>
      </c>
      <c r="D4394" s="192">
        <f t="shared" si="70"/>
        <v>2.6669603524229073</v>
      </c>
      <c r="E4394">
        <v>-2.6359932901989236E-3</v>
      </c>
    </row>
    <row r="4395" spans="2:5" x14ac:dyDescent="0.35">
      <c r="B4395" s="191">
        <v>37081</v>
      </c>
      <c r="C4395" s="72">
        <v>11.35</v>
      </c>
      <c r="D4395" s="192">
        <f t="shared" si="70"/>
        <v>-0.2488418266048974</v>
      </c>
      <c r="E4395">
        <v>-2.6362038664324849E-3</v>
      </c>
    </row>
    <row r="4396" spans="2:5" x14ac:dyDescent="0.35">
      <c r="B4396" s="191">
        <v>37804</v>
      </c>
      <c r="C4396" s="72">
        <v>15.11</v>
      </c>
      <c r="D4396" s="192">
        <f t="shared" si="70"/>
        <v>-0.98597523622120331</v>
      </c>
      <c r="E4396">
        <v>-2.6402640264027166E-3</v>
      </c>
    </row>
    <row r="4397" spans="2:5" x14ac:dyDescent="0.35">
      <c r="B4397" s="191">
        <v>45474</v>
      </c>
      <c r="C4397" s="72">
        <v>1077.3800000000001</v>
      </c>
      <c r="D4397" s="192">
        <f t="shared" si="70"/>
        <v>94.343362831858414</v>
      </c>
      <c r="E4397">
        <v>-2.6475598015255342E-3</v>
      </c>
    </row>
    <row r="4398" spans="2:5" x14ac:dyDescent="0.35">
      <c r="B4398" s="191">
        <v>35422</v>
      </c>
      <c r="C4398" s="72">
        <v>11.3</v>
      </c>
      <c r="D4398" s="192">
        <f t="shared" si="70"/>
        <v>-0.99015259126282129</v>
      </c>
      <c r="E4398">
        <v>-2.6478375992938785E-3</v>
      </c>
    </row>
    <row r="4399" spans="2:5" x14ac:dyDescent="0.35">
      <c r="B4399" s="191">
        <v>45777</v>
      </c>
      <c r="C4399" s="72">
        <v>1147.51</v>
      </c>
      <c r="D4399" s="192">
        <f t="shared" si="70"/>
        <v>75.297207446808514</v>
      </c>
      <c r="E4399">
        <v>-2.6508830482546708E-3</v>
      </c>
    </row>
    <row r="4400" spans="2:5" x14ac:dyDescent="0.35">
      <c r="B4400" s="191">
        <v>37769</v>
      </c>
      <c r="C4400" s="72">
        <v>15.04</v>
      </c>
      <c r="D4400" s="192">
        <f t="shared" si="70"/>
        <v>-0.9802373099614996</v>
      </c>
      <c r="E4400">
        <v>-2.6525198938992522E-3</v>
      </c>
    </row>
    <row r="4401" spans="2:5" x14ac:dyDescent="0.35">
      <c r="B4401" s="191">
        <v>45061</v>
      </c>
      <c r="C4401" s="72">
        <v>761.03</v>
      </c>
      <c r="D4401" s="192">
        <f t="shared" si="70"/>
        <v>24.443998662654629</v>
      </c>
      <c r="E4401">
        <v>-2.6603412575681995E-3</v>
      </c>
    </row>
    <row r="4402" spans="2:5" x14ac:dyDescent="0.35">
      <c r="B4402" s="191">
        <v>38281</v>
      </c>
      <c r="C4402" s="72">
        <v>29.91</v>
      </c>
      <c r="D4402" s="192">
        <f t="shared" si="70"/>
        <v>-0.76456234256926958</v>
      </c>
      <c r="E4402">
        <v>-2.6675558519505538E-3</v>
      </c>
    </row>
    <row r="4403" spans="2:5" x14ac:dyDescent="0.35">
      <c r="B4403" s="191">
        <v>41535</v>
      </c>
      <c r="C4403" s="72">
        <v>127.04</v>
      </c>
      <c r="D4403" s="192">
        <f t="shared" si="70"/>
        <v>7.503346720214191</v>
      </c>
      <c r="E4403">
        <v>-2.6691788349818557E-3</v>
      </c>
    </row>
    <row r="4404" spans="2:5" x14ac:dyDescent="0.35">
      <c r="B4404" s="191">
        <v>37763</v>
      </c>
      <c r="C4404" s="72">
        <v>14.94</v>
      </c>
      <c r="D4404" s="192">
        <f t="shared" si="70"/>
        <v>0.33512064343163539</v>
      </c>
      <c r="E4404">
        <v>-2.6702269692924219E-3</v>
      </c>
    </row>
    <row r="4405" spans="2:5" x14ac:dyDescent="0.35">
      <c r="B4405" s="191">
        <v>37469</v>
      </c>
      <c r="C4405" s="72">
        <v>11.19</v>
      </c>
      <c r="D4405" s="192">
        <f t="shared" si="70"/>
        <v>-0.7996777658431794</v>
      </c>
      <c r="E4405">
        <v>-2.673796791443972E-3</v>
      </c>
    </row>
    <row r="4406" spans="2:5" x14ac:dyDescent="0.35">
      <c r="B4406" s="191">
        <v>39023</v>
      </c>
      <c r="C4406" s="72">
        <v>55.86</v>
      </c>
      <c r="D4406" s="192">
        <f t="shared" si="70"/>
        <v>4.0098654708520174</v>
      </c>
      <c r="E4406">
        <v>-2.6780931976432276E-3</v>
      </c>
    </row>
    <row r="4407" spans="2:5" x14ac:dyDescent="0.35">
      <c r="B4407" s="191">
        <v>36819</v>
      </c>
      <c r="C4407" s="72">
        <v>11.15</v>
      </c>
      <c r="D4407" s="192">
        <f t="shared" si="70"/>
        <v>-0.98954112261743954</v>
      </c>
      <c r="E4407">
        <v>-2.6833631484793896E-3</v>
      </c>
    </row>
    <row r="4408" spans="2:5" x14ac:dyDescent="0.35">
      <c r="B4408" s="191">
        <v>46099</v>
      </c>
      <c r="C4408" s="72">
        <v>1066.08</v>
      </c>
      <c r="D4408" s="192">
        <f t="shared" si="70"/>
        <v>15.887058450815776</v>
      </c>
      <c r="E4408">
        <v>-2.6848776837083976E-3</v>
      </c>
    </row>
    <row r="4409" spans="2:5" x14ac:dyDescent="0.35">
      <c r="B4409" s="191">
        <v>38797</v>
      </c>
      <c r="C4409" s="72">
        <v>63.13</v>
      </c>
      <c r="D4409" s="192">
        <f t="shared" si="70"/>
        <v>-0.87197582689460773</v>
      </c>
      <c r="E4409">
        <v>-2.6856240126381659E-3</v>
      </c>
    </row>
    <row r="4410" spans="2:5" x14ac:dyDescent="0.35">
      <c r="B4410" s="191">
        <v>44153</v>
      </c>
      <c r="C4410" s="72">
        <v>493.11</v>
      </c>
      <c r="D4410" s="192">
        <f t="shared" si="70"/>
        <v>0.40719707779236347</v>
      </c>
      <c r="E4410">
        <v>-2.6899118194320115E-3</v>
      </c>
    </row>
    <row r="4411" spans="2:5" x14ac:dyDescent="0.35">
      <c r="B4411" s="191">
        <v>43997</v>
      </c>
      <c r="C4411" s="72">
        <v>350.42</v>
      </c>
      <c r="D4411" s="192">
        <f t="shared" si="70"/>
        <v>1.7208634210730649</v>
      </c>
      <c r="E4411">
        <v>-2.7037026496286032E-3</v>
      </c>
    </row>
    <row r="4412" spans="2:5" x14ac:dyDescent="0.35">
      <c r="B4412" s="191">
        <v>42143</v>
      </c>
      <c r="C4412" s="72">
        <v>128.79</v>
      </c>
      <c r="D4412" s="192">
        <f t="shared" si="70"/>
        <v>0.94635030980806989</v>
      </c>
      <c r="E4412">
        <v>-2.7102369521448955E-3</v>
      </c>
    </row>
    <row r="4413" spans="2:5" x14ac:dyDescent="0.35">
      <c r="B4413" s="191">
        <v>38779</v>
      </c>
      <c r="C4413" s="72">
        <v>66.17</v>
      </c>
      <c r="D4413" s="192">
        <f t="shared" si="70"/>
        <v>5.0099909173478663</v>
      </c>
      <c r="E4413">
        <v>-2.7128862094949469E-3</v>
      </c>
    </row>
    <row r="4414" spans="2:5" x14ac:dyDescent="0.35">
      <c r="B4414" s="191">
        <v>37487</v>
      </c>
      <c r="C4414" s="72">
        <v>11.01</v>
      </c>
      <c r="D4414" s="192">
        <f t="shared" si="70"/>
        <v>-0.98990158401129991</v>
      </c>
      <c r="E4414">
        <v>-2.7173913043477826E-3</v>
      </c>
    </row>
    <row r="4415" spans="2:5" x14ac:dyDescent="0.35">
      <c r="B4415" s="191">
        <v>46091</v>
      </c>
      <c r="C4415" s="72">
        <v>1090.27</v>
      </c>
      <c r="D4415" s="192">
        <f t="shared" si="70"/>
        <v>6.9194450497566651</v>
      </c>
      <c r="E4415">
        <v>-2.7258175165790766E-3</v>
      </c>
    </row>
    <row r="4416" spans="2:5" x14ac:dyDescent="0.35">
      <c r="B4416" s="191">
        <v>41242</v>
      </c>
      <c r="C4416" s="72">
        <v>137.66999999999999</v>
      </c>
      <c r="D4416" s="192">
        <f t="shared" si="70"/>
        <v>6.6060773480662967</v>
      </c>
      <c r="E4416">
        <v>-2.7526258601957565E-3</v>
      </c>
    </row>
    <row r="4417" spans="2:5" x14ac:dyDescent="0.35">
      <c r="B4417" s="191">
        <v>35985</v>
      </c>
      <c r="C4417" s="72">
        <v>18.100000000000001</v>
      </c>
      <c r="D4417" s="192">
        <f t="shared" si="70"/>
        <v>-0.66648240280081072</v>
      </c>
      <c r="E4417">
        <v>-2.7548209366389242E-3</v>
      </c>
    </row>
    <row r="4418" spans="2:5" x14ac:dyDescent="0.35">
      <c r="B4418" s="191">
        <v>38896</v>
      </c>
      <c r="C4418" s="72">
        <v>54.27</v>
      </c>
      <c r="D4418" s="192">
        <f t="shared" si="70"/>
        <v>-0.28469750889679712</v>
      </c>
      <c r="E4418">
        <v>-2.7563395810363822E-3</v>
      </c>
    </row>
    <row r="4419" spans="2:5" x14ac:dyDescent="0.35">
      <c r="B4419" s="191">
        <v>40056</v>
      </c>
      <c r="C4419" s="72">
        <v>75.87</v>
      </c>
      <c r="D4419" s="192">
        <f t="shared" si="70"/>
        <v>0.40007381435689249</v>
      </c>
      <c r="E4419">
        <v>-2.7602523659304712E-3</v>
      </c>
    </row>
    <row r="4420" spans="2:5" x14ac:dyDescent="0.35">
      <c r="B4420" s="191">
        <v>38996</v>
      </c>
      <c r="C4420" s="72">
        <v>54.19</v>
      </c>
      <c r="D4420" s="192">
        <f t="shared" ref="D4420:D4483" si="71">C4420/C4421-1</f>
        <v>-0.92933705403713751</v>
      </c>
      <c r="E4420">
        <v>-2.7603974972396639E-3</v>
      </c>
    </row>
    <row r="4421" spans="2:5" x14ac:dyDescent="0.35">
      <c r="B4421" s="191">
        <v>44823</v>
      </c>
      <c r="C4421" s="72">
        <v>766.88</v>
      </c>
      <c r="D4421" s="192">
        <f t="shared" si="71"/>
        <v>4.4828054622149134</v>
      </c>
      <c r="E4421">
        <v>-2.7697949311452641E-3</v>
      </c>
    </row>
    <row r="4422" spans="2:5" x14ac:dyDescent="0.35">
      <c r="B4422" s="191">
        <v>41261</v>
      </c>
      <c r="C4422" s="72">
        <v>139.87</v>
      </c>
      <c r="D4422" s="192">
        <f t="shared" si="71"/>
        <v>12.047574626865671</v>
      </c>
      <c r="E4422">
        <v>-2.7805504063880271E-3</v>
      </c>
    </row>
    <row r="4423" spans="2:5" x14ac:dyDescent="0.35">
      <c r="B4423" s="191">
        <v>37518</v>
      </c>
      <c r="C4423" s="72">
        <v>10.72</v>
      </c>
      <c r="D4423" s="192">
        <f t="shared" si="71"/>
        <v>-0.79913809256136403</v>
      </c>
      <c r="E4423">
        <v>-2.7906976744185297E-3</v>
      </c>
    </row>
    <row r="4424" spans="2:5" x14ac:dyDescent="0.35">
      <c r="B4424" s="191">
        <v>39092</v>
      </c>
      <c r="C4424" s="72">
        <v>53.37</v>
      </c>
      <c r="D4424" s="192">
        <f t="shared" si="71"/>
        <v>-0.31725725981834463</v>
      </c>
      <c r="E4424">
        <v>-2.8026905829597881E-3</v>
      </c>
    </row>
    <row r="4425" spans="2:5" x14ac:dyDescent="0.35">
      <c r="B4425" s="191">
        <v>40276</v>
      </c>
      <c r="C4425" s="72">
        <v>78.17</v>
      </c>
      <c r="D4425" s="192">
        <f t="shared" si="71"/>
        <v>-0.28663989779156773</v>
      </c>
      <c r="E4425">
        <v>-2.8064804184206871E-3</v>
      </c>
    </row>
    <row r="4426" spans="2:5" x14ac:dyDescent="0.35">
      <c r="B4426" s="191">
        <v>42706</v>
      </c>
      <c r="C4426" s="72">
        <v>109.58</v>
      </c>
      <c r="D4426" s="192">
        <f t="shared" si="71"/>
        <v>6.7661233167965982</v>
      </c>
      <c r="E4426">
        <v>-2.8210028210028382E-3</v>
      </c>
    </row>
    <row r="4427" spans="2:5" x14ac:dyDescent="0.35">
      <c r="B4427" s="191">
        <v>37054</v>
      </c>
      <c r="C4427" s="72">
        <v>14.11</v>
      </c>
      <c r="D4427" s="192">
        <f t="shared" si="71"/>
        <v>-0.77758511979823453</v>
      </c>
      <c r="E4427">
        <v>-2.8268551236749762E-3</v>
      </c>
    </row>
    <row r="4428" spans="2:5" x14ac:dyDescent="0.35">
      <c r="B4428" s="191">
        <v>38817</v>
      </c>
      <c r="C4428" s="72">
        <v>63.44</v>
      </c>
      <c r="D4428" s="192">
        <f t="shared" si="71"/>
        <v>5.0075757575757569</v>
      </c>
      <c r="E4428">
        <v>-2.8292989625903209E-3</v>
      </c>
    </row>
    <row r="4429" spans="2:5" x14ac:dyDescent="0.35">
      <c r="B4429" s="191">
        <v>37526</v>
      </c>
      <c r="C4429" s="72">
        <v>10.56</v>
      </c>
      <c r="D4429" s="192">
        <f t="shared" si="71"/>
        <v>-0.24625267665952888</v>
      </c>
      <c r="E4429">
        <v>-2.8328611898016387E-3</v>
      </c>
    </row>
    <row r="4430" spans="2:5" x14ac:dyDescent="0.35">
      <c r="B4430" s="191">
        <v>37831</v>
      </c>
      <c r="C4430" s="72">
        <v>14.01</v>
      </c>
      <c r="D4430" s="192">
        <f t="shared" si="71"/>
        <v>-0.98014624606751122</v>
      </c>
      <c r="E4430">
        <v>-2.846975088968029E-3</v>
      </c>
    </row>
    <row r="4431" spans="2:5" x14ac:dyDescent="0.35">
      <c r="B4431" s="191">
        <v>44697</v>
      </c>
      <c r="C4431" s="72">
        <v>705.66</v>
      </c>
      <c r="D4431" s="192">
        <f t="shared" si="71"/>
        <v>66.333969465648849</v>
      </c>
      <c r="E4431">
        <v>-2.8543974677820438E-3</v>
      </c>
    </row>
    <row r="4432" spans="2:5" x14ac:dyDescent="0.35">
      <c r="B4432" s="191">
        <v>37532</v>
      </c>
      <c r="C4432" s="72">
        <v>10.48</v>
      </c>
      <c r="D4432" s="192">
        <f t="shared" si="71"/>
        <v>-0.89263395143940172</v>
      </c>
      <c r="E4432">
        <v>-2.8544243577544037E-3</v>
      </c>
    </row>
    <row r="4433" spans="2:5" x14ac:dyDescent="0.35">
      <c r="B4433" s="191">
        <v>40380</v>
      </c>
      <c r="C4433" s="72">
        <v>97.61</v>
      </c>
      <c r="D4433" s="192">
        <f t="shared" si="71"/>
        <v>-0.91435164873734276</v>
      </c>
      <c r="E4433">
        <v>-2.860353457962983E-3</v>
      </c>
    </row>
    <row r="4434" spans="2:5" x14ac:dyDescent="0.35">
      <c r="B4434" s="191">
        <v>46065</v>
      </c>
      <c r="C4434" s="72">
        <v>1139.6600000000001</v>
      </c>
      <c r="D4434" s="192">
        <f t="shared" si="71"/>
        <v>13.887785760940563</v>
      </c>
      <c r="E4434">
        <v>-2.8610676069400487E-3</v>
      </c>
    </row>
    <row r="4435" spans="2:5" x14ac:dyDescent="0.35">
      <c r="B4435" s="191">
        <v>40156</v>
      </c>
      <c r="C4435" s="72">
        <v>76.55</v>
      </c>
      <c r="D4435" s="192">
        <f t="shared" si="71"/>
        <v>-0.85070988376628442</v>
      </c>
      <c r="E4435">
        <v>-2.8657027484694231E-3</v>
      </c>
    </row>
    <row r="4436" spans="2:5" x14ac:dyDescent="0.35">
      <c r="B4436" s="191">
        <v>44057</v>
      </c>
      <c r="C4436" s="72">
        <v>512.76</v>
      </c>
      <c r="D4436" s="192">
        <f t="shared" si="71"/>
        <v>3.5057996485061516</v>
      </c>
      <c r="E4436">
        <v>-2.8780336029869957E-3</v>
      </c>
    </row>
    <row r="4437" spans="2:5" x14ac:dyDescent="0.35">
      <c r="B4437" s="191">
        <v>41164</v>
      </c>
      <c r="C4437" s="72">
        <v>113.8</v>
      </c>
      <c r="D4437" s="192">
        <f t="shared" si="71"/>
        <v>-8.2923684422596566E-2</v>
      </c>
      <c r="E4437">
        <v>-2.8914395864364506E-3</v>
      </c>
    </row>
    <row r="4438" spans="2:5" x14ac:dyDescent="0.35">
      <c r="B4438" s="191">
        <v>42599</v>
      </c>
      <c r="C4438" s="72">
        <v>124.09</v>
      </c>
      <c r="D4438" s="192">
        <f t="shared" si="71"/>
        <v>6.2567251461988302</v>
      </c>
      <c r="E4438">
        <v>-2.8927280032141622E-3</v>
      </c>
    </row>
    <row r="4439" spans="2:5" x14ac:dyDescent="0.35">
      <c r="B4439" s="191">
        <v>36131</v>
      </c>
      <c r="C4439" s="72">
        <v>17.100000000000001</v>
      </c>
      <c r="D4439" s="192">
        <f t="shared" si="71"/>
        <v>-0.87367021276595747</v>
      </c>
      <c r="E4439">
        <v>-2.9154518950436081E-3</v>
      </c>
    </row>
    <row r="4440" spans="2:5" x14ac:dyDescent="0.35">
      <c r="B4440" s="191">
        <v>42824</v>
      </c>
      <c r="C4440" s="72">
        <v>135.36000000000001</v>
      </c>
      <c r="D4440" s="192">
        <f t="shared" si="71"/>
        <v>9.0044345898004448</v>
      </c>
      <c r="E4440">
        <v>-2.9463759575719672E-3</v>
      </c>
    </row>
    <row r="4441" spans="2:5" x14ac:dyDescent="0.35">
      <c r="B4441" s="191">
        <v>37033</v>
      </c>
      <c r="C4441" s="72">
        <v>13.53</v>
      </c>
      <c r="D4441" s="192">
        <f t="shared" si="71"/>
        <v>4.4543429844097204E-3</v>
      </c>
      <c r="E4441">
        <v>-2.9476787030214835E-3</v>
      </c>
    </row>
    <row r="4442" spans="2:5" x14ac:dyDescent="0.35">
      <c r="B4442" s="191">
        <v>35478</v>
      </c>
      <c r="C4442" s="72">
        <v>13.47</v>
      </c>
      <c r="D4442" s="192">
        <f t="shared" si="71"/>
        <v>0.33366336633663374</v>
      </c>
      <c r="E4442">
        <v>-2.9607698001479221E-3</v>
      </c>
    </row>
    <row r="4443" spans="2:5" x14ac:dyDescent="0.35">
      <c r="B4443" s="191">
        <v>37568</v>
      </c>
      <c r="C4443" s="72">
        <v>10.1</v>
      </c>
      <c r="D4443" s="192">
        <f t="shared" si="71"/>
        <v>-0.98794087446569712</v>
      </c>
      <c r="E4443">
        <v>-2.9615004935835687E-3</v>
      </c>
    </row>
    <row r="4444" spans="2:5" x14ac:dyDescent="0.35">
      <c r="B4444" s="191">
        <v>45139</v>
      </c>
      <c r="C4444" s="72">
        <v>837.54</v>
      </c>
      <c r="D4444" s="192">
        <f t="shared" si="71"/>
        <v>-0.28159953338365473</v>
      </c>
      <c r="E4444">
        <v>-2.9641798507196171E-3</v>
      </c>
    </row>
    <row r="4445" spans="2:5" x14ac:dyDescent="0.35">
      <c r="B4445" s="191">
        <v>46017</v>
      </c>
      <c r="C4445" s="72">
        <v>1165.8399999999999</v>
      </c>
      <c r="D4445" s="192">
        <f t="shared" si="71"/>
        <v>17.31929604022627</v>
      </c>
      <c r="E4445">
        <v>-2.967562066517937E-3</v>
      </c>
    </row>
    <row r="4446" spans="2:5" x14ac:dyDescent="0.35">
      <c r="B4446" s="191">
        <v>39421</v>
      </c>
      <c r="C4446" s="72">
        <v>63.64</v>
      </c>
      <c r="D4446" s="192">
        <f t="shared" si="71"/>
        <v>-0.49683744465528146</v>
      </c>
      <c r="E4446">
        <v>-2.9766567444774461E-3</v>
      </c>
    </row>
    <row r="4447" spans="2:5" x14ac:dyDescent="0.35">
      <c r="B4447" s="191">
        <v>41619</v>
      </c>
      <c r="C4447" s="72">
        <v>126.48</v>
      </c>
      <c r="D4447" s="192">
        <f t="shared" si="71"/>
        <v>-0.88814800403261462</v>
      </c>
      <c r="E4447">
        <v>-2.995428030900138E-3</v>
      </c>
    </row>
    <row r="4448" spans="2:5" x14ac:dyDescent="0.35">
      <c r="B4448" s="191">
        <v>45488</v>
      </c>
      <c r="C4448" s="72">
        <v>1130.78</v>
      </c>
      <c r="D4448" s="192">
        <f t="shared" si="71"/>
        <v>7.2986936738588</v>
      </c>
      <c r="E4448">
        <v>-2.9977604965703009E-3</v>
      </c>
    </row>
    <row r="4449" spans="2:5" x14ac:dyDescent="0.35">
      <c r="B4449" s="191">
        <v>42818</v>
      </c>
      <c r="C4449" s="72">
        <v>136.26</v>
      </c>
      <c r="D4449" s="192">
        <f t="shared" si="71"/>
        <v>-0.87457773768650882</v>
      </c>
      <c r="E4449">
        <v>-2.9999268310528793E-3</v>
      </c>
    </row>
    <row r="4450" spans="2:5" x14ac:dyDescent="0.35">
      <c r="B4450" s="191">
        <v>45839</v>
      </c>
      <c r="C4450" s="72">
        <v>1086.4100000000001</v>
      </c>
      <c r="D4450" s="192">
        <f t="shared" si="71"/>
        <v>80.869630746043711</v>
      </c>
      <c r="E4450">
        <v>-3.0008809925849977E-3</v>
      </c>
    </row>
    <row r="4451" spans="2:5" x14ac:dyDescent="0.35">
      <c r="B4451" s="191">
        <v>37019</v>
      </c>
      <c r="C4451" s="72">
        <v>13.27</v>
      </c>
      <c r="D4451" s="192">
        <f t="shared" si="71"/>
        <v>-0.78939850817330581</v>
      </c>
      <c r="E4451">
        <v>-3.0052592036063919E-3</v>
      </c>
    </row>
    <row r="4452" spans="2:5" x14ac:dyDescent="0.35">
      <c r="B4452" s="191">
        <v>39265</v>
      </c>
      <c r="C4452" s="72">
        <v>63.01</v>
      </c>
      <c r="D4452" s="192">
        <f t="shared" si="71"/>
        <v>-0.94274368690310684</v>
      </c>
      <c r="E4452">
        <v>-3.0063291139241777E-3</v>
      </c>
    </row>
    <row r="4453" spans="2:5" x14ac:dyDescent="0.35">
      <c r="B4453" s="191">
        <v>45806</v>
      </c>
      <c r="C4453" s="72">
        <v>1100.49</v>
      </c>
      <c r="D4453" s="192">
        <f t="shared" si="71"/>
        <v>0.40907810499359787</v>
      </c>
      <c r="E4453">
        <v>-3.0077640173580278E-3</v>
      </c>
    </row>
    <row r="4454" spans="2:5" x14ac:dyDescent="0.35">
      <c r="B4454" s="191">
        <v>44908</v>
      </c>
      <c r="C4454" s="72">
        <v>781</v>
      </c>
      <c r="D4454" s="192">
        <f t="shared" si="71"/>
        <v>6.6493633692458376</v>
      </c>
      <c r="E4454">
        <v>-3.0253903008795602E-3</v>
      </c>
    </row>
    <row r="4455" spans="2:5" x14ac:dyDescent="0.35">
      <c r="B4455" s="191">
        <v>42445</v>
      </c>
      <c r="C4455" s="72">
        <v>102.1</v>
      </c>
      <c r="D4455" s="192">
        <f t="shared" si="71"/>
        <v>0.94069568523094449</v>
      </c>
      <c r="E4455">
        <v>-3.0270481398301241E-3</v>
      </c>
    </row>
    <row r="4456" spans="2:5" x14ac:dyDescent="0.35">
      <c r="B4456" s="191">
        <v>39113</v>
      </c>
      <c r="C4456" s="72">
        <v>52.61</v>
      </c>
      <c r="D4456" s="192">
        <f t="shared" si="71"/>
        <v>2.2040194884287452</v>
      </c>
      <c r="E4456">
        <v>-3.0320257722191712E-3</v>
      </c>
    </row>
    <row r="4457" spans="2:5" x14ac:dyDescent="0.35">
      <c r="B4457" s="191">
        <v>37868</v>
      </c>
      <c r="C4457" s="72">
        <v>16.420000000000002</v>
      </c>
      <c r="D4457" s="192">
        <f t="shared" si="71"/>
        <v>-0.91061026729816541</v>
      </c>
      <c r="E4457">
        <v>-3.0358227079536615E-3</v>
      </c>
    </row>
    <row r="4458" spans="2:5" x14ac:dyDescent="0.35">
      <c r="B4458" s="191">
        <v>43550</v>
      </c>
      <c r="C4458" s="72">
        <v>183.69</v>
      </c>
      <c r="D4458" s="192">
        <f t="shared" si="71"/>
        <v>-0.7654442373011211</v>
      </c>
      <c r="E4458">
        <v>-3.0393487109905415E-3</v>
      </c>
    </row>
    <row r="4459" spans="2:5" x14ac:dyDescent="0.35">
      <c r="B4459" s="191">
        <v>44480</v>
      </c>
      <c r="C4459" s="72">
        <v>783.14</v>
      </c>
      <c r="D4459" s="192">
        <f t="shared" si="71"/>
        <v>5.1562770222466785</v>
      </c>
      <c r="E4459">
        <v>-3.0425317938207463E-3</v>
      </c>
    </row>
    <row r="4460" spans="2:5" x14ac:dyDescent="0.35">
      <c r="B4460" s="191">
        <v>41660</v>
      </c>
      <c r="C4460" s="72">
        <v>127.21</v>
      </c>
      <c r="D4460" s="192">
        <f t="shared" si="71"/>
        <v>6.8042944785276065</v>
      </c>
      <c r="E4460">
        <v>-3.05642633228842E-3</v>
      </c>
    </row>
    <row r="4461" spans="2:5" x14ac:dyDescent="0.35">
      <c r="B4461" s="191">
        <v>36047</v>
      </c>
      <c r="C4461" s="72">
        <v>16.3</v>
      </c>
      <c r="D4461" s="192">
        <f t="shared" si="71"/>
        <v>-0.58226550486929773</v>
      </c>
      <c r="E4461">
        <v>-3.0581039755351869E-3</v>
      </c>
    </row>
    <row r="4462" spans="2:5" x14ac:dyDescent="0.35">
      <c r="B4462" s="191">
        <v>38484</v>
      </c>
      <c r="C4462" s="72">
        <v>39.020000000000003</v>
      </c>
      <c r="D4462" s="192">
        <f t="shared" si="71"/>
        <v>-0.79945520892223876</v>
      </c>
      <c r="E4462">
        <v>-3.0659172202349705E-3</v>
      </c>
    </row>
    <row r="4463" spans="2:5" x14ac:dyDescent="0.35">
      <c r="B4463" s="191">
        <v>43024</v>
      </c>
      <c r="C4463" s="72">
        <v>194.57</v>
      </c>
      <c r="D4463" s="192">
        <f t="shared" si="71"/>
        <v>11.010493827160493</v>
      </c>
      <c r="E4463">
        <v>-3.0742429676692273E-3</v>
      </c>
    </row>
    <row r="4464" spans="2:5" x14ac:dyDescent="0.35">
      <c r="B4464" s="191">
        <v>35100</v>
      </c>
      <c r="C4464" s="72">
        <v>16.2</v>
      </c>
      <c r="D4464" s="192">
        <f t="shared" si="71"/>
        <v>-0.93399608865710559</v>
      </c>
      <c r="E4464">
        <v>-3.0769230769230882E-3</v>
      </c>
    </row>
    <row r="4465" spans="2:5" x14ac:dyDescent="0.35">
      <c r="B4465" s="191">
        <v>43641</v>
      </c>
      <c r="C4465" s="72">
        <v>245.44</v>
      </c>
      <c r="D4465" s="192">
        <f t="shared" si="71"/>
        <v>0.81002949852507378</v>
      </c>
      <c r="E4465">
        <v>-3.0869212022744952E-3</v>
      </c>
    </row>
    <row r="4466" spans="2:5" x14ac:dyDescent="0.35">
      <c r="B4466" s="191">
        <v>41269</v>
      </c>
      <c r="C4466" s="72">
        <v>135.6</v>
      </c>
      <c r="D4466" s="192">
        <f t="shared" si="71"/>
        <v>7.7987121392797398E-2</v>
      </c>
      <c r="E4466">
        <v>-3.0877812086459455E-3</v>
      </c>
    </row>
    <row r="4467" spans="2:5" x14ac:dyDescent="0.35">
      <c r="B4467" s="191">
        <v>41614</v>
      </c>
      <c r="C4467" s="72">
        <v>125.79</v>
      </c>
      <c r="D4467" s="192">
        <f t="shared" si="71"/>
        <v>-7.1180683748061746E-2</v>
      </c>
      <c r="E4467">
        <v>-3.0908226343319134E-3</v>
      </c>
    </row>
    <row r="4468" spans="2:5" x14ac:dyDescent="0.35">
      <c r="B4468" s="191">
        <v>41274</v>
      </c>
      <c r="C4468" s="72">
        <v>135.43</v>
      </c>
      <c r="D4468" s="192">
        <f t="shared" si="71"/>
        <v>1.8493860038466536E-3</v>
      </c>
      <c r="E4468">
        <v>-3.0916451969082992E-3</v>
      </c>
    </row>
    <row r="4469" spans="2:5" x14ac:dyDescent="0.35">
      <c r="B4469" s="191">
        <v>41270</v>
      </c>
      <c r="C4469" s="72">
        <v>135.18</v>
      </c>
      <c r="D4469" s="192">
        <f t="shared" si="71"/>
        <v>7.4067164179104488</v>
      </c>
      <c r="E4469">
        <v>-3.0973451327432899E-3</v>
      </c>
    </row>
    <row r="4470" spans="2:5" x14ac:dyDescent="0.35">
      <c r="B4470" s="191">
        <v>36077</v>
      </c>
      <c r="C4470" s="72">
        <v>16.079999999999998</v>
      </c>
      <c r="D4470" s="192">
        <f t="shared" si="71"/>
        <v>-0.85686309417838702</v>
      </c>
      <c r="E4470">
        <v>-3.0998140111593298E-3</v>
      </c>
    </row>
    <row r="4471" spans="2:5" x14ac:dyDescent="0.35">
      <c r="B4471" s="191">
        <v>42171</v>
      </c>
      <c r="C4471" s="72">
        <v>112.34</v>
      </c>
      <c r="D4471" s="192">
        <f t="shared" si="71"/>
        <v>-0.89609212412708694</v>
      </c>
      <c r="E4471">
        <v>-3.1058656491258496E-3</v>
      </c>
    </row>
    <row r="4472" spans="2:5" x14ac:dyDescent="0.35">
      <c r="B4472" s="191">
        <v>46125</v>
      </c>
      <c r="C4472" s="72">
        <v>1081.1500000000001</v>
      </c>
      <c r="D4472" s="192">
        <f t="shared" si="71"/>
        <v>9.2323490441037297</v>
      </c>
      <c r="E4472">
        <v>-3.107365470438439E-3</v>
      </c>
    </row>
    <row r="4473" spans="2:5" x14ac:dyDescent="0.35">
      <c r="B4473" s="191">
        <v>40471</v>
      </c>
      <c r="C4473" s="72">
        <v>105.66</v>
      </c>
      <c r="D4473" s="192">
        <f t="shared" si="71"/>
        <v>0.73697188887062315</v>
      </c>
      <c r="E4473">
        <v>-3.1135012737050216E-3</v>
      </c>
    </row>
    <row r="4474" spans="2:5" x14ac:dyDescent="0.35">
      <c r="B4474" s="191">
        <v>39534</v>
      </c>
      <c r="C4474" s="72">
        <v>60.83</v>
      </c>
      <c r="D4474" s="192">
        <f t="shared" si="71"/>
        <v>-0.51258012820512822</v>
      </c>
      <c r="E4474">
        <v>-3.1137332022288522E-3</v>
      </c>
    </row>
    <row r="4475" spans="2:5" x14ac:dyDescent="0.35">
      <c r="B4475" s="191">
        <v>41605</v>
      </c>
      <c r="C4475" s="72">
        <v>124.8</v>
      </c>
      <c r="D4475" s="192">
        <f t="shared" si="71"/>
        <v>0.14748069143067299</v>
      </c>
      <c r="E4475">
        <v>-3.1152647975077885E-3</v>
      </c>
    </row>
    <row r="4476" spans="2:5" x14ac:dyDescent="0.35">
      <c r="B4476" s="191">
        <v>41148</v>
      </c>
      <c r="C4476" s="72">
        <v>108.76</v>
      </c>
      <c r="D4476" s="192">
        <f t="shared" si="71"/>
        <v>1.6194605009633909</v>
      </c>
      <c r="E4476">
        <v>-3.1164069660860605E-3</v>
      </c>
    </row>
    <row r="4477" spans="2:5" x14ac:dyDescent="0.35">
      <c r="B4477" s="191">
        <v>39889</v>
      </c>
      <c r="C4477" s="72">
        <v>41.52</v>
      </c>
      <c r="D4477" s="192">
        <f t="shared" si="71"/>
        <v>-0.66615743346466183</v>
      </c>
      <c r="E4477">
        <v>-3.1212484993996537E-3</v>
      </c>
    </row>
    <row r="4478" spans="2:5" x14ac:dyDescent="0.35">
      <c r="B4478" s="191">
        <v>41771</v>
      </c>
      <c r="C4478" s="72">
        <v>124.37</v>
      </c>
      <c r="D4478" s="192">
        <f t="shared" si="71"/>
        <v>0.11532597973275949</v>
      </c>
      <c r="E4478">
        <v>-3.1260019236934999E-3</v>
      </c>
    </row>
    <row r="4479" spans="2:5" x14ac:dyDescent="0.35">
      <c r="B4479" s="191">
        <v>42538</v>
      </c>
      <c r="C4479" s="72">
        <v>111.51</v>
      </c>
      <c r="D4479" s="192">
        <f t="shared" si="71"/>
        <v>3.3763736263736268</v>
      </c>
      <c r="E4479">
        <v>-3.1289111389235513E-3</v>
      </c>
    </row>
    <row r="4480" spans="2:5" x14ac:dyDescent="0.35">
      <c r="B4480" s="191">
        <v>35853</v>
      </c>
      <c r="C4480" s="72">
        <v>25.48</v>
      </c>
      <c r="D4480" s="192">
        <f t="shared" si="71"/>
        <v>-0.81338801816317563</v>
      </c>
      <c r="E4480">
        <v>-3.12989045383405E-3</v>
      </c>
    </row>
    <row r="4481" spans="2:5" x14ac:dyDescent="0.35">
      <c r="B4481" s="191">
        <v>41842</v>
      </c>
      <c r="C4481" s="72">
        <v>136.54</v>
      </c>
      <c r="D4481" s="192">
        <f t="shared" si="71"/>
        <v>4.3968379446640311</v>
      </c>
      <c r="E4481">
        <v>-3.139373585456684E-3</v>
      </c>
    </row>
    <row r="4482" spans="2:5" x14ac:dyDescent="0.35">
      <c r="B4482" s="191">
        <v>35874</v>
      </c>
      <c r="C4482" s="72">
        <v>25.3</v>
      </c>
      <c r="D4482" s="192">
        <f t="shared" si="71"/>
        <v>-0.81815568173650544</v>
      </c>
      <c r="E4482">
        <v>-3.1520882584711307E-3</v>
      </c>
    </row>
    <row r="4483" spans="2:5" x14ac:dyDescent="0.35">
      <c r="B4483" s="191">
        <v>41961</v>
      </c>
      <c r="C4483" s="72">
        <v>139.13</v>
      </c>
      <c r="D4483" s="192">
        <f t="shared" si="71"/>
        <v>-0.87317460028076055</v>
      </c>
      <c r="E4483">
        <v>-3.1525399441140189E-3</v>
      </c>
    </row>
    <row r="4484" spans="2:5" x14ac:dyDescent="0.35">
      <c r="B4484" s="191">
        <v>45807</v>
      </c>
      <c r="C4484" s="72">
        <v>1097.02</v>
      </c>
      <c r="D4484" s="192">
        <f t="shared" ref="D4484:D4547" si="72">C4484/C4485-1</f>
        <v>85.789556962025316</v>
      </c>
      <c r="E4484">
        <v>-3.153140873610849E-3</v>
      </c>
    </row>
    <row r="4485" spans="2:5" x14ac:dyDescent="0.35">
      <c r="B4485" s="191">
        <v>36992</v>
      </c>
      <c r="C4485" s="72">
        <v>12.64</v>
      </c>
      <c r="D4485" s="192">
        <f t="shared" si="72"/>
        <v>-0.90883519653804545</v>
      </c>
      <c r="E4485">
        <v>-3.154574132492094E-3</v>
      </c>
    </row>
    <row r="4486" spans="2:5" x14ac:dyDescent="0.35">
      <c r="B4486" s="191">
        <v>41913</v>
      </c>
      <c r="C4486" s="72">
        <v>138.65</v>
      </c>
      <c r="D4486" s="192">
        <f t="shared" si="72"/>
        <v>1.200793650793651</v>
      </c>
      <c r="E4486">
        <v>-3.1634193687539724E-3</v>
      </c>
    </row>
    <row r="4487" spans="2:5" x14ac:dyDescent="0.35">
      <c r="B4487" s="191">
        <v>38793</v>
      </c>
      <c r="C4487" s="72">
        <v>63</v>
      </c>
      <c r="D4487" s="192">
        <f t="shared" si="72"/>
        <v>0.82238935493202203</v>
      </c>
      <c r="E4487">
        <v>-3.1645569620253333E-3</v>
      </c>
    </row>
    <row r="4488" spans="2:5" x14ac:dyDescent="0.35">
      <c r="B4488" s="191">
        <v>38385</v>
      </c>
      <c r="C4488" s="72">
        <v>34.57</v>
      </c>
      <c r="D4488" s="192">
        <f t="shared" si="72"/>
        <v>-0.74972851661478312</v>
      </c>
      <c r="E4488">
        <v>-3.1718569780853079E-3</v>
      </c>
    </row>
    <row r="4489" spans="2:5" x14ac:dyDescent="0.35">
      <c r="B4489" s="191">
        <v>42033</v>
      </c>
      <c r="C4489" s="72">
        <v>138.13</v>
      </c>
      <c r="D4489" s="192">
        <f t="shared" si="72"/>
        <v>1.2107874519846353</v>
      </c>
      <c r="E4489">
        <v>-3.1752904669120063E-3</v>
      </c>
    </row>
    <row r="4490" spans="2:5" x14ac:dyDescent="0.35">
      <c r="B4490" s="191">
        <v>39274</v>
      </c>
      <c r="C4490" s="72">
        <v>62.48</v>
      </c>
      <c r="D4490" s="192">
        <f t="shared" si="72"/>
        <v>0.54730064388311028</v>
      </c>
      <c r="E4490">
        <v>-3.1908104658583403E-3</v>
      </c>
    </row>
    <row r="4491" spans="2:5" x14ac:dyDescent="0.35">
      <c r="B4491" s="191">
        <v>39750</v>
      </c>
      <c r="C4491" s="72">
        <v>40.380000000000003</v>
      </c>
      <c r="D4491" s="192">
        <f t="shared" si="72"/>
        <v>-0.67443360477303882</v>
      </c>
      <c r="E4491">
        <v>-3.2090841767463685E-3</v>
      </c>
    </row>
    <row r="4492" spans="2:5" x14ac:dyDescent="0.35">
      <c r="B4492" s="191">
        <v>42124</v>
      </c>
      <c r="C4492" s="72">
        <v>124.03</v>
      </c>
      <c r="D4492" s="192">
        <f t="shared" si="72"/>
        <v>1.670182992465016</v>
      </c>
      <c r="E4492">
        <v>-3.2146588443301427E-3</v>
      </c>
    </row>
    <row r="4493" spans="2:5" x14ac:dyDescent="0.35">
      <c r="B4493" s="191">
        <v>38554</v>
      </c>
      <c r="C4493" s="72">
        <v>46.45</v>
      </c>
      <c r="D4493" s="192">
        <f t="shared" si="72"/>
        <v>1.1464879852125693</v>
      </c>
      <c r="E4493">
        <v>-3.2188841201716833E-3</v>
      </c>
    </row>
    <row r="4494" spans="2:5" x14ac:dyDescent="0.35">
      <c r="B4494" s="191">
        <v>36663</v>
      </c>
      <c r="C4494" s="72">
        <v>21.64</v>
      </c>
      <c r="D4494" s="192">
        <f t="shared" si="72"/>
        <v>0.40064724919093853</v>
      </c>
      <c r="E4494">
        <v>-3.2243205895901017E-3</v>
      </c>
    </row>
    <row r="4495" spans="2:5" x14ac:dyDescent="0.35">
      <c r="B4495" s="191">
        <v>35318</v>
      </c>
      <c r="C4495" s="72">
        <v>15.45</v>
      </c>
      <c r="D4495" s="192">
        <f t="shared" si="72"/>
        <v>1.2961762799741372E-3</v>
      </c>
      <c r="E4495">
        <v>-3.225806451612967E-3</v>
      </c>
    </row>
    <row r="4496" spans="2:5" x14ac:dyDescent="0.35">
      <c r="B4496" s="191">
        <v>35080</v>
      </c>
      <c r="C4496" s="72">
        <v>15.43</v>
      </c>
      <c r="D4496" s="192">
        <f t="shared" si="72"/>
        <v>-0.98568539409232592</v>
      </c>
      <c r="E4496">
        <v>-3.2299741602067611E-3</v>
      </c>
    </row>
    <row r="4497" spans="2:5" x14ac:dyDescent="0.35">
      <c r="B4497" s="191">
        <v>45408</v>
      </c>
      <c r="C4497" s="72">
        <v>1077.92</v>
      </c>
      <c r="D4497" s="192">
        <f t="shared" si="72"/>
        <v>0.44053028278184647</v>
      </c>
      <c r="E4497">
        <v>-3.2549193667702481E-3</v>
      </c>
    </row>
    <row r="4498" spans="2:5" x14ac:dyDescent="0.35">
      <c r="B4498" s="191">
        <v>45065</v>
      </c>
      <c r="C4498" s="72">
        <v>748.28</v>
      </c>
      <c r="D4498" s="192">
        <f t="shared" si="72"/>
        <v>-0.31767988547147286</v>
      </c>
      <c r="E4498">
        <v>-3.2634902028693125E-3</v>
      </c>
    </row>
    <row r="4499" spans="2:5" x14ac:dyDescent="0.35">
      <c r="B4499" s="191">
        <v>45575</v>
      </c>
      <c r="C4499" s="72">
        <v>1096.67</v>
      </c>
      <c r="D4499" s="192">
        <f t="shared" si="72"/>
        <v>0.48949434310782736</v>
      </c>
      <c r="E4499">
        <v>-3.2719241640687402E-3</v>
      </c>
    </row>
    <row r="4500" spans="2:5" x14ac:dyDescent="0.35">
      <c r="B4500" s="191">
        <v>44932</v>
      </c>
      <c r="C4500" s="72">
        <v>736.27</v>
      </c>
      <c r="D4500" s="192">
        <f t="shared" si="72"/>
        <v>59.548519736842103</v>
      </c>
      <c r="E4500">
        <v>-3.2760697992393339E-3</v>
      </c>
    </row>
    <row r="4501" spans="2:5" x14ac:dyDescent="0.35">
      <c r="B4501" s="191">
        <v>36852</v>
      </c>
      <c r="C4501" s="72">
        <v>12.16</v>
      </c>
      <c r="D4501" s="192">
        <f t="shared" si="72"/>
        <v>-0.87422424493173356</v>
      </c>
      <c r="E4501">
        <v>-3.2786885245901232E-3</v>
      </c>
    </row>
    <row r="4502" spans="2:5" x14ac:dyDescent="0.35">
      <c r="B4502" s="191">
        <v>40364</v>
      </c>
      <c r="C4502" s="72">
        <v>96.68</v>
      </c>
      <c r="D4502" s="192">
        <f t="shared" si="72"/>
        <v>-0.2188737173790094</v>
      </c>
      <c r="E4502">
        <v>-3.2989690721648701E-3</v>
      </c>
    </row>
    <row r="4503" spans="2:5" x14ac:dyDescent="0.35">
      <c r="B4503" s="191">
        <v>42593</v>
      </c>
      <c r="C4503" s="72">
        <v>123.77</v>
      </c>
      <c r="D4503" s="192">
        <f t="shared" si="72"/>
        <v>4.1314262023217241</v>
      </c>
      <c r="E4503">
        <v>-3.301658882267744E-3</v>
      </c>
    </row>
    <row r="4504" spans="2:5" x14ac:dyDescent="0.35">
      <c r="B4504" s="191">
        <v>36607</v>
      </c>
      <c r="C4504" s="72">
        <v>24.12</v>
      </c>
      <c r="D4504" s="192">
        <f t="shared" si="72"/>
        <v>-0.80469635627530367</v>
      </c>
      <c r="E4504">
        <v>-3.3057851239668423E-3</v>
      </c>
    </row>
    <row r="4505" spans="2:5" x14ac:dyDescent="0.35">
      <c r="B4505" s="191">
        <v>42628</v>
      </c>
      <c r="C4505" s="72">
        <v>123.5</v>
      </c>
      <c r="D4505" s="192">
        <f t="shared" si="72"/>
        <v>-0.36902876411383023</v>
      </c>
      <c r="E4505">
        <v>-3.3088531999031501E-3</v>
      </c>
    </row>
    <row r="4506" spans="2:5" x14ac:dyDescent="0.35">
      <c r="B4506" s="191">
        <v>43579</v>
      </c>
      <c r="C4506" s="72">
        <v>195.73</v>
      </c>
      <c r="D4506" s="192">
        <f t="shared" si="72"/>
        <v>1.0348269050836887</v>
      </c>
      <c r="E4506">
        <v>-3.3099093594052276E-3</v>
      </c>
    </row>
    <row r="4507" spans="2:5" x14ac:dyDescent="0.35">
      <c r="B4507" s="191">
        <v>40417</v>
      </c>
      <c r="C4507" s="72">
        <v>96.19</v>
      </c>
      <c r="D4507" s="192">
        <f t="shared" si="72"/>
        <v>0.68754385964912279</v>
      </c>
      <c r="E4507">
        <v>-3.3157185783857512E-3</v>
      </c>
    </row>
    <row r="4508" spans="2:5" x14ac:dyDescent="0.35">
      <c r="B4508" s="191">
        <v>39988</v>
      </c>
      <c r="C4508" s="72">
        <v>57</v>
      </c>
      <c r="D4508" s="192">
        <f t="shared" si="72"/>
        <v>1.3779724655819776</v>
      </c>
      <c r="E4508">
        <v>-3.3222591362125353E-3</v>
      </c>
    </row>
    <row r="4509" spans="2:5" x14ac:dyDescent="0.35">
      <c r="B4509" s="191">
        <v>35699</v>
      </c>
      <c r="C4509" s="72">
        <v>23.97</v>
      </c>
      <c r="D4509" s="192">
        <f t="shared" si="72"/>
        <v>1.0025062656641603</v>
      </c>
      <c r="E4509">
        <v>-3.3264033264034376E-3</v>
      </c>
    </row>
    <row r="4510" spans="2:5" x14ac:dyDescent="0.35">
      <c r="B4510" s="191">
        <v>37223</v>
      </c>
      <c r="C4510" s="72">
        <v>11.97</v>
      </c>
      <c r="D4510" s="192">
        <f t="shared" si="72"/>
        <v>-0.78929765886287628</v>
      </c>
      <c r="E4510">
        <v>-3.3305578684429404E-3</v>
      </c>
    </row>
    <row r="4511" spans="2:5" x14ac:dyDescent="0.35">
      <c r="B4511" s="191">
        <v>39331</v>
      </c>
      <c r="C4511" s="72">
        <v>56.81</v>
      </c>
      <c r="D4511" s="192">
        <f t="shared" si="72"/>
        <v>2.8153122901276024</v>
      </c>
      <c r="E4511">
        <v>-3.3333333333332993E-3</v>
      </c>
    </row>
    <row r="4512" spans="2:5" x14ac:dyDescent="0.35">
      <c r="B4512" s="191">
        <v>37764</v>
      </c>
      <c r="C4512" s="72">
        <v>14.89</v>
      </c>
      <c r="D4512" s="192">
        <f t="shared" si="72"/>
        <v>-0.7497899512686943</v>
      </c>
      <c r="E4512">
        <v>-3.3467202141900243E-3</v>
      </c>
    </row>
    <row r="4513" spans="2:5" x14ac:dyDescent="0.35">
      <c r="B4513" s="191">
        <v>39338</v>
      </c>
      <c r="C4513" s="72">
        <v>59.51</v>
      </c>
      <c r="D4513" s="192">
        <f t="shared" si="72"/>
        <v>-0.47331622267457296</v>
      </c>
      <c r="E4513">
        <v>-3.3495226930162492E-3</v>
      </c>
    </row>
    <row r="4514" spans="2:5" x14ac:dyDescent="0.35">
      <c r="B4514" s="191">
        <v>41451</v>
      </c>
      <c r="C4514" s="72">
        <v>112.99</v>
      </c>
      <c r="D4514" s="192">
        <f t="shared" si="72"/>
        <v>0.18986941870261176</v>
      </c>
      <c r="E4514">
        <v>-3.3518567522272669E-3</v>
      </c>
    </row>
    <row r="4515" spans="2:5" x14ac:dyDescent="0.35">
      <c r="B4515" s="191">
        <v>40387</v>
      </c>
      <c r="C4515" s="72">
        <v>94.96</v>
      </c>
      <c r="D4515" s="192">
        <f t="shared" si="72"/>
        <v>-0.91926611744501407</v>
      </c>
      <c r="E4515">
        <v>-3.3585222502099388E-3</v>
      </c>
    </row>
    <row r="4516" spans="2:5" x14ac:dyDescent="0.35">
      <c r="B4516" s="191">
        <v>45539</v>
      </c>
      <c r="C4516" s="72">
        <v>1176.21</v>
      </c>
      <c r="D4516" s="192">
        <f t="shared" si="72"/>
        <v>17.992572259002099</v>
      </c>
      <c r="E4516">
        <v>-3.3723383522992201E-3</v>
      </c>
    </row>
    <row r="4517" spans="2:5" x14ac:dyDescent="0.35">
      <c r="B4517" s="191">
        <v>38614</v>
      </c>
      <c r="C4517" s="72">
        <v>61.93</v>
      </c>
      <c r="D4517" s="192">
        <f t="shared" si="72"/>
        <v>-0.91129667559476912</v>
      </c>
      <c r="E4517">
        <v>-3.3794657225619806E-3</v>
      </c>
    </row>
    <row r="4518" spans="2:5" x14ac:dyDescent="0.35">
      <c r="B4518" s="191">
        <v>44966</v>
      </c>
      <c r="C4518" s="72">
        <v>698.17</v>
      </c>
      <c r="D4518" s="192">
        <f t="shared" si="72"/>
        <v>-0.23015768000882131</v>
      </c>
      <c r="E4518">
        <v>-3.3831044622719686E-3</v>
      </c>
    </row>
    <row r="4519" spans="2:5" x14ac:dyDescent="0.35">
      <c r="B4519" s="191">
        <v>45251</v>
      </c>
      <c r="C4519" s="72">
        <v>906.9</v>
      </c>
      <c r="D4519" s="192">
        <f t="shared" si="72"/>
        <v>3.7494108405341713</v>
      </c>
      <c r="E4519">
        <v>-3.3846897734016723E-3</v>
      </c>
    </row>
    <row r="4520" spans="2:5" x14ac:dyDescent="0.35">
      <c r="B4520" s="191">
        <v>43496</v>
      </c>
      <c r="C4520" s="72">
        <v>190.95</v>
      </c>
      <c r="D4520" s="192">
        <f t="shared" si="72"/>
        <v>0.51259505703422059</v>
      </c>
      <c r="E4520">
        <v>-3.3924843423800422E-3</v>
      </c>
    </row>
    <row r="4521" spans="2:5" x14ac:dyDescent="0.35">
      <c r="B4521" s="191">
        <v>41432</v>
      </c>
      <c r="C4521" s="72">
        <v>126.24</v>
      </c>
      <c r="D4521" s="192">
        <f t="shared" si="72"/>
        <v>-0.84411350670519369</v>
      </c>
      <c r="E4521">
        <v>-3.3946475092760942E-3</v>
      </c>
    </row>
    <row r="4522" spans="2:5" x14ac:dyDescent="0.35">
      <c r="B4522" s="191">
        <v>44819</v>
      </c>
      <c r="C4522" s="72">
        <v>809.82</v>
      </c>
      <c r="D4522" s="192">
        <f t="shared" si="72"/>
        <v>7.6316350458324465</v>
      </c>
      <c r="E4522">
        <v>-3.3965886435797232E-3</v>
      </c>
    </row>
    <row r="4523" spans="2:5" x14ac:dyDescent="0.35">
      <c r="B4523" s="191">
        <v>40520</v>
      </c>
      <c r="C4523" s="72">
        <v>93.82</v>
      </c>
      <c r="D4523" s="192">
        <f t="shared" si="72"/>
        <v>-0.57325449169888565</v>
      </c>
      <c r="E4523">
        <v>-3.3991926917358306E-3</v>
      </c>
    </row>
    <row r="4524" spans="2:5" x14ac:dyDescent="0.35">
      <c r="B4524" s="191">
        <v>43315</v>
      </c>
      <c r="C4524" s="72">
        <v>219.85</v>
      </c>
      <c r="D4524" s="192">
        <f t="shared" si="72"/>
        <v>0.70823620823620836</v>
      </c>
      <c r="E4524">
        <v>-3.3998186763372074E-3</v>
      </c>
    </row>
    <row r="4525" spans="2:5" x14ac:dyDescent="0.35">
      <c r="B4525" s="191">
        <v>42149</v>
      </c>
      <c r="C4525" s="72">
        <v>128.69999999999999</v>
      </c>
      <c r="D4525" s="192">
        <f t="shared" si="72"/>
        <v>1.5905797101449273</v>
      </c>
      <c r="E4525">
        <v>-3.4071550255536653E-3</v>
      </c>
    </row>
    <row r="4526" spans="2:5" x14ac:dyDescent="0.35">
      <c r="B4526" s="191">
        <v>39132</v>
      </c>
      <c r="C4526" s="72">
        <v>49.68</v>
      </c>
      <c r="D4526" s="192">
        <f t="shared" si="72"/>
        <v>-0.93706692339848752</v>
      </c>
      <c r="E4526">
        <v>-3.4102306920762437E-3</v>
      </c>
    </row>
    <row r="4527" spans="2:5" x14ac:dyDescent="0.35">
      <c r="B4527" s="191">
        <v>44813</v>
      </c>
      <c r="C4527" s="72">
        <v>789.41</v>
      </c>
      <c r="D4527" s="192">
        <f t="shared" si="72"/>
        <v>11.909403107113654</v>
      </c>
      <c r="E4527">
        <v>-3.4211988082614164E-3</v>
      </c>
    </row>
    <row r="4528" spans="2:5" x14ac:dyDescent="0.35">
      <c r="B4528" s="191">
        <v>38954</v>
      </c>
      <c r="C4528" s="72">
        <v>61.15</v>
      </c>
      <c r="D4528" s="192">
        <f t="shared" si="72"/>
        <v>-0.56221363115693013</v>
      </c>
      <c r="E4528">
        <v>-3.4224250325944894E-3</v>
      </c>
    </row>
    <row r="4529" spans="2:5" x14ac:dyDescent="0.35">
      <c r="B4529" s="191">
        <v>41810</v>
      </c>
      <c r="C4529" s="72">
        <v>139.68</v>
      </c>
      <c r="D4529" s="192">
        <f t="shared" si="72"/>
        <v>2.0077519379844966</v>
      </c>
      <c r="E4529">
        <v>-3.424657534246478E-3</v>
      </c>
    </row>
    <row r="4530" spans="2:5" x14ac:dyDescent="0.35">
      <c r="B4530" s="191">
        <v>39162</v>
      </c>
      <c r="C4530" s="72">
        <v>46.44</v>
      </c>
      <c r="D4530" s="192">
        <f t="shared" si="72"/>
        <v>-0.42836041358936483</v>
      </c>
      <c r="E4530">
        <v>-3.4334763948498104E-3</v>
      </c>
    </row>
    <row r="4531" spans="2:5" x14ac:dyDescent="0.35">
      <c r="B4531" s="191">
        <v>40574</v>
      </c>
      <c r="C4531" s="72">
        <v>81.239999999999995</v>
      </c>
      <c r="D4531" s="192">
        <f t="shared" si="72"/>
        <v>-0.3484641911941615</v>
      </c>
      <c r="E4531">
        <v>-3.4347399411187585E-3</v>
      </c>
    </row>
    <row r="4532" spans="2:5" x14ac:dyDescent="0.35">
      <c r="B4532" s="191">
        <v>42136</v>
      </c>
      <c r="C4532" s="72">
        <v>124.69</v>
      </c>
      <c r="D4532" s="192">
        <f t="shared" si="72"/>
        <v>0.48493509586757177</v>
      </c>
      <c r="E4532">
        <v>-3.4367007672634342E-3</v>
      </c>
    </row>
    <row r="4533" spans="2:5" x14ac:dyDescent="0.35">
      <c r="B4533" s="191">
        <v>40743</v>
      </c>
      <c r="C4533" s="72">
        <v>83.97</v>
      </c>
      <c r="D4533" s="192">
        <f t="shared" si="72"/>
        <v>-0.88110274127775257</v>
      </c>
      <c r="E4533">
        <v>-3.4417279848090176E-3</v>
      </c>
    </row>
    <row r="4534" spans="2:5" x14ac:dyDescent="0.35">
      <c r="B4534" s="191">
        <v>44573</v>
      </c>
      <c r="C4534" s="72">
        <v>706.24</v>
      </c>
      <c r="D4534" s="192">
        <f t="shared" si="72"/>
        <v>4.6767140905071942</v>
      </c>
      <c r="E4534">
        <v>-3.4430208274537355E-3</v>
      </c>
    </row>
    <row r="4535" spans="2:5" x14ac:dyDescent="0.35">
      <c r="B4535" s="191">
        <v>41766</v>
      </c>
      <c r="C4535" s="72">
        <v>124.41</v>
      </c>
      <c r="D4535" s="192">
        <f t="shared" si="72"/>
        <v>0.30395136778115495</v>
      </c>
      <c r="E4535">
        <v>-3.4444088433195352E-3</v>
      </c>
    </row>
    <row r="4536" spans="2:5" x14ac:dyDescent="0.35">
      <c r="B4536" s="191">
        <v>40506</v>
      </c>
      <c r="C4536" s="72">
        <v>95.41</v>
      </c>
      <c r="D4536" s="192">
        <f t="shared" si="72"/>
        <v>-8.2154882154882203E-2</v>
      </c>
      <c r="E4536">
        <v>-3.4468351786086648E-3</v>
      </c>
    </row>
    <row r="4537" spans="2:5" x14ac:dyDescent="0.35">
      <c r="B4537" s="191">
        <v>40429</v>
      </c>
      <c r="C4537" s="72">
        <v>103.95</v>
      </c>
      <c r="D4537" s="192">
        <f t="shared" si="72"/>
        <v>1.254391672088484</v>
      </c>
      <c r="E4537">
        <v>-3.45125107851596E-3</v>
      </c>
    </row>
    <row r="4538" spans="2:5" x14ac:dyDescent="0.35">
      <c r="B4538" s="191">
        <v>38545</v>
      </c>
      <c r="C4538" s="72">
        <v>46.11</v>
      </c>
      <c r="D4538" s="192">
        <f t="shared" si="72"/>
        <v>-0.91155653591637098</v>
      </c>
      <c r="E4538">
        <v>-3.4579641236223146E-3</v>
      </c>
    </row>
    <row r="4539" spans="2:5" x14ac:dyDescent="0.35">
      <c r="B4539" s="191">
        <v>44088</v>
      </c>
      <c r="C4539" s="72">
        <v>521.35</v>
      </c>
      <c r="D4539" s="192">
        <f t="shared" si="72"/>
        <v>6.2631652270827534</v>
      </c>
      <c r="E4539">
        <v>-3.4597446287941702E-3</v>
      </c>
    </row>
    <row r="4540" spans="2:5" x14ac:dyDescent="0.35">
      <c r="B4540" s="191">
        <v>40087</v>
      </c>
      <c r="C4540" s="72">
        <v>71.78</v>
      </c>
      <c r="D4540" s="192">
        <f t="shared" si="72"/>
        <v>-0.24234747730631201</v>
      </c>
      <c r="E4540">
        <v>-3.4707760655282582E-3</v>
      </c>
    </row>
    <row r="4541" spans="2:5" x14ac:dyDescent="0.35">
      <c r="B4541" s="191">
        <v>40351</v>
      </c>
      <c r="C4541" s="72">
        <v>94.74</v>
      </c>
      <c r="D4541" s="192">
        <f t="shared" si="72"/>
        <v>-8.286544046466604E-2</v>
      </c>
      <c r="E4541">
        <v>-3.4711265383401413E-3</v>
      </c>
    </row>
    <row r="4542" spans="2:5" x14ac:dyDescent="0.35">
      <c r="B4542" s="191">
        <v>42439</v>
      </c>
      <c r="C4542" s="72">
        <v>103.3</v>
      </c>
      <c r="D4542" s="192">
        <f t="shared" si="72"/>
        <v>8.02972027972028</v>
      </c>
      <c r="E4542">
        <v>-3.4728921474049823E-3</v>
      </c>
    </row>
    <row r="4543" spans="2:5" x14ac:dyDescent="0.35">
      <c r="B4543" s="191">
        <v>37636</v>
      </c>
      <c r="C4543" s="72">
        <v>11.44</v>
      </c>
      <c r="D4543" s="192">
        <f t="shared" si="72"/>
        <v>-0.91110420390084701</v>
      </c>
      <c r="E4543">
        <v>-3.4843205574913716E-3</v>
      </c>
    </row>
    <row r="4544" spans="2:5" x14ac:dyDescent="0.35">
      <c r="B4544" s="191">
        <v>42801</v>
      </c>
      <c r="C4544" s="72">
        <v>128.69</v>
      </c>
      <c r="D4544" s="192">
        <f t="shared" si="72"/>
        <v>1.3726032448377579</v>
      </c>
      <c r="E4544">
        <v>-3.4845903670434053E-3</v>
      </c>
    </row>
    <row r="4545" spans="2:5" x14ac:dyDescent="0.35">
      <c r="B4545" s="191">
        <v>39925</v>
      </c>
      <c r="C4545" s="72">
        <v>54.24</v>
      </c>
      <c r="D4545" s="192">
        <f t="shared" si="72"/>
        <v>-0.54743429286608258</v>
      </c>
      <c r="E4545">
        <v>-3.4907220282931473E-3</v>
      </c>
    </row>
    <row r="4546" spans="2:5" x14ac:dyDescent="0.35">
      <c r="B4546" s="191">
        <v>41318</v>
      </c>
      <c r="C4546" s="72">
        <v>119.85</v>
      </c>
      <c r="D4546" s="192">
        <f t="shared" si="72"/>
        <v>-0.78439591278693244</v>
      </c>
      <c r="E4546">
        <v>-3.4921426789723542E-3</v>
      </c>
    </row>
    <row r="4547" spans="2:5" x14ac:dyDescent="0.35">
      <c r="B4547" s="191">
        <v>44215</v>
      </c>
      <c r="C4547" s="72">
        <v>555.88</v>
      </c>
      <c r="D4547" s="192">
        <f t="shared" si="72"/>
        <v>3.0673154313309432</v>
      </c>
      <c r="E4547">
        <v>-3.495688650664297E-3</v>
      </c>
    </row>
    <row r="4548" spans="2:5" x14ac:dyDescent="0.35">
      <c r="B4548" s="191">
        <v>41485</v>
      </c>
      <c r="C4548" s="72">
        <v>136.66999999999999</v>
      </c>
      <c r="D4548" s="192">
        <f t="shared" ref="D4548:D4611" si="73">C4548/C4549-1</f>
        <v>-0.78601177428446167</v>
      </c>
      <c r="E4548">
        <v>-3.4998177178273693E-3</v>
      </c>
    </row>
    <row r="4549" spans="2:5" x14ac:dyDescent="0.35">
      <c r="B4549" s="191">
        <v>44316</v>
      </c>
      <c r="C4549" s="72">
        <v>638.67999999999995</v>
      </c>
      <c r="D4549" s="192">
        <f t="shared" si="73"/>
        <v>-0.40941707353158763</v>
      </c>
      <c r="E4549">
        <v>-3.5105237701464898E-3</v>
      </c>
    </row>
    <row r="4550" spans="2:5" x14ac:dyDescent="0.35">
      <c r="B4550" s="191">
        <v>45407</v>
      </c>
      <c r="C4550" s="72">
        <v>1081.44</v>
      </c>
      <c r="D4550" s="192">
        <f t="shared" si="73"/>
        <v>17.264482350954232</v>
      </c>
      <c r="E4550">
        <v>-3.5107118175534691E-3</v>
      </c>
    </row>
    <row r="4551" spans="2:5" x14ac:dyDescent="0.35">
      <c r="B4551" s="191">
        <v>39526</v>
      </c>
      <c r="C4551" s="72">
        <v>59.21</v>
      </c>
      <c r="D4551" s="192">
        <f t="shared" si="73"/>
        <v>0.10569561157796459</v>
      </c>
      <c r="E4551">
        <v>-3.5341635812857763E-3</v>
      </c>
    </row>
    <row r="4552" spans="2:5" x14ac:dyDescent="0.35">
      <c r="B4552" s="191">
        <v>38649</v>
      </c>
      <c r="C4552" s="72">
        <v>53.55</v>
      </c>
      <c r="D4552" s="192">
        <f t="shared" si="73"/>
        <v>2.1761565836298931</v>
      </c>
      <c r="E4552">
        <v>-3.5355414960923648E-3</v>
      </c>
    </row>
    <row r="4553" spans="2:5" x14ac:dyDescent="0.35">
      <c r="B4553" s="191">
        <v>35207</v>
      </c>
      <c r="C4553" s="72">
        <v>16.86</v>
      </c>
      <c r="D4553" s="192">
        <f t="shared" si="73"/>
        <v>-0.97814306826726127</v>
      </c>
      <c r="E4553">
        <v>-3.5460992907803135E-3</v>
      </c>
    </row>
    <row r="4554" spans="2:5" x14ac:dyDescent="0.35">
      <c r="B4554" s="191">
        <v>44901</v>
      </c>
      <c r="C4554" s="72">
        <v>771.38</v>
      </c>
      <c r="D4554" s="192">
        <f t="shared" si="73"/>
        <v>11.596015676028738</v>
      </c>
      <c r="E4554">
        <v>-3.5523749241083147E-3</v>
      </c>
    </row>
    <row r="4555" spans="2:5" x14ac:dyDescent="0.35">
      <c r="B4555" s="191">
        <v>38937</v>
      </c>
      <c r="C4555" s="72">
        <v>61.24</v>
      </c>
      <c r="D4555" s="192">
        <f t="shared" si="73"/>
        <v>-0.26614739364889151</v>
      </c>
      <c r="E4555">
        <v>-3.5795639440285854E-3</v>
      </c>
    </row>
    <row r="4556" spans="2:5" x14ac:dyDescent="0.35">
      <c r="B4556" s="191">
        <v>40192</v>
      </c>
      <c r="C4556" s="72">
        <v>83.45</v>
      </c>
      <c r="D4556" s="192">
        <f t="shared" si="73"/>
        <v>-0.14093061560634135</v>
      </c>
      <c r="E4556">
        <v>-3.5820895522388208E-3</v>
      </c>
    </row>
    <row r="4557" spans="2:5" x14ac:dyDescent="0.35">
      <c r="B4557" s="191">
        <v>42432</v>
      </c>
      <c r="C4557" s="72">
        <v>97.14</v>
      </c>
      <c r="D4557" s="192">
        <f t="shared" si="73"/>
        <v>0.21470551456796305</v>
      </c>
      <c r="E4557">
        <v>-3.590111806339058E-3</v>
      </c>
    </row>
    <row r="4558" spans="2:5" x14ac:dyDescent="0.35">
      <c r="B4558" s="191">
        <v>40624</v>
      </c>
      <c r="C4558" s="72">
        <v>79.97</v>
      </c>
      <c r="D4558" s="192">
        <f t="shared" si="73"/>
        <v>-0.43065641463761928</v>
      </c>
      <c r="E4558">
        <v>-3.6132569150262306E-3</v>
      </c>
    </row>
    <row r="4559" spans="2:5" x14ac:dyDescent="0.35">
      <c r="B4559" s="191">
        <v>41575</v>
      </c>
      <c r="C4559" s="72">
        <v>140.46</v>
      </c>
      <c r="D4559" s="192">
        <f t="shared" si="73"/>
        <v>0.82178988326848268</v>
      </c>
      <c r="E4559">
        <v>-3.6177910193657681E-3</v>
      </c>
    </row>
    <row r="4560" spans="2:5" x14ac:dyDescent="0.35">
      <c r="B4560" s="191">
        <v>40249</v>
      </c>
      <c r="C4560" s="72">
        <v>77.099999999999994</v>
      </c>
      <c r="D4560" s="192">
        <f t="shared" si="73"/>
        <v>7.8321678321678245E-2</v>
      </c>
      <c r="E4560">
        <v>-3.6185060739208907E-3</v>
      </c>
    </row>
    <row r="4561" spans="2:5" x14ac:dyDescent="0.35">
      <c r="B4561" s="191">
        <v>40044</v>
      </c>
      <c r="C4561" s="72">
        <v>71.5</v>
      </c>
      <c r="D4561" s="192">
        <f t="shared" si="73"/>
        <v>1.6056851311953353</v>
      </c>
      <c r="E4561">
        <v>-3.6231884057971175E-3</v>
      </c>
    </row>
    <row r="4562" spans="2:5" x14ac:dyDescent="0.35">
      <c r="B4562" s="191">
        <v>35656</v>
      </c>
      <c r="C4562" s="72">
        <v>27.44</v>
      </c>
      <c r="D4562" s="192">
        <f t="shared" si="73"/>
        <v>-0.54524361948955913</v>
      </c>
      <c r="E4562">
        <v>-3.6310820624545492E-3</v>
      </c>
    </row>
    <row r="4563" spans="2:5" x14ac:dyDescent="0.35">
      <c r="B4563" s="191">
        <v>39259</v>
      </c>
      <c r="C4563" s="72">
        <v>60.34</v>
      </c>
      <c r="D4563" s="192">
        <f t="shared" si="73"/>
        <v>4.5004557885141292</v>
      </c>
      <c r="E4563">
        <v>-3.6327608982826831E-3</v>
      </c>
    </row>
    <row r="4564" spans="2:5" x14ac:dyDescent="0.35">
      <c r="B4564" s="191">
        <v>37258</v>
      </c>
      <c r="C4564" s="72">
        <v>10.97</v>
      </c>
      <c r="D4564" s="192">
        <f t="shared" si="73"/>
        <v>-0.98839141154932852</v>
      </c>
      <c r="E4564">
        <v>-3.6330608537692433E-3</v>
      </c>
    </row>
    <row r="4565" spans="2:5" x14ac:dyDescent="0.35">
      <c r="B4565" s="191">
        <v>45623</v>
      </c>
      <c r="C4565" s="72">
        <v>944.99</v>
      </c>
      <c r="D4565" s="192">
        <f t="shared" si="73"/>
        <v>11.782226430407141</v>
      </c>
      <c r="E4565">
        <v>-3.6375521909662867E-3</v>
      </c>
    </row>
    <row r="4566" spans="2:5" x14ac:dyDescent="0.35">
      <c r="B4566" s="191">
        <v>40072</v>
      </c>
      <c r="C4566" s="72">
        <v>73.930000000000007</v>
      </c>
      <c r="D4566" s="192">
        <f t="shared" si="73"/>
        <v>3.5272504592774041</v>
      </c>
      <c r="E4566">
        <v>-3.638814016172498E-3</v>
      </c>
    </row>
    <row r="4567" spans="2:5" x14ac:dyDescent="0.35">
      <c r="B4567" s="191">
        <v>37792</v>
      </c>
      <c r="C4567" s="72">
        <v>16.329999999999998</v>
      </c>
      <c r="D4567" s="192">
        <f t="shared" si="73"/>
        <v>-0.87498086051140711</v>
      </c>
      <c r="E4567">
        <v>-3.6607687614400586E-3</v>
      </c>
    </row>
    <row r="4568" spans="2:5" x14ac:dyDescent="0.35">
      <c r="B4568" s="191">
        <v>42116</v>
      </c>
      <c r="C4568" s="72">
        <v>130.62</v>
      </c>
      <c r="D4568" s="192">
        <f t="shared" si="73"/>
        <v>-0.45438596491228067</v>
      </c>
      <c r="E4568">
        <v>-3.6613272311212253E-3</v>
      </c>
    </row>
    <row r="4569" spans="2:5" x14ac:dyDescent="0.35">
      <c r="B4569" s="191">
        <v>43182</v>
      </c>
      <c r="C4569" s="72">
        <v>239.4</v>
      </c>
      <c r="D4569" s="192">
        <f t="shared" si="73"/>
        <v>2.5200705778561976</v>
      </c>
      <c r="E4569">
        <v>-3.6623938738138406E-3</v>
      </c>
    </row>
    <row r="4570" spans="2:5" x14ac:dyDescent="0.35">
      <c r="B4570" s="191">
        <v>38737</v>
      </c>
      <c r="C4570" s="72">
        <v>68.010000000000005</v>
      </c>
      <c r="D4570" s="192">
        <f t="shared" si="73"/>
        <v>-0.93673488372093017</v>
      </c>
      <c r="E4570">
        <v>-3.6624670377967128E-3</v>
      </c>
    </row>
    <row r="4571" spans="2:5" x14ac:dyDescent="0.35">
      <c r="B4571" s="191">
        <v>45891</v>
      </c>
      <c r="C4571" s="72">
        <v>1075</v>
      </c>
      <c r="D4571" s="192">
        <f t="shared" si="73"/>
        <v>7.4559112719263752</v>
      </c>
      <c r="E4571">
        <v>-3.6794350167289602E-3</v>
      </c>
    </row>
    <row r="4572" spans="2:5" x14ac:dyDescent="0.35">
      <c r="B4572" s="191">
        <v>41213</v>
      </c>
      <c r="C4572" s="72">
        <v>127.13</v>
      </c>
      <c r="D4572" s="192">
        <f t="shared" si="73"/>
        <v>10.760407030527288</v>
      </c>
      <c r="E4572">
        <v>-3.6833855799373039E-3</v>
      </c>
    </row>
    <row r="4573" spans="2:5" x14ac:dyDescent="0.35">
      <c r="B4573" s="191">
        <v>37123</v>
      </c>
      <c r="C4573" s="72">
        <v>10.81</v>
      </c>
      <c r="D4573" s="192">
        <f t="shared" si="73"/>
        <v>9.2592592592599665E-4</v>
      </c>
      <c r="E4573">
        <v>-3.6866359447004227E-3</v>
      </c>
    </row>
    <row r="4574" spans="2:5" x14ac:dyDescent="0.35">
      <c r="B4574" s="191">
        <v>37246</v>
      </c>
      <c r="C4574" s="72">
        <v>10.8</v>
      </c>
      <c r="D4574" s="192">
        <f t="shared" si="73"/>
        <v>-0.90904497220818592</v>
      </c>
      <c r="E4574">
        <v>-3.6900369003689537E-3</v>
      </c>
    </row>
    <row r="4575" spans="2:5" x14ac:dyDescent="0.35">
      <c r="B4575" s="191">
        <v>42353</v>
      </c>
      <c r="C4575" s="72">
        <v>118.74</v>
      </c>
      <c r="D4575" s="192">
        <f t="shared" si="73"/>
        <v>-0.89264305669828126</v>
      </c>
      <c r="E4575">
        <v>-3.6918946131901942E-3</v>
      </c>
    </row>
    <row r="4576" spans="2:5" x14ac:dyDescent="0.35">
      <c r="B4576" s="191">
        <v>45337</v>
      </c>
      <c r="C4576" s="72">
        <v>1106.03</v>
      </c>
      <c r="D4576" s="192">
        <f t="shared" si="73"/>
        <v>-3.5298735281290905E-2</v>
      </c>
      <c r="E4576">
        <v>-3.6932611495952283E-3</v>
      </c>
    </row>
    <row r="4577" spans="2:5" x14ac:dyDescent="0.35">
      <c r="B4577" s="191">
        <v>46073</v>
      </c>
      <c r="C4577" s="72">
        <v>1146.5</v>
      </c>
      <c r="D4577" s="192">
        <f t="shared" si="73"/>
        <v>29.475810738968637</v>
      </c>
      <c r="E4577">
        <v>-3.7019013521498723E-3</v>
      </c>
    </row>
    <row r="4578" spans="2:5" x14ac:dyDescent="0.35">
      <c r="B4578" s="191">
        <v>38467</v>
      </c>
      <c r="C4578" s="72">
        <v>37.619999999999997</v>
      </c>
      <c r="D4578" s="192">
        <f t="shared" si="73"/>
        <v>-0.71398160115562992</v>
      </c>
      <c r="E4578">
        <v>-3.7076271186440302E-3</v>
      </c>
    </row>
    <row r="4579" spans="2:5" x14ac:dyDescent="0.35">
      <c r="B4579" s="191">
        <v>42815</v>
      </c>
      <c r="C4579" s="72">
        <v>131.53</v>
      </c>
      <c r="D4579" s="192">
        <f t="shared" si="73"/>
        <v>1.7316718587746625</v>
      </c>
      <c r="E4579">
        <v>-3.711558854719077E-3</v>
      </c>
    </row>
    <row r="4580" spans="2:5" x14ac:dyDescent="0.35">
      <c r="B4580" s="191">
        <v>39825</v>
      </c>
      <c r="C4580" s="72">
        <v>48.15</v>
      </c>
      <c r="D4580" s="192">
        <f t="shared" si="73"/>
        <v>-0.9569258570099477</v>
      </c>
      <c r="E4580">
        <v>-3.7243947858472959E-3</v>
      </c>
    </row>
    <row r="4581" spans="2:5" x14ac:dyDescent="0.35">
      <c r="B4581" s="191">
        <v>45450</v>
      </c>
      <c r="C4581" s="72">
        <v>1117.8399999999999</v>
      </c>
      <c r="D4581" s="192">
        <f t="shared" si="73"/>
        <v>17.208828799478741</v>
      </c>
      <c r="E4581">
        <v>-3.7254237892373476E-3</v>
      </c>
    </row>
    <row r="4582" spans="2:5" x14ac:dyDescent="0.35">
      <c r="B4582" s="191">
        <v>38618</v>
      </c>
      <c r="C4582" s="72">
        <v>61.39</v>
      </c>
      <c r="D4582" s="192">
        <f t="shared" si="73"/>
        <v>-0.91561396032935161</v>
      </c>
      <c r="E4582">
        <v>-3.7325543654657123E-3</v>
      </c>
    </row>
    <row r="4583" spans="2:5" x14ac:dyDescent="0.35">
      <c r="B4583" s="191">
        <v>44714</v>
      </c>
      <c r="C4583" s="72">
        <v>727.49</v>
      </c>
      <c r="D4583" s="192">
        <f t="shared" si="73"/>
        <v>2.0421092247219206</v>
      </c>
      <c r="E4583">
        <v>-3.7385993262304407E-3</v>
      </c>
    </row>
    <row r="4584" spans="2:5" x14ac:dyDescent="0.35">
      <c r="B4584" s="191">
        <v>43622</v>
      </c>
      <c r="C4584" s="72">
        <v>239.14</v>
      </c>
      <c r="D4584" s="192">
        <f t="shared" si="73"/>
        <v>-0.7773101027126188</v>
      </c>
      <c r="E4584">
        <v>-3.7493751041492995E-3</v>
      </c>
    </row>
    <row r="4585" spans="2:5" x14ac:dyDescent="0.35">
      <c r="B4585" s="191">
        <v>45411</v>
      </c>
      <c r="C4585" s="72">
        <v>1073.8699999999999</v>
      </c>
      <c r="D4585" s="192">
        <f t="shared" si="73"/>
        <v>6.827611341934543</v>
      </c>
      <c r="E4585">
        <v>-3.7572361585277436E-3</v>
      </c>
    </row>
    <row r="4586" spans="2:5" x14ac:dyDescent="0.35">
      <c r="B4586" s="191">
        <v>41561</v>
      </c>
      <c r="C4586" s="72">
        <v>137.19</v>
      </c>
      <c r="D4586" s="192">
        <f t="shared" si="73"/>
        <v>0.21010849431066414</v>
      </c>
      <c r="E4586">
        <v>-3.7760511219229187E-3</v>
      </c>
    </row>
    <row r="4587" spans="2:5" x14ac:dyDescent="0.35">
      <c r="B4587" s="191">
        <v>41165</v>
      </c>
      <c r="C4587" s="72">
        <v>113.37</v>
      </c>
      <c r="D4587" s="192">
        <f t="shared" si="73"/>
        <v>1.1545039908779935</v>
      </c>
      <c r="E4587">
        <v>-3.7785588752196064E-3</v>
      </c>
    </row>
    <row r="4588" spans="2:5" x14ac:dyDescent="0.35">
      <c r="B4588" s="191">
        <v>39073</v>
      </c>
      <c r="C4588" s="72">
        <v>52.62</v>
      </c>
      <c r="D4588" s="192">
        <f t="shared" si="73"/>
        <v>3.0015209125475284</v>
      </c>
      <c r="E4588">
        <v>-3.7864445285876736E-3</v>
      </c>
    </row>
    <row r="4589" spans="2:5" x14ac:dyDescent="0.35">
      <c r="B4589" s="191">
        <v>35373</v>
      </c>
      <c r="C4589" s="72">
        <v>13.15</v>
      </c>
      <c r="D4589" s="192">
        <f t="shared" si="73"/>
        <v>0.25</v>
      </c>
      <c r="E4589">
        <v>-3.7878787878786735E-3</v>
      </c>
    </row>
    <row r="4590" spans="2:5" x14ac:dyDescent="0.35">
      <c r="B4590" s="191">
        <v>37529</v>
      </c>
      <c r="C4590" s="72">
        <v>10.52</v>
      </c>
      <c r="D4590" s="192">
        <f t="shared" si="73"/>
        <v>-0.89181406828465648</v>
      </c>
      <c r="E4590">
        <v>-3.7878787878788955E-3</v>
      </c>
    </row>
    <row r="4591" spans="2:5" x14ac:dyDescent="0.35">
      <c r="B4591" s="191">
        <v>40360</v>
      </c>
      <c r="C4591" s="72">
        <v>97.24</v>
      </c>
      <c r="D4591" s="192">
        <f t="shared" si="73"/>
        <v>-0.66649518126007479</v>
      </c>
      <c r="E4591">
        <v>-3.7905952258990849E-3</v>
      </c>
    </row>
    <row r="4592" spans="2:5" x14ac:dyDescent="0.35">
      <c r="B4592" s="191">
        <v>43110</v>
      </c>
      <c r="C4592" s="72">
        <v>291.57</v>
      </c>
      <c r="D4592" s="192">
        <f t="shared" si="73"/>
        <v>21.274255156608099</v>
      </c>
      <c r="E4592">
        <v>-3.7925379253792579E-3</v>
      </c>
    </row>
    <row r="4593" spans="2:5" x14ac:dyDescent="0.35">
      <c r="B4593" s="191">
        <v>35377</v>
      </c>
      <c r="C4593" s="72">
        <v>13.09</v>
      </c>
      <c r="D4593" s="192">
        <f t="shared" si="73"/>
        <v>-0.88089171974522296</v>
      </c>
      <c r="E4593">
        <v>-3.8051750380517779E-3</v>
      </c>
    </row>
    <row r="4594" spans="2:5" x14ac:dyDescent="0.35">
      <c r="B4594" s="191">
        <v>41152</v>
      </c>
      <c r="C4594" s="72">
        <v>109.9</v>
      </c>
      <c r="D4594" s="192">
        <f t="shared" si="73"/>
        <v>-0.10584980880318928</v>
      </c>
      <c r="E4594">
        <v>-3.8071065989846442E-3</v>
      </c>
    </row>
    <row r="4595" spans="2:5" x14ac:dyDescent="0.35">
      <c r="B4595" s="191">
        <v>41722</v>
      </c>
      <c r="C4595" s="72">
        <v>122.91</v>
      </c>
      <c r="D4595" s="192">
        <f t="shared" si="73"/>
        <v>1.9376195028680687</v>
      </c>
      <c r="E4595">
        <v>-3.8093694277840928E-3</v>
      </c>
    </row>
    <row r="4596" spans="2:5" x14ac:dyDescent="0.35">
      <c r="B4596" s="191">
        <v>38519</v>
      </c>
      <c r="C4596" s="72">
        <v>41.84</v>
      </c>
      <c r="D4596" s="192">
        <f t="shared" si="73"/>
        <v>-0.42857142857142849</v>
      </c>
      <c r="E4596">
        <v>-3.8095238095237072E-3</v>
      </c>
    </row>
    <row r="4597" spans="2:5" x14ac:dyDescent="0.35">
      <c r="B4597" s="191">
        <v>40079</v>
      </c>
      <c r="C4597" s="72">
        <v>73.22</v>
      </c>
      <c r="D4597" s="192">
        <f t="shared" si="73"/>
        <v>0.21749251745926168</v>
      </c>
      <c r="E4597">
        <v>-3.8095238095238182E-3</v>
      </c>
    </row>
    <row r="4598" spans="2:5" x14ac:dyDescent="0.35">
      <c r="B4598" s="191">
        <v>38600</v>
      </c>
      <c r="C4598" s="72">
        <v>60.14</v>
      </c>
      <c r="D4598" s="192">
        <f t="shared" si="73"/>
        <v>3.6084291187739463</v>
      </c>
      <c r="E4598">
        <v>-3.8098393241675632E-3</v>
      </c>
    </row>
    <row r="4599" spans="2:5" x14ac:dyDescent="0.35">
      <c r="B4599" s="191">
        <v>35557</v>
      </c>
      <c r="C4599" s="72">
        <v>13.05</v>
      </c>
      <c r="D4599" s="192">
        <f t="shared" si="73"/>
        <v>1.5349194167306734E-3</v>
      </c>
      <c r="E4599">
        <v>-3.8167938931297218E-3</v>
      </c>
    </row>
    <row r="4600" spans="2:5" x14ac:dyDescent="0.35">
      <c r="B4600" s="191">
        <v>36990</v>
      </c>
      <c r="C4600" s="72">
        <v>13.03</v>
      </c>
      <c r="D4600" s="192">
        <f t="shared" si="73"/>
        <v>-0.98894047548316455</v>
      </c>
      <c r="E4600">
        <v>-3.8226299694190669E-3</v>
      </c>
    </row>
    <row r="4601" spans="2:5" x14ac:dyDescent="0.35">
      <c r="B4601" s="191">
        <v>45565</v>
      </c>
      <c r="C4601" s="72">
        <v>1178.17</v>
      </c>
      <c r="D4601" s="192">
        <f t="shared" si="73"/>
        <v>0.12157530986425003</v>
      </c>
      <c r="E4601">
        <v>-3.8302189904455552E-3</v>
      </c>
    </row>
    <row r="4602" spans="2:5" x14ac:dyDescent="0.35">
      <c r="B4602" s="191">
        <v>45442</v>
      </c>
      <c r="C4602" s="72">
        <v>1050.46</v>
      </c>
      <c r="D4602" s="192">
        <f t="shared" si="73"/>
        <v>17.367896485399548</v>
      </c>
      <c r="E4602">
        <v>-3.8311996206732424E-3</v>
      </c>
    </row>
    <row r="4603" spans="2:5" x14ac:dyDescent="0.35">
      <c r="B4603" s="191">
        <v>39987</v>
      </c>
      <c r="C4603" s="72">
        <v>57.19</v>
      </c>
      <c r="D4603" s="192">
        <f t="shared" si="73"/>
        <v>2.6683771648492622</v>
      </c>
      <c r="E4603">
        <v>-3.832085002612784E-3</v>
      </c>
    </row>
    <row r="4604" spans="2:5" x14ac:dyDescent="0.35">
      <c r="B4604" s="191">
        <v>36781</v>
      </c>
      <c r="C4604" s="72">
        <v>15.59</v>
      </c>
      <c r="D4604" s="192">
        <f t="shared" si="73"/>
        <v>0.50192678227360288</v>
      </c>
      <c r="E4604">
        <v>-3.8338658146964688E-3</v>
      </c>
    </row>
    <row r="4605" spans="2:5" x14ac:dyDescent="0.35">
      <c r="B4605" s="191">
        <v>36830</v>
      </c>
      <c r="C4605" s="72">
        <v>10.38</v>
      </c>
      <c r="D4605" s="192">
        <f t="shared" si="73"/>
        <v>-0.98758907647424554</v>
      </c>
      <c r="E4605">
        <v>-3.8387715930900956E-3</v>
      </c>
    </row>
    <row r="4606" spans="2:5" x14ac:dyDescent="0.35">
      <c r="B4606" s="191">
        <v>45111</v>
      </c>
      <c r="C4606" s="72">
        <v>836.36</v>
      </c>
      <c r="D4606" s="192">
        <f t="shared" si="73"/>
        <v>10.548743441038386</v>
      </c>
      <c r="E4606">
        <v>-3.8471158541669714E-3</v>
      </c>
    </row>
    <row r="4607" spans="2:5" x14ac:dyDescent="0.35">
      <c r="B4607" s="191">
        <v>40142</v>
      </c>
      <c r="C4607" s="72">
        <v>72.42</v>
      </c>
      <c r="D4607" s="192">
        <f t="shared" si="73"/>
        <v>0.33962264150943389</v>
      </c>
      <c r="E4607">
        <v>-3.8514442916093294E-3</v>
      </c>
    </row>
    <row r="4608" spans="2:5" x14ac:dyDescent="0.35">
      <c r="B4608" s="191">
        <v>38897</v>
      </c>
      <c r="C4608" s="72">
        <v>54.06</v>
      </c>
      <c r="D4608" s="192">
        <f t="shared" si="73"/>
        <v>-0.57136060894386298</v>
      </c>
      <c r="E4608">
        <v>-3.8695411829740012E-3</v>
      </c>
    </row>
    <row r="4609" spans="2:5" x14ac:dyDescent="0.35">
      <c r="B4609" s="191">
        <v>42608</v>
      </c>
      <c r="C4609" s="72">
        <v>126.12</v>
      </c>
      <c r="D4609" s="192">
        <f t="shared" si="73"/>
        <v>-0.12380158399333052</v>
      </c>
      <c r="E4609">
        <v>-3.8701524366163698E-3</v>
      </c>
    </row>
    <row r="4610" spans="2:5" x14ac:dyDescent="0.35">
      <c r="B4610" s="191">
        <v>41814</v>
      </c>
      <c r="C4610" s="72">
        <v>143.94</v>
      </c>
      <c r="D4610" s="192">
        <f t="shared" si="73"/>
        <v>4.1006378454996462</v>
      </c>
      <c r="E4610">
        <v>-3.8754325259515721E-3</v>
      </c>
    </row>
    <row r="4611" spans="2:5" x14ac:dyDescent="0.35">
      <c r="B4611" s="191">
        <v>38195</v>
      </c>
      <c r="C4611" s="72">
        <v>28.22</v>
      </c>
      <c r="D4611" s="192">
        <f t="shared" si="73"/>
        <v>-0.77923805053586792</v>
      </c>
      <c r="E4611">
        <v>-3.8828097423225794E-3</v>
      </c>
    </row>
    <row r="4612" spans="2:5" x14ac:dyDescent="0.35">
      <c r="B4612" s="191">
        <v>42647</v>
      </c>
      <c r="C4612" s="72">
        <v>127.83</v>
      </c>
      <c r="D4612" s="192">
        <f t="shared" ref="D4612:D4675" si="74">C4612/C4613-1</f>
        <v>0.13687299893276417</v>
      </c>
      <c r="E4612">
        <v>-3.8962050962363382E-3</v>
      </c>
    </row>
    <row r="4613" spans="2:5" x14ac:dyDescent="0.35">
      <c r="B4613" s="191">
        <v>42544</v>
      </c>
      <c r="C4613" s="72">
        <v>112.44</v>
      </c>
      <c r="D4613" s="192">
        <f t="shared" si="74"/>
        <v>0.4686520376175547</v>
      </c>
      <c r="E4613">
        <v>-3.8979447200566675E-3</v>
      </c>
    </row>
    <row r="4614" spans="2:5" x14ac:dyDescent="0.35">
      <c r="B4614" s="191">
        <v>40177</v>
      </c>
      <c r="C4614" s="72">
        <v>76.56</v>
      </c>
      <c r="D4614" s="192">
        <f t="shared" si="74"/>
        <v>-0.45396191427144994</v>
      </c>
      <c r="E4614">
        <v>-3.9032006245121043E-3</v>
      </c>
    </row>
    <row r="4615" spans="2:5" x14ac:dyDescent="0.35">
      <c r="B4615" s="191">
        <v>41248</v>
      </c>
      <c r="C4615" s="72">
        <v>140.21</v>
      </c>
      <c r="D4615" s="192">
        <f t="shared" si="74"/>
        <v>2.0673813169984689</v>
      </c>
      <c r="E4615">
        <v>-3.907360045467323E-3</v>
      </c>
    </row>
    <row r="4616" spans="2:5" x14ac:dyDescent="0.35">
      <c r="B4616" s="191">
        <v>39182</v>
      </c>
      <c r="C4616" s="72">
        <v>45.71</v>
      </c>
      <c r="D4616" s="192">
        <f t="shared" si="74"/>
        <v>-0.93835468644639242</v>
      </c>
      <c r="E4616">
        <v>-3.9224231858793202E-3</v>
      </c>
    </row>
    <row r="4617" spans="2:5" x14ac:dyDescent="0.35">
      <c r="B4617" s="191">
        <v>44390</v>
      </c>
      <c r="C4617" s="72">
        <v>741.5</v>
      </c>
      <c r="D4617" s="192">
        <f t="shared" si="74"/>
        <v>28.21591804570528</v>
      </c>
      <c r="E4617">
        <v>-3.9225168587624371E-3</v>
      </c>
    </row>
    <row r="4618" spans="2:5" x14ac:dyDescent="0.35">
      <c r="B4618" s="191">
        <v>35873</v>
      </c>
      <c r="C4618" s="72">
        <v>25.38</v>
      </c>
      <c r="D4618" s="192">
        <f t="shared" si="74"/>
        <v>-0.79963685166179843</v>
      </c>
      <c r="E4618">
        <v>-3.9246467817897202E-3</v>
      </c>
    </row>
    <row r="4619" spans="2:5" x14ac:dyDescent="0.35">
      <c r="B4619" s="191">
        <v>41431</v>
      </c>
      <c r="C4619" s="72">
        <v>126.67</v>
      </c>
      <c r="D4619" s="192">
        <f t="shared" si="74"/>
        <v>6.1645927601809953</v>
      </c>
      <c r="E4619">
        <v>-3.9317449083903222E-3</v>
      </c>
    </row>
    <row r="4620" spans="2:5" x14ac:dyDescent="0.35">
      <c r="B4620" s="191">
        <v>35184</v>
      </c>
      <c r="C4620" s="72">
        <v>17.68</v>
      </c>
      <c r="D4620" s="192">
        <f t="shared" si="74"/>
        <v>0.75222993062438048</v>
      </c>
      <c r="E4620">
        <v>-3.9436619718310473E-3</v>
      </c>
    </row>
    <row r="4621" spans="2:5" x14ac:dyDescent="0.35">
      <c r="B4621" s="191">
        <v>37105</v>
      </c>
      <c r="C4621" s="72">
        <v>10.09</v>
      </c>
      <c r="D4621" s="192">
        <f t="shared" si="74"/>
        <v>-0.83953562340966925</v>
      </c>
      <c r="E4621">
        <v>-3.9486673247779436E-3</v>
      </c>
    </row>
    <row r="4622" spans="2:5" x14ac:dyDescent="0.35">
      <c r="B4622" s="191">
        <v>38811</v>
      </c>
      <c r="C4622" s="72">
        <v>62.88</v>
      </c>
      <c r="D4622" s="192">
        <f t="shared" si="74"/>
        <v>-0.90865643022124087</v>
      </c>
      <c r="E4622">
        <v>-3.9600823697132359E-3</v>
      </c>
    </row>
    <row r="4623" spans="2:5" x14ac:dyDescent="0.35">
      <c r="B4623" s="191">
        <v>44610</v>
      </c>
      <c r="C4623" s="72">
        <v>688.39</v>
      </c>
      <c r="D4623" s="192">
        <f t="shared" si="74"/>
        <v>67.633100697906286</v>
      </c>
      <c r="E4623">
        <v>-3.9645218699810858E-3</v>
      </c>
    </row>
    <row r="4624" spans="2:5" x14ac:dyDescent="0.35">
      <c r="B4624" s="191">
        <v>37573</v>
      </c>
      <c r="C4624" s="72">
        <v>10.029999999999999</v>
      </c>
      <c r="D4624" s="192">
        <f t="shared" si="74"/>
        <v>-0.92843892694063923</v>
      </c>
      <c r="E4624">
        <v>-3.9721946375372852E-3</v>
      </c>
    </row>
    <row r="4625" spans="2:5" x14ac:dyDescent="0.35">
      <c r="B4625" s="191">
        <v>41809</v>
      </c>
      <c r="C4625" s="72">
        <v>140.16</v>
      </c>
      <c r="D4625" s="192">
        <f t="shared" si="74"/>
        <v>0.24808548530721275</v>
      </c>
      <c r="E4625">
        <v>-3.9795338260375512E-3</v>
      </c>
    </row>
    <row r="4626" spans="2:5" x14ac:dyDescent="0.35">
      <c r="B4626" s="191">
        <v>42276</v>
      </c>
      <c r="C4626" s="72">
        <v>112.3</v>
      </c>
      <c r="D4626" s="192">
        <f t="shared" si="74"/>
        <v>0.55518626229054147</v>
      </c>
      <c r="E4626">
        <v>-3.9911308203991469E-3</v>
      </c>
    </row>
    <row r="4627" spans="2:5" x14ac:dyDescent="0.35">
      <c r="B4627" s="191">
        <v>40812</v>
      </c>
      <c r="C4627" s="72">
        <v>72.209999999999994</v>
      </c>
      <c r="D4627" s="192">
        <f t="shared" si="74"/>
        <v>3.1452353616532713</v>
      </c>
      <c r="E4627">
        <v>-4.0000000000001146E-3</v>
      </c>
    </row>
    <row r="4628" spans="2:5" x14ac:dyDescent="0.35">
      <c r="B4628" s="191">
        <v>36101</v>
      </c>
      <c r="C4628" s="72">
        <v>17.420000000000002</v>
      </c>
      <c r="D4628" s="192">
        <f t="shared" si="74"/>
        <v>-0.69513475673783687</v>
      </c>
      <c r="E4628">
        <v>-4.0022870211547934E-3</v>
      </c>
    </row>
    <row r="4629" spans="2:5" x14ac:dyDescent="0.35">
      <c r="B4629" s="191">
        <v>39983</v>
      </c>
      <c r="C4629" s="72">
        <v>57.14</v>
      </c>
      <c r="D4629" s="192">
        <f t="shared" si="74"/>
        <v>4.709547370350009E-2</v>
      </c>
      <c r="E4629">
        <v>-4.00906397071632E-3</v>
      </c>
    </row>
    <row r="4630" spans="2:5" x14ac:dyDescent="0.35">
      <c r="B4630" s="191">
        <v>39938</v>
      </c>
      <c r="C4630" s="72">
        <v>54.57</v>
      </c>
      <c r="D4630" s="192">
        <f t="shared" si="74"/>
        <v>7.3354116999824193E-4</v>
      </c>
      <c r="E4630">
        <v>-4.015331264829336E-3</v>
      </c>
    </row>
    <row r="4631" spans="2:5" x14ac:dyDescent="0.35">
      <c r="B4631" s="191">
        <v>38987</v>
      </c>
      <c r="C4631" s="72">
        <v>54.53</v>
      </c>
      <c r="D4631" s="192">
        <f t="shared" si="74"/>
        <v>-0.60710425823186109</v>
      </c>
      <c r="E4631">
        <v>-4.0182648401826393E-3</v>
      </c>
    </row>
    <row r="4632" spans="2:5" x14ac:dyDescent="0.35">
      <c r="B4632" s="191">
        <v>41911</v>
      </c>
      <c r="C4632" s="72">
        <v>138.79</v>
      </c>
      <c r="D4632" s="192">
        <f t="shared" si="74"/>
        <v>1.5876452334560032E-3</v>
      </c>
      <c r="E4632">
        <v>-4.0186580552565854E-3</v>
      </c>
    </row>
    <row r="4633" spans="2:5" x14ac:dyDescent="0.35">
      <c r="B4633" s="191">
        <v>42032</v>
      </c>
      <c r="C4633" s="72">
        <v>138.57</v>
      </c>
      <c r="D4633" s="192">
        <f t="shared" si="74"/>
        <v>1.5514638188178971</v>
      </c>
      <c r="E4633">
        <v>-4.0250125781643442E-3</v>
      </c>
    </row>
    <row r="4634" spans="2:5" x14ac:dyDescent="0.35">
      <c r="B4634" s="191">
        <v>38988</v>
      </c>
      <c r="C4634" s="72">
        <v>54.31</v>
      </c>
      <c r="D4634" s="192">
        <f t="shared" si="74"/>
        <v>6.2997961830646432E-3</v>
      </c>
      <c r="E4634">
        <v>-4.0344764349898865E-3</v>
      </c>
    </row>
    <row r="4635" spans="2:5" x14ac:dyDescent="0.35">
      <c r="B4635" s="191">
        <v>38999</v>
      </c>
      <c r="C4635" s="72">
        <v>53.97</v>
      </c>
      <c r="D4635" s="192">
        <f t="shared" si="74"/>
        <v>-0.28986842105263155</v>
      </c>
      <c r="E4635">
        <v>-4.0597896290828217E-3</v>
      </c>
    </row>
    <row r="4636" spans="2:5" x14ac:dyDescent="0.35">
      <c r="B4636" s="191">
        <v>40225</v>
      </c>
      <c r="C4636" s="72">
        <v>76</v>
      </c>
      <c r="D4636" s="192">
        <f t="shared" si="74"/>
        <v>0.34943181818181812</v>
      </c>
      <c r="E4636">
        <v>-4.0623771458524471E-3</v>
      </c>
    </row>
    <row r="4637" spans="2:5" x14ac:dyDescent="0.35">
      <c r="B4637" s="191">
        <v>38975</v>
      </c>
      <c r="C4637" s="72">
        <v>56.32</v>
      </c>
      <c r="D4637" s="192">
        <f t="shared" si="74"/>
        <v>-0.59583781844276995</v>
      </c>
      <c r="E4637">
        <v>-4.0671971706454091E-3</v>
      </c>
    </row>
    <row r="4638" spans="2:5" x14ac:dyDescent="0.35">
      <c r="B4638" s="191">
        <v>41908</v>
      </c>
      <c r="C4638" s="72">
        <v>139.35</v>
      </c>
      <c r="D4638" s="192">
        <f t="shared" si="74"/>
        <v>1.5925581395348836</v>
      </c>
      <c r="E4638">
        <v>-4.0737564322469444E-3</v>
      </c>
    </row>
    <row r="4639" spans="2:5" x14ac:dyDescent="0.35">
      <c r="B4639" s="191">
        <v>39302</v>
      </c>
      <c r="C4639" s="72">
        <v>53.75</v>
      </c>
      <c r="D4639" s="192">
        <f t="shared" si="74"/>
        <v>-0.50836915759626811</v>
      </c>
      <c r="E4639">
        <v>-4.0763387066888868E-3</v>
      </c>
    </row>
    <row r="4640" spans="2:5" x14ac:dyDescent="0.35">
      <c r="B4640" s="191">
        <v>42258</v>
      </c>
      <c r="C4640" s="72">
        <v>109.33</v>
      </c>
      <c r="D4640" s="192">
        <f t="shared" si="74"/>
        <v>-0.86604014017202935</v>
      </c>
      <c r="E4640">
        <v>-4.099107305520211E-3</v>
      </c>
    </row>
    <row r="4641" spans="2:5" x14ac:dyDescent="0.35">
      <c r="B4641" s="191">
        <v>44462</v>
      </c>
      <c r="C4641" s="72">
        <v>816.14</v>
      </c>
      <c r="D4641" s="192">
        <f t="shared" si="74"/>
        <v>6.1509681941645491</v>
      </c>
      <c r="E4641">
        <v>-4.1000610128126835E-3</v>
      </c>
    </row>
    <row r="4642" spans="2:5" x14ac:dyDescent="0.35">
      <c r="B4642" s="191">
        <v>41163</v>
      </c>
      <c r="C4642" s="72">
        <v>114.13</v>
      </c>
      <c r="D4642" s="192">
        <f t="shared" si="74"/>
        <v>2.1518917426125377</v>
      </c>
      <c r="E4642">
        <v>-4.1012216404886503E-3</v>
      </c>
    </row>
    <row r="4643" spans="2:5" x14ac:dyDescent="0.35">
      <c r="B4643" s="191">
        <v>39773</v>
      </c>
      <c r="C4643" s="72">
        <v>36.21</v>
      </c>
      <c r="D4643" s="192">
        <f t="shared" si="74"/>
        <v>2.0074750830564785</v>
      </c>
      <c r="E4643">
        <v>-4.1254125412540921E-3</v>
      </c>
    </row>
    <row r="4644" spans="2:5" x14ac:dyDescent="0.35">
      <c r="B4644" s="191">
        <v>37460</v>
      </c>
      <c r="C4644" s="72">
        <v>12.04</v>
      </c>
      <c r="D4644" s="192">
        <f t="shared" si="74"/>
        <v>-0.95933943466954852</v>
      </c>
      <c r="E4644">
        <v>-4.1356492969396585E-3</v>
      </c>
    </row>
    <row r="4645" spans="2:5" x14ac:dyDescent="0.35">
      <c r="B4645" s="191">
        <v>43819</v>
      </c>
      <c r="C4645" s="72">
        <v>296.11</v>
      </c>
      <c r="D4645" s="192">
        <f t="shared" si="74"/>
        <v>-0.72342710901890461</v>
      </c>
      <c r="E4645">
        <v>-4.1366785498081482E-3</v>
      </c>
    </row>
    <row r="4646" spans="2:5" x14ac:dyDescent="0.35">
      <c r="B4646" s="191">
        <v>45429</v>
      </c>
      <c r="C4646" s="72">
        <v>1070.6400000000001</v>
      </c>
      <c r="D4646" s="192">
        <f t="shared" si="74"/>
        <v>0.43864552539639878</v>
      </c>
      <c r="E4646">
        <v>-4.1391883470219826E-3</v>
      </c>
    </row>
    <row r="4647" spans="2:5" x14ac:dyDescent="0.35">
      <c r="B4647" s="191">
        <v>44881</v>
      </c>
      <c r="C4647" s="72">
        <v>744.2</v>
      </c>
      <c r="D4647" s="192">
        <f t="shared" si="74"/>
        <v>-3.9927755918209296E-2</v>
      </c>
      <c r="E4647">
        <v>-4.1482670948748135E-3</v>
      </c>
    </row>
    <row r="4648" spans="2:5" x14ac:dyDescent="0.35">
      <c r="B4648" s="191">
        <v>44911</v>
      </c>
      <c r="C4648" s="72">
        <v>775.15</v>
      </c>
      <c r="D4648" s="192">
        <f t="shared" si="74"/>
        <v>7.3206311721769008</v>
      </c>
      <c r="E4648">
        <v>-4.1624378524903749E-3</v>
      </c>
    </row>
    <row r="4649" spans="2:5" x14ac:dyDescent="0.35">
      <c r="B4649" s="191">
        <v>40395</v>
      </c>
      <c r="C4649" s="72">
        <v>93.16</v>
      </c>
      <c r="D4649" s="192">
        <f t="shared" si="74"/>
        <v>2.2607630381519073</v>
      </c>
      <c r="E4649">
        <v>-4.1688936397648035E-3</v>
      </c>
    </row>
    <row r="4650" spans="2:5" x14ac:dyDescent="0.35">
      <c r="B4650" s="191">
        <v>38208</v>
      </c>
      <c r="C4650" s="72">
        <v>28.57</v>
      </c>
      <c r="D4650" s="192">
        <f t="shared" si="74"/>
        <v>-0.47817351598173519</v>
      </c>
      <c r="E4650">
        <v>-4.1826420355525196E-3</v>
      </c>
    </row>
    <row r="4651" spans="2:5" x14ac:dyDescent="0.35">
      <c r="B4651" s="191">
        <v>38986</v>
      </c>
      <c r="C4651" s="72">
        <v>54.75</v>
      </c>
      <c r="D4651" s="192">
        <f t="shared" si="74"/>
        <v>-0.62267401791867671</v>
      </c>
      <c r="E4651">
        <v>-4.1833393961440146E-3</v>
      </c>
    </row>
    <row r="4652" spans="2:5" x14ac:dyDescent="0.35">
      <c r="B4652" s="191">
        <v>41802</v>
      </c>
      <c r="C4652" s="72">
        <v>145.1</v>
      </c>
      <c r="D4652" s="192">
        <f t="shared" si="74"/>
        <v>5.1120471777590568</v>
      </c>
      <c r="E4652">
        <v>-4.1863976391462998E-3</v>
      </c>
    </row>
    <row r="4653" spans="2:5" x14ac:dyDescent="0.35">
      <c r="B4653" s="191">
        <v>35838</v>
      </c>
      <c r="C4653" s="72">
        <v>23.74</v>
      </c>
      <c r="D4653" s="192">
        <f t="shared" si="74"/>
        <v>0.66830639494026678</v>
      </c>
      <c r="E4653">
        <v>-4.1946308724832848E-3</v>
      </c>
    </row>
    <row r="4654" spans="2:5" x14ac:dyDescent="0.35">
      <c r="B4654" s="191">
        <v>37755</v>
      </c>
      <c r="C4654" s="72">
        <v>14.23</v>
      </c>
      <c r="D4654" s="192">
        <f t="shared" si="74"/>
        <v>-0.98712042358691221</v>
      </c>
      <c r="E4654">
        <v>-4.1987403778865895E-3</v>
      </c>
    </row>
    <row r="4655" spans="2:5" x14ac:dyDescent="0.35">
      <c r="B4655" s="191">
        <v>45945</v>
      </c>
      <c r="C4655" s="72">
        <v>1104.8499999999999</v>
      </c>
      <c r="D4655" s="192">
        <f t="shared" si="74"/>
        <v>19.302278574053656</v>
      </c>
      <c r="E4655">
        <v>-4.200052275328825E-3</v>
      </c>
    </row>
    <row r="4656" spans="2:5" x14ac:dyDescent="0.35">
      <c r="B4656" s="191">
        <v>38895</v>
      </c>
      <c r="C4656" s="72">
        <v>54.42</v>
      </c>
      <c r="D4656" s="192">
        <f t="shared" si="74"/>
        <v>0.43854084060269649</v>
      </c>
      <c r="E4656">
        <v>-4.2086001829825248E-3</v>
      </c>
    </row>
    <row r="4657" spans="2:5" x14ac:dyDescent="0.35">
      <c r="B4657" s="191">
        <v>38447</v>
      </c>
      <c r="C4657" s="72">
        <v>37.83</v>
      </c>
      <c r="D4657" s="192">
        <f t="shared" si="74"/>
        <v>-0.85173427395649615</v>
      </c>
      <c r="E4657">
        <v>-4.2116346406950722E-3</v>
      </c>
    </row>
    <row r="4658" spans="2:5" x14ac:dyDescent="0.35">
      <c r="B4658" s="191">
        <v>43684</v>
      </c>
      <c r="C4658" s="72">
        <v>255.15</v>
      </c>
      <c r="D4658" s="192">
        <f t="shared" si="74"/>
        <v>-0.6886326194398682</v>
      </c>
      <c r="E4658">
        <v>-4.2149631190727677E-3</v>
      </c>
    </row>
    <row r="4659" spans="2:5" x14ac:dyDescent="0.35">
      <c r="B4659" s="191">
        <v>45167</v>
      </c>
      <c r="C4659" s="72">
        <v>819.45</v>
      </c>
      <c r="D4659" s="192">
        <f t="shared" si="74"/>
        <v>5.9871178022660398E-2</v>
      </c>
      <c r="E4659">
        <v>-4.2166917804888904E-3</v>
      </c>
    </row>
    <row r="4660" spans="2:5" x14ac:dyDescent="0.35">
      <c r="B4660" s="191">
        <v>45076</v>
      </c>
      <c r="C4660" s="72">
        <v>773.16</v>
      </c>
      <c r="D4660" s="192">
        <f t="shared" si="74"/>
        <v>8.9634020618556711</v>
      </c>
      <c r="E4660">
        <v>-4.2244088403483593E-3</v>
      </c>
    </row>
    <row r="4661" spans="2:5" x14ac:dyDescent="0.35">
      <c r="B4661" s="191">
        <v>40273</v>
      </c>
      <c r="C4661" s="72">
        <v>77.599999999999994</v>
      </c>
      <c r="D4661" s="192">
        <f t="shared" si="74"/>
        <v>-0.38863940754746717</v>
      </c>
      <c r="E4661">
        <v>-4.2345694854357685E-3</v>
      </c>
    </row>
    <row r="4662" spans="2:5" x14ac:dyDescent="0.35">
      <c r="B4662" s="191">
        <v>42803</v>
      </c>
      <c r="C4662" s="72">
        <v>126.93</v>
      </c>
      <c r="D4662" s="192">
        <f t="shared" si="74"/>
        <v>0.63696156822285266</v>
      </c>
      <c r="E4662">
        <v>-4.2362908919745257E-3</v>
      </c>
    </row>
    <row r="4663" spans="2:5" x14ac:dyDescent="0.35">
      <c r="B4663" s="191">
        <v>40917</v>
      </c>
      <c r="C4663" s="72">
        <v>77.540000000000006</v>
      </c>
      <c r="D4663" s="192">
        <f t="shared" si="74"/>
        <v>0.22360738519804335</v>
      </c>
      <c r="E4663">
        <v>-4.237832284576859E-3</v>
      </c>
    </row>
    <row r="4664" spans="2:5" x14ac:dyDescent="0.35">
      <c r="B4664" s="191">
        <v>39422</v>
      </c>
      <c r="C4664" s="72">
        <v>63.37</v>
      </c>
      <c r="D4664" s="192">
        <f t="shared" si="74"/>
        <v>2.0556609740669529E-3</v>
      </c>
      <c r="E4664">
        <v>-4.2426147077310183E-3</v>
      </c>
    </row>
    <row r="4665" spans="2:5" x14ac:dyDescent="0.35">
      <c r="B4665" s="191">
        <v>40022</v>
      </c>
      <c r="C4665" s="72">
        <v>63.24</v>
      </c>
      <c r="D4665" s="192">
        <f t="shared" si="74"/>
        <v>3.5042735042735043</v>
      </c>
      <c r="E4665">
        <v>-4.2512990080301183E-3</v>
      </c>
    </row>
    <row r="4666" spans="2:5" x14ac:dyDescent="0.35">
      <c r="B4666" s="191">
        <v>37442</v>
      </c>
      <c r="C4666" s="72">
        <v>14.04</v>
      </c>
      <c r="D4666" s="192">
        <f t="shared" si="74"/>
        <v>-0.9325</v>
      </c>
      <c r="E4666">
        <v>-4.2553191489361764E-3</v>
      </c>
    </row>
    <row r="4667" spans="2:5" x14ac:dyDescent="0.35">
      <c r="B4667" s="191">
        <v>43353</v>
      </c>
      <c r="C4667" s="72">
        <v>208</v>
      </c>
      <c r="D4667" s="192">
        <f t="shared" si="74"/>
        <v>-0.69291187456631187</v>
      </c>
      <c r="E4667">
        <v>-4.2606156350231128E-3</v>
      </c>
    </row>
    <row r="4668" spans="2:5" x14ac:dyDescent="0.35">
      <c r="B4668" s="191">
        <v>45037</v>
      </c>
      <c r="C4668" s="72">
        <v>677.33</v>
      </c>
      <c r="D4668" s="192">
        <f t="shared" si="74"/>
        <v>23.190357142857145</v>
      </c>
      <c r="E4668">
        <v>-4.2632638960351521E-3</v>
      </c>
    </row>
    <row r="4669" spans="2:5" x14ac:dyDescent="0.35">
      <c r="B4669" s="191">
        <v>38191</v>
      </c>
      <c r="C4669" s="72">
        <v>28</v>
      </c>
      <c r="D4669" s="192">
        <f t="shared" si="74"/>
        <v>-0.95859947953631419</v>
      </c>
      <c r="E4669">
        <v>-4.2674253200569723E-3</v>
      </c>
    </row>
    <row r="4670" spans="2:5" x14ac:dyDescent="0.35">
      <c r="B4670" s="191">
        <v>45012</v>
      </c>
      <c r="C4670" s="72">
        <v>676.32</v>
      </c>
      <c r="D4670" s="192">
        <f t="shared" si="74"/>
        <v>2.6347611114096847</v>
      </c>
      <c r="E4670">
        <v>-4.269603368569741E-3</v>
      </c>
    </row>
    <row r="4671" spans="2:5" x14ac:dyDescent="0.35">
      <c r="B4671" s="191">
        <v>43594</v>
      </c>
      <c r="C4671" s="72">
        <v>186.07</v>
      </c>
      <c r="D4671" s="192">
        <f t="shared" si="74"/>
        <v>-0.14857691955706054</v>
      </c>
      <c r="E4671">
        <v>-4.2810509980201195E-3</v>
      </c>
    </row>
    <row r="4672" spans="2:5" x14ac:dyDescent="0.35">
      <c r="B4672" s="191">
        <v>43370</v>
      </c>
      <c r="C4672" s="72">
        <v>218.54</v>
      </c>
      <c r="D4672" s="192">
        <f t="shared" si="74"/>
        <v>1.5491659862358564</v>
      </c>
      <c r="E4672">
        <v>-4.2828503736103141E-3</v>
      </c>
    </row>
    <row r="4673" spans="2:5" x14ac:dyDescent="0.35">
      <c r="B4673" s="191">
        <v>40750</v>
      </c>
      <c r="C4673" s="72">
        <v>85.73</v>
      </c>
      <c r="D4673" s="192">
        <f t="shared" si="74"/>
        <v>0.12123986398116671</v>
      </c>
      <c r="E4673">
        <v>-4.2973286875724881E-3</v>
      </c>
    </row>
    <row r="4674" spans="2:5" x14ac:dyDescent="0.35">
      <c r="B4674" s="191">
        <v>40697</v>
      </c>
      <c r="C4674" s="72">
        <v>76.459999999999994</v>
      </c>
      <c r="D4674" s="192">
        <f t="shared" si="74"/>
        <v>0.32398268398268382</v>
      </c>
      <c r="E4674">
        <v>-4.2974345617921017E-3</v>
      </c>
    </row>
    <row r="4675" spans="2:5" x14ac:dyDescent="0.35">
      <c r="B4675" s="191">
        <v>39399</v>
      </c>
      <c r="C4675" s="72">
        <v>57.75</v>
      </c>
      <c r="D4675" s="192">
        <f t="shared" si="74"/>
        <v>-0.46670976082740789</v>
      </c>
      <c r="E4675">
        <v>-4.3103448275861878E-3</v>
      </c>
    </row>
    <row r="4676" spans="2:5" x14ac:dyDescent="0.35">
      <c r="B4676" s="191">
        <v>41149</v>
      </c>
      <c r="C4676" s="72">
        <v>108.29</v>
      </c>
      <c r="D4676" s="192">
        <f t="shared" ref="D4676:D4739" si="75">C4676/C4677-1</f>
        <v>0.74155677066580905</v>
      </c>
      <c r="E4676">
        <v>-4.321441706509721E-3</v>
      </c>
    </row>
    <row r="4677" spans="2:5" x14ac:dyDescent="0.35">
      <c r="B4677" s="191">
        <v>39483</v>
      </c>
      <c r="C4677" s="72">
        <v>62.18</v>
      </c>
      <c r="D4677" s="192">
        <f t="shared" si="75"/>
        <v>-0.45878666550613634</v>
      </c>
      <c r="E4677">
        <v>-4.323458767013677E-3</v>
      </c>
    </row>
    <row r="4678" spans="2:5" x14ac:dyDescent="0.35">
      <c r="B4678" s="191">
        <v>42682</v>
      </c>
      <c r="C4678" s="72">
        <v>114.89</v>
      </c>
      <c r="D4678" s="192">
        <f t="shared" si="75"/>
        <v>-0.68942772957045928</v>
      </c>
      <c r="E4678">
        <v>-4.333131120547673E-3</v>
      </c>
    </row>
    <row r="4679" spans="2:5" x14ac:dyDescent="0.35">
      <c r="B4679" s="191">
        <v>43872</v>
      </c>
      <c r="C4679" s="72">
        <v>369.93</v>
      </c>
      <c r="D4679" s="192">
        <f t="shared" si="75"/>
        <v>-0.6897991698461281</v>
      </c>
      <c r="E4679">
        <v>-4.3333153899983712E-3</v>
      </c>
    </row>
    <row r="4680" spans="2:5" x14ac:dyDescent="0.35">
      <c r="B4680" s="191">
        <v>45558</v>
      </c>
      <c r="C4680" s="72">
        <v>1192.55</v>
      </c>
      <c r="D4680" s="192">
        <f t="shared" si="75"/>
        <v>16.391716494093629</v>
      </c>
      <c r="E4680">
        <v>-4.3497862676997734E-3</v>
      </c>
    </row>
    <row r="4681" spans="2:5" x14ac:dyDescent="0.35">
      <c r="B4681" s="191">
        <v>38719</v>
      </c>
      <c r="C4681" s="72">
        <v>68.569999999999993</v>
      </c>
      <c r="D4681" s="192">
        <f t="shared" si="75"/>
        <v>3.2883051907442145</v>
      </c>
      <c r="E4681">
        <v>-4.3560331058517532E-3</v>
      </c>
    </row>
    <row r="4682" spans="2:5" x14ac:dyDescent="0.35">
      <c r="B4682" s="191">
        <v>35143</v>
      </c>
      <c r="C4682" s="72">
        <v>15.99</v>
      </c>
      <c r="D4682" s="192">
        <f t="shared" si="75"/>
        <v>0</v>
      </c>
      <c r="E4682">
        <v>-4.3586550435864568E-3</v>
      </c>
    </row>
    <row r="4683" spans="2:5" x14ac:dyDescent="0.35">
      <c r="B4683" s="191">
        <v>35069</v>
      </c>
      <c r="C4683" s="72">
        <v>15.99</v>
      </c>
      <c r="D4683" s="192">
        <f t="shared" si="75"/>
        <v>-0.74984355444305384</v>
      </c>
      <c r="E4683">
        <v>-4.3586550435864568E-3</v>
      </c>
    </row>
    <row r="4684" spans="2:5" x14ac:dyDescent="0.35">
      <c r="B4684" s="191">
        <v>38691</v>
      </c>
      <c r="C4684" s="72">
        <v>63.92</v>
      </c>
      <c r="D4684" s="192">
        <f t="shared" si="75"/>
        <v>0.4741697416974171</v>
      </c>
      <c r="E4684">
        <v>-4.3613707165108817E-3</v>
      </c>
    </row>
    <row r="4685" spans="2:5" x14ac:dyDescent="0.35">
      <c r="B4685" s="191">
        <v>39850</v>
      </c>
      <c r="C4685" s="72">
        <v>43.36</v>
      </c>
      <c r="D4685" s="192">
        <f t="shared" si="75"/>
        <v>-0.96032682788467694</v>
      </c>
      <c r="E4685">
        <v>-4.3628013777267105E-3</v>
      </c>
    </row>
    <row r="4686" spans="2:5" x14ac:dyDescent="0.35">
      <c r="B4686" s="191">
        <v>45322</v>
      </c>
      <c r="C4686" s="72">
        <v>1092.93</v>
      </c>
      <c r="D4686" s="192">
        <f t="shared" si="75"/>
        <v>35.898379473328831</v>
      </c>
      <c r="E4686">
        <v>-4.3635899865174244E-3</v>
      </c>
    </row>
    <row r="4687" spans="2:5" x14ac:dyDescent="0.35">
      <c r="B4687" s="191">
        <v>36497</v>
      </c>
      <c r="C4687" s="72">
        <v>29.62</v>
      </c>
      <c r="D4687" s="192">
        <f t="shared" si="75"/>
        <v>1.6028119507908611</v>
      </c>
      <c r="E4687">
        <v>-4.3697478991596705E-3</v>
      </c>
    </row>
    <row r="4688" spans="2:5" x14ac:dyDescent="0.35">
      <c r="B4688" s="191">
        <v>37078</v>
      </c>
      <c r="C4688" s="72">
        <v>11.38</v>
      </c>
      <c r="D4688" s="192">
        <f t="shared" si="75"/>
        <v>-0.943691241959426</v>
      </c>
      <c r="E4688">
        <v>-4.3744531933507247E-3</v>
      </c>
    </row>
    <row r="4689" spans="2:5" x14ac:dyDescent="0.35">
      <c r="B4689" s="191">
        <v>43571</v>
      </c>
      <c r="C4689" s="72">
        <v>202.1</v>
      </c>
      <c r="D4689" s="192">
        <f t="shared" si="75"/>
        <v>0.81744604316546754</v>
      </c>
      <c r="E4689">
        <v>-4.3844524360806547E-3</v>
      </c>
    </row>
    <row r="4690" spans="2:5" x14ac:dyDescent="0.35">
      <c r="B4690" s="191">
        <v>42716</v>
      </c>
      <c r="C4690" s="72">
        <v>111.2</v>
      </c>
      <c r="D4690" s="192">
        <f t="shared" si="75"/>
        <v>-0.16934339284380373</v>
      </c>
      <c r="E4690">
        <v>-4.3871429850478316E-3</v>
      </c>
    </row>
    <row r="4691" spans="2:5" x14ac:dyDescent="0.35">
      <c r="B4691" s="191">
        <v>42915</v>
      </c>
      <c r="C4691" s="72">
        <v>133.87</v>
      </c>
      <c r="D4691" s="192">
        <f t="shared" si="75"/>
        <v>-0.88547450188637278</v>
      </c>
      <c r="E4691">
        <v>-4.3879220586048318E-3</v>
      </c>
    </row>
    <row r="4692" spans="2:5" x14ac:dyDescent="0.35">
      <c r="B4692" s="191">
        <v>46013</v>
      </c>
      <c r="C4692" s="72">
        <v>1168.9100000000001</v>
      </c>
      <c r="D4692" s="192">
        <f t="shared" si="75"/>
        <v>15.646397037880948</v>
      </c>
      <c r="E4692">
        <v>-4.3949679320652857E-3</v>
      </c>
    </row>
    <row r="4693" spans="2:5" x14ac:dyDescent="0.35">
      <c r="B4693" s="191">
        <v>40098</v>
      </c>
      <c r="C4693" s="72">
        <v>70.22</v>
      </c>
      <c r="D4693" s="192">
        <f t="shared" si="75"/>
        <v>-0.44252143537630995</v>
      </c>
      <c r="E4693">
        <v>-4.395292783212823E-3</v>
      </c>
    </row>
    <row r="4694" spans="2:5" x14ac:dyDescent="0.35">
      <c r="B4694" s="191">
        <v>41488</v>
      </c>
      <c r="C4694" s="72">
        <v>125.96</v>
      </c>
      <c r="D4694" s="192">
        <f t="shared" si="75"/>
        <v>0.12093975260300782</v>
      </c>
      <c r="E4694">
        <v>-4.4261776794183305E-3</v>
      </c>
    </row>
    <row r="4695" spans="2:5" x14ac:dyDescent="0.35">
      <c r="B4695" s="191">
        <v>42741</v>
      </c>
      <c r="C4695" s="72">
        <v>112.37</v>
      </c>
      <c r="D4695" s="192">
        <f t="shared" si="75"/>
        <v>4.560118753092528</v>
      </c>
      <c r="E4695">
        <v>-4.4298750775227935E-3</v>
      </c>
    </row>
    <row r="4696" spans="2:5" x14ac:dyDescent="0.35">
      <c r="B4696" s="191">
        <v>36704</v>
      </c>
      <c r="C4696" s="72">
        <v>20.21</v>
      </c>
      <c r="D4696" s="192">
        <f t="shared" si="75"/>
        <v>-0.73515921897523262</v>
      </c>
      <c r="E4696">
        <v>-4.4334975369457741E-3</v>
      </c>
    </row>
    <row r="4697" spans="2:5" x14ac:dyDescent="0.35">
      <c r="B4697" s="191">
        <v>40224</v>
      </c>
      <c r="C4697" s="72">
        <v>76.31</v>
      </c>
      <c r="D4697" s="192">
        <f t="shared" si="75"/>
        <v>1.4310289901242434</v>
      </c>
      <c r="E4697">
        <v>-4.4357469015003925E-3</v>
      </c>
    </row>
    <row r="4698" spans="2:5" x14ac:dyDescent="0.35">
      <c r="B4698" s="191">
        <v>38253</v>
      </c>
      <c r="C4698" s="72">
        <v>31.39</v>
      </c>
      <c r="D4698" s="192">
        <f t="shared" si="75"/>
        <v>-0.91294098069669405</v>
      </c>
      <c r="E4698">
        <v>-4.4402156676182081E-3</v>
      </c>
    </row>
    <row r="4699" spans="2:5" x14ac:dyDescent="0.35">
      <c r="B4699" s="191">
        <v>43858</v>
      </c>
      <c r="C4699" s="72">
        <v>360.56</v>
      </c>
      <c r="D4699" s="192">
        <f t="shared" si="75"/>
        <v>-0.25037942576768746</v>
      </c>
      <c r="E4699">
        <v>-4.4454261810752405E-3</v>
      </c>
    </row>
    <row r="4700" spans="2:5" x14ac:dyDescent="0.35">
      <c r="B4700" s="191">
        <v>44141</v>
      </c>
      <c r="C4700" s="72">
        <v>480.99</v>
      </c>
      <c r="D4700" s="192">
        <f t="shared" si="75"/>
        <v>6.6847739255472121</v>
      </c>
      <c r="E4700">
        <v>-4.4500558844227101E-3</v>
      </c>
    </row>
    <row r="4701" spans="2:5" x14ac:dyDescent="0.35">
      <c r="B4701" s="191">
        <v>38847</v>
      </c>
      <c r="C4701" s="72">
        <v>62.59</v>
      </c>
      <c r="D4701" s="192">
        <f t="shared" si="75"/>
        <v>-0.94376813677486593</v>
      </c>
      <c r="E4701">
        <v>-4.4536344838554953E-3</v>
      </c>
    </row>
    <row r="4702" spans="2:5" x14ac:dyDescent="0.35">
      <c r="B4702" s="191">
        <v>45308</v>
      </c>
      <c r="C4702" s="72">
        <v>1113.07</v>
      </c>
      <c r="D4702" s="192">
        <f t="shared" si="75"/>
        <v>10.606569343065692</v>
      </c>
      <c r="E4702">
        <v>-4.4541836232726562E-3</v>
      </c>
    </row>
    <row r="4703" spans="2:5" x14ac:dyDescent="0.35">
      <c r="B4703" s="191">
        <v>40358</v>
      </c>
      <c r="C4703" s="72">
        <v>95.9</v>
      </c>
      <c r="D4703" s="192">
        <f t="shared" si="75"/>
        <v>-0.91927269666231748</v>
      </c>
      <c r="E4703">
        <v>-4.4638222775873482E-3</v>
      </c>
    </row>
    <row r="4704" spans="2:5" x14ac:dyDescent="0.35">
      <c r="B4704" s="191">
        <v>45363</v>
      </c>
      <c r="C4704" s="72">
        <v>1187.95</v>
      </c>
      <c r="D4704" s="192">
        <f t="shared" si="75"/>
        <v>105.63824057450628</v>
      </c>
      <c r="E4704">
        <v>-4.4666800750871039E-3</v>
      </c>
    </row>
    <row r="4705" spans="2:5" x14ac:dyDescent="0.35">
      <c r="B4705" s="191">
        <v>37662</v>
      </c>
      <c r="C4705" s="72">
        <v>11.14</v>
      </c>
      <c r="D4705" s="192">
        <f t="shared" si="75"/>
        <v>-0.79150290099195209</v>
      </c>
      <c r="E4705">
        <v>-4.4682752457549935E-3</v>
      </c>
    </row>
    <row r="4706" spans="2:5" x14ac:dyDescent="0.35">
      <c r="B4706" s="191">
        <v>39932</v>
      </c>
      <c r="C4706" s="72">
        <v>53.43</v>
      </c>
      <c r="D4706" s="192">
        <f t="shared" si="75"/>
        <v>3.0022471910112358</v>
      </c>
      <c r="E4706">
        <v>-4.4717719396311084E-3</v>
      </c>
    </row>
    <row r="4707" spans="2:5" x14ac:dyDescent="0.35">
      <c r="B4707" s="191">
        <v>35552</v>
      </c>
      <c r="C4707" s="72">
        <v>13.35</v>
      </c>
      <c r="D4707" s="192">
        <f t="shared" si="75"/>
        <v>-0.81244731666198367</v>
      </c>
      <c r="E4707">
        <v>-4.4742729306488371E-3</v>
      </c>
    </row>
    <row r="4708" spans="2:5" x14ac:dyDescent="0.35">
      <c r="B4708" s="191">
        <v>40045</v>
      </c>
      <c r="C4708" s="72">
        <v>71.180000000000007</v>
      </c>
      <c r="D4708" s="192">
        <f t="shared" si="75"/>
        <v>-0.72362648029508825</v>
      </c>
      <c r="E4708">
        <v>-4.4755244755243506E-3</v>
      </c>
    </row>
    <row r="4709" spans="2:5" x14ac:dyDescent="0.35">
      <c r="B4709" s="191">
        <v>43066</v>
      </c>
      <c r="C4709" s="72">
        <v>257.55</v>
      </c>
      <c r="D4709" s="192">
        <f t="shared" si="75"/>
        <v>8.7005649717514117</v>
      </c>
      <c r="E4709">
        <v>-4.48378493293633E-3</v>
      </c>
    </row>
    <row r="4710" spans="2:5" x14ac:dyDescent="0.35">
      <c r="B4710" s="191">
        <v>38173</v>
      </c>
      <c r="C4710" s="72">
        <v>26.55</v>
      </c>
      <c r="D4710" s="192">
        <f t="shared" si="75"/>
        <v>-0.97716246903385628</v>
      </c>
      <c r="E4710">
        <v>-4.4994375703037992E-3</v>
      </c>
    </row>
    <row r="4711" spans="2:5" x14ac:dyDescent="0.35">
      <c r="B4711" s="191">
        <v>45989</v>
      </c>
      <c r="C4711" s="72">
        <v>1162.56</v>
      </c>
      <c r="D4711" s="192">
        <f t="shared" si="75"/>
        <v>14.949512964741391</v>
      </c>
      <c r="E4711">
        <v>-4.5041187854292231E-3</v>
      </c>
    </row>
    <row r="4712" spans="2:5" x14ac:dyDescent="0.35">
      <c r="B4712" s="191">
        <v>40080</v>
      </c>
      <c r="C4712" s="72">
        <v>72.89</v>
      </c>
      <c r="D4712" s="192">
        <f t="shared" si="75"/>
        <v>-0.90645053647517837</v>
      </c>
      <c r="E4712">
        <v>-4.506965310024591E-3</v>
      </c>
    </row>
    <row r="4713" spans="2:5" x14ac:dyDescent="0.35">
      <c r="B4713" s="191">
        <v>44797</v>
      </c>
      <c r="C4713" s="72">
        <v>779.16</v>
      </c>
      <c r="D4713" s="192">
        <f t="shared" si="75"/>
        <v>34.320036264732551</v>
      </c>
      <c r="E4713">
        <v>-4.5100870076276722E-3</v>
      </c>
    </row>
    <row r="4714" spans="2:5" x14ac:dyDescent="0.35">
      <c r="B4714" s="191">
        <v>36657</v>
      </c>
      <c r="C4714" s="72">
        <v>22.06</v>
      </c>
      <c r="D4714" s="192">
        <f t="shared" si="75"/>
        <v>-0.62905666722717335</v>
      </c>
      <c r="E4714">
        <v>-4.512635379061436E-3</v>
      </c>
    </row>
    <row r="4715" spans="2:5" x14ac:dyDescent="0.35">
      <c r="B4715" s="191">
        <v>38590</v>
      </c>
      <c r="C4715" s="72">
        <v>59.47</v>
      </c>
      <c r="D4715" s="192">
        <f t="shared" si="75"/>
        <v>0.28639411637464862</v>
      </c>
      <c r="E4715">
        <v>-4.5195848677603845E-3</v>
      </c>
    </row>
    <row r="4716" spans="2:5" x14ac:dyDescent="0.35">
      <c r="B4716" s="191">
        <v>39163</v>
      </c>
      <c r="C4716" s="72">
        <v>46.23</v>
      </c>
      <c r="D4716" s="192">
        <f t="shared" si="75"/>
        <v>-0.94032374657923268</v>
      </c>
      <c r="E4716">
        <v>-4.5219638242893767E-3</v>
      </c>
    </row>
    <row r="4717" spans="2:5" x14ac:dyDescent="0.35">
      <c r="B4717" s="191">
        <v>45082</v>
      </c>
      <c r="C4717" s="72">
        <v>774.68</v>
      </c>
      <c r="D4717" s="192">
        <f t="shared" si="75"/>
        <v>-0.32928719231868131</v>
      </c>
      <c r="E4717">
        <v>-4.5232588023645937E-3</v>
      </c>
    </row>
    <row r="4718" spans="2:5" x14ac:dyDescent="0.35">
      <c r="B4718" s="191">
        <v>45492</v>
      </c>
      <c r="C4718" s="72">
        <v>1155.01</v>
      </c>
      <c r="D4718" s="192">
        <f t="shared" si="75"/>
        <v>0.5134572042559884</v>
      </c>
      <c r="E4718">
        <v>-4.5248478789237101E-3</v>
      </c>
    </row>
    <row r="4719" spans="2:5" x14ac:dyDescent="0.35">
      <c r="B4719" s="191">
        <v>44890</v>
      </c>
      <c r="C4719" s="72">
        <v>763.16</v>
      </c>
      <c r="D4719" s="192">
        <f t="shared" si="75"/>
        <v>11.913028764805414</v>
      </c>
      <c r="E4719">
        <v>-4.5392883230721548E-3</v>
      </c>
    </row>
    <row r="4720" spans="2:5" x14ac:dyDescent="0.35">
      <c r="B4720" s="191">
        <v>38670</v>
      </c>
      <c r="C4720" s="72">
        <v>59.1</v>
      </c>
      <c r="D4720" s="192">
        <f t="shared" si="75"/>
        <v>2.8678010471204192</v>
      </c>
      <c r="E4720">
        <v>-4.5477513895906263E-3</v>
      </c>
    </row>
    <row r="4721" spans="2:5" x14ac:dyDescent="0.35">
      <c r="B4721" s="191">
        <v>35321</v>
      </c>
      <c r="C4721" s="72">
        <v>15.28</v>
      </c>
      <c r="D4721" s="192">
        <f t="shared" si="75"/>
        <v>-0.95751543124061611</v>
      </c>
      <c r="E4721">
        <v>-4.5602605863191981E-3</v>
      </c>
    </row>
    <row r="4722" spans="2:5" x14ac:dyDescent="0.35">
      <c r="B4722" s="191">
        <v>43987</v>
      </c>
      <c r="C4722" s="72">
        <v>359.66</v>
      </c>
      <c r="D4722" s="192">
        <f t="shared" si="75"/>
        <v>15.505736576411199</v>
      </c>
      <c r="E4722">
        <v>-4.5667155628130729E-3</v>
      </c>
    </row>
    <row r="4723" spans="2:5" x14ac:dyDescent="0.35">
      <c r="B4723" s="191">
        <v>37965</v>
      </c>
      <c r="C4723" s="72">
        <v>21.79</v>
      </c>
      <c r="D4723" s="192">
        <f t="shared" si="75"/>
        <v>0.66717674062739096</v>
      </c>
      <c r="E4723">
        <v>-4.5682960255825078E-3</v>
      </c>
    </row>
    <row r="4724" spans="2:5" x14ac:dyDescent="0.35">
      <c r="B4724" s="191">
        <v>36879</v>
      </c>
      <c r="C4724" s="72">
        <v>13.07</v>
      </c>
      <c r="D4724" s="192">
        <f t="shared" si="75"/>
        <v>-0.2497129735935707</v>
      </c>
      <c r="E4724">
        <v>-4.5696877380045908E-3</v>
      </c>
    </row>
    <row r="4725" spans="2:5" x14ac:dyDescent="0.35">
      <c r="B4725" s="191">
        <v>37873</v>
      </c>
      <c r="C4725" s="72">
        <v>17.420000000000002</v>
      </c>
      <c r="D4725" s="192">
        <f t="shared" si="75"/>
        <v>0.60701107011070121</v>
      </c>
      <c r="E4725">
        <v>-4.5714285714284486E-3</v>
      </c>
    </row>
    <row r="4726" spans="2:5" x14ac:dyDescent="0.35">
      <c r="B4726" s="191">
        <v>37245</v>
      </c>
      <c r="C4726" s="72">
        <v>10.84</v>
      </c>
      <c r="D4726" s="192">
        <f t="shared" si="75"/>
        <v>-0.94816869082910971</v>
      </c>
      <c r="E4726">
        <v>-4.5913682277319845E-3</v>
      </c>
    </row>
    <row r="4727" spans="2:5" x14ac:dyDescent="0.35">
      <c r="B4727" s="191">
        <v>43042</v>
      </c>
      <c r="C4727" s="72">
        <v>209.14</v>
      </c>
      <c r="D4727" s="192">
        <f t="shared" si="75"/>
        <v>7.0967866821525352</v>
      </c>
      <c r="E4727">
        <v>-4.6166293846081619E-3</v>
      </c>
    </row>
    <row r="4728" spans="2:5" x14ac:dyDescent="0.35">
      <c r="B4728" s="191">
        <v>38100</v>
      </c>
      <c r="C4728" s="72">
        <v>25.83</v>
      </c>
      <c r="D4728" s="192">
        <f t="shared" si="75"/>
        <v>-0.59953488372093022</v>
      </c>
      <c r="E4728">
        <v>-4.6242774566473965E-3</v>
      </c>
    </row>
    <row r="4729" spans="2:5" x14ac:dyDescent="0.35">
      <c r="B4729" s="191">
        <v>39225</v>
      </c>
      <c r="C4729" s="72">
        <v>64.5</v>
      </c>
      <c r="D4729" s="192">
        <f t="shared" si="75"/>
        <v>-0.90701764502364202</v>
      </c>
      <c r="E4729">
        <v>-4.6296296296295392E-3</v>
      </c>
    </row>
    <row r="4730" spans="2:5" x14ac:dyDescent="0.35">
      <c r="B4730" s="191">
        <v>45027</v>
      </c>
      <c r="C4730" s="72">
        <v>693.68</v>
      </c>
      <c r="D4730" s="192">
        <f t="shared" si="75"/>
        <v>8.2342917997870071</v>
      </c>
      <c r="E4730">
        <v>-4.6347448020548354E-3</v>
      </c>
    </row>
    <row r="4731" spans="2:5" x14ac:dyDescent="0.35">
      <c r="B4731" s="191">
        <v>40263</v>
      </c>
      <c r="C4731" s="72">
        <v>75.12</v>
      </c>
      <c r="D4731" s="192">
        <f t="shared" si="75"/>
        <v>-0.92793415069360496</v>
      </c>
      <c r="E4731">
        <v>-4.6376043460977234E-3</v>
      </c>
    </row>
    <row r="4732" spans="2:5" x14ac:dyDescent="0.35">
      <c r="B4732" s="191">
        <v>45883</v>
      </c>
      <c r="C4732" s="72">
        <v>1042.3800000000001</v>
      </c>
      <c r="D4732" s="192">
        <f t="shared" si="75"/>
        <v>8.7291394437185001</v>
      </c>
      <c r="E4732">
        <v>-4.6407700240631566E-3</v>
      </c>
    </row>
    <row r="4733" spans="2:5" x14ac:dyDescent="0.35">
      <c r="B4733" s="191">
        <v>42727</v>
      </c>
      <c r="C4733" s="72">
        <v>107.14</v>
      </c>
      <c r="D4733" s="192">
        <f t="shared" si="75"/>
        <v>-0.89919176522614574</v>
      </c>
      <c r="E4733">
        <v>-4.6451133407655609E-3</v>
      </c>
    </row>
    <row r="4734" spans="2:5" x14ac:dyDescent="0.35">
      <c r="B4734" s="191">
        <v>45852</v>
      </c>
      <c r="C4734" s="72">
        <v>1062.81</v>
      </c>
      <c r="D4734" s="192">
        <f t="shared" si="75"/>
        <v>10.281286487634009</v>
      </c>
      <c r="E4734">
        <v>-4.6451951262912461E-3</v>
      </c>
    </row>
    <row r="4735" spans="2:5" x14ac:dyDescent="0.35">
      <c r="B4735" s="191">
        <v>42425</v>
      </c>
      <c r="C4735" s="72">
        <v>94.21</v>
      </c>
      <c r="D4735" s="192">
        <f t="shared" si="75"/>
        <v>-0.10147830233667143</v>
      </c>
      <c r="E4735">
        <v>-4.6487057580560931E-3</v>
      </c>
    </row>
    <row r="4736" spans="2:5" x14ac:dyDescent="0.35">
      <c r="B4736" s="191">
        <v>42500</v>
      </c>
      <c r="C4736" s="72">
        <v>104.85</v>
      </c>
      <c r="D4736" s="192">
        <f t="shared" si="75"/>
        <v>-0.8190806501708251</v>
      </c>
      <c r="E4736">
        <v>-4.6516043288400422E-3</v>
      </c>
    </row>
    <row r="4737" spans="2:5" x14ac:dyDescent="0.35">
      <c r="B4737" s="191">
        <v>44239</v>
      </c>
      <c r="C4737" s="72">
        <v>579.54</v>
      </c>
      <c r="D4737" s="192">
        <f t="shared" si="75"/>
        <v>9.8833802816901404</v>
      </c>
      <c r="E4737">
        <v>-4.6714526156700353E-3</v>
      </c>
    </row>
    <row r="4738" spans="2:5" x14ac:dyDescent="0.35">
      <c r="B4738" s="191">
        <v>39115</v>
      </c>
      <c r="C4738" s="72">
        <v>53.25</v>
      </c>
      <c r="D4738" s="192">
        <f t="shared" si="75"/>
        <v>4</v>
      </c>
      <c r="E4738">
        <v>-4.6728971962616273E-3</v>
      </c>
    </row>
    <row r="4739" spans="2:5" x14ac:dyDescent="0.35">
      <c r="B4739" s="191">
        <v>37545</v>
      </c>
      <c r="C4739" s="72">
        <v>10.65</v>
      </c>
      <c r="D4739" s="192">
        <f t="shared" si="75"/>
        <v>-0.88088580695671626</v>
      </c>
      <c r="E4739">
        <v>-4.6728971962616273E-3</v>
      </c>
    </row>
    <row r="4740" spans="2:5" x14ac:dyDescent="0.35">
      <c r="B4740" s="191">
        <v>41046</v>
      </c>
      <c r="C4740" s="72">
        <v>89.41</v>
      </c>
      <c r="D4740" s="192">
        <f t="shared" ref="D4740:D4803" si="76">C4740/C4741-1</f>
        <v>-0.36335801765878672</v>
      </c>
      <c r="E4740">
        <v>-4.6754981631971226E-3</v>
      </c>
    </row>
    <row r="4741" spans="2:5" x14ac:dyDescent="0.35">
      <c r="B4741" s="191">
        <v>41950</v>
      </c>
      <c r="C4741" s="72">
        <v>140.44</v>
      </c>
      <c r="D4741" s="192">
        <f t="shared" si="76"/>
        <v>7.2611764705882358</v>
      </c>
      <c r="E4741">
        <v>-4.6775336640679788E-3</v>
      </c>
    </row>
    <row r="4742" spans="2:5" x14ac:dyDescent="0.35">
      <c r="B4742" s="191">
        <v>35572</v>
      </c>
      <c r="C4742" s="72">
        <v>17</v>
      </c>
      <c r="D4742" s="192">
        <f t="shared" si="76"/>
        <v>-0.72371201040143018</v>
      </c>
      <c r="E4742">
        <v>-4.6838407494144141E-3</v>
      </c>
    </row>
    <row r="4743" spans="2:5" x14ac:dyDescent="0.35">
      <c r="B4743" s="191">
        <v>38630</v>
      </c>
      <c r="C4743" s="72">
        <v>61.53</v>
      </c>
      <c r="D4743" s="192">
        <f t="shared" si="76"/>
        <v>7.4947589098532497E-2</v>
      </c>
      <c r="E4743">
        <v>-4.6910384988676501E-3</v>
      </c>
    </row>
    <row r="4744" spans="2:5" x14ac:dyDescent="0.35">
      <c r="B4744" s="191">
        <v>39679</v>
      </c>
      <c r="C4744" s="72">
        <v>57.24</v>
      </c>
      <c r="D4744" s="192">
        <f t="shared" si="76"/>
        <v>4.4000000000000004</v>
      </c>
      <c r="E4744">
        <v>-4.6948356807511304E-3</v>
      </c>
    </row>
    <row r="4745" spans="2:5" x14ac:dyDescent="0.35">
      <c r="B4745" s="191">
        <v>37537</v>
      </c>
      <c r="C4745" s="72">
        <v>10.6</v>
      </c>
      <c r="D4745" s="192">
        <f t="shared" si="76"/>
        <v>-0.88625388990234999</v>
      </c>
      <c r="E4745">
        <v>-4.6948356807512415E-3</v>
      </c>
    </row>
    <row r="4746" spans="2:5" x14ac:dyDescent="0.35">
      <c r="B4746" s="191">
        <v>40389</v>
      </c>
      <c r="C4746" s="72">
        <v>93.19</v>
      </c>
      <c r="D4746" s="192">
        <f t="shared" si="76"/>
        <v>0.37671738809277588</v>
      </c>
      <c r="E4746">
        <v>-4.6993484994125589E-3</v>
      </c>
    </row>
    <row r="4747" spans="2:5" x14ac:dyDescent="0.35">
      <c r="B4747" s="191">
        <v>38740</v>
      </c>
      <c r="C4747" s="72">
        <v>67.69</v>
      </c>
      <c r="D4747" s="192">
        <f t="shared" si="76"/>
        <v>-0.46662989520132381</v>
      </c>
      <c r="E4747">
        <v>-4.7051904131746314E-3</v>
      </c>
    </row>
    <row r="4748" spans="2:5" x14ac:dyDescent="0.35">
      <c r="B4748" s="191">
        <v>41627</v>
      </c>
      <c r="C4748" s="72">
        <v>126.91</v>
      </c>
      <c r="D4748" s="192">
        <f t="shared" si="76"/>
        <v>-0.43865003538570424</v>
      </c>
      <c r="E4748">
        <v>-4.7055132930751142E-3</v>
      </c>
    </row>
    <row r="4749" spans="2:5" x14ac:dyDescent="0.35">
      <c r="B4749" s="191">
        <v>43241</v>
      </c>
      <c r="C4749" s="72">
        <v>226.08</v>
      </c>
      <c r="D4749" s="192">
        <f t="shared" si="76"/>
        <v>14.286004056795134</v>
      </c>
      <c r="E4749">
        <v>-4.7105436935944711E-3</v>
      </c>
    </row>
    <row r="4750" spans="2:5" x14ac:dyDescent="0.35">
      <c r="B4750" s="191">
        <v>36741</v>
      </c>
      <c r="C4750" s="72">
        <v>14.79</v>
      </c>
      <c r="D4750" s="192">
        <f t="shared" si="76"/>
        <v>-0.98436855956117819</v>
      </c>
      <c r="E4750">
        <v>-4.710632570659512E-3</v>
      </c>
    </row>
    <row r="4751" spans="2:5" x14ac:dyDescent="0.35">
      <c r="B4751" s="191">
        <v>45685</v>
      </c>
      <c r="C4751" s="72">
        <v>946.17</v>
      </c>
      <c r="D4751" s="192">
        <f t="shared" si="76"/>
        <v>10.491012873451542</v>
      </c>
      <c r="E4751">
        <v>-4.7125650870457614E-3</v>
      </c>
    </row>
    <row r="4752" spans="2:5" x14ac:dyDescent="0.35">
      <c r="B4752" s="191">
        <v>40305</v>
      </c>
      <c r="C4752" s="72">
        <v>82.34</v>
      </c>
      <c r="D4752" s="192">
        <f t="shared" si="76"/>
        <v>-0.87767593184080339</v>
      </c>
      <c r="E4752">
        <v>-4.7141303033966242E-3</v>
      </c>
    </row>
    <row r="4753" spans="2:5" x14ac:dyDescent="0.35">
      <c r="B4753" s="191">
        <v>45013</v>
      </c>
      <c r="C4753" s="72">
        <v>673.13</v>
      </c>
      <c r="D4753" s="192">
        <f t="shared" si="76"/>
        <v>-0.18095759566830938</v>
      </c>
      <c r="E4753">
        <v>-4.7167021528271569E-3</v>
      </c>
    </row>
    <row r="4754" spans="2:5" x14ac:dyDescent="0.35">
      <c r="B4754" s="191">
        <v>45154</v>
      </c>
      <c r="C4754" s="72">
        <v>821.85</v>
      </c>
      <c r="D4754" s="192">
        <f t="shared" si="76"/>
        <v>13.494708994708994</v>
      </c>
      <c r="E4754">
        <v>-4.7350319705482535E-3</v>
      </c>
    </row>
    <row r="4755" spans="2:5" x14ac:dyDescent="0.35">
      <c r="B4755" s="191">
        <v>39667</v>
      </c>
      <c r="C4755" s="72">
        <v>56.7</v>
      </c>
      <c r="D4755" s="192">
        <f t="shared" si="76"/>
        <v>2.8597685500340373</v>
      </c>
      <c r="E4755">
        <v>-4.7393364928909332E-3</v>
      </c>
    </row>
    <row r="4756" spans="2:5" x14ac:dyDescent="0.35">
      <c r="B4756" s="191">
        <v>36957</v>
      </c>
      <c r="C4756" s="72">
        <v>14.69</v>
      </c>
      <c r="D4756" s="192">
        <f t="shared" si="76"/>
        <v>-0.36268980477223434</v>
      </c>
      <c r="E4756">
        <v>-4.7425474254743083E-3</v>
      </c>
    </row>
    <row r="4757" spans="2:5" x14ac:dyDescent="0.35">
      <c r="B4757" s="191">
        <v>35604</v>
      </c>
      <c r="C4757" s="72">
        <v>23.05</v>
      </c>
      <c r="D4757" s="192">
        <f t="shared" si="76"/>
        <v>-0.96925682885189923</v>
      </c>
      <c r="E4757">
        <v>-4.7495682210707546E-3</v>
      </c>
    </row>
    <row r="4758" spans="2:5" x14ac:dyDescent="0.35">
      <c r="B4758" s="191">
        <v>44921</v>
      </c>
      <c r="C4758" s="72">
        <v>749.76</v>
      </c>
      <c r="D4758" s="192">
        <f t="shared" si="76"/>
        <v>9.8850174216027877</v>
      </c>
      <c r="E4758">
        <v>-4.7521703347758182E-3</v>
      </c>
    </row>
    <row r="4759" spans="2:5" x14ac:dyDescent="0.35">
      <c r="B4759" s="191">
        <v>38727</v>
      </c>
      <c r="C4759" s="72">
        <v>68.88</v>
      </c>
      <c r="D4759" s="192">
        <f t="shared" si="76"/>
        <v>1.3580965422800411</v>
      </c>
      <c r="E4759">
        <v>-4.7680970957953983E-3</v>
      </c>
    </row>
    <row r="4760" spans="2:5" x14ac:dyDescent="0.35">
      <c r="B4760" s="191">
        <v>38201</v>
      </c>
      <c r="C4760" s="72">
        <v>29.21</v>
      </c>
      <c r="D4760" s="192">
        <f t="shared" si="76"/>
        <v>-0.96522950195219503</v>
      </c>
      <c r="E4760">
        <v>-4.7700170357751759E-3</v>
      </c>
    </row>
    <row r="4761" spans="2:5" x14ac:dyDescent="0.35">
      <c r="B4761" s="191">
        <v>44448</v>
      </c>
      <c r="C4761" s="72">
        <v>840.08</v>
      </c>
      <c r="D4761" s="192">
        <f t="shared" si="76"/>
        <v>8.335912514185484E-2</v>
      </c>
      <c r="E4761">
        <v>-4.7742592790038785E-3</v>
      </c>
    </row>
    <row r="4762" spans="2:5" x14ac:dyDescent="0.35">
      <c r="B4762" s="191">
        <v>44798</v>
      </c>
      <c r="C4762" s="72">
        <v>775.44</v>
      </c>
      <c r="D4762" s="192">
        <f t="shared" si="76"/>
        <v>4.3951158422041336</v>
      </c>
      <c r="E4762">
        <v>-4.7743724010471666E-3</v>
      </c>
    </row>
    <row r="4763" spans="2:5" x14ac:dyDescent="0.35">
      <c r="B4763" s="191">
        <v>41827</v>
      </c>
      <c r="C4763" s="72">
        <v>143.72999999999999</v>
      </c>
      <c r="D4763" s="192">
        <f t="shared" si="76"/>
        <v>-0.6633957845433256</v>
      </c>
      <c r="E4763">
        <v>-4.7777316161196071E-3</v>
      </c>
    </row>
    <row r="4764" spans="2:5" x14ac:dyDescent="0.35">
      <c r="B4764" s="191">
        <v>44048</v>
      </c>
      <c r="C4764" s="72">
        <v>427</v>
      </c>
      <c r="D4764" s="192">
        <f t="shared" si="76"/>
        <v>0.80054817625975128</v>
      </c>
      <c r="E4764">
        <v>-4.7779979023424568E-3</v>
      </c>
    </row>
    <row r="4765" spans="2:5" x14ac:dyDescent="0.35">
      <c r="B4765" s="191">
        <v>43669</v>
      </c>
      <c r="C4765" s="72">
        <v>237.15</v>
      </c>
      <c r="D4765" s="192">
        <f t="shared" si="76"/>
        <v>2.4595185995623634</v>
      </c>
      <c r="E4765">
        <v>-4.7840866171471319E-3</v>
      </c>
    </row>
    <row r="4766" spans="2:5" x14ac:dyDescent="0.35">
      <c r="B4766" s="191">
        <v>38729</v>
      </c>
      <c r="C4766" s="72">
        <v>68.55</v>
      </c>
      <c r="D4766" s="192">
        <f t="shared" si="76"/>
        <v>-0.32622370748967955</v>
      </c>
      <c r="E4766">
        <v>-4.790940766550511E-3</v>
      </c>
    </row>
    <row r="4767" spans="2:5" x14ac:dyDescent="0.35">
      <c r="B4767" s="191">
        <v>40485</v>
      </c>
      <c r="C4767" s="72">
        <v>101.74</v>
      </c>
      <c r="D4767" s="192">
        <f t="shared" si="76"/>
        <v>-0.12496774748430384</v>
      </c>
      <c r="E4767">
        <v>-4.7931135674460501E-3</v>
      </c>
    </row>
    <row r="4768" spans="2:5" x14ac:dyDescent="0.35">
      <c r="B4768" s="191">
        <v>42179</v>
      </c>
      <c r="C4768" s="72">
        <v>116.27</v>
      </c>
      <c r="D4768" s="192">
        <f t="shared" si="76"/>
        <v>0.36933223413025562</v>
      </c>
      <c r="E4768">
        <v>-4.7932893948472444E-3</v>
      </c>
    </row>
    <row r="4769" spans="2:5" x14ac:dyDescent="0.35">
      <c r="B4769" s="191">
        <v>40660</v>
      </c>
      <c r="C4769" s="72">
        <v>84.91</v>
      </c>
      <c r="D4769" s="192">
        <f t="shared" si="76"/>
        <v>3.1019323671497583</v>
      </c>
      <c r="E4769">
        <v>-4.8054383497421194E-3</v>
      </c>
    </row>
    <row r="4770" spans="2:5" x14ac:dyDescent="0.35">
      <c r="B4770" s="191">
        <v>36698</v>
      </c>
      <c r="C4770" s="72">
        <v>20.7</v>
      </c>
      <c r="D4770" s="192">
        <f t="shared" si="76"/>
        <v>-0.97140093948604589</v>
      </c>
      <c r="E4770">
        <v>-4.8076923076924016E-3</v>
      </c>
    </row>
    <row r="4771" spans="2:5" x14ac:dyDescent="0.35">
      <c r="B4771" s="191">
        <v>44377</v>
      </c>
      <c r="C4771" s="72">
        <v>723.8</v>
      </c>
      <c r="D4771" s="192">
        <f t="shared" si="76"/>
        <v>7.7510579131906656</v>
      </c>
      <c r="E4771">
        <v>-4.8123195380173067E-3</v>
      </c>
    </row>
    <row r="4772" spans="2:5" x14ac:dyDescent="0.35">
      <c r="B4772" s="191">
        <v>40309</v>
      </c>
      <c r="C4772" s="72">
        <v>82.71</v>
      </c>
      <c r="D4772" s="192">
        <f t="shared" si="76"/>
        <v>-0.91257979960258739</v>
      </c>
      <c r="E4772">
        <v>-4.8128985681626935E-3</v>
      </c>
    </row>
    <row r="4773" spans="2:5" x14ac:dyDescent="0.35">
      <c r="B4773" s="191">
        <v>45737</v>
      </c>
      <c r="C4773" s="72">
        <v>946.12</v>
      </c>
      <c r="D4773" s="192">
        <f t="shared" si="76"/>
        <v>1.6178578345922912</v>
      </c>
      <c r="E4773">
        <v>-4.8175028926055186E-3</v>
      </c>
    </row>
    <row r="4774" spans="2:5" x14ac:dyDescent="0.35">
      <c r="B4774" s="191">
        <v>43860</v>
      </c>
      <c r="C4774" s="72">
        <v>361.41</v>
      </c>
      <c r="D4774" s="192">
        <f t="shared" si="76"/>
        <v>1.5737786640079765</v>
      </c>
      <c r="E4774">
        <v>-4.8188126445644075E-3</v>
      </c>
    </row>
    <row r="4775" spans="2:5" x14ac:dyDescent="0.35">
      <c r="B4775" s="191">
        <v>41277</v>
      </c>
      <c r="C4775" s="72">
        <v>140.41999999999999</v>
      </c>
      <c r="D4775" s="192">
        <f t="shared" si="76"/>
        <v>-0.87656144237277711</v>
      </c>
      <c r="E4775">
        <v>-4.8192771084337727E-3</v>
      </c>
    </row>
    <row r="4776" spans="2:5" x14ac:dyDescent="0.35">
      <c r="B4776" s="191">
        <v>45772</v>
      </c>
      <c r="C4776" s="72">
        <v>1137.57</v>
      </c>
      <c r="D4776" s="192">
        <f t="shared" si="76"/>
        <v>7.6133868403119553</v>
      </c>
      <c r="E4776">
        <v>-4.8203100395423082E-3</v>
      </c>
    </row>
    <row r="4777" spans="2:5" x14ac:dyDescent="0.35">
      <c r="B4777" s="191">
        <v>41731</v>
      </c>
      <c r="C4777" s="72">
        <v>132.07</v>
      </c>
      <c r="D4777" s="192">
        <f t="shared" si="76"/>
        <v>0.94077883908890514</v>
      </c>
      <c r="E4777">
        <v>-4.8225453997439161E-3</v>
      </c>
    </row>
    <row r="4778" spans="2:5" x14ac:dyDescent="0.35">
      <c r="B4778" s="191">
        <v>38707</v>
      </c>
      <c r="C4778" s="72">
        <v>68.05</v>
      </c>
      <c r="D4778" s="192">
        <f t="shared" si="76"/>
        <v>-0.92853617298341784</v>
      </c>
      <c r="E4778">
        <v>-4.8259725065809E-3</v>
      </c>
    </row>
    <row r="4779" spans="2:5" x14ac:dyDescent="0.35">
      <c r="B4779" s="191">
        <v>45679</v>
      </c>
      <c r="C4779" s="72">
        <v>952.23</v>
      </c>
      <c r="D4779" s="192">
        <f t="shared" si="76"/>
        <v>0.30146516141377155</v>
      </c>
      <c r="E4779">
        <v>-4.8283430004703032E-3</v>
      </c>
    </row>
    <row r="4780" spans="2:5" x14ac:dyDescent="0.35">
      <c r="B4780" s="191">
        <v>44383</v>
      </c>
      <c r="C4780" s="72">
        <v>731.66</v>
      </c>
      <c r="D4780" s="192">
        <f t="shared" si="76"/>
        <v>7.6751244960872658</v>
      </c>
      <c r="E4780">
        <v>-4.8285523863931257E-3</v>
      </c>
    </row>
    <row r="4781" spans="2:5" x14ac:dyDescent="0.35">
      <c r="B4781" s="191">
        <v>40556</v>
      </c>
      <c r="C4781" s="72">
        <v>84.34</v>
      </c>
      <c r="D4781" s="192">
        <f t="shared" si="76"/>
        <v>0.10842423445919303</v>
      </c>
      <c r="E4781">
        <v>-4.8377581120943036E-3</v>
      </c>
    </row>
    <row r="4782" spans="2:5" x14ac:dyDescent="0.35">
      <c r="B4782" s="191">
        <v>40700</v>
      </c>
      <c r="C4782" s="72">
        <v>76.09</v>
      </c>
      <c r="D4782" s="192">
        <f t="shared" si="76"/>
        <v>0.23462599383417171</v>
      </c>
      <c r="E4782">
        <v>-4.8391315720637262E-3</v>
      </c>
    </row>
    <row r="4783" spans="2:5" x14ac:dyDescent="0.35">
      <c r="B4783" s="191">
        <v>38615</v>
      </c>
      <c r="C4783" s="72">
        <v>61.63</v>
      </c>
      <c r="D4783" s="192">
        <f t="shared" si="76"/>
        <v>-0.94698312199989676</v>
      </c>
      <c r="E4783">
        <v>-4.8441789116744349E-3</v>
      </c>
    </row>
    <row r="4784" spans="2:5" x14ac:dyDescent="0.35">
      <c r="B4784" s="191">
        <v>46078</v>
      </c>
      <c r="C4784" s="72">
        <v>1162.46</v>
      </c>
      <c r="D4784" s="192">
        <f t="shared" si="76"/>
        <v>0.17628130533771813</v>
      </c>
      <c r="E4784">
        <v>-4.8453925966509548E-3</v>
      </c>
    </row>
    <row r="4785" spans="2:5" x14ac:dyDescent="0.35">
      <c r="B4785" s="191">
        <v>45709</v>
      </c>
      <c r="C4785" s="72">
        <v>988.25</v>
      </c>
      <c r="D4785" s="192">
        <f t="shared" si="76"/>
        <v>7.9305078619193932</v>
      </c>
      <c r="E4785">
        <v>-4.8536356953690074E-3</v>
      </c>
    </row>
    <row r="4786" spans="2:5" x14ac:dyDescent="0.35">
      <c r="B4786" s="191">
        <v>42718</v>
      </c>
      <c r="C4786" s="72">
        <v>110.66</v>
      </c>
      <c r="D4786" s="192">
        <f t="shared" si="76"/>
        <v>5.004340748779164</v>
      </c>
      <c r="E4786">
        <v>-4.8561151079137277E-3</v>
      </c>
    </row>
    <row r="4787" spans="2:5" x14ac:dyDescent="0.35">
      <c r="B4787" s="191">
        <v>37925</v>
      </c>
      <c r="C4787" s="72">
        <v>18.43</v>
      </c>
      <c r="D4787" s="192">
        <f t="shared" si="76"/>
        <v>-0.81566313262652534</v>
      </c>
      <c r="E4787">
        <v>-4.8596112311014572E-3</v>
      </c>
    </row>
    <row r="4788" spans="2:5" x14ac:dyDescent="0.35">
      <c r="B4788" s="191">
        <v>40423</v>
      </c>
      <c r="C4788" s="72">
        <v>99.98</v>
      </c>
      <c r="D4788" s="192">
        <f t="shared" si="76"/>
        <v>-0.5880341175985826</v>
      </c>
      <c r="E4788">
        <v>-4.8770777346470728E-3</v>
      </c>
    </row>
    <row r="4789" spans="2:5" x14ac:dyDescent="0.35">
      <c r="B4789" s="191">
        <v>43725</v>
      </c>
      <c r="C4789" s="72">
        <v>242.69</v>
      </c>
      <c r="D4789" s="192">
        <f t="shared" si="76"/>
        <v>1.6456993350049056</v>
      </c>
      <c r="E4789">
        <v>-4.8794489092996995E-3</v>
      </c>
    </row>
    <row r="4790" spans="2:5" x14ac:dyDescent="0.35">
      <c r="B4790" s="191">
        <v>40400</v>
      </c>
      <c r="C4790" s="72">
        <v>91.73</v>
      </c>
      <c r="D4790" s="192">
        <f t="shared" si="76"/>
        <v>0.12524533856722297</v>
      </c>
      <c r="E4790">
        <v>-4.8817530917769636E-3</v>
      </c>
    </row>
    <row r="4791" spans="2:5" x14ac:dyDescent="0.35">
      <c r="B4791" s="191">
        <v>40281</v>
      </c>
      <c r="C4791" s="72">
        <v>81.52</v>
      </c>
      <c r="D4791" s="192">
        <f t="shared" si="76"/>
        <v>4.0012269938650302</v>
      </c>
      <c r="E4791">
        <v>-4.882812500000111E-3</v>
      </c>
    </row>
    <row r="4792" spans="2:5" x14ac:dyDescent="0.35">
      <c r="B4792" s="191">
        <v>35213</v>
      </c>
      <c r="C4792" s="72">
        <v>16.3</v>
      </c>
      <c r="D4792" s="192">
        <f t="shared" si="76"/>
        <v>-0.87491366740848742</v>
      </c>
      <c r="E4792">
        <v>-4.8840048840047556E-3</v>
      </c>
    </row>
    <row r="4793" spans="2:5" x14ac:dyDescent="0.35">
      <c r="B4793" s="191">
        <v>41736</v>
      </c>
      <c r="C4793" s="72">
        <v>130.31</v>
      </c>
      <c r="D4793" s="192">
        <f t="shared" si="76"/>
        <v>4.3361998361998362</v>
      </c>
      <c r="E4793">
        <v>-4.8873615883924248E-3</v>
      </c>
    </row>
    <row r="4794" spans="2:5" x14ac:dyDescent="0.35">
      <c r="B4794" s="191">
        <v>38020</v>
      </c>
      <c r="C4794" s="72">
        <v>24.42</v>
      </c>
      <c r="D4794" s="192">
        <f t="shared" si="76"/>
        <v>-0.97254112646599122</v>
      </c>
      <c r="E4794">
        <v>-4.8899755501221609E-3</v>
      </c>
    </row>
    <row r="4795" spans="2:5" x14ac:dyDescent="0.35">
      <c r="B4795" s="191">
        <v>45656</v>
      </c>
      <c r="C4795" s="72">
        <v>889.33</v>
      </c>
      <c r="D4795" s="192">
        <f t="shared" si="76"/>
        <v>0.23392948815783998</v>
      </c>
      <c r="E4795">
        <v>-4.9009186425126305E-3</v>
      </c>
    </row>
    <row r="4796" spans="2:5" x14ac:dyDescent="0.35">
      <c r="B4796" s="191">
        <v>44406</v>
      </c>
      <c r="C4796" s="72">
        <v>720.73</v>
      </c>
      <c r="D4796" s="192">
        <f t="shared" si="76"/>
        <v>31.290770609318997</v>
      </c>
      <c r="E4796">
        <v>-4.9014193405864104E-3</v>
      </c>
    </row>
    <row r="4797" spans="2:5" x14ac:dyDescent="0.35">
      <c r="B4797" s="191">
        <v>36188</v>
      </c>
      <c r="C4797" s="72">
        <v>22.32</v>
      </c>
      <c r="D4797" s="192">
        <f t="shared" si="76"/>
        <v>-0.98051692984523531</v>
      </c>
      <c r="E4797">
        <v>-4.9041462327240604E-3</v>
      </c>
    </row>
    <row r="4798" spans="2:5" x14ac:dyDescent="0.35">
      <c r="B4798" s="191">
        <v>45954</v>
      </c>
      <c r="C4798" s="72">
        <v>1145.6099999999999</v>
      </c>
      <c r="D4798" s="192">
        <f t="shared" si="76"/>
        <v>0.48327830646727499</v>
      </c>
      <c r="E4798">
        <v>-4.9076663829196177E-3</v>
      </c>
    </row>
    <row r="4799" spans="2:5" x14ac:dyDescent="0.35">
      <c r="B4799" s="191">
        <v>44917</v>
      </c>
      <c r="C4799" s="72">
        <v>772.35</v>
      </c>
      <c r="D4799" s="192">
        <f t="shared" si="76"/>
        <v>8.3437372873034432E-2</v>
      </c>
      <c r="E4799">
        <v>-4.9216022263163239E-3</v>
      </c>
    </row>
    <row r="4800" spans="2:5" x14ac:dyDescent="0.35">
      <c r="B4800" s="191">
        <v>44959</v>
      </c>
      <c r="C4800" s="72">
        <v>712.87</v>
      </c>
      <c r="D4800" s="192">
        <f t="shared" si="76"/>
        <v>9.711795642374156</v>
      </c>
      <c r="E4800">
        <v>-4.927414852037959E-3</v>
      </c>
    </row>
    <row r="4801" spans="2:5" x14ac:dyDescent="0.35">
      <c r="B4801" s="191">
        <v>40035</v>
      </c>
      <c r="C4801" s="72">
        <v>66.55</v>
      </c>
      <c r="D4801" s="192">
        <f t="shared" si="76"/>
        <v>-0.6291032714707685</v>
      </c>
      <c r="E4801">
        <v>-4.9342105263158187E-3</v>
      </c>
    </row>
    <row r="4802" spans="2:5" x14ac:dyDescent="0.35">
      <c r="B4802" s="191">
        <v>42975</v>
      </c>
      <c r="C4802" s="72">
        <v>179.43</v>
      </c>
      <c r="D4802" s="192">
        <f t="shared" si="76"/>
        <v>0.97980801059251932</v>
      </c>
      <c r="E4802">
        <v>-4.9356699201419385E-3</v>
      </c>
    </row>
    <row r="4803" spans="2:5" x14ac:dyDescent="0.35">
      <c r="B4803" s="191">
        <v>40522</v>
      </c>
      <c r="C4803" s="72">
        <v>90.63</v>
      </c>
      <c r="D4803" s="192">
        <f t="shared" si="76"/>
        <v>-0.90381839792842888</v>
      </c>
      <c r="E4803">
        <v>-4.9407114624506754E-3</v>
      </c>
    </row>
    <row r="4804" spans="2:5" x14ac:dyDescent="0.35">
      <c r="B4804" s="191">
        <v>45726</v>
      </c>
      <c r="C4804" s="72">
        <v>942.28</v>
      </c>
      <c r="D4804" s="192">
        <f t="shared" ref="D4804:D4867" si="77">C4804/C4805-1</f>
        <v>12.382758130947309</v>
      </c>
      <c r="E4804">
        <v>-4.9421306074174387E-3</v>
      </c>
    </row>
    <row r="4805" spans="2:5" x14ac:dyDescent="0.35">
      <c r="B4805" s="191">
        <v>39456</v>
      </c>
      <c r="C4805" s="72">
        <v>70.41</v>
      </c>
      <c r="D4805" s="192">
        <f t="shared" si="77"/>
        <v>2.196096232410349</v>
      </c>
      <c r="E4805">
        <v>-4.9462973431317891E-3</v>
      </c>
    </row>
    <row r="4806" spans="2:5" x14ac:dyDescent="0.35">
      <c r="B4806" s="191">
        <v>35940</v>
      </c>
      <c r="C4806" s="72">
        <v>22.03</v>
      </c>
      <c r="D4806" s="192">
        <f t="shared" si="77"/>
        <v>-0.67645762960787192</v>
      </c>
      <c r="E4806">
        <v>-4.9683830171635135E-3</v>
      </c>
    </row>
    <row r="4807" spans="2:5" x14ac:dyDescent="0.35">
      <c r="B4807" s="191">
        <v>39577</v>
      </c>
      <c r="C4807" s="72">
        <v>68.09</v>
      </c>
      <c r="D4807" s="192">
        <f t="shared" si="77"/>
        <v>-0.94181833717850127</v>
      </c>
      <c r="E4807">
        <v>-4.9685810317112722E-3</v>
      </c>
    </row>
    <row r="4808" spans="2:5" x14ac:dyDescent="0.35">
      <c r="B4808" s="191">
        <v>45504</v>
      </c>
      <c r="C4808" s="72">
        <v>1170.3</v>
      </c>
      <c r="D4808" s="192">
        <f t="shared" si="77"/>
        <v>24.485627177700348</v>
      </c>
      <c r="E4808">
        <v>-4.9823153312475998E-3</v>
      </c>
    </row>
    <row r="4809" spans="2:5" x14ac:dyDescent="0.35">
      <c r="B4809" s="191">
        <v>39167</v>
      </c>
      <c r="C4809" s="72">
        <v>45.92</v>
      </c>
      <c r="D4809" s="192">
        <f t="shared" si="77"/>
        <v>1.5625</v>
      </c>
      <c r="E4809">
        <v>-4.9837486457203761E-3</v>
      </c>
    </row>
    <row r="4810" spans="2:5" x14ac:dyDescent="0.35">
      <c r="B4810" s="191">
        <v>35242</v>
      </c>
      <c r="C4810" s="72">
        <v>17.920000000000002</v>
      </c>
      <c r="D4810" s="192">
        <f t="shared" si="77"/>
        <v>-0.76277468890653954</v>
      </c>
      <c r="E4810">
        <v>-4.9972237645752315E-3</v>
      </c>
    </row>
    <row r="4811" spans="2:5" x14ac:dyDescent="0.35">
      <c r="B4811" s="191">
        <v>40850</v>
      </c>
      <c r="C4811" s="72">
        <v>75.540000000000006</v>
      </c>
      <c r="D4811" s="192">
        <f t="shared" si="77"/>
        <v>-0.59535033211913435</v>
      </c>
      <c r="E4811">
        <v>-5.0052687038988353E-3</v>
      </c>
    </row>
    <row r="4812" spans="2:5" x14ac:dyDescent="0.35">
      <c r="B4812" s="191">
        <v>43600</v>
      </c>
      <c r="C4812" s="72">
        <v>186.68</v>
      </c>
      <c r="D4812" s="192">
        <f t="shared" si="77"/>
        <v>-0.77388839766960182</v>
      </c>
      <c r="E4812">
        <v>-5.0101268521479669E-3</v>
      </c>
    </row>
    <row r="4813" spans="2:5" x14ac:dyDescent="0.35">
      <c r="B4813" s="191">
        <v>45161</v>
      </c>
      <c r="C4813" s="72">
        <v>825.61</v>
      </c>
      <c r="D4813" s="192">
        <f t="shared" si="77"/>
        <v>45.278587443946186</v>
      </c>
      <c r="E4813">
        <v>-5.0134374585728558E-3</v>
      </c>
    </row>
    <row r="4814" spans="2:5" x14ac:dyDescent="0.35">
      <c r="B4814" s="191">
        <v>36110</v>
      </c>
      <c r="C4814" s="72">
        <v>17.84</v>
      </c>
      <c r="D4814" s="192">
        <f t="shared" si="77"/>
        <v>-0.63937740044471392</v>
      </c>
      <c r="E4814">
        <v>-5.0195203569436408E-3</v>
      </c>
    </row>
    <row r="4815" spans="2:5" x14ac:dyDescent="0.35">
      <c r="B4815" s="191">
        <v>39818</v>
      </c>
      <c r="C4815" s="72">
        <v>49.47</v>
      </c>
      <c r="D4815" s="192">
        <f t="shared" si="77"/>
        <v>-0.26460532183737173</v>
      </c>
      <c r="E4815">
        <v>-5.028157683024892E-3</v>
      </c>
    </row>
    <row r="4816" spans="2:5" x14ac:dyDescent="0.35">
      <c r="B4816" s="191">
        <v>39436</v>
      </c>
      <c r="C4816" s="72">
        <v>67.27</v>
      </c>
      <c r="D4816" s="192">
        <f t="shared" si="77"/>
        <v>-0.93746397694524497</v>
      </c>
      <c r="E4816">
        <v>-5.0288418872947993E-3</v>
      </c>
    </row>
    <row r="4817" spans="2:5" x14ac:dyDescent="0.35">
      <c r="B4817" s="191">
        <v>45860</v>
      </c>
      <c r="C4817" s="72">
        <v>1075.7</v>
      </c>
      <c r="D4817" s="192">
        <f t="shared" si="77"/>
        <v>17.170608108108109</v>
      </c>
      <c r="E4817">
        <v>-5.0409286407991916E-3</v>
      </c>
    </row>
    <row r="4818" spans="2:5" x14ac:dyDescent="0.35">
      <c r="B4818" s="191">
        <v>39394</v>
      </c>
      <c r="C4818" s="72">
        <v>59.2</v>
      </c>
      <c r="D4818" s="192">
        <f t="shared" si="77"/>
        <v>1.7318874019381632</v>
      </c>
      <c r="E4818">
        <v>-5.0420168067226712E-3</v>
      </c>
    </row>
    <row r="4819" spans="2:5" x14ac:dyDescent="0.35">
      <c r="B4819" s="191">
        <v>36661</v>
      </c>
      <c r="C4819" s="72">
        <v>21.67</v>
      </c>
      <c r="D4819" s="192">
        <f t="shared" si="77"/>
        <v>-0.8378600823045268</v>
      </c>
      <c r="E4819">
        <v>-5.050505050504972E-3</v>
      </c>
    </row>
    <row r="4820" spans="2:5" x14ac:dyDescent="0.35">
      <c r="B4820" s="191">
        <v>41219</v>
      </c>
      <c r="C4820" s="72">
        <v>133.65</v>
      </c>
      <c r="D4820" s="192">
        <f t="shared" si="77"/>
        <v>1.0025471980821101</v>
      </c>
      <c r="E4820">
        <v>-5.0621603513735236E-3</v>
      </c>
    </row>
    <row r="4821" spans="2:5" x14ac:dyDescent="0.35">
      <c r="B4821" s="191">
        <v>38783</v>
      </c>
      <c r="C4821" s="72">
        <v>66.739999999999995</v>
      </c>
      <c r="D4821" s="192">
        <f t="shared" si="77"/>
        <v>0.13349184782608692</v>
      </c>
      <c r="E4821">
        <v>-5.0685748360167482E-3</v>
      </c>
    </row>
    <row r="4822" spans="2:5" x14ac:dyDescent="0.35">
      <c r="B4822" s="191">
        <v>39500</v>
      </c>
      <c r="C4822" s="72">
        <v>58.88</v>
      </c>
      <c r="D4822" s="192">
        <f t="shared" si="77"/>
        <v>-0.33257764679211055</v>
      </c>
      <c r="E4822">
        <v>-5.0692801622169714E-3</v>
      </c>
    </row>
    <row r="4823" spans="2:5" x14ac:dyDescent="0.35">
      <c r="B4823" s="191">
        <v>40752</v>
      </c>
      <c r="C4823" s="72">
        <v>88.22</v>
      </c>
      <c r="D4823" s="192">
        <f t="shared" si="77"/>
        <v>6.5080851063829783</v>
      </c>
      <c r="E4823">
        <v>-5.0749971805571503E-3</v>
      </c>
    </row>
    <row r="4824" spans="2:5" x14ac:dyDescent="0.35">
      <c r="B4824" s="191">
        <v>37620</v>
      </c>
      <c r="C4824" s="72">
        <v>11.75</v>
      </c>
      <c r="D4824" s="192">
        <f t="shared" si="77"/>
        <v>-0.82829168493350869</v>
      </c>
      <c r="E4824">
        <v>-5.0804403048264613E-3</v>
      </c>
    </row>
    <row r="4825" spans="2:5" x14ac:dyDescent="0.35">
      <c r="B4825" s="191">
        <v>39576</v>
      </c>
      <c r="C4825" s="72">
        <v>68.430000000000007</v>
      </c>
      <c r="D4825" s="192">
        <f t="shared" si="77"/>
        <v>-0.71537309708010977</v>
      </c>
      <c r="E4825">
        <v>-5.0886885722593034E-3</v>
      </c>
    </row>
    <row r="4826" spans="2:5" x14ac:dyDescent="0.35">
      <c r="B4826" s="191">
        <v>43629</v>
      </c>
      <c r="C4826" s="72">
        <v>240.42</v>
      </c>
      <c r="D4826" s="192">
        <f t="shared" si="77"/>
        <v>3.557725118483412</v>
      </c>
      <c r="E4826">
        <v>-5.0900062073246932E-3</v>
      </c>
    </row>
    <row r="4827" spans="2:5" x14ac:dyDescent="0.35">
      <c r="B4827" s="191">
        <v>38573</v>
      </c>
      <c r="C4827" s="72">
        <v>52.75</v>
      </c>
      <c r="D4827" s="192">
        <f t="shared" si="77"/>
        <v>-0.28946659482758619</v>
      </c>
      <c r="E4827">
        <v>-5.0924179554885374E-3</v>
      </c>
    </row>
    <row r="4828" spans="2:5" x14ac:dyDescent="0.35">
      <c r="B4828" s="191">
        <v>40165</v>
      </c>
      <c r="C4828" s="72">
        <v>74.239999999999995</v>
      </c>
      <c r="D4828" s="192">
        <f t="shared" si="77"/>
        <v>-0.89073676154593351</v>
      </c>
      <c r="E4828">
        <v>-5.0924685071027653E-3</v>
      </c>
    </row>
    <row r="4829" spans="2:5" x14ac:dyDescent="0.35">
      <c r="B4829" s="191">
        <v>45005</v>
      </c>
      <c r="C4829" s="72">
        <v>679.46</v>
      </c>
      <c r="D4829" s="192">
        <f t="shared" si="77"/>
        <v>37.671599317017645</v>
      </c>
      <c r="E4829">
        <v>-5.0956160131198081E-3</v>
      </c>
    </row>
    <row r="4830" spans="2:5" x14ac:dyDescent="0.35">
      <c r="B4830" s="191">
        <v>36063</v>
      </c>
      <c r="C4830" s="72">
        <v>17.57</v>
      </c>
      <c r="D4830" s="192">
        <f t="shared" si="77"/>
        <v>-0.43739993595901372</v>
      </c>
      <c r="E4830">
        <v>-5.0962627406568872E-3</v>
      </c>
    </row>
    <row r="4831" spans="2:5" x14ac:dyDescent="0.35">
      <c r="B4831" s="191">
        <v>38254</v>
      </c>
      <c r="C4831" s="72">
        <v>31.23</v>
      </c>
      <c r="D4831" s="192">
        <f t="shared" si="77"/>
        <v>-0.97111409147666838</v>
      </c>
      <c r="E4831">
        <v>-5.0971647021343935E-3</v>
      </c>
    </row>
    <row r="4832" spans="2:5" x14ac:dyDescent="0.35">
      <c r="B4832" s="191">
        <v>45859</v>
      </c>
      <c r="C4832" s="72">
        <v>1081.1500000000001</v>
      </c>
      <c r="D4832" s="192">
        <f t="shared" si="77"/>
        <v>9.4752446468365488</v>
      </c>
      <c r="E4832">
        <v>-5.1072053004508344E-3</v>
      </c>
    </row>
    <row r="4833" spans="2:5" x14ac:dyDescent="0.35">
      <c r="B4833" s="191">
        <v>42495</v>
      </c>
      <c r="C4833" s="72">
        <v>103.21</v>
      </c>
      <c r="D4833" s="192">
        <f t="shared" si="77"/>
        <v>7.8440445586975152</v>
      </c>
      <c r="E4833">
        <v>-5.1089261615577808E-3</v>
      </c>
    </row>
    <row r="4834" spans="2:5" x14ac:dyDescent="0.35">
      <c r="B4834" s="191">
        <v>37333</v>
      </c>
      <c r="C4834" s="72">
        <v>11.67</v>
      </c>
      <c r="D4834" s="192">
        <f t="shared" si="77"/>
        <v>-0.88644546073756936</v>
      </c>
      <c r="E4834">
        <v>-5.1150895140665842E-3</v>
      </c>
    </row>
    <row r="4835" spans="2:5" x14ac:dyDescent="0.35">
      <c r="B4835" s="191">
        <v>42440</v>
      </c>
      <c r="C4835" s="72">
        <v>102.77</v>
      </c>
      <c r="D4835" s="192">
        <f t="shared" si="77"/>
        <v>2.5462387853692201</v>
      </c>
      <c r="E4835">
        <v>-5.1306873184898683E-3</v>
      </c>
    </row>
    <row r="4836" spans="2:5" x14ac:dyDescent="0.35">
      <c r="B4836" s="191">
        <v>36494</v>
      </c>
      <c r="C4836" s="72">
        <v>28.98</v>
      </c>
      <c r="D4836" s="192">
        <f t="shared" si="77"/>
        <v>0.15550239234449781</v>
      </c>
      <c r="E4836">
        <v>-5.1493305870236039E-3</v>
      </c>
    </row>
    <row r="4837" spans="2:5" x14ac:dyDescent="0.35">
      <c r="B4837" s="191">
        <v>38057</v>
      </c>
      <c r="C4837" s="72">
        <v>25.08</v>
      </c>
      <c r="D4837" s="192">
        <f t="shared" si="77"/>
        <v>0.44553314121037446</v>
      </c>
      <c r="E4837">
        <v>-5.1566838556129646E-3</v>
      </c>
    </row>
    <row r="4838" spans="2:5" x14ac:dyDescent="0.35">
      <c r="B4838" s="191">
        <v>35132</v>
      </c>
      <c r="C4838" s="72">
        <v>17.350000000000001</v>
      </c>
      <c r="D4838" s="192">
        <f t="shared" si="77"/>
        <v>0.50216450216450226</v>
      </c>
      <c r="E4838">
        <v>-5.1605504587155515E-3</v>
      </c>
    </row>
    <row r="4839" spans="2:5" x14ac:dyDescent="0.35">
      <c r="B4839" s="191">
        <v>37329</v>
      </c>
      <c r="C4839" s="72">
        <v>11.55</v>
      </c>
      <c r="D4839" s="192">
        <f t="shared" si="77"/>
        <v>-0.98973041220613867</v>
      </c>
      <c r="E4839">
        <v>-5.1679586563306845E-3</v>
      </c>
    </row>
    <row r="4840" spans="2:5" x14ac:dyDescent="0.35">
      <c r="B4840" s="191">
        <v>45925</v>
      </c>
      <c r="C4840" s="72">
        <v>1124.68</v>
      </c>
      <c r="D4840" s="192">
        <f t="shared" si="77"/>
        <v>1.7579733092060623E-2</v>
      </c>
      <c r="E4840">
        <v>-5.1745641424817412E-3</v>
      </c>
    </row>
    <row r="4841" spans="2:5" x14ac:dyDescent="0.35">
      <c r="B4841" s="191">
        <v>45811</v>
      </c>
      <c r="C4841" s="72">
        <v>1105.25</v>
      </c>
      <c r="D4841" s="192">
        <f t="shared" si="77"/>
        <v>94.941840277777786</v>
      </c>
      <c r="E4841">
        <v>-5.1755175517551599E-3</v>
      </c>
    </row>
    <row r="4842" spans="2:5" x14ac:dyDescent="0.35">
      <c r="B4842" s="191">
        <v>37616</v>
      </c>
      <c r="C4842" s="72">
        <v>11.52</v>
      </c>
      <c r="D4842" s="192">
        <f t="shared" si="77"/>
        <v>-0.90308740641036422</v>
      </c>
      <c r="E4842">
        <v>-5.1813471502590858E-3</v>
      </c>
    </row>
    <row r="4843" spans="2:5" x14ac:dyDescent="0.35">
      <c r="B4843" s="191">
        <v>42293</v>
      </c>
      <c r="C4843" s="72">
        <v>118.87</v>
      </c>
      <c r="D4843" s="192">
        <f t="shared" si="77"/>
        <v>-0.83973088487103775</v>
      </c>
      <c r="E4843">
        <v>-5.1887187212318331E-3</v>
      </c>
    </row>
    <row r="4844" spans="2:5" x14ac:dyDescent="0.35">
      <c r="B4844" s="191">
        <v>44859</v>
      </c>
      <c r="C4844" s="72">
        <v>741.69</v>
      </c>
      <c r="D4844" s="192">
        <f t="shared" si="77"/>
        <v>-1.1791510112718728E-2</v>
      </c>
      <c r="E4844">
        <v>-5.190729116368753E-3</v>
      </c>
    </row>
    <row r="4845" spans="2:5" x14ac:dyDescent="0.35">
      <c r="B4845" s="191">
        <v>44924</v>
      </c>
      <c r="C4845" s="72">
        <v>750.54</v>
      </c>
      <c r="D4845" s="192">
        <f t="shared" si="77"/>
        <v>-5.9827132656895876E-2</v>
      </c>
      <c r="E4845">
        <v>-5.1957691593988997E-3</v>
      </c>
    </row>
    <row r="4846" spans="2:5" x14ac:dyDescent="0.35">
      <c r="B4846" s="191">
        <v>44518</v>
      </c>
      <c r="C4846" s="72">
        <v>798.3</v>
      </c>
      <c r="D4846" s="192">
        <f t="shared" si="77"/>
        <v>4.7131610964002002</v>
      </c>
      <c r="E4846">
        <v>-5.1964559422783552E-3</v>
      </c>
    </row>
    <row r="4847" spans="2:5" x14ac:dyDescent="0.35">
      <c r="B4847" s="191">
        <v>41576</v>
      </c>
      <c r="C4847" s="72">
        <v>139.72999999999999</v>
      </c>
      <c r="D4847" s="192">
        <f t="shared" si="77"/>
        <v>-0.84268537074148298</v>
      </c>
      <c r="E4847">
        <v>-5.1972091698705425E-3</v>
      </c>
    </row>
    <row r="4848" spans="2:5" x14ac:dyDescent="0.35">
      <c r="B4848" s="191">
        <v>45215</v>
      </c>
      <c r="C4848" s="72">
        <v>888.22</v>
      </c>
      <c r="D4848" s="192">
        <f t="shared" si="77"/>
        <v>15.608451757666419</v>
      </c>
      <c r="E4848">
        <v>-5.2079250058798543E-3</v>
      </c>
    </row>
    <row r="4849" spans="2:5" x14ac:dyDescent="0.35">
      <c r="B4849" s="191">
        <v>39105</v>
      </c>
      <c r="C4849" s="72">
        <v>53.48</v>
      </c>
      <c r="D4849" s="192">
        <f t="shared" si="77"/>
        <v>2.5022920759659462</v>
      </c>
      <c r="E4849">
        <v>-5.2083333333333703E-3</v>
      </c>
    </row>
    <row r="4850" spans="2:5" x14ac:dyDescent="0.35">
      <c r="B4850" s="191">
        <v>36090</v>
      </c>
      <c r="C4850" s="72">
        <v>15.27</v>
      </c>
      <c r="D4850" s="192">
        <f t="shared" si="77"/>
        <v>-0.74188640973630826</v>
      </c>
      <c r="E4850">
        <v>-5.2117263843648454E-3</v>
      </c>
    </row>
    <row r="4851" spans="2:5" x14ac:dyDescent="0.35">
      <c r="B4851" s="191">
        <v>39350</v>
      </c>
      <c r="C4851" s="72">
        <v>59.16</v>
      </c>
      <c r="D4851" s="192">
        <f t="shared" si="77"/>
        <v>4.166812227074236</v>
      </c>
      <c r="E4851">
        <v>-5.2127122919118918E-3</v>
      </c>
    </row>
    <row r="4852" spans="2:5" x14ac:dyDescent="0.35">
      <c r="B4852" s="191">
        <v>36832</v>
      </c>
      <c r="C4852" s="72">
        <v>11.45</v>
      </c>
      <c r="D4852" s="192">
        <f t="shared" si="77"/>
        <v>-0.91039286273282205</v>
      </c>
      <c r="E4852">
        <v>-5.2128583840139742E-3</v>
      </c>
    </row>
    <row r="4853" spans="2:5" x14ac:dyDescent="0.35">
      <c r="B4853" s="191">
        <v>42366</v>
      </c>
      <c r="C4853" s="72">
        <v>127.78</v>
      </c>
      <c r="D4853" s="192">
        <f t="shared" si="77"/>
        <v>0.8632254301545641</v>
      </c>
      <c r="E4853">
        <v>-5.2160373686258588E-3</v>
      </c>
    </row>
    <row r="4854" spans="2:5" x14ac:dyDescent="0.35">
      <c r="B4854" s="191">
        <v>38747</v>
      </c>
      <c r="C4854" s="72">
        <v>68.58</v>
      </c>
      <c r="D4854" s="192">
        <f t="shared" si="77"/>
        <v>-0.90210409112969991</v>
      </c>
      <c r="E4854">
        <v>-5.2219321148825326E-3</v>
      </c>
    </row>
    <row r="4855" spans="2:5" x14ac:dyDescent="0.35">
      <c r="B4855" s="191">
        <v>44965</v>
      </c>
      <c r="C4855" s="72">
        <v>700.54</v>
      </c>
      <c r="D4855" s="192">
        <f t="shared" si="77"/>
        <v>51.632607062359121</v>
      </c>
      <c r="E4855">
        <v>-5.225639714861896E-3</v>
      </c>
    </row>
    <row r="4856" spans="2:5" x14ac:dyDescent="0.35">
      <c r="B4856" s="191">
        <v>37060</v>
      </c>
      <c r="C4856" s="72">
        <v>13.31</v>
      </c>
      <c r="D4856" s="192">
        <f t="shared" si="77"/>
        <v>0</v>
      </c>
      <c r="E4856">
        <v>-5.2316890881913825E-3</v>
      </c>
    </row>
    <row r="4857" spans="2:5" x14ac:dyDescent="0.35">
      <c r="B4857" s="191">
        <v>37021</v>
      </c>
      <c r="C4857" s="72">
        <v>13.31</v>
      </c>
      <c r="D4857" s="192">
        <f t="shared" si="77"/>
        <v>-0.76649122807017545</v>
      </c>
      <c r="E4857">
        <v>-5.2316890881913825E-3</v>
      </c>
    </row>
    <row r="4858" spans="2:5" x14ac:dyDescent="0.35">
      <c r="B4858" s="191">
        <v>39330</v>
      </c>
      <c r="C4858" s="72">
        <v>57</v>
      </c>
      <c r="D4858" s="192">
        <f t="shared" si="77"/>
        <v>-0.43384982121573301</v>
      </c>
      <c r="E4858">
        <v>-5.2356020942407877E-3</v>
      </c>
    </row>
    <row r="4859" spans="2:5" x14ac:dyDescent="0.35">
      <c r="B4859" s="191">
        <v>40436</v>
      </c>
      <c r="C4859" s="72">
        <v>100.68</v>
      </c>
      <c r="D4859" s="192">
        <f t="shared" si="77"/>
        <v>-0.89155536406721236</v>
      </c>
      <c r="E4859">
        <v>-5.2366366959785138E-3</v>
      </c>
    </row>
    <row r="4860" spans="2:5" x14ac:dyDescent="0.35">
      <c r="B4860" s="191">
        <v>45278</v>
      </c>
      <c r="C4860" s="72">
        <v>928.4</v>
      </c>
      <c r="D4860" s="192">
        <f t="shared" si="77"/>
        <v>80.510096575943805</v>
      </c>
      <c r="E4860">
        <v>-5.2395289781310694E-3</v>
      </c>
    </row>
    <row r="4861" spans="2:5" x14ac:dyDescent="0.35">
      <c r="B4861" s="191">
        <v>36833</v>
      </c>
      <c r="C4861" s="72">
        <v>11.39</v>
      </c>
      <c r="D4861" s="192">
        <f t="shared" si="77"/>
        <v>-0.33274751025190386</v>
      </c>
      <c r="E4861">
        <v>-5.2401746724889398E-3</v>
      </c>
    </row>
    <row r="4862" spans="2:5" x14ac:dyDescent="0.35">
      <c r="B4862" s="191">
        <v>36913</v>
      </c>
      <c r="C4862" s="72">
        <v>17.07</v>
      </c>
      <c r="D4862" s="192">
        <f t="shared" si="77"/>
        <v>-0.24967032967032965</v>
      </c>
      <c r="E4862">
        <v>-5.2447552447552059E-3</v>
      </c>
    </row>
    <row r="4863" spans="2:5" x14ac:dyDescent="0.35">
      <c r="B4863" s="191">
        <v>35607</v>
      </c>
      <c r="C4863" s="72">
        <v>22.75</v>
      </c>
      <c r="D4863" s="192">
        <f t="shared" si="77"/>
        <v>-0.81234017982347606</v>
      </c>
      <c r="E4863">
        <v>-5.2470485351989726E-3</v>
      </c>
    </row>
    <row r="4864" spans="2:5" x14ac:dyDescent="0.35">
      <c r="B4864" s="191">
        <v>41506</v>
      </c>
      <c r="C4864" s="72">
        <v>121.23</v>
      </c>
      <c r="D4864" s="192">
        <f t="shared" si="77"/>
        <v>7.0019801980198029</v>
      </c>
      <c r="E4864">
        <v>-5.251497497333224E-3</v>
      </c>
    </row>
    <row r="4865" spans="2:5" x14ac:dyDescent="0.35">
      <c r="B4865" s="191">
        <v>35303</v>
      </c>
      <c r="C4865" s="72">
        <v>15.15</v>
      </c>
      <c r="D4865" s="192">
        <f t="shared" si="77"/>
        <v>-0.63599231138875534</v>
      </c>
      <c r="E4865">
        <v>-5.2527905449770707E-3</v>
      </c>
    </row>
    <row r="4866" spans="2:5" x14ac:dyDescent="0.35">
      <c r="B4866" s="191">
        <v>38520</v>
      </c>
      <c r="C4866" s="72">
        <v>41.62</v>
      </c>
      <c r="D4866" s="192">
        <f t="shared" si="77"/>
        <v>-0.94577269351539395</v>
      </c>
      <c r="E4866">
        <v>-5.258126195028856E-3</v>
      </c>
    </row>
    <row r="4867" spans="2:5" x14ac:dyDescent="0.35">
      <c r="B4867" s="191">
        <v>44832</v>
      </c>
      <c r="C4867" s="72">
        <v>767.51</v>
      </c>
      <c r="D4867" s="192">
        <f t="shared" si="77"/>
        <v>-0.33423835257583512</v>
      </c>
      <c r="E4867">
        <v>-5.2619982632814422E-3</v>
      </c>
    </row>
    <row r="4868" spans="2:5" x14ac:dyDescent="0.35">
      <c r="B4868" s="191">
        <v>45524</v>
      </c>
      <c r="C4868" s="72">
        <v>1152.83</v>
      </c>
      <c r="D4868" s="192">
        <f t="shared" ref="D4868:D4931" si="78">C4868/C4869-1</f>
        <v>0.37093149088487465</v>
      </c>
      <c r="E4868">
        <v>-5.263475792325778E-3</v>
      </c>
    </row>
    <row r="4869" spans="2:5" x14ac:dyDescent="0.35">
      <c r="B4869" s="191">
        <v>45204</v>
      </c>
      <c r="C4869" s="72">
        <v>840.91</v>
      </c>
      <c r="D4869" s="192">
        <f t="shared" si="78"/>
        <v>48.49440847557387</v>
      </c>
      <c r="E4869">
        <v>-5.2640295258825631E-3</v>
      </c>
    </row>
    <row r="4870" spans="2:5" x14ac:dyDescent="0.35">
      <c r="B4870" s="191">
        <v>36053</v>
      </c>
      <c r="C4870" s="72">
        <v>16.989999999999998</v>
      </c>
      <c r="D4870" s="192">
        <f t="shared" si="78"/>
        <v>-0.98536455103025289</v>
      </c>
      <c r="E4870">
        <v>-5.2693208430912852E-3</v>
      </c>
    </row>
    <row r="4871" spans="2:5" x14ac:dyDescent="0.35">
      <c r="B4871" s="191">
        <v>46024</v>
      </c>
      <c r="C4871" s="72">
        <v>1160.8800000000001</v>
      </c>
      <c r="D4871" s="192">
        <f t="shared" si="78"/>
        <v>-7.8033521081015689E-3</v>
      </c>
      <c r="E4871">
        <v>-5.2697874090639196E-3</v>
      </c>
    </row>
    <row r="4872" spans="2:5" x14ac:dyDescent="0.35">
      <c r="B4872" s="191">
        <v>45540</v>
      </c>
      <c r="C4872" s="72">
        <v>1170.01</v>
      </c>
      <c r="D4872" s="192">
        <f t="shared" si="78"/>
        <v>0.71089111806510097</v>
      </c>
      <c r="E4872">
        <v>-5.2711675636153421E-3</v>
      </c>
    </row>
    <row r="4873" spans="2:5" x14ac:dyDescent="0.35">
      <c r="B4873" s="191">
        <v>45008</v>
      </c>
      <c r="C4873" s="72">
        <v>683.86</v>
      </c>
      <c r="D4873" s="192">
        <f t="shared" si="78"/>
        <v>29.339840283939665</v>
      </c>
      <c r="E4873">
        <v>-5.280076801117084E-3</v>
      </c>
    </row>
    <row r="4874" spans="2:5" x14ac:dyDescent="0.35">
      <c r="B4874" s="191">
        <v>35741</v>
      </c>
      <c r="C4874" s="72">
        <v>22.54</v>
      </c>
      <c r="D4874" s="192">
        <f t="shared" si="78"/>
        <v>-0.89821170520231219</v>
      </c>
      <c r="E4874">
        <v>-5.2956751985878681E-3</v>
      </c>
    </row>
    <row r="4875" spans="2:5" x14ac:dyDescent="0.35">
      <c r="B4875" s="191">
        <v>43320</v>
      </c>
      <c r="C4875" s="72">
        <v>221.44</v>
      </c>
      <c r="D4875" s="192">
        <f t="shared" si="78"/>
        <v>1.0375414059624584</v>
      </c>
      <c r="E4875">
        <v>-5.3005120833707897E-3</v>
      </c>
    </row>
    <row r="4876" spans="2:5" x14ac:dyDescent="0.35">
      <c r="B4876" s="191">
        <v>40465</v>
      </c>
      <c r="C4876" s="72">
        <v>108.68</v>
      </c>
      <c r="D4876" s="192">
        <f t="shared" si="78"/>
        <v>0.93346379647749522</v>
      </c>
      <c r="E4876">
        <v>-5.3084385868570338E-3</v>
      </c>
    </row>
    <row r="4877" spans="2:5" x14ac:dyDescent="0.35">
      <c r="B4877" s="191">
        <v>39701</v>
      </c>
      <c r="C4877" s="72">
        <v>56.21</v>
      </c>
      <c r="D4877" s="192">
        <f t="shared" si="78"/>
        <v>-0.55840993008091755</v>
      </c>
      <c r="E4877">
        <v>-5.308794903556846E-3</v>
      </c>
    </row>
    <row r="4878" spans="2:5" x14ac:dyDescent="0.35">
      <c r="B4878" s="191">
        <v>42780</v>
      </c>
      <c r="C4878" s="72">
        <v>127.29</v>
      </c>
      <c r="D4878" s="192">
        <f t="shared" si="78"/>
        <v>8.7316513761467895</v>
      </c>
      <c r="E4878">
        <v>-5.3137454090802505E-3</v>
      </c>
    </row>
    <row r="4879" spans="2:5" x14ac:dyDescent="0.35">
      <c r="B4879" s="191">
        <v>35374</v>
      </c>
      <c r="C4879" s="72">
        <v>13.08</v>
      </c>
      <c r="D4879" s="192">
        <f t="shared" si="78"/>
        <v>-0.9506060949359918</v>
      </c>
      <c r="E4879">
        <v>-5.3231939163498332E-3</v>
      </c>
    </row>
    <row r="4880" spans="2:5" x14ac:dyDescent="0.35">
      <c r="B4880" s="191">
        <v>43763</v>
      </c>
      <c r="C4880" s="72">
        <v>264.81</v>
      </c>
      <c r="D4880" s="192">
        <f t="shared" si="78"/>
        <v>-0.76713449058196592</v>
      </c>
      <c r="E4880">
        <v>-5.3337339894077296E-3</v>
      </c>
    </row>
    <row r="4881" spans="2:5" x14ac:dyDescent="0.35">
      <c r="B4881" s="191">
        <v>45783</v>
      </c>
      <c r="C4881" s="72">
        <v>1137.18</v>
      </c>
      <c r="D4881" s="192">
        <f t="shared" si="78"/>
        <v>10.302852599145215</v>
      </c>
      <c r="E4881">
        <v>-5.3355258554333984E-3</v>
      </c>
    </row>
    <row r="4882" spans="2:5" x14ac:dyDescent="0.35">
      <c r="B4882" s="191">
        <v>40953</v>
      </c>
      <c r="C4882" s="72">
        <v>100.61</v>
      </c>
      <c r="D4882" s="192">
        <f t="shared" si="78"/>
        <v>-0.88364885337280707</v>
      </c>
      <c r="E4882">
        <v>-5.3386060306476191E-3</v>
      </c>
    </row>
    <row r="4883" spans="2:5" x14ac:dyDescent="0.35">
      <c r="B4883" s="191">
        <v>45183</v>
      </c>
      <c r="C4883" s="72">
        <v>864.71</v>
      </c>
      <c r="D4883" s="192">
        <f t="shared" si="78"/>
        <v>11.583090803259605</v>
      </c>
      <c r="E4883">
        <v>-5.3487623079045976E-3</v>
      </c>
    </row>
    <row r="4884" spans="2:5" x14ac:dyDescent="0.35">
      <c r="B4884" s="191">
        <v>40108</v>
      </c>
      <c r="C4884" s="72">
        <v>68.72</v>
      </c>
      <c r="D4884" s="192">
        <f t="shared" si="78"/>
        <v>1.4719424460431654</v>
      </c>
      <c r="E4884">
        <v>-5.3553336228109316E-3</v>
      </c>
    </row>
    <row r="4885" spans="2:5" x14ac:dyDescent="0.35">
      <c r="B4885" s="191">
        <v>37995</v>
      </c>
      <c r="C4885" s="72">
        <v>27.8</v>
      </c>
      <c r="D4885" s="192">
        <f t="shared" si="78"/>
        <v>1.1434078643022358</v>
      </c>
      <c r="E4885">
        <v>-5.3667262969587792E-3</v>
      </c>
    </row>
    <row r="4886" spans="2:5" x14ac:dyDescent="0.35">
      <c r="B4886" s="191">
        <v>37722</v>
      </c>
      <c r="C4886" s="72">
        <v>12.97</v>
      </c>
      <c r="D4886" s="192">
        <f t="shared" si="78"/>
        <v>-0.98320492068630627</v>
      </c>
      <c r="E4886">
        <v>-5.368098159509116E-3</v>
      </c>
    </row>
    <row r="4887" spans="2:5" x14ac:dyDescent="0.35">
      <c r="B4887" s="191">
        <v>44658</v>
      </c>
      <c r="C4887" s="72">
        <v>772.25</v>
      </c>
      <c r="D4887" s="192">
        <f t="shared" si="78"/>
        <v>9.1718914646996836</v>
      </c>
      <c r="E4887">
        <v>-5.3708044615027317E-3</v>
      </c>
    </row>
    <row r="4888" spans="2:5" x14ac:dyDescent="0.35">
      <c r="B4888" s="191">
        <v>40849</v>
      </c>
      <c r="C4888" s="72">
        <v>75.92</v>
      </c>
      <c r="D4888" s="192">
        <f t="shared" si="78"/>
        <v>-0.73376350119231315</v>
      </c>
      <c r="E4888">
        <v>-5.3714135988470746E-3</v>
      </c>
    </row>
    <row r="4889" spans="2:5" x14ac:dyDescent="0.35">
      <c r="B4889" s="191">
        <v>43123</v>
      </c>
      <c r="C4889" s="72">
        <v>285.16000000000003</v>
      </c>
      <c r="D4889" s="192">
        <f t="shared" si="78"/>
        <v>24.713255184851221</v>
      </c>
      <c r="E4889">
        <v>-5.371468433902904E-3</v>
      </c>
    </row>
    <row r="4890" spans="2:5" x14ac:dyDescent="0.35">
      <c r="B4890" s="191">
        <v>37657</v>
      </c>
      <c r="C4890" s="72">
        <v>11.09</v>
      </c>
      <c r="D4890" s="192">
        <f t="shared" si="78"/>
        <v>0</v>
      </c>
      <c r="E4890">
        <v>-5.3811659192825045E-3</v>
      </c>
    </row>
    <row r="4891" spans="2:5" x14ac:dyDescent="0.35">
      <c r="B4891" s="191">
        <v>37267</v>
      </c>
      <c r="C4891" s="72">
        <v>11.09</v>
      </c>
      <c r="D4891" s="192">
        <f t="shared" si="78"/>
        <v>-0.91165458456145942</v>
      </c>
      <c r="E4891">
        <v>-5.3811659192825045E-3</v>
      </c>
    </row>
    <row r="4892" spans="2:5" x14ac:dyDescent="0.35">
      <c r="B4892" s="191">
        <v>42789</v>
      </c>
      <c r="C4892" s="72">
        <v>125.53</v>
      </c>
      <c r="D4892" s="192">
        <f t="shared" si="78"/>
        <v>4.2325969153814089</v>
      </c>
      <c r="E4892">
        <v>-5.3878456540685793E-3</v>
      </c>
    </row>
    <row r="4893" spans="2:5" x14ac:dyDescent="0.35">
      <c r="B4893" s="191">
        <v>36608</v>
      </c>
      <c r="C4893" s="72">
        <v>23.99</v>
      </c>
      <c r="D4893" s="192">
        <f t="shared" si="78"/>
        <v>-0.97948362709632175</v>
      </c>
      <c r="E4893">
        <v>-5.3897180762852992E-3</v>
      </c>
    </row>
    <row r="4894" spans="2:5" x14ac:dyDescent="0.35">
      <c r="B4894" s="191">
        <v>46015</v>
      </c>
      <c r="C4894" s="72">
        <v>1169.31</v>
      </c>
      <c r="D4894" s="192">
        <f t="shared" si="78"/>
        <v>7.3492324169939298</v>
      </c>
      <c r="E4894">
        <v>-5.3927614511122268E-3</v>
      </c>
    </row>
    <row r="4895" spans="2:5" x14ac:dyDescent="0.35">
      <c r="B4895" s="191">
        <v>42859</v>
      </c>
      <c r="C4895" s="72">
        <v>140.05000000000001</v>
      </c>
      <c r="D4895" s="192">
        <f t="shared" si="78"/>
        <v>2.9476624522199568E-2</v>
      </c>
      <c r="E4895">
        <v>-5.3973439386406641E-3</v>
      </c>
    </row>
    <row r="4896" spans="2:5" x14ac:dyDescent="0.35">
      <c r="B4896" s="191">
        <v>42081</v>
      </c>
      <c r="C4896" s="72">
        <v>136.04</v>
      </c>
      <c r="D4896" s="192">
        <f t="shared" si="78"/>
        <v>-0.88433546456264456</v>
      </c>
      <c r="E4896">
        <v>-5.4101476824097716E-3</v>
      </c>
    </row>
    <row r="4897" spans="2:5" x14ac:dyDescent="0.35">
      <c r="B4897" s="191">
        <v>45503</v>
      </c>
      <c r="C4897" s="72">
        <v>1176.1600000000001</v>
      </c>
      <c r="D4897" s="192">
        <f t="shared" si="78"/>
        <v>10.048943165805543</v>
      </c>
      <c r="E4897">
        <v>-5.4119875524285543E-3</v>
      </c>
    </row>
    <row r="4898" spans="2:5" x14ac:dyDescent="0.35">
      <c r="B4898" s="191">
        <v>42478</v>
      </c>
      <c r="C4898" s="72">
        <v>106.45</v>
      </c>
      <c r="D4898" s="192">
        <f t="shared" si="78"/>
        <v>-0.84277844240625044</v>
      </c>
      <c r="E4898">
        <v>-5.4190413902643897E-3</v>
      </c>
    </row>
    <row r="4899" spans="2:5" x14ac:dyDescent="0.35">
      <c r="B4899" s="191">
        <v>44551</v>
      </c>
      <c r="C4899" s="72">
        <v>677.07</v>
      </c>
      <c r="D4899" s="192">
        <f t="shared" si="78"/>
        <v>51.731308411214961</v>
      </c>
      <c r="E4899">
        <v>-5.4204124801691123E-3</v>
      </c>
    </row>
    <row r="4900" spans="2:5" x14ac:dyDescent="0.35">
      <c r="B4900" s="191">
        <v>37711</v>
      </c>
      <c r="C4900" s="72">
        <v>12.84</v>
      </c>
      <c r="D4900" s="192">
        <f t="shared" si="78"/>
        <v>-0.98359126400940566</v>
      </c>
      <c r="E4900">
        <v>-5.422153369481042E-3</v>
      </c>
    </row>
    <row r="4901" spans="2:5" x14ac:dyDescent="0.35">
      <c r="B4901" s="191">
        <v>44673</v>
      </c>
      <c r="C4901" s="72">
        <v>782.51</v>
      </c>
      <c r="D4901" s="192">
        <f t="shared" si="78"/>
        <v>7.0604655953852493</v>
      </c>
      <c r="E4901">
        <v>-5.4271842192226138E-3</v>
      </c>
    </row>
    <row r="4902" spans="2:5" x14ac:dyDescent="0.35">
      <c r="B4902" s="191">
        <v>40381</v>
      </c>
      <c r="C4902" s="72">
        <v>97.08</v>
      </c>
      <c r="D4902" s="192">
        <f t="shared" si="78"/>
        <v>-0.92029491210929482</v>
      </c>
      <c r="E4902">
        <v>-5.4297715398012869E-3</v>
      </c>
    </row>
    <row r="4903" spans="2:5" x14ac:dyDescent="0.35">
      <c r="B4903" s="191">
        <v>46156</v>
      </c>
      <c r="C4903" s="72">
        <v>1217.99</v>
      </c>
      <c r="D4903" s="192">
        <f t="shared" si="78"/>
        <v>3.7860033793076351</v>
      </c>
      <c r="E4903">
        <v>-5.4301672328195272E-3</v>
      </c>
    </row>
    <row r="4904" spans="2:5" x14ac:dyDescent="0.35">
      <c r="B4904" s="191">
        <v>43165</v>
      </c>
      <c r="C4904" s="72">
        <v>254.49</v>
      </c>
      <c r="D4904" s="192">
        <f t="shared" si="78"/>
        <v>-0.76984643767974381</v>
      </c>
      <c r="E4904">
        <v>-5.4322338596216602E-3</v>
      </c>
    </row>
    <row r="4905" spans="2:5" x14ac:dyDescent="0.35">
      <c r="B4905" s="191">
        <v>45818</v>
      </c>
      <c r="C4905" s="72">
        <v>1105.74</v>
      </c>
      <c r="D4905" s="192">
        <f t="shared" si="78"/>
        <v>14.527875298413147</v>
      </c>
      <c r="E4905">
        <v>-5.4416751364915195E-3</v>
      </c>
    </row>
    <row r="4906" spans="2:5" x14ac:dyDescent="0.35">
      <c r="B4906" s="191">
        <v>40029</v>
      </c>
      <c r="C4906" s="72">
        <v>71.209999999999994</v>
      </c>
      <c r="D4906" s="192">
        <f t="shared" si="78"/>
        <v>0.34637927774626576</v>
      </c>
      <c r="E4906">
        <v>-5.4469273743016355E-3</v>
      </c>
    </row>
    <row r="4907" spans="2:5" x14ac:dyDescent="0.35">
      <c r="B4907" s="191">
        <v>39084</v>
      </c>
      <c r="C4907" s="72">
        <v>52.89</v>
      </c>
      <c r="D4907" s="192">
        <f t="shared" si="78"/>
        <v>-0.92638011191225189</v>
      </c>
      <c r="E4907">
        <v>-5.4531778864234104E-3</v>
      </c>
    </row>
    <row r="4908" spans="2:5" x14ac:dyDescent="0.35">
      <c r="B4908" s="191">
        <v>44643</v>
      </c>
      <c r="C4908" s="72">
        <v>718.42</v>
      </c>
      <c r="D4908" s="192">
        <f t="shared" si="78"/>
        <v>13.602032520325201</v>
      </c>
      <c r="E4908">
        <v>-5.4543440943574106E-3</v>
      </c>
    </row>
    <row r="4909" spans="2:5" x14ac:dyDescent="0.35">
      <c r="B4909" s="191">
        <v>39819</v>
      </c>
      <c r="C4909" s="72">
        <v>49.2</v>
      </c>
      <c r="D4909" s="192">
        <f t="shared" si="78"/>
        <v>-0.78856897292651484</v>
      </c>
      <c r="E4909">
        <v>-5.4578532443904093E-3</v>
      </c>
    </row>
    <row r="4910" spans="2:5" x14ac:dyDescent="0.35">
      <c r="B4910" s="191">
        <v>43633</v>
      </c>
      <c r="C4910" s="72">
        <v>232.7</v>
      </c>
      <c r="D4910" s="192">
        <f t="shared" si="78"/>
        <v>13.232415902140671</v>
      </c>
      <c r="E4910">
        <v>-5.4705530387212375E-3</v>
      </c>
    </row>
    <row r="4911" spans="2:5" x14ac:dyDescent="0.35">
      <c r="B4911" s="191">
        <v>36046</v>
      </c>
      <c r="C4911" s="72">
        <v>16.350000000000001</v>
      </c>
      <c r="D4911" s="192">
        <f t="shared" si="78"/>
        <v>-0.30573248407643305</v>
      </c>
      <c r="E4911">
        <v>-5.4744525547445466E-3</v>
      </c>
    </row>
    <row r="4912" spans="2:5" x14ac:dyDescent="0.35">
      <c r="B4912" s="191">
        <v>36615</v>
      </c>
      <c r="C4912" s="72">
        <v>23.55</v>
      </c>
      <c r="D4912" s="192">
        <f t="shared" si="78"/>
        <v>0.3025442477876108</v>
      </c>
      <c r="E4912">
        <v>-5.4898648648648019E-3</v>
      </c>
    </row>
    <row r="4913" spans="2:5" x14ac:dyDescent="0.35">
      <c r="B4913" s="191">
        <v>37935</v>
      </c>
      <c r="C4913" s="72">
        <v>18.079999999999998</v>
      </c>
      <c r="D4913" s="192">
        <f t="shared" si="78"/>
        <v>-0.91728807356237707</v>
      </c>
      <c r="E4913">
        <v>-5.5005500550056041E-3</v>
      </c>
    </row>
    <row r="4914" spans="2:5" x14ac:dyDescent="0.35">
      <c r="B4914" s="191">
        <v>43367</v>
      </c>
      <c r="C4914" s="72">
        <v>218.59</v>
      </c>
      <c r="D4914" s="192">
        <f t="shared" si="78"/>
        <v>4.0436086755883709</v>
      </c>
      <c r="E4914">
        <v>-5.5050045495905753E-3</v>
      </c>
    </row>
    <row r="4915" spans="2:5" x14ac:dyDescent="0.35">
      <c r="B4915" s="191">
        <v>39855</v>
      </c>
      <c r="C4915" s="72">
        <v>43.34</v>
      </c>
      <c r="D4915" s="192">
        <f t="shared" si="78"/>
        <v>-0.46651895617922201</v>
      </c>
      <c r="E4915">
        <v>-5.5071133547497375E-3</v>
      </c>
    </row>
    <row r="4916" spans="2:5" x14ac:dyDescent="0.35">
      <c r="B4916" s="191">
        <v>40666</v>
      </c>
      <c r="C4916" s="72">
        <v>81.239999999999995</v>
      </c>
      <c r="D4916" s="192">
        <f t="shared" si="78"/>
        <v>-0.41482388532737891</v>
      </c>
      <c r="E4916">
        <v>-5.5086301872934174E-3</v>
      </c>
    </row>
    <row r="4917" spans="2:5" x14ac:dyDescent="0.35">
      <c r="B4917" s="191">
        <v>42866</v>
      </c>
      <c r="C4917" s="72">
        <v>138.83000000000001</v>
      </c>
      <c r="D4917" s="192">
        <f t="shared" si="78"/>
        <v>0.20648301034153138</v>
      </c>
      <c r="E4917">
        <v>-5.5157593123207338E-3</v>
      </c>
    </row>
    <row r="4918" spans="2:5" x14ac:dyDescent="0.35">
      <c r="B4918" s="191">
        <v>42751</v>
      </c>
      <c r="C4918" s="72">
        <v>115.07</v>
      </c>
      <c r="D4918" s="192">
        <f t="shared" si="78"/>
        <v>-0.85958511287370354</v>
      </c>
      <c r="E4918">
        <v>-5.5310690519402295E-3</v>
      </c>
    </row>
    <row r="4919" spans="2:5" x14ac:dyDescent="0.35">
      <c r="B4919" s="191">
        <v>44461</v>
      </c>
      <c r="C4919" s="72">
        <v>819.5</v>
      </c>
      <c r="D4919" s="192">
        <f t="shared" si="78"/>
        <v>5.612070356624173</v>
      </c>
      <c r="E4919">
        <v>-5.5335776521125979E-3</v>
      </c>
    </row>
    <row r="4920" spans="2:5" x14ac:dyDescent="0.35">
      <c r="B4920" s="191">
        <v>41682</v>
      </c>
      <c r="C4920" s="72">
        <v>123.94</v>
      </c>
      <c r="D4920" s="192">
        <f t="shared" si="78"/>
        <v>1.4694162183701933</v>
      </c>
      <c r="E4920">
        <v>-5.536387707614554E-3</v>
      </c>
    </row>
    <row r="4921" spans="2:5" x14ac:dyDescent="0.35">
      <c r="B4921" s="191">
        <v>39315</v>
      </c>
      <c r="C4921" s="72">
        <v>50.19</v>
      </c>
      <c r="D4921" s="192">
        <f t="shared" si="78"/>
        <v>-0.61634306680935635</v>
      </c>
      <c r="E4921">
        <v>-5.5478502080443803E-3</v>
      </c>
    </row>
    <row r="4922" spans="2:5" x14ac:dyDescent="0.35">
      <c r="B4922" s="191">
        <v>41653</v>
      </c>
      <c r="C4922" s="72">
        <v>130.82</v>
      </c>
      <c r="D4922" s="192">
        <f t="shared" si="78"/>
        <v>5.1102288650163468</v>
      </c>
      <c r="E4922">
        <v>-5.5492208285824463E-3</v>
      </c>
    </row>
    <row r="4923" spans="2:5" x14ac:dyDescent="0.35">
      <c r="B4923" s="191">
        <v>36640</v>
      </c>
      <c r="C4923" s="72">
        <v>21.41</v>
      </c>
      <c r="D4923" s="192">
        <f t="shared" si="78"/>
        <v>-0.84191095030643137</v>
      </c>
      <c r="E4923">
        <v>-5.5736182071528528E-3</v>
      </c>
    </row>
    <row r="4924" spans="2:5" x14ac:dyDescent="0.35">
      <c r="B4924" s="191">
        <v>41235</v>
      </c>
      <c r="C4924" s="72">
        <v>135.43</v>
      </c>
      <c r="D4924" s="192">
        <f t="shared" si="78"/>
        <v>3.7519298245614037</v>
      </c>
      <c r="E4924">
        <v>-5.5804390924443226E-3</v>
      </c>
    </row>
    <row r="4925" spans="2:5" x14ac:dyDescent="0.35">
      <c r="B4925" s="191">
        <v>38204</v>
      </c>
      <c r="C4925" s="72">
        <v>28.5</v>
      </c>
      <c r="D4925" s="192">
        <f t="shared" si="78"/>
        <v>-0.75688816855753649</v>
      </c>
      <c r="E4925">
        <v>-5.5826936496859991E-3</v>
      </c>
    </row>
    <row r="4926" spans="2:5" x14ac:dyDescent="0.35">
      <c r="B4926" s="191">
        <v>42564</v>
      </c>
      <c r="C4926" s="72">
        <v>117.23</v>
      </c>
      <c r="D4926" s="192">
        <f t="shared" si="78"/>
        <v>-0.59412110930305018</v>
      </c>
      <c r="E4926">
        <v>-5.5984392230045144E-3</v>
      </c>
    </row>
    <row r="4927" spans="2:5" x14ac:dyDescent="0.35">
      <c r="B4927" s="191">
        <v>43102</v>
      </c>
      <c r="C4927" s="72">
        <v>288.83</v>
      </c>
      <c r="D4927" s="192">
        <f t="shared" si="78"/>
        <v>-0.6417567969835285</v>
      </c>
      <c r="E4927">
        <v>-5.6117881980306539E-3</v>
      </c>
    </row>
    <row r="4928" spans="2:5" x14ac:dyDescent="0.35">
      <c r="B4928" s="191">
        <v>44806</v>
      </c>
      <c r="C4928" s="72">
        <v>806.24</v>
      </c>
      <c r="D4928" s="192">
        <f t="shared" si="78"/>
        <v>25.767596281540506</v>
      </c>
      <c r="E4928">
        <v>-5.6118107031413178E-3</v>
      </c>
    </row>
    <row r="4929" spans="2:5" x14ac:dyDescent="0.35">
      <c r="B4929" s="191">
        <v>38294</v>
      </c>
      <c r="C4929" s="72">
        <v>30.12</v>
      </c>
      <c r="D4929" s="192">
        <f t="shared" si="78"/>
        <v>-0.77916269521225889</v>
      </c>
      <c r="E4929">
        <v>-5.6124133377352114E-3</v>
      </c>
    </row>
    <row r="4930" spans="2:5" x14ac:dyDescent="0.35">
      <c r="B4930" s="191">
        <v>42846</v>
      </c>
      <c r="C4930" s="72">
        <v>136.38999999999999</v>
      </c>
      <c r="D4930" s="192">
        <f t="shared" si="78"/>
        <v>5.4304573314474291</v>
      </c>
      <c r="E4930">
        <v>-5.6138815981336965E-3</v>
      </c>
    </row>
    <row r="4931" spans="2:5" x14ac:dyDescent="0.35">
      <c r="B4931" s="191">
        <v>35773</v>
      </c>
      <c r="C4931" s="72">
        <v>21.21</v>
      </c>
      <c r="D4931" s="192">
        <f t="shared" si="78"/>
        <v>-0.80939971243709563</v>
      </c>
      <c r="E4931">
        <v>-5.6258790436004569E-3</v>
      </c>
    </row>
    <row r="4932" spans="2:5" x14ac:dyDescent="0.35">
      <c r="B4932" s="191">
        <v>42542</v>
      </c>
      <c r="C4932" s="72">
        <v>111.28</v>
      </c>
      <c r="D4932" s="192">
        <f t="shared" ref="D4932:D4995" si="79">C4932/C4933-1</f>
        <v>-0.86153520723680121</v>
      </c>
      <c r="E4932">
        <v>-5.6295237244213814E-3</v>
      </c>
    </row>
    <row r="4933" spans="2:5" x14ac:dyDescent="0.35">
      <c r="B4933" s="191">
        <v>44511</v>
      </c>
      <c r="C4933" s="72">
        <v>803.67</v>
      </c>
      <c r="D4933" s="192">
        <f t="shared" si="79"/>
        <v>5.8923512747875328E-2</v>
      </c>
      <c r="E4933">
        <v>-5.6419583534390583E-3</v>
      </c>
    </row>
    <row r="4934" spans="2:5" x14ac:dyDescent="0.35">
      <c r="B4934" s="191">
        <v>44778</v>
      </c>
      <c r="C4934" s="72">
        <v>758.95</v>
      </c>
      <c r="D4934" s="192">
        <f t="shared" si="79"/>
        <v>4.5397810218978103</v>
      </c>
      <c r="E4934">
        <v>-5.6468306998924689E-3</v>
      </c>
    </row>
    <row r="4935" spans="2:5" x14ac:dyDescent="0.35">
      <c r="B4935" s="191">
        <v>41963</v>
      </c>
      <c r="C4935" s="72">
        <v>137</v>
      </c>
      <c r="D4935" s="192">
        <f t="shared" si="79"/>
        <v>8.7508896797153017</v>
      </c>
      <c r="E4935">
        <v>-5.6611990129191714E-3</v>
      </c>
    </row>
    <row r="4936" spans="2:5" x14ac:dyDescent="0.35">
      <c r="B4936" s="191">
        <v>37830</v>
      </c>
      <c r="C4936" s="72">
        <v>14.05</v>
      </c>
      <c r="D4936" s="192">
        <f t="shared" si="79"/>
        <v>-0.55453392517438171</v>
      </c>
      <c r="E4936">
        <v>-5.6617126680821306E-3</v>
      </c>
    </row>
    <row r="4937" spans="2:5" x14ac:dyDescent="0.35">
      <c r="B4937" s="191">
        <v>36486</v>
      </c>
      <c r="C4937" s="72">
        <v>31.54</v>
      </c>
      <c r="D4937" s="192">
        <f t="shared" si="79"/>
        <v>-0.43748885321919029</v>
      </c>
      <c r="E4937">
        <v>-5.6746532156367602E-3</v>
      </c>
    </row>
    <row r="4938" spans="2:5" x14ac:dyDescent="0.35">
      <c r="B4938" s="191">
        <v>40002</v>
      </c>
      <c r="C4938" s="72">
        <v>56.07</v>
      </c>
      <c r="D4938" s="192">
        <f t="shared" si="79"/>
        <v>-0.93421716431043589</v>
      </c>
      <c r="E4938">
        <v>-5.6747650292605645E-3</v>
      </c>
    </row>
    <row r="4939" spans="2:5" x14ac:dyDescent="0.35">
      <c r="B4939" s="191">
        <v>45202</v>
      </c>
      <c r="C4939" s="72">
        <v>852.35</v>
      </c>
      <c r="D4939" s="192">
        <f t="shared" si="79"/>
        <v>13.80545422963349</v>
      </c>
      <c r="E4939">
        <v>-5.6927545699519966E-3</v>
      </c>
    </row>
    <row r="4940" spans="2:5" x14ac:dyDescent="0.35">
      <c r="B4940" s="191">
        <v>39288</v>
      </c>
      <c r="C4940" s="72">
        <v>57.57</v>
      </c>
      <c r="D4940" s="192">
        <f t="shared" si="79"/>
        <v>-0.57114123957091778</v>
      </c>
      <c r="E4940">
        <v>-5.6994818652849055E-3</v>
      </c>
    </row>
    <row r="4941" spans="2:5" x14ac:dyDescent="0.35">
      <c r="B4941" s="191">
        <v>41289</v>
      </c>
      <c r="C4941" s="72">
        <v>134.24</v>
      </c>
      <c r="D4941" s="192">
        <f t="shared" si="79"/>
        <v>-0.80883211574885006</v>
      </c>
      <c r="E4941">
        <v>-5.7032812384266718E-3</v>
      </c>
    </row>
    <row r="4942" spans="2:5" x14ac:dyDescent="0.35">
      <c r="B4942" s="191">
        <v>44571</v>
      </c>
      <c r="C4942" s="72">
        <v>702.21</v>
      </c>
      <c r="D4942" s="192">
        <f t="shared" si="79"/>
        <v>0.93889609851727096</v>
      </c>
      <c r="E4942">
        <v>-5.7062754870864651E-3</v>
      </c>
    </row>
    <row r="4943" spans="2:5" x14ac:dyDescent="0.35">
      <c r="B4943" s="191">
        <v>43857</v>
      </c>
      <c r="C4943" s="72">
        <v>362.17</v>
      </c>
      <c r="D4943" s="192">
        <f t="shared" si="79"/>
        <v>19.802412406662839</v>
      </c>
      <c r="E4943">
        <v>-5.7103637611529701E-3</v>
      </c>
    </row>
    <row r="4944" spans="2:5" x14ac:dyDescent="0.35">
      <c r="B4944" s="191">
        <v>35268</v>
      </c>
      <c r="C4944" s="72">
        <v>17.41</v>
      </c>
      <c r="D4944" s="192">
        <f t="shared" si="79"/>
        <v>-0.54519331243469171</v>
      </c>
      <c r="E4944">
        <v>-5.7110222729869209E-3</v>
      </c>
    </row>
    <row r="4945" spans="2:5" x14ac:dyDescent="0.35">
      <c r="B4945" s="191">
        <v>38407</v>
      </c>
      <c r="C4945" s="72">
        <v>38.28</v>
      </c>
      <c r="D4945" s="192">
        <f t="shared" si="79"/>
        <v>-0.73157562583269065</v>
      </c>
      <c r="E4945">
        <v>-5.7142857142856718E-3</v>
      </c>
    </row>
    <row r="4946" spans="2:5" x14ac:dyDescent="0.35">
      <c r="B4946" s="191">
        <v>42902</v>
      </c>
      <c r="C4946" s="72">
        <v>142.61000000000001</v>
      </c>
      <c r="D4946" s="192">
        <f t="shared" si="79"/>
        <v>-0.80283968368080516</v>
      </c>
      <c r="E4946">
        <v>-5.7170745311301285E-3</v>
      </c>
    </row>
    <row r="4947" spans="2:5" x14ac:dyDescent="0.35">
      <c r="B4947" s="191">
        <v>44715</v>
      </c>
      <c r="C4947" s="72">
        <v>723.32</v>
      </c>
      <c r="D4947" s="192">
        <f t="shared" si="79"/>
        <v>15.055937846836851</v>
      </c>
      <c r="E4947">
        <v>-5.7320375537807111E-3</v>
      </c>
    </row>
    <row r="4948" spans="2:5" x14ac:dyDescent="0.35">
      <c r="B4948" s="191">
        <v>39155</v>
      </c>
      <c r="C4948" s="72">
        <v>45.05</v>
      </c>
      <c r="D4948" s="192">
        <f t="shared" si="79"/>
        <v>-0.96015143339849451</v>
      </c>
      <c r="E4948">
        <v>-5.7382476274554506E-3</v>
      </c>
    </row>
    <row r="4949" spans="2:5" x14ac:dyDescent="0.35">
      <c r="B4949" s="191">
        <v>46001</v>
      </c>
      <c r="C4949" s="72">
        <v>1130.53</v>
      </c>
      <c r="D4949" s="192">
        <f t="shared" si="79"/>
        <v>45.851636966431826</v>
      </c>
      <c r="E4949">
        <v>-5.7603686635944173E-3</v>
      </c>
    </row>
    <row r="4950" spans="2:5" x14ac:dyDescent="0.35">
      <c r="B4950" s="191">
        <v>36287</v>
      </c>
      <c r="C4950" s="72">
        <v>24.13</v>
      </c>
      <c r="D4950" s="192">
        <f t="shared" si="79"/>
        <v>-0.65787608110024109</v>
      </c>
      <c r="E4950">
        <v>-5.7684384013185763E-3</v>
      </c>
    </row>
    <row r="4951" spans="2:5" x14ac:dyDescent="0.35">
      <c r="B4951" s="191">
        <v>40095</v>
      </c>
      <c r="C4951" s="72">
        <v>70.53</v>
      </c>
      <c r="D4951" s="192">
        <f t="shared" si="79"/>
        <v>5.2215425928688664E-2</v>
      </c>
      <c r="E4951">
        <v>-5.7795319988722671E-3</v>
      </c>
    </row>
    <row r="4952" spans="2:5" x14ac:dyDescent="0.35">
      <c r="B4952" s="191">
        <v>38758</v>
      </c>
      <c r="C4952" s="72">
        <v>67.03</v>
      </c>
      <c r="D4952" s="192">
        <f t="shared" si="79"/>
        <v>-0.72515171395768407</v>
      </c>
      <c r="E4952">
        <v>-5.7846336398694742E-3</v>
      </c>
    </row>
    <row r="4953" spans="2:5" x14ac:dyDescent="0.35">
      <c r="B4953" s="191">
        <v>43724</v>
      </c>
      <c r="C4953" s="72">
        <v>243.88</v>
      </c>
      <c r="D4953" s="192">
        <f t="shared" si="79"/>
        <v>2.2280608868299141</v>
      </c>
      <c r="E4953">
        <v>-5.788830004076706E-3</v>
      </c>
    </row>
    <row r="4954" spans="2:5" x14ac:dyDescent="0.35">
      <c r="B4954" s="191">
        <v>40060</v>
      </c>
      <c r="C4954" s="72">
        <v>75.55</v>
      </c>
      <c r="D4954" s="192">
        <f t="shared" si="79"/>
        <v>3.8963058976020735</v>
      </c>
      <c r="E4954">
        <v>-5.7902355573101749E-3</v>
      </c>
    </row>
    <row r="4955" spans="2:5" x14ac:dyDescent="0.35">
      <c r="B4955" s="191">
        <v>35307</v>
      </c>
      <c r="C4955" s="72">
        <v>15.43</v>
      </c>
      <c r="D4955" s="192">
        <f t="shared" si="79"/>
        <v>-0.75666298691058187</v>
      </c>
      <c r="E4955">
        <v>-5.7989690721649279E-3</v>
      </c>
    </row>
    <row r="4956" spans="2:5" x14ac:dyDescent="0.35">
      <c r="B4956" s="191">
        <v>39267</v>
      </c>
      <c r="C4956" s="72">
        <v>63.41</v>
      </c>
      <c r="D4956" s="192">
        <f t="shared" si="79"/>
        <v>-0.25983424769464225</v>
      </c>
      <c r="E4956">
        <v>-5.8011915961116989E-3</v>
      </c>
    </row>
    <row r="4957" spans="2:5" x14ac:dyDescent="0.35">
      <c r="B4957" s="191">
        <v>40337</v>
      </c>
      <c r="C4957" s="72">
        <v>85.67</v>
      </c>
      <c r="D4957" s="192">
        <f t="shared" si="79"/>
        <v>2.5725604670558799</v>
      </c>
      <c r="E4957">
        <v>-5.8024834629221145E-3</v>
      </c>
    </row>
    <row r="4958" spans="2:5" x14ac:dyDescent="0.35">
      <c r="B4958" s="191">
        <v>38119</v>
      </c>
      <c r="C4958" s="72">
        <v>23.98</v>
      </c>
      <c r="D4958" s="192">
        <f t="shared" si="79"/>
        <v>0.75164353542731921</v>
      </c>
      <c r="E4958">
        <v>-5.8043117744610573E-3</v>
      </c>
    </row>
    <row r="4959" spans="2:5" x14ac:dyDescent="0.35">
      <c r="B4959" s="191">
        <v>35341</v>
      </c>
      <c r="C4959" s="72">
        <v>13.69</v>
      </c>
      <c r="D4959" s="192">
        <f t="shared" si="79"/>
        <v>-0.77743456348561213</v>
      </c>
      <c r="E4959">
        <v>-5.8097312999273454E-3</v>
      </c>
    </row>
    <row r="4960" spans="2:5" x14ac:dyDescent="0.35">
      <c r="B4960" s="191">
        <v>38831</v>
      </c>
      <c r="C4960" s="72">
        <v>61.51</v>
      </c>
      <c r="D4960" s="192">
        <f t="shared" si="79"/>
        <v>-0.70480395450400724</v>
      </c>
      <c r="E4960">
        <v>-5.8186520122838203E-3</v>
      </c>
    </row>
    <row r="4961" spans="2:5" x14ac:dyDescent="0.35">
      <c r="B4961" s="191">
        <v>43348</v>
      </c>
      <c r="C4961" s="72">
        <v>208.37</v>
      </c>
      <c r="D4961" s="192">
        <f t="shared" si="79"/>
        <v>12.565755208333334</v>
      </c>
      <c r="E4961">
        <v>-5.820888401164126E-3</v>
      </c>
    </row>
    <row r="4962" spans="2:5" x14ac:dyDescent="0.35">
      <c r="B4962" s="191">
        <v>35319</v>
      </c>
      <c r="C4962" s="72">
        <v>15.36</v>
      </c>
      <c r="D4962" s="192">
        <f t="shared" si="79"/>
        <v>-0.97818274789426585</v>
      </c>
      <c r="E4962">
        <v>-5.8252427184466438E-3</v>
      </c>
    </row>
    <row r="4963" spans="2:5" x14ac:dyDescent="0.35">
      <c r="B4963" s="191">
        <v>44596</v>
      </c>
      <c r="C4963" s="72">
        <v>704.03</v>
      </c>
      <c r="D4963" s="192">
        <f t="shared" si="79"/>
        <v>-0.34827726658397051</v>
      </c>
      <c r="E4963">
        <v>-5.8320153637595462E-3</v>
      </c>
    </row>
    <row r="4964" spans="2:5" x14ac:dyDescent="0.35">
      <c r="B4964" s="191">
        <v>45841</v>
      </c>
      <c r="C4964" s="72">
        <v>1080.26</v>
      </c>
      <c r="D4964" s="192">
        <f t="shared" si="79"/>
        <v>69.559111691704771</v>
      </c>
      <c r="E4964">
        <v>-5.8438630235317923E-3</v>
      </c>
    </row>
    <row r="4965" spans="2:5" x14ac:dyDescent="0.35">
      <c r="B4965" s="191">
        <v>35082</v>
      </c>
      <c r="C4965" s="72">
        <v>15.31</v>
      </c>
      <c r="D4965" s="192">
        <f t="shared" si="79"/>
        <v>-0.97838059195661997</v>
      </c>
      <c r="E4965">
        <v>-5.8441558441558739E-3</v>
      </c>
    </row>
    <row r="4966" spans="2:5" x14ac:dyDescent="0.35">
      <c r="B4966" s="191">
        <v>44595</v>
      </c>
      <c r="C4966" s="72">
        <v>708.16</v>
      </c>
      <c r="D4966" s="192">
        <f t="shared" si="79"/>
        <v>1.3831734814066969</v>
      </c>
      <c r="E4966">
        <v>-5.8540283295664963E-3</v>
      </c>
    </row>
    <row r="4967" spans="2:5" x14ac:dyDescent="0.35">
      <c r="B4967" s="191">
        <v>43805</v>
      </c>
      <c r="C4967" s="72">
        <v>297.14999999999998</v>
      </c>
      <c r="D4967" s="192">
        <f t="shared" si="79"/>
        <v>12.476190476190474</v>
      </c>
      <c r="E4967">
        <v>-5.8548009367681564E-3</v>
      </c>
    </row>
    <row r="4968" spans="2:5" x14ac:dyDescent="0.35">
      <c r="B4968" s="191">
        <v>36195</v>
      </c>
      <c r="C4968" s="72">
        <v>22.05</v>
      </c>
      <c r="D4968" s="192">
        <f t="shared" si="79"/>
        <v>0.44875164257555844</v>
      </c>
      <c r="E4968">
        <v>-5.8611361587015409E-3</v>
      </c>
    </row>
    <row r="4969" spans="2:5" x14ac:dyDescent="0.35">
      <c r="B4969" s="191">
        <v>35083</v>
      </c>
      <c r="C4969" s="72">
        <v>15.22</v>
      </c>
      <c r="D4969" s="192">
        <f t="shared" si="79"/>
        <v>1.9749835418039208E-3</v>
      </c>
      <c r="E4969">
        <v>-5.878510777269752E-3</v>
      </c>
    </row>
    <row r="4970" spans="2:5" x14ac:dyDescent="0.35">
      <c r="B4970" s="191">
        <v>35324</v>
      </c>
      <c r="C4970" s="72">
        <v>15.19</v>
      </c>
      <c r="D4970" s="192">
        <f t="shared" si="79"/>
        <v>-0.30639269406392688</v>
      </c>
      <c r="E4970">
        <v>-5.8900523560209139E-3</v>
      </c>
    </row>
    <row r="4971" spans="2:5" x14ac:dyDescent="0.35">
      <c r="B4971" s="191">
        <v>36665</v>
      </c>
      <c r="C4971" s="72">
        <v>21.9</v>
      </c>
      <c r="D4971" s="192">
        <f t="shared" si="79"/>
        <v>-0.6578659584439932</v>
      </c>
      <c r="E4971">
        <v>-5.9010440308671086E-3</v>
      </c>
    </row>
    <row r="4972" spans="2:5" x14ac:dyDescent="0.35">
      <c r="B4972" s="191">
        <v>38940</v>
      </c>
      <c r="C4972" s="72">
        <v>64.010000000000005</v>
      </c>
      <c r="D4972" s="192">
        <f t="shared" si="79"/>
        <v>-7.24532676423707E-2</v>
      </c>
      <c r="E4972">
        <v>-5.901537505823784E-3</v>
      </c>
    </row>
    <row r="4973" spans="2:5" x14ac:dyDescent="0.35">
      <c r="B4973" s="191">
        <v>38722</v>
      </c>
      <c r="C4973" s="72">
        <v>69.010000000000005</v>
      </c>
      <c r="D4973" s="192">
        <f t="shared" si="79"/>
        <v>3.5701986754966892</v>
      </c>
      <c r="E4973">
        <v>-5.9060789397867852E-3</v>
      </c>
    </row>
    <row r="4974" spans="2:5" x14ac:dyDescent="0.35">
      <c r="B4974" s="191">
        <v>35334</v>
      </c>
      <c r="C4974" s="72">
        <v>15.1</v>
      </c>
      <c r="D4974" s="192">
        <f t="shared" si="79"/>
        <v>-0.71859858367499063</v>
      </c>
      <c r="E4974">
        <v>-5.9249506254114293E-3</v>
      </c>
    </row>
    <row r="4975" spans="2:5" x14ac:dyDescent="0.35">
      <c r="B4975" s="191">
        <v>38910</v>
      </c>
      <c r="C4975" s="72">
        <v>53.66</v>
      </c>
      <c r="D4975" s="192">
        <f t="shared" si="79"/>
        <v>-0.93176674041860585</v>
      </c>
      <c r="E4975">
        <v>-5.9281215264912479E-3</v>
      </c>
    </row>
    <row r="4976" spans="2:5" x14ac:dyDescent="0.35">
      <c r="B4976" s="191">
        <v>44896</v>
      </c>
      <c r="C4976" s="72">
        <v>786.42</v>
      </c>
      <c r="D4976" s="192">
        <f t="shared" si="79"/>
        <v>19.400000000000002</v>
      </c>
      <c r="E4976">
        <v>-5.9283791128921237E-3</v>
      </c>
    </row>
    <row r="4977" spans="2:5" x14ac:dyDescent="0.35">
      <c r="B4977" s="191">
        <v>38422</v>
      </c>
      <c r="C4977" s="72">
        <v>38.549999999999997</v>
      </c>
      <c r="D4977" s="192">
        <f t="shared" si="79"/>
        <v>-0.67594149293880301</v>
      </c>
      <c r="E4977">
        <v>-5.9308922124807761E-3</v>
      </c>
    </row>
    <row r="4978" spans="2:5" x14ac:dyDescent="0.35">
      <c r="B4978" s="191">
        <v>42555</v>
      </c>
      <c r="C4978" s="72">
        <v>118.96</v>
      </c>
      <c r="D4978" s="192">
        <f t="shared" si="79"/>
        <v>-0.86743926899933144</v>
      </c>
      <c r="E4978">
        <v>-5.9329823681791849E-3</v>
      </c>
    </row>
    <row r="4979" spans="2:5" x14ac:dyDescent="0.35">
      <c r="B4979" s="191">
        <v>45617</v>
      </c>
      <c r="C4979" s="72">
        <v>897.4</v>
      </c>
      <c r="D4979" s="192">
        <f t="shared" si="79"/>
        <v>-0.21543599517406586</v>
      </c>
      <c r="E4979">
        <v>-5.9373476893083144E-3</v>
      </c>
    </row>
    <row r="4980" spans="2:5" x14ac:dyDescent="0.35">
      <c r="B4980" s="191">
        <v>46147</v>
      </c>
      <c r="C4980" s="72">
        <v>1143.82</v>
      </c>
      <c r="D4980" s="192">
        <f t="shared" si="79"/>
        <v>96.929794520547944</v>
      </c>
      <c r="E4980">
        <v>-5.9444145099335488E-3</v>
      </c>
    </row>
    <row r="4981" spans="2:5" x14ac:dyDescent="0.35">
      <c r="B4981" s="191">
        <v>35430</v>
      </c>
      <c r="C4981" s="72">
        <v>11.68</v>
      </c>
      <c r="D4981" s="192">
        <f t="shared" si="79"/>
        <v>-0.89217134416543575</v>
      </c>
      <c r="E4981">
        <v>-5.9574468085106247E-3</v>
      </c>
    </row>
    <row r="4982" spans="2:5" x14ac:dyDescent="0.35">
      <c r="B4982" s="191">
        <v>40459</v>
      </c>
      <c r="C4982" s="72">
        <v>108.32</v>
      </c>
      <c r="D4982" s="192">
        <f t="shared" si="79"/>
        <v>-0.72101887861539649</v>
      </c>
      <c r="E4982">
        <v>-5.9649444801321838E-3</v>
      </c>
    </row>
    <row r="4983" spans="2:5" x14ac:dyDescent="0.35">
      <c r="B4983" s="191">
        <v>44034</v>
      </c>
      <c r="C4983" s="72">
        <v>388.27</v>
      </c>
      <c r="D4983" s="192">
        <f t="shared" si="79"/>
        <v>-0.58056605811818085</v>
      </c>
      <c r="E4983">
        <v>-5.9651817716335209E-3</v>
      </c>
    </row>
    <row r="4984" spans="2:5" x14ac:dyDescent="0.35">
      <c r="B4984" s="191">
        <v>45733</v>
      </c>
      <c r="C4984" s="72">
        <v>925.7</v>
      </c>
      <c r="D4984" s="192">
        <f t="shared" si="79"/>
        <v>-0.12360593035805578</v>
      </c>
      <c r="E4984">
        <v>-5.9704056869187561E-3</v>
      </c>
    </row>
    <row r="4985" spans="2:5" x14ac:dyDescent="0.35">
      <c r="B4985" s="191">
        <v>45826</v>
      </c>
      <c r="C4985" s="72">
        <v>1056.26</v>
      </c>
      <c r="D4985" s="192">
        <f t="shared" si="79"/>
        <v>3.1550686440344595</v>
      </c>
      <c r="E4985">
        <v>-5.9758519118019437E-3</v>
      </c>
    </row>
    <row r="4986" spans="2:5" x14ac:dyDescent="0.35">
      <c r="B4986" s="191">
        <v>43201</v>
      </c>
      <c r="C4986" s="72">
        <v>254.21</v>
      </c>
      <c r="D4986" s="192">
        <f t="shared" si="79"/>
        <v>-0.62849460008476177</v>
      </c>
      <c r="E4986">
        <v>-5.9826386173457147E-3</v>
      </c>
    </row>
    <row r="4987" spans="2:5" x14ac:dyDescent="0.35">
      <c r="B4987" s="191">
        <v>44613</v>
      </c>
      <c r="C4987" s="72">
        <v>684.27</v>
      </c>
      <c r="D4987" s="192">
        <f t="shared" si="79"/>
        <v>40.221084337349396</v>
      </c>
      <c r="E4987">
        <v>-5.9849794447914828E-3</v>
      </c>
    </row>
    <row r="4988" spans="2:5" x14ac:dyDescent="0.35">
      <c r="B4988" s="191">
        <v>35198</v>
      </c>
      <c r="C4988" s="72">
        <v>16.600000000000001</v>
      </c>
      <c r="D4988" s="192">
        <f t="shared" si="79"/>
        <v>-0.44425845329762303</v>
      </c>
      <c r="E4988">
        <v>-5.9880239520956335E-3</v>
      </c>
    </row>
    <row r="4989" spans="2:5" x14ac:dyDescent="0.35">
      <c r="B4989" s="191">
        <v>38278</v>
      </c>
      <c r="C4989" s="72">
        <v>29.87</v>
      </c>
      <c r="D4989" s="192">
        <f t="shared" si="79"/>
        <v>-0.52602348460806092</v>
      </c>
      <c r="E4989">
        <v>-5.9900166389350584E-3</v>
      </c>
    </row>
    <row r="4990" spans="2:5" x14ac:dyDescent="0.35">
      <c r="B4990" s="191">
        <v>38681</v>
      </c>
      <c r="C4990" s="72">
        <v>63.02</v>
      </c>
      <c r="D4990" s="192">
        <f t="shared" si="79"/>
        <v>-0.92798701892311908</v>
      </c>
      <c r="E4990">
        <v>-5.9936908517349563E-3</v>
      </c>
    </row>
    <row r="4991" spans="2:5" x14ac:dyDescent="0.35">
      <c r="B4991" s="191">
        <v>45195</v>
      </c>
      <c r="C4991" s="72">
        <v>875.12</v>
      </c>
      <c r="D4991" s="192">
        <f t="shared" si="79"/>
        <v>6.4370697713945777</v>
      </c>
      <c r="E4991">
        <v>-5.9972739663788355E-3</v>
      </c>
    </row>
    <row r="4992" spans="2:5" x14ac:dyDescent="0.35">
      <c r="B4992" s="191">
        <v>42310</v>
      </c>
      <c r="C4992" s="72">
        <v>117.67</v>
      </c>
      <c r="D4992" s="192">
        <f t="shared" si="79"/>
        <v>6.0854670032455926E-2</v>
      </c>
      <c r="E4992">
        <v>-5.9976347355972237E-3</v>
      </c>
    </row>
    <row r="4993" spans="2:5" x14ac:dyDescent="0.35">
      <c r="B4993" s="191">
        <v>41144</v>
      </c>
      <c r="C4993" s="72">
        <v>110.92</v>
      </c>
      <c r="D4993" s="192">
        <f t="shared" si="79"/>
        <v>-0.84950613263866281</v>
      </c>
      <c r="E4993">
        <v>-6.0041222331750355E-3</v>
      </c>
    </row>
    <row r="4994" spans="2:5" x14ac:dyDescent="0.35">
      <c r="B4994" s="191">
        <v>44391</v>
      </c>
      <c r="C4994" s="72">
        <v>737.04</v>
      </c>
      <c r="D4994" s="192">
        <f t="shared" si="79"/>
        <v>62.812987012987008</v>
      </c>
      <c r="E4994">
        <v>-6.0148347943358438E-3</v>
      </c>
    </row>
    <row r="4995" spans="2:5" x14ac:dyDescent="0.35">
      <c r="B4995" s="191">
        <v>37613</v>
      </c>
      <c r="C4995" s="72">
        <v>11.55</v>
      </c>
      <c r="D4995" s="192">
        <f t="shared" si="79"/>
        <v>-0.82497348083042876</v>
      </c>
      <c r="E4995">
        <v>-6.0240963855420215E-3</v>
      </c>
    </row>
    <row r="4996" spans="2:5" x14ac:dyDescent="0.35">
      <c r="B4996" s="191">
        <v>38694</v>
      </c>
      <c r="C4996" s="72">
        <v>65.989999999999995</v>
      </c>
      <c r="D4996" s="192">
        <f t="shared" ref="D4996:D5059" si="80">C4996/C4997-1</f>
        <v>4.718370883882149</v>
      </c>
      <c r="E4996">
        <v>-6.0250037656274236E-3</v>
      </c>
    </row>
    <row r="4997" spans="2:5" x14ac:dyDescent="0.35">
      <c r="B4997" s="191">
        <v>37627</v>
      </c>
      <c r="C4997" s="72">
        <v>11.54</v>
      </c>
      <c r="D4997" s="192">
        <f t="shared" si="80"/>
        <v>-0.5</v>
      </c>
      <c r="E4997">
        <v>-6.0292850990525393E-3</v>
      </c>
    </row>
    <row r="4998" spans="2:5" x14ac:dyDescent="0.35">
      <c r="B4998" s="191">
        <v>36368</v>
      </c>
      <c r="C4998" s="72">
        <v>23.08</v>
      </c>
      <c r="D4998" s="192">
        <f t="shared" si="80"/>
        <v>1.8009708737864076</v>
      </c>
      <c r="E4998">
        <v>-6.0292850990525393E-3</v>
      </c>
    </row>
    <row r="4999" spans="2:5" x14ac:dyDescent="0.35">
      <c r="B4999" s="191">
        <v>37161</v>
      </c>
      <c r="C4999" s="72">
        <v>8.24</v>
      </c>
      <c r="D4999" s="192">
        <f t="shared" si="80"/>
        <v>-0.98501463982395843</v>
      </c>
      <c r="E4999">
        <v>-6.0313630880577396E-3</v>
      </c>
    </row>
    <row r="5000" spans="2:5" x14ac:dyDescent="0.35">
      <c r="B5000" s="191">
        <v>44176</v>
      </c>
      <c r="C5000" s="72">
        <v>549.87</v>
      </c>
      <c r="D5000" s="192">
        <f t="shared" si="80"/>
        <v>6.7687199773947446</v>
      </c>
      <c r="E5000">
        <v>-6.0374902839790412E-3</v>
      </c>
    </row>
    <row r="5001" spans="2:5" x14ac:dyDescent="0.35">
      <c r="B5001" s="191">
        <v>40030</v>
      </c>
      <c r="C5001" s="72">
        <v>70.78</v>
      </c>
      <c r="D5001" s="192">
        <f t="shared" si="80"/>
        <v>-0.29466865969108114</v>
      </c>
      <c r="E5001">
        <v>-6.0384777418900359E-3</v>
      </c>
    </row>
    <row r="5002" spans="2:5" x14ac:dyDescent="0.35">
      <c r="B5002" s="191">
        <v>40449</v>
      </c>
      <c r="C5002" s="72">
        <v>100.35</v>
      </c>
      <c r="D5002" s="192">
        <f t="shared" si="80"/>
        <v>-0.51547486842740575</v>
      </c>
      <c r="E5002">
        <v>-6.0419968304278315E-3</v>
      </c>
    </row>
    <row r="5003" spans="2:5" x14ac:dyDescent="0.35">
      <c r="B5003" s="191">
        <v>43349</v>
      </c>
      <c r="C5003" s="72">
        <v>207.11</v>
      </c>
      <c r="D5003" s="192">
        <f t="shared" si="80"/>
        <v>2.8183997050147496</v>
      </c>
      <c r="E5003">
        <v>-6.0469357393098111E-3</v>
      </c>
    </row>
    <row r="5004" spans="2:5" x14ac:dyDescent="0.35">
      <c r="B5004" s="191">
        <v>39050</v>
      </c>
      <c r="C5004" s="72">
        <v>54.24</v>
      </c>
      <c r="D5004" s="192">
        <f t="shared" si="80"/>
        <v>-5.6203236471202289E-2</v>
      </c>
      <c r="E5004">
        <v>-6.0472787245738902E-3</v>
      </c>
    </row>
    <row r="5005" spans="2:5" x14ac:dyDescent="0.35">
      <c r="B5005" s="191">
        <v>39282</v>
      </c>
      <c r="C5005" s="72">
        <v>57.47</v>
      </c>
      <c r="D5005" s="192">
        <f t="shared" si="80"/>
        <v>-0.59270021261516659</v>
      </c>
      <c r="E5005">
        <v>-6.0532687651332351E-3</v>
      </c>
    </row>
    <row r="5006" spans="2:5" x14ac:dyDescent="0.35">
      <c r="B5006" s="191">
        <v>41578</v>
      </c>
      <c r="C5006" s="72">
        <v>141.1</v>
      </c>
      <c r="D5006" s="192">
        <f t="shared" si="80"/>
        <v>-0.80859751217460896</v>
      </c>
      <c r="E5006">
        <v>-6.0580445195830279E-3</v>
      </c>
    </row>
    <row r="5007" spans="2:5" x14ac:dyDescent="0.35">
      <c r="B5007" s="191">
        <v>44928</v>
      </c>
      <c r="C5007" s="72">
        <v>737.19</v>
      </c>
      <c r="D5007" s="192">
        <f t="shared" si="80"/>
        <v>63.327225130890056</v>
      </c>
      <c r="E5007">
        <v>-6.0672248513530258E-3</v>
      </c>
    </row>
    <row r="5008" spans="2:5" x14ac:dyDescent="0.35">
      <c r="B5008" s="191">
        <v>37089</v>
      </c>
      <c r="C5008" s="72">
        <v>11.46</v>
      </c>
      <c r="D5008" s="192">
        <f t="shared" si="80"/>
        <v>-0.36262513904338145</v>
      </c>
      <c r="E5008">
        <v>-6.0711188204681799E-3</v>
      </c>
    </row>
    <row r="5009" spans="2:5" x14ac:dyDescent="0.35">
      <c r="B5009" s="191">
        <v>35247</v>
      </c>
      <c r="C5009" s="72">
        <v>17.98</v>
      </c>
      <c r="D5009" s="192">
        <f t="shared" si="80"/>
        <v>0.22312925170068043</v>
      </c>
      <c r="E5009">
        <v>-6.080707573244859E-3</v>
      </c>
    </row>
    <row r="5010" spans="2:5" x14ac:dyDescent="0.35">
      <c r="B5010" s="191">
        <v>36742</v>
      </c>
      <c r="C5010" s="72">
        <v>14.7</v>
      </c>
      <c r="D5010" s="192">
        <f t="shared" si="80"/>
        <v>-0.78568304417553581</v>
      </c>
      <c r="E5010">
        <v>-6.0851926977687487E-3</v>
      </c>
    </row>
    <row r="5011" spans="2:5" x14ac:dyDescent="0.35">
      <c r="B5011" s="191">
        <v>38723</v>
      </c>
      <c r="C5011" s="72">
        <v>68.59</v>
      </c>
      <c r="D5011" s="192">
        <f t="shared" si="80"/>
        <v>0.13540804502565806</v>
      </c>
      <c r="E5011">
        <v>-6.0860744819591917E-3</v>
      </c>
    </row>
    <row r="5012" spans="2:5" x14ac:dyDescent="0.35">
      <c r="B5012" s="191">
        <v>38632</v>
      </c>
      <c r="C5012" s="72">
        <v>60.41</v>
      </c>
      <c r="D5012" s="192">
        <f t="shared" si="80"/>
        <v>5.7598039215686292E-2</v>
      </c>
      <c r="E5012">
        <v>-6.0875287923659593E-3</v>
      </c>
    </row>
    <row r="5013" spans="2:5" x14ac:dyDescent="0.35">
      <c r="B5013" s="191">
        <v>39660</v>
      </c>
      <c r="C5013" s="72">
        <v>57.12</v>
      </c>
      <c r="D5013" s="192">
        <f t="shared" si="80"/>
        <v>2.5021459227467813</v>
      </c>
      <c r="E5013">
        <v>-6.0901339829476653E-3</v>
      </c>
    </row>
    <row r="5014" spans="2:5" x14ac:dyDescent="0.35">
      <c r="B5014" s="191">
        <v>36005</v>
      </c>
      <c r="C5014" s="72">
        <v>16.309999999999999</v>
      </c>
      <c r="D5014" s="192">
        <f t="shared" si="80"/>
        <v>0.25172678434382201</v>
      </c>
      <c r="E5014">
        <v>-6.0938452163316059E-3</v>
      </c>
    </row>
    <row r="5015" spans="2:5" x14ac:dyDescent="0.35">
      <c r="B5015" s="191">
        <v>36872</v>
      </c>
      <c r="C5015" s="72">
        <v>13.03</v>
      </c>
      <c r="D5015" s="192">
        <f t="shared" si="80"/>
        <v>-0.27084499160604369</v>
      </c>
      <c r="E5015">
        <v>-6.1022120518687828E-3</v>
      </c>
    </row>
    <row r="5016" spans="2:5" x14ac:dyDescent="0.35">
      <c r="B5016" s="191">
        <v>35121</v>
      </c>
      <c r="C5016" s="72">
        <v>17.87</v>
      </c>
      <c r="D5016" s="192">
        <f t="shared" si="80"/>
        <v>-0.97603143945490634</v>
      </c>
      <c r="E5016">
        <v>-6.1179087875417038E-3</v>
      </c>
    </row>
    <row r="5017" spans="2:5" x14ac:dyDescent="0.35">
      <c r="B5017" s="191">
        <v>44886</v>
      </c>
      <c r="C5017" s="72">
        <v>745.56</v>
      </c>
      <c r="D5017" s="192">
        <f t="shared" si="80"/>
        <v>44.908866995073893</v>
      </c>
      <c r="E5017">
        <v>-6.1187762447511007E-3</v>
      </c>
    </row>
    <row r="5018" spans="2:5" x14ac:dyDescent="0.35">
      <c r="B5018" s="191">
        <v>36031</v>
      </c>
      <c r="C5018" s="72">
        <v>16.239999999999998</v>
      </c>
      <c r="D5018" s="192">
        <f t="shared" si="80"/>
        <v>-0.87804145389005706</v>
      </c>
      <c r="E5018">
        <v>-6.1199510403917579E-3</v>
      </c>
    </row>
    <row r="5019" spans="2:5" x14ac:dyDescent="0.35">
      <c r="B5019" s="191">
        <v>42061</v>
      </c>
      <c r="C5019" s="72">
        <v>133.16</v>
      </c>
      <c r="D5019" s="192">
        <f t="shared" si="80"/>
        <v>-0.80923456011919259</v>
      </c>
      <c r="E5019">
        <v>-6.1203164651439934E-3</v>
      </c>
    </row>
    <row r="5020" spans="2:5" x14ac:dyDescent="0.35">
      <c r="B5020" s="191">
        <v>44977</v>
      </c>
      <c r="C5020" s="72">
        <v>698.03</v>
      </c>
      <c r="D5020" s="192">
        <f t="shared" si="80"/>
        <v>15.552762627460279</v>
      </c>
      <c r="E5020">
        <v>-6.1224780373899668E-3</v>
      </c>
    </row>
    <row r="5021" spans="2:5" x14ac:dyDescent="0.35">
      <c r="B5021" s="191">
        <v>39148</v>
      </c>
      <c r="C5021" s="72">
        <v>42.17</v>
      </c>
      <c r="D5021" s="192">
        <f t="shared" si="80"/>
        <v>-0.69742412283848743</v>
      </c>
      <c r="E5021">
        <v>-6.1277398067404176E-3</v>
      </c>
    </row>
    <row r="5022" spans="2:5" x14ac:dyDescent="0.35">
      <c r="B5022" s="191">
        <v>42894</v>
      </c>
      <c r="C5022" s="72">
        <v>139.37</v>
      </c>
      <c r="D5022" s="192">
        <f t="shared" si="80"/>
        <v>0.91337177375068634</v>
      </c>
      <c r="E5022">
        <v>-6.1327818583754024E-3</v>
      </c>
    </row>
    <row r="5023" spans="2:5" x14ac:dyDescent="0.35">
      <c r="B5023" s="191">
        <v>40905</v>
      </c>
      <c r="C5023" s="72">
        <v>72.84</v>
      </c>
      <c r="D5023" s="192">
        <f t="shared" si="80"/>
        <v>0.95806451612903221</v>
      </c>
      <c r="E5023">
        <v>-6.1399918133442366E-3</v>
      </c>
    </row>
    <row r="5024" spans="2:5" x14ac:dyDescent="0.35">
      <c r="B5024" s="191">
        <v>38470</v>
      </c>
      <c r="C5024" s="72">
        <v>37.200000000000003</v>
      </c>
      <c r="D5024" s="192">
        <f t="shared" si="80"/>
        <v>-0.70108477300120531</v>
      </c>
      <c r="E5024">
        <v>-6.1448036334490475E-3</v>
      </c>
    </row>
    <row r="5025" spans="2:5" x14ac:dyDescent="0.35">
      <c r="B5025" s="191">
        <v>42794</v>
      </c>
      <c r="C5025" s="72">
        <v>124.45</v>
      </c>
      <c r="D5025" s="192">
        <f t="shared" si="80"/>
        <v>0.24462446244624481</v>
      </c>
      <c r="E5025">
        <v>-6.1491774476920558E-3</v>
      </c>
    </row>
    <row r="5026" spans="2:5" x14ac:dyDescent="0.35">
      <c r="B5026" s="191">
        <v>41116</v>
      </c>
      <c r="C5026" s="72">
        <v>99.99</v>
      </c>
      <c r="D5026" s="192">
        <f t="shared" si="80"/>
        <v>-0.90530173883395837</v>
      </c>
      <c r="E5026">
        <v>-6.1624093032501825E-3</v>
      </c>
    </row>
    <row r="5027" spans="2:5" x14ac:dyDescent="0.35">
      <c r="B5027" s="191">
        <v>45292</v>
      </c>
      <c r="C5027" s="72">
        <v>1055.8800000000001</v>
      </c>
      <c r="D5027" s="192">
        <f t="shared" si="80"/>
        <v>-5.709846225286197E-2</v>
      </c>
      <c r="E5027">
        <v>-6.1651120544411464E-3</v>
      </c>
    </row>
    <row r="5028" spans="2:5" x14ac:dyDescent="0.35">
      <c r="B5028" s="191">
        <v>45918</v>
      </c>
      <c r="C5028" s="72">
        <v>1119.82</v>
      </c>
      <c r="D5028" s="192">
        <f t="shared" si="80"/>
        <v>1.5831134564643357E-3</v>
      </c>
      <c r="E5028">
        <v>-6.1680733423857825E-3</v>
      </c>
    </row>
    <row r="5029" spans="2:5" x14ac:dyDescent="0.35">
      <c r="B5029" s="191">
        <v>45307</v>
      </c>
      <c r="C5029" s="72">
        <v>1118.05</v>
      </c>
      <c r="D5029" s="192">
        <f t="shared" si="80"/>
        <v>4.5541684200682608E-2</v>
      </c>
      <c r="E5029">
        <v>-6.1689437239442757E-3</v>
      </c>
    </row>
    <row r="5030" spans="2:5" x14ac:dyDescent="0.35">
      <c r="B5030" s="191">
        <v>45821</v>
      </c>
      <c r="C5030" s="72">
        <v>1069.3499999999999</v>
      </c>
      <c r="D5030" s="192">
        <f t="shared" si="80"/>
        <v>6.6447669430940799</v>
      </c>
      <c r="E5030">
        <v>-6.1802973977695963E-3</v>
      </c>
    </row>
    <row r="5031" spans="2:5" x14ac:dyDescent="0.35">
      <c r="B5031" s="191">
        <v>41922</v>
      </c>
      <c r="C5031" s="72">
        <v>139.88</v>
      </c>
      <c r="D5031" s="192">
        <f t="shared" si="80"/>
        <v>8.6735822959889344</v>
      </c>
      <c r="E5031">
        <v>-6.181172291296666E-3</v>
      </c>
    </row>
    <row r="5032" spans="2:5" x14ac:dyDescent="0.35">
      <c r="B5032" s="191">
        <v>36749</v>
      </c>
      <c r="C5032" s="72">
        <v>14.46</v>
      </c>
      <c r="D5032" s="192">
        <f t="shared" si="80"/>
        <v>-0.98737239217193107</v>
      </c>
      <c r="E5032">
        <v>-6.1855670103092564E-3</v>
      </c>
    </row>
    <row r="5033" spans="2:5" x14ac:dyDescent="0.35">
      <c r="B5033" s="191">
        <v>45974</v>
      </c>
      <c r="C5033" s="72">
        <v>1145.1099999999999</v>
      </c>
      <c r="D5033" s="192">
        <f t="shared" si="80"/>
        <v>-3.7415309090297777E-2</v>
      </c>
      <c r="E5033">
        <v>-6.1965719244956308E-3</v>
      </c>
    </row>
    <row r="5034" spans="2:5" x14ac:dyDescent="0.35">
      <c r="B5034" s="191">
        <v>45498</v>
      </c>
      <c r="C5034" s="72">
        <v>1189.6199999999999</v>
      </c>
      <c r="D5034" s="192">
        <f t="shared" si="80"/>
        <v>5.1523582954075291</v>
      </c>
      <c r="E5034">
        <v>-6.2152273069019381E-3</v>
      </c>
    </row>
    <row r="5035" spans="2:5" x14ac:dyDescent="0.35">
      <c r="B5035" s="191">
        <v>43017</v>
      </c>
      <c r="C5035" s="72">
        <v>193.36</v>
      </c>
      <c r="D5035" s="192">
        <f t="shared" si="80"/>
        <v>1.5209908735332465</v>
      </c>
      <c r="E5035">
        <v>-6.218841548028875E-3</v>
      </c>
    </row>
    <row r="5036" spans="2:5" x14ac:dyDescent="0.35">
      <c r="B5036" s="191">
        <v>40253</v>
      </c>
      <c r="C5036" s="72">
        <v>76.7</v>
      </c>
      <c r="D5036" s="192">
        <f t="shared" si="80"/>
        <v>-0.22486104092976245</v>
      </c>
      <c r="E5036">
        <v>-6.2192277792174622E-3</v>
      </c>
    </row>
    <row r="5037" spans="2:5" x14ac:dyDescent="0.35">
      <c r="B5037" s="191">
        <v>41094</v>
      </c>
      <c r="C5037" s="72">
        <v>98.95</v>
      </c>
      <c r="D5037" s="192">
        <f t="shared" si="80"/>
        <v>-0.59987868985038417</v>
      </c>
      <c r="E5037">
        <v>-6.2267751330721266E-3</v>
      </c>
    </row>
    <row r="5038" spans="2:5" x14ac:dyDescent="0.35">
      <c r="B5038" s="191">
        <v>43279</v>
      </c>
      <c r="C5038" s="72">
        <v>247.3</v>
      </c>
      <c r="D5038" s="192">
        <f t="shared" si="80"/>
        <v>-0.72391850404688807</v>
      </c>
      <c r="E5038">
        <v>-6.2286517982720335E-3</v>
      </c>
    </row>
    <row r="5039" spans="2:5" x14ac:dyDescent="0.35">
      <c r="B5039" s="191">
        <v>45238</v>
      </c>
      <c r="C5039" s="72">
        <v>895.75</v>
      </c>
      <c r="D5039" s="192">
        <f t="shared" si="80"/>
        <v>0.51350027034333601</v>
      </c>
      <c r="E5039">
        <v>-6.2349534597335721E-3</v>
      </c>
    </row>
    <row r="5040" spans="2:5" x14ac:dyDescent="0.35">
      <c r="B5040" s="191">
        <v>44209</v>
      </c>
      <c r="C5040" s="72">
        <v>591.84</v>
      </c>
      <c r="D5040" s="192">
        <f t="shared" si="80"/>
        <v>-0.46050700527788657</v>
      </c>
      <c r="E5040">
        <v>-6.2462220431189763E-3</v>
      </c>
    </row>
    <row r="5041" spans="2:5" x14ac:dyDescent="0.35">
      <c r="B5041" s="191">
        <v>45334</v>
      </c>
      <c r="C5041" s="72">
        <v>1097.03</v>
      </c>
      <c r="D5041" s="192">
        <f t="shared" si="80"/>
        <v>13.701554543017956</v>
      </c>
      <c r="E5041">
        <v>-6.2503963113603733E-3</v>
      </c>
    </row>
    <row r="5042" spans="2:5" x14ac:dyDescent="0.35">
      <c r="B5042" s="191">
        <v>40164</v>
      </c>
      <c r="C5042" s="72">
        <v>74.62</v>
      </c>
      <c r="D5042" s="192">
        <f t="shared" si="80"/>
        <v>2.1339773204535915</v>
      </c>
      <c r="E5042">
        <v>-6.259155679850803E-3</v>
      </c>
    </row>
    <row r="5043" spans="2:5" x14ac:dyDescent="0.35">
      <c r="B5043" s="191">
        <v>35829</v>
      </c>
      <c r="C5043" s="72">
        <v>23.81</v>
      </c>
      <c r="D5043" s="192">
        <f t="shared" si="80"/>
        <v>-0.96931107817232709</v>
      </c>
      <c r="E5043">
        <v>-6.2604340567613548E-3</v>
      </c>
    </row>
    <row r="5044" spans="2:5" x14ac:dyDescent="0.35">
      <c r="B5044" s="191">
        <v>45078</v>
      </c>
      <c r="C5044" s="72">
        <v>775.85</v>
      </c>
      <c r="D5044" s="192">
        <f t="shared" si="80"/>
        <v>11.54203039120595</v>
      </c>
      <c r="E5044">
        <v>-6.2632886748469341E-3</v>
      </c>
    </row>
    <row r="5045" spans="2:5" x14ac:dyDescent="0.35">
      <c r="B5045" s="191">
        <v>38623</v>
      </c>
      <c r="C5045" s="72">
        <v>61.86</v>
      </c>
      <c r="D5045" s="192">
        <f t="shared" si="80"/>
        <v>-0.92396287874131888</v>
      </c>
      <c r="E5045">
        <v>-6.2650602409638489E-3</v>
      </c>
    </row>
    <row r="5046" spans="2:5" x14ac:dyDescent="0.35">
      <c r="B5046" s="191">
        <v>44435</v>
      </c>
      <c r="C5046" s="72">
        <v>813.55</v>
      </c>
      <c r="D5046" s="192">
        <f t="shared" si="80"/>
        <v>50.328075709779178</v>
      </c>
      <c r="E5046">
        <v>-6.2661845898275281E-3</v>
      </c>
    </row>
    <row r="5047" spans="2:5" x14ac:dyDescent="0.35">
      <c r="B5047" s="191">
        <v>37883</v>
      </c>
      <c r="C5047" s="72">
        <v>15.85</v>
      </c>
      <c r="D5047" s="192">
        <f t="shared" si="80"/>
        <v>-0.96955903818084044</v>
      </c>
      <c r="E5047">
        <v>-6.2695924764890609E-3</v>
      </c>
    </row>
    <row r="5048" spans="2:5" x14ac:dyDescent="0.35">
      <c r="B5048" s="191">
        <v>44064</v>
      </c>
      <c r="C5048" s="72">
        <v>520.67999999999995</v>
      </c>
      <c r="D5048" s="192">
        <f t="shared" si="80"/>
        <v>5.1112676056338024</v>
      </c>
      <c r="E5048">
        <v>-6.278985438097795E-3</v>
      </c>
    </row>
    <row r="5049" spans="2:5" x14ac:dyDescent="0.35">
      <c r="B5049" s="191">
        <v>40767</v>
      </c>
      <c r="C5049" s="72">
        <v>85.2</v>
      </c>
      <c r="D5049" s="192">
        <f t="shared" si="80"/>
        <v>6.7173913043478271</v>
      </c>
      <c r="E5049">
        <v>-6.2981105668298287E-3</v>
      </c>
    </row>
    <row r="5050" spans="2:5" x14ac:dyDescent="0.35">
      <c r="B5050" s="191">
        <v>37484</v>
      </c>
      <c r="C5050" s="72">
        <v>11.04</v>
      </c>
      <c r="D5050" s="192">
        <f t="shared" si="80"/>
        <v>0</v>
      </c>
      <c r="E5050">
        <v>-6.3006300630062961E-3</v>
      </c>
    </row>
    <row r="5051" spans="2:5" x14ac:dyDescent="0.35">
      <c r="B5051" s="191">
        <v>37260</v>
      </c>
      <c r="C5051" s="72">
        <v>11.04</v>
      </c>
      <c r="D5051" s="192">
        <f t="shared" si="80"/>
        <v>-0.63113932509188109</v>
      </c>
      <c r="E5051">
        <v>-6.3006300630062961E-3</v>
      </c>
    </row>
    <row r="5052" spans="2:5" x14ac:dyDescent="0.35">
      <c r="B5052" s="191">
        <v>38295</v>
      </c>
      <c r="C5052" s="72">
        <v>29.93</v>
      </c>
      <c r="D5052" s="192">
        <f t="shared" si="80"/>
        <v>0.90031746031746041</v>
      </c>
      <c r="E5052">
        <v>-6.3081009296148682E-3</v>
      </c>
    </row>
    <row r="5053" spans="2:5" x14ac:dyDescent="0.35">
      <c r="B5053" s="191">
        <v>36732</v>
      </c>
      <c r="C5053" s="72">
        <v>15.75</v>
      </c>
      <c r="D5053" s="192">
        <f t="shared" si="80"/>
        <v>-0.86645752077327454</v>
      </c>
      <c r="E5053">
        <v>-6.3091482649841879E-3</v>
      </c>
    </row>
    <row r="5054" spans="2:5" x14ac:dyDescent="0.35">
      <c r="B5054" s="191">
        <v>42331</v>
      </c>
      <c r="C5054" s="72">
        <v>117.94</v>
      </c>
      <c r="D5054" s="192">
        <f t="shared" si="80"/>
        <v>-0.42625024323798411</v>
      </c>
      <c r="E5054">
        <v>-6.3189822225966363E-3</v>
      </c>
    </row>
    <row r="5055" spans="2:5" x14ac:dyDescent="0.35">
      <c r="B5055" s="191">
        <v>43465</v>
      </c>
      <c r="C5055" s="72">
        <v>205.56</v>
      </c>
      <c r="D5055" s="192">
        <f t="shared" si="80"/>
        <v>3.2270203578038243</v>
      </c>
      <c r="E5055">
        <v>-6.3324793348479291E-3</v>
      </c>
    </row>
    <row r="5056" spans="2:5" x14ac:dyDescent="0.35">
      <c r="B5056" s="191">
        <v>38560</v>
      </c>
      <c r="C5056" s="72">
        <v>48.63</v>
      </c>
      <c r="D5056" s="192">
        <f t="shared" si="80"/>
        <v>0.55268199233716486</v>
      </c>
      <c r="E5056">
        <v>-6.3342868818960785E-3</v>
      </c>
    </row>
    <row r="5057" spans="2:5" x14ac:dyDescent="0.35">
      <c r="B5057" s="191">
        <v>36481</v>
      </c>
      <c r="C5057" s="72">
        <v>31.32</v>
      </c>
      <c r="D5057" s="192">
        <f t="shared" si="80"/>
        <v>-0.87647893989588266</v>
      </c>
      <c r="E5057">
        <v>-6.345177664974555E-3</v>
      </c>
    </row>
    <row r="5058" spans="2:5" x14ac:dyDescent="0.35">
      <c r="B5058" s="191">
        <v>43060</v>
      </c>
      <c r="C5058" s="72">
        <v>253.56</v>
      </c>
      <c r="D5058" s="192">
        <f t="shared" si="80"/>
        <v>0.13292524909521464</v>
      </c>
      <c r="E5058">
        <v>-6.3484599106513606E-3</v>
      </c>
    </row>
    <row r="5059" spans="2:5" x14ac:dyDescent="0.35">
      <c r="B5059" s="191">
        <v>43236</v>
      </c>
      <c r="C5059" s="72">
        <v>223.81</v>
      </c>
      <c r="D5059" s="192">
        <f t="shared" si="80"/>
        <v>-0.11715514180900155</v>
      </c>
      <c r="E5059">
        <v>-6.3487835198011711E-3</v>
      </c>
    </row>
    <row r="5060" spans="2:5" x14ac:dyDescent="0.35">
      <c r="B5060" s="191">
        <v>43136</v>
      </c>
      <c r="C5060" s="72">
        <v>253.51</v>
      </c>
      <c r="D5060" s="192">
        <f t="shared" ref="D5060:D5123" si="81">C5060/C5061-1</f>
        <v>0.95187865722205123</v>
      </c>
      <c r="E5060">
        <v>-6.3497040724336262E-3</v>
      </c>
    </row>
    <row r="5061" spans="2:5" x14ac:dyDescent="0.35">
      <c r="B5061" s="191">
        <v>42094</v>
      </c>
      <c r="C5061" s="72">
        <v>129.88</v>
      </c>
      <c r="D5061" s="192">
        <f t="shared" si="81"/>
        <v>1.3748400073139515</v>
      </c>
      <c r="E5061">
        <v>-6.3499349705455899E-3</v>
      </c>
    </row>
    <row r="5062" spans="2:5" x14ac:dyDescent="0.35">
      <c r="B5062" s="191">
        <v>39027</v>
      </c>
      <c r="C5062" s="72">
        <v>54.69</v>
      </c>
      <c r="D5062" s="192">
        <f t="shared" si="81"/>
        <v>-0.9515142380935494</v>
      </c>
      <c r="E5062">
        <v>-6.3590116279069742E-3</v>
      </c>
    </row>
    <row r="5063" spans="2:5" x14ac:dyDescent="0.35">
      <c r="B5063" s="191">
        <v>45933</v>
      </c>
      <c r="C5063" s="72">
        <v>1127.96</v>
      </c>
      <c r="D5063" s="192">
        <f t="shared" si="81"/>
        <v>4.102736937344492</v>
      </c>
      <c r="E5063">
        <v>-6.3689778803548425E-3</v>
      </c>
    </row>
    <row r="5064" spans="2:5" x14ac:dyDescent="0.35">
      <c r="B5064" s="191">
        <v>43612</v>
      </c>
      <c r="C5064" s="72">
        <v>221.05</v>
      </c>
      <c r="D5064" s="192">
        <f t="shared" si="81"/>
        <v>5.2067964399600264E-2</v>
      </c>
      <c r="E5064">
        <v>-6.3828830853597252E-3</v>
      </c>
    </row>
    <row r="5065" spans="2:5" x14ac:dyDescent="0.35">
      <c r="B5065" s="191">
        <v>43041</v>
      </c>
      <c r="C5065" s="72">
        <v>210.11</v>
      </c>
      <c r="D5065" s="192">
        <f t="shared" si="81"/>
        <v>-0.63206374222922679</v>
      </c>
      <c r="E5065">
        <v>-6.3841861344935413E-3</v>
      </c>
    </row>
    <row r="5066" spans="2:5" x14ac:dyDescent="0.35">
      <c r="B5066" s="191">
        <v>44194</v>
      </c>
      <c r="C5066" s="72">
        <v>571.04999999999995</v>
      </c>
      <c r="D5066" s="192">
        <f t="shared" si="81"/>
        <v>0.48020944036911262</v>
      </c>
      <c r="E5066">
        <v>-6.3857182628063169E-3</v>
      </c>
    </row>
    <row r="5067" spans="2:5" x14ac:dyDescent="0.35">
      <c r="B5067" s="191">
        <v>44035</v>
      </c>
      <c r="C5067" s="72">
        <v>385.79</v>
      </c>
      <c r="D5067" s="192">
        <f t="shared" si="81"/>
        <v>-0.47663944433893146</v>
      </c>
      <c r="E5067">
        <v>-6.3873078012721685E-3</v>
      </c>
    </row>
    <row r="5068" spans="2:5" x14ac:dyDescent="0.35">
      <c r="B5068" s="191">
        <v>44930</v>
      </c>
      <c r="C5068" s="72">
        <v>737.14</v>
      </c>
      <c r="D5068" s="192">
        <f t="shared" si="81"/>
        <v>13.825824617860016</v>
      </c>
      <c r="E5068">
        <v>-6.389173451232022E-3</v>
      </c>
    </row>
    <row r="5069" spans="2:5" x14ac:dyDescent="0.35">
      <c r="B5069" s="191">
        <v>39196</v>
      </c>
      <c r="C5069" s="72">
        <v>49.72</v>
      </c>
      <c r="D5069" s="192">
        <f t="shared" si="81"/>
        <v>-0.54873842802686523</v>
      </c>
      <c r="E5069">
        <v>-6.3948840927258166E-3</v>
      </c>
    </row>
    <row r="5070" spans="2:5" x14ac:dyDescent="0.35">
      <c r="B5070" s="191">
        <v>42271</v>
      </c>
      <c r="C5070" s="72">
        <v>110.18</v>
      </c>
      <c r="D5070" s="192">
        <f t="shared" si="81"/>
        <v>-0.90565326848315664</v>
      </c>
      <c r="E5070">
        <v>-6.4027414554963524E-3</v>
      </c>
    </row>
    <row r="5071" spans="2:5" x14ac:dyDescent="0.35">
      <c r="B5071" s="191">
        <v>45988</v>
      </c>
      <c r="C5071" s="72">
        <v>1167.82</v>
      </c>
      <c r="D5071" s="192">
        <f t="shared" si="81"/>
        <v>43.319544592030354</v>
      </c>
      <c r="E5071">
        <v>-6.4066022886799523E-3</v>
      </c>
    </row>
    <row r="5072" spans="2:5" x14ac:dyDescent="0.35">
      <c r="B5072" s="191">
        <v>36228</v>
      </c>
      <c r="C5072" s="72">
        <v>26.35</v>
      </c>
      <c r="D5072" s="192">
        <f t="shared" si="81"/>
        <v>-0.92341897233201586</v>
      </c>
      <c r="E5072">
        <v>-6.4102564102563875E-3</v>
      </c>
    </row>
    <row r="5073" spans="2:5" x14ac:dyDescent="0.35">
      <c r="B5073" s="191">
        <v>43888</v>
      </c>
      <c r="C5073" s="72">
        <v>344.08</v>
      </c>
      <c r="D5073" s="192">
        <f t="shared" si="81"/>
        <v>19.1924882629108</v>
      </c>
      <c r="E5073">
        <v>-6.4106266243142418E-3</v>
      </c>
    </row>
    <row r="5074" spans="2:5" x14ac:dyDescent="0.35">
      <c r="B5074" s="191">
        <v>35569</v>
      </c>
      <c r="C5074" s="72">
        <v>17.04</v>
      </c>
      <c r="D5074" s="192">
        <f t="shared" si="81"/>
        <v>-0.86401723725161594</v>
      </c>
      <c r="E5074">
        <v>-6.4139941690961599E-3</v>
      </c>
    </row>
    <row r="5075" spans="2:5" x14ac:dyDescent="0.35">
      <c r="B5075" s="191">
        <v>42611</v>
      </c>
      <c r="C5075" s="72">
        <v>125.31</v>
      </c>
      <c r="D5075" s="192">
        <f t="shared" si="81"/>
        <v>0.28655030800821346</v>
      </c>
      <c r="E5075">
        <v>-6.4224548049477415E-3</v>
      </c>
    </row>
    <row r="5076" spans="2:5" x14ac:dyDescent="0.35">
      <c r="B5076" s="191">
        <v>41008</v>
      </c>
      <c r="C5076" s="72">
        <v>97.4</v>
      </c>
      <c r="D5076" s="192">
        <f t="shared" si="81"/>
        <v>-0.60859955796664655</v>
      </c>
      <c r="E5076">
        <v>-6.426604100785438E-3</v>
      </c>
    </row>
    <row r="5077" spans="2:5" x14ac:dyDescent="0.35">
      <c r="B5077" s="191">
        <v>43714</v>
      </c>
      <c r="C5077" s="72">
        <v>248.85</v>
      </c>
      <c r="D5077" s="192">
        <f t="shared" si="81"/>
        <v>3.74</v>
      </c>
      <c r="E5077">
        <v>-6.4281721632197808E-3</v>
      </c>
    </row>
    <row r="5078" spans="2:5" x14ac:dyDescent="0.35">
      <c r="B5078" s="191">
        <v>39069</v>
      </c>
      <c r="C5078" s="72">
        <v>52.5</v>
      </c>
      <c r="D5078" s="192">
        <f t="shared" si="81"/>
        <v>3.2510121457489882</v>
      </c>
      <c r="E5078">
        <v>-6.434519303557984E-3</v>
      </c>
    </row>
    <row r="5079" spans="2:5" x14ac:dyDescent="0.35">
      <c r="B5079" s="191">
        <v>36802</v>
      </c>
      <c r="C5079" s="72">
        <v>12.35</v>
      </c>
      <c r="D5079" s="192">
        <f t="shared" si="81"/>
        <v>-0.96673938218739064</v>
      </c>
      <c r="E5079">
        <v>-6.4360418342719328E-3</v>
      </c>
    </row>
    <row r="5080" spans="2:5" x14ac:dyDescent="0.35">
      <c r="B5080" s="191">
        <v>43867</v>
      </c>
      <c r="C5080" s="72">
        <v>371.31</v>
      </c>
      <c r="D5080" s="192">
        <f t="shared" si="81"/>
        <v>33.476323119777163</v>
      </c>
      <c r="E5080">
        <v>-6.4486781547683503E-3</v>
      </c>
    </row>
    <row r="5081" spans="2:5" x14ac:dyDescent="0.35">
      <c r="B5081" s="191">
        <v>37375</v>
      </c>
      <c r="C5081" s="72">
        <v>10.77</v>
      </c>
      <c r="D5081" s="192">
        <f t="shared" si="81"/>
        <v>-0.82447848761408082</v>
      </c>
      <c r="E5081">
        <v>-6.4575645756458355E-3</v>
      </c>
    </row>
    <row r="5082" spans="2:5" x14ac:dyDescent="0.35">
      <c r="B5082" s="191">
        <v>39510</v>
      </c>
      <c r="C5082" s="72">
        <v>61.36</v>
      </c>
      <c r="D5082" s="192">
        <f t="shared" si="81"/>
        <v>-0.13013892826764961</v>
      </c>
      <c r="E5082">
        <v>-6.4766839378238572E-3</v>
      </c>
    </row>
    <row r="5083" spans="2:5" x14ac:dyDescent="0.35">
      <c r="B5083" s="191">
        <v>40837</v>
      </c>
      <c r="C5083" s="72">
        <v>70.540000000000006</v>
      </c>
      <c r="D5083" s="192">
        <f t="shared" si="81"/>
        <v>-7.9953045519759902E-2</v>
      </c>
      <c r="E5083">
        <v>-6.4788732394365223E-3</v>
      </c>
    </row>
    <row r="5084" spans="2:5" x14ac:dyDescent="0.35">
      <c r="B5084" s="191">
        <v>40931</v>
      </c>
      <c r="C5084" s="72">
        <v>76.67</v>
      </c>
      <c r="D5084" s="192">
        <f t="shared" si="81"/>
        <v>-0.89217051319916174</v>
      </c>
      <c r="E5084">
        <v>-6.4792017623428455E-3</v>
      </c>
    </row>
    <row r="5085" spans="2:5" x14ac:dyDescent="0.35">
      <c r="B5085" s="191">
        <v>44953</v>
      </c>
      <c r="C5085" s="72">
        <v>711.03</v>
      </c>
      <c r="D5085" s="192">
        <f t="shared" si="81"/>
        <v>0.29951567211916297</v>
      </c>
      <c r="E5085">
        <v>-6.4973172367538412E-3</v>
      </c>
    </row>
    <row r="5086" spans="2:5" x14ac:dyDescent="0.35">
      <c r="B5086" s="191">
        <v>44183</v>
      </c>
      <c r="C5086" s="72">
        <v>547.15</v>
      </c>
      <c r="D5086" s="192">
        <f t="shared" si="81"/>
        <v>22.882584024443474</v>
      </c>
      <c r="E5086">
        <v>-6.5004630218075121E-3</v>
      </c>
    </row>
    <row r="5087" spans="2:5" x14ac:dyDescent="0.35">
      <c r="B5087" s="191">
        <v>38076</v>
      </c>
      <c r="C5087" s="72">
        <v>22.91</v>
      </c>
      <c r="D5087" s="192">
        <f t="shared" si="81"/>
        <v>-0.24934469200524245</v>
      </c>
      <c r="E5087">
        <v>-6.5047701647874545E-3</v>
      </c>
    </row>
    <row r="5088" spans="2:5" x14ac:dyDescent="0.35">
      <c r="B5088" s="191">
        <v>38309</v>
      </c>
      <c r="C5088" s="72">
        <v>30.52</v>
      </c>
      <c r="D5088" s="192">
        <f t="shared" si="81"/>
        <v>-0.97075563902569906</v>
      </c>
      <c r="E5088">
        <v>-6.5104166666666297E-3</v>
      </c>
    </row>
    <row r="5089" spans="2:5" x14ac:dyDescent="0.35">
      <c r="B5089" s="191">
        <v>45443</v>
      </c>
      <c r="C5089" s="72">
        <v>1043.6199999999999</v>
      </c>
      <c r="D5089" s="192">
        <f t="shared" si="81"/>
        <v>33.217049180327862</v>
      </c>
      <c r="E5089">
        <v>-6.5114330864575187E-3</v>
      </c>
    </row>
    <row r="5090" spans="2:5" x14ac:dyDescent="0.35">
      <c r="B5090" s="191">
        <v>38239</v>
      </c>
      <c r="C5090" s="72">
        <v>30.5</v>
      </c>
      <c r="D5090" s="192">
        <f t="shared" si="81"/>
        <v>-0.96342794105303553</v>
      </c>
      <c r="E5090">
        <v>-6.514657980456029E-3</v>
      </c>
    </row>
    <row r="5091" spans="2:5" x14ac:dyDescent="0.35">
      <c r="B5091" s="191">
        <v>45177</v>
      </c>
      <c r="C5091" s="72">
        <v>833.97</v>
      </c>
      <c r="D5091" s="192">
        <f t="shared" si="81"/>
        <v>53.794349540078841</v>
      </c>
      <c r="E5091">
        <v>-6.5162489278567381E-3</v>
      </c>
    </row>
    <row r="5092" spans="2:5" x14ac:dyDescent="0.35">
      <c r="B5092" s="191">
        <v>37809</v>
      </c>
      <c r="C5092" s="72">
        <v>15.22</v>
      </c>
      <c r="D5092" s="192">
        <f t="shared" si="81"/>
        <v>-0.8590740740740741</v>
      </c>
      <c r="E5092">
        <v>-6.5274151436031103E-3</v>
      </c>
    </row>
    <row r="5093" spans="2:5" x14ac:dyDescent="0.35">
      <c r="B5093" s="191">
        <v>42390</v>
      </c>
      <c r="C5093" s="72">
        <v>108</v>
      </c>
      <c r="D5093" s="192">
        <f t="shared" si="81"/>
        <v>-0.84520345712279088</v>
      </c>
      <c r="E5093">
        <v>-6.5311378897985328E-3</v>
      </c>
    </row>
    <row r="5094" spans="2:5" x14ac:dyDescent="0.35">
      <c r="B5094" s="191">
        <v>44979</v>
      </c>
      <c r="C5094" s="72">
        <v>697.69</v>
      </c>
      <c r="D5094" s="192">
        <f t="shared" si="81"/>
        <v>2.1680061753621218</v>
      </c>
      <c r="E5094">
        <v>-6.535854644870831E-3</v>
      </c>
    </row>
    <row r="5095" spans="2:5" x14ac:dyDescent="0.35">
      <c r="B5095" s="191">
        <v>43361</v>
      </c>
      <c r="C5095" s="72">
        <v>220.23</v>
      </c>
      <c r="D5095" s="192">
        <f t="shared" si="81"/>
        <v>-0.45667834410618247</v>
      </c>
      <c r="E5095">
        <v>-6.5409599422592279E-3</v>
      </c>
    </row>
    <row r="5096" spans="2:5" x14ac:dyDescent="0.35">
      <c r="B5096" s="191">
        <v>44042</v>
      </c>
      <c r="C5096" s="72">
        <v>405.34</v>
      </c>
      <c r="D5096" s="192">
        <f t="shared" si="81"/>
        <v>-0.55265916941651683</v>
      </c>
      <c r="E5096">
        <v>-6.543957255949695E-3</v>
      </c>
    </row>
    <row r="5097" spans="2:5" x14ac:dyDescent="0.35">
      <c r="B5097" s="191">
        <v>45254</v>
      </c>
      <c r="C5097" s="72">
        <v>906.11</v>
      </c>
      <c r="D5097" s="192">
        <f t="shared" si="81"/>
        <v>2.6411894715692186</v>
      </c>
      <c r="E5097">
        <v>-6.5454784668012023E-3</v>
      </c>
    </row>
    <row r="5098" spans="2:5" x14ac:dyDescent="0.35">
      <c r="B5098" s="191">
        <v>43278</v>
      </c>
      <c r="C5098" s="72">
        <v>248.85</v>
      </c>
      <c r="D5098" s="192">
        <f t="shared" si="81"/>
        <v>-0.67665440937617749</v>
      </c>
      <c r="E5098">
        <v>-6.5471675515988981E-3</v>
      </c>
    </row>
    <row r="5099" spans="2:5" x14ac:dyDescent="0.35">
      <c r="B5099" s="191">
        <v>44424</v>
      </c>
      <c r="C5099" s="72">
        <v>769.61</v>
      </c>
      <c r="D5099" s="192">
        <f t="shared" si="81"/>
        <v>19.32241880116187</v>
      </c>
      <c r="E5099">
        <v>-6.5574616943552266E-3</v>
      </c>
    </row>
    <row r="5100" spans="2:5" x14ac:dyDescent="0.35">
      <c r="B5100" s="191">
        <v>38490</v>
      </c>
      <c r="C5100" s="72">
        <v>37.869999999999997</v>
      </c>
      <c r="D5100" s="192">
        <f t="shared" si="81"/>
        <v>-0.92059797878139804</v>
      </c>
      <c r="E5100">
        <v>-6.5582371458552391E-3</v>
      </c>
    </row>
    <row r="5101" spans="2:5" x14ac:dyDescent="0.35">
      <c r="B5101" s="191">
        <v>44104</v>
      </c>
      <c r="C5101" s="72">
        <v>476.94</v>
      </c>
      <c r="D5101" s="192">
        <f t="shared" si="81"/>
        <v>0.41319742807194282</v>
      </c>
      <c r="E5101">
        <v>-6.5612697619196192E-3</v>
      </c>
    </row>
    <row r="5102" spans="2:5" x14ac:dyDescent="0.35">
      <c r="B5102" s="191">
        <v>43964</v>
      </c>
      <c r="C5102" s="72">
        <v>337.49</v>
      </c>
      <c r="D5102" s="192">
        <f t="shared" si="81"/>
        <v>-9.2231965140674554E-2</v>
      </c>
      <c r="E5102">
        <v>-6.5642293653597195E-3</v>
      </c>
    </row>
    <row r="5103" spans="2:5" x14ac:dyDescent="0.35">
      <c r="B5103" s="191">
        <v>43874</v>
      </c>
      <c r="C5103" s="72">
        <v>371.78</v>
      </c>
      <c r="D5103" s="192">
        <f t="shared" si="81"/>
        <v>4.0349404117009744</v>
      </c>
      <c r="E5103">
        <v>-6.5733219324498604E-3</v>
      </c>
    </row>
    <row r="5104" spans="2:5" x14ac:dyDescent="0.35">
      <c r="B5104" s="191">
        <v>40605</v>
      </c>
      <c r="C5104" s="72">
        <v>73.84</v>
      </c>
      <c r="D5104" s="192">
        <f t="shared" si="81"/>
        <v>-0.61110233317533047</v>
      </c>
      <c r="E5104">
        <v>-6.5922238665410138E-3</v>
      </c>
    </row>
    <row r="5105" spans="2:5" x14ac:dyDescent="0.35">
      <c r="B5105" s="191">
        <v>43591</v>
      </c>
      <c r="C5105" s="72">
        <v>189.87</v>
      </c>
      <c r="D5105" s="192">
        <f t="shared" si="81"/>
        <v>14.756846473029045</v>
      </c>
      <c r="E5105">
        <v>-6.5923716841939095E-3</v>
      </c>
    </row>
    <row r="5106" spans="2:5" x14ac:dyDescent="0.35">
      <c r="B5106" s="191">
        <v>37690</v>
      </c>
      <c r="C5106" s="72">
        <v>12.05</v>
      </c>
      <c r="D5106" s="192">
        <f t="shared" si="81"/>
        <v>-0.97495739640051537</v>
      </c>
      <c r="E5106">
        <v>-6.5952184666117075E-3</v>
      </c>
    </row>
    <row r="5107" spans="2:5" x14ac:dyDescent="0.35">
      <c r="B5107" s="191">
        <v>44096</v>
      </c>
      <c r="C5107" s="72">
        <v>481.18</v>
      </c>
      <c r="D5107" s="192">
        <f t="shared" si="81"/>
        <v>7.4284463128393767</v>
      </c>
      <c r="E5107">
        <v>-6.6063834179775904E-3</v>
      </c>
    </row>
    <row r="5108" spans="2:5" x14ac:dyDescent="0.35">
      <c r="B5108" s="191">
        <v>39283</v>
      </c>
      <c r="C5108" s="72">
        <v>57.09</v>
      </c>
      <c r="D5108" s="192">
        <f t="shared" si="81"/>
        <v>-0.9217312622530538</v>
      </c>
      <c r="E5108">
        <v>-6.6121454672002367E-3</v>
      </c>
    </row>
    <row r="5109" spans="2:5" x14ac:dyDescent="0.35">
      <c r="B5109" s="191">
        <v>44938</v>
      </c>
      <c r="C5109" s="72">
        <v>729.41</v>
      </c>
      <c r="D5109" s="192">
        <f t="shared" si="81"/>
        <v>-9.9171308246162271E-2</v>
      </c>
      <c r="E5109">
        <v>-6.6458756077298897E-3</v>
      </c>
    </row>
    <row r="5110" spans="2:5" x14ac:dyDescent="0.35">
      <c r="B5110" s="191">
        <v>44487</v>
      </c>
      <c r="C5110" s="72">
        <v>809.71</v>
      </c>
      <c r="D5110" s="192">
        <f t="shared" si="81"/>
        <v>-3.3505216166535345E-2</v>
      </c>
      <c r="E5110">
        <v>-6.6492461325187158E-3</v>
      </c>
    </row>
    <row r="5111" spans="2:5" x14ac:dyDescent="0.35">
      <c r="B5111" s="191">
        <v>45096</v>
      </c>
      <c r="C5111" s="72">
        <v>837.78</v>
      </c>
      <c r="D5111" s="192">
        <f t="shared" si="81"/>
        <v>-0.22242744308214923</v>
      </c>
      <c r="E5111">
        <v>-6.6635048612757597E-3</v>
      </c>
    </row>
    <row r="5112" spans="2:5" x14ac:dyDescent="0.35">
      <c r="B5112" s="191">
        <v>45468</v>
      </c>
      <c r="C5112" s="72">
        <v>1077.43</v>
      </c>
      <c r="D5112" s="192">
        <f t="shared" si="81"/>
        <v>1.7526889961932501</v>
      </c>
      <c r="E5112">
        <v>-6.6656832555823664E-3</v>
      </c>
    </row>
    <row r="5113" spans="2:5" x14ac:dyDescent="0.35">
      <c r="B5113" s="191">
        <v>44028</v>
      </c>
      <c r="C5113" s="72">
        <v>391.41</v>
      </c>
      <c r="D5113" s="192">
        <f t="shared" si="81"/>
        <v>2.2082786885245902</v>
      </c>
      <c r="E5113">
        <v>-6.6744492944879052E-3</v>
      </c>
    </row>
    <row r="5114" spans="2:5" x14ac:dyDescent="0.35">
      <c r="B5114" s="191">
        <v>41725</v>
      </c>
      <c r="C5114" s="72">
        <v>122</v>
      </c>
      <c r="D5114" s="192">
        <f t="shared" si="81"/>
        <v>-0.76084996275532202</v>
      </c>
      <c r="E5114">
        <v>-6.6764370623676461E-3</v>
      </c>
    </row>
    <row r="5115" spans="2:5" x14ac:dyDescent="0.35">
      <c r="B5115" s="191">
        <v>44083</v>
      </c>
      <c r="C5115" s="72">
        <v>510.14</v>
      </c>
      <c r="D5115" s="192">
        <f t="shared" si="81"/>
        <v>12.720817643894566</v>
      </c>
      <c r="E5115">
        <v>-6.6787390229181565E-3</v>
      </c>
    </row>
    <row r="5116" spans="2:5" x14ac:dyDescent="0.35">
      <c r="B5116" s="191">
        <v>38455</v>
      </c>
      <c r="C5116" s="72">
        <v>37.18</v>
      </c>
      <c r="D5116" s="192">
        <f t="shared" si="81"/>
        <v>1.2894088669950743</v>
      </c>
      <c r="E5116">
        <v>-6.6791343841837714E-3</v>
      </c>
    </row>
    <row r="5117" spans="2:5" x14ac:dyDescent="0.35">
      <c r="B5117" s="191">
        <v>35278</v>
      </c>
      <c r="C5117" s="72">
        <v>16.239999999999998</v>
      </c>
      <c r="D5117" s="192">
        <f t="shared" si="81"/>
        <v>-0.86224446517940456</v>
      </c>
      <c r="E5117">
        <v>-6.7278287461774999E-3</v>
      </c>
    </row>
    <row r="5118" spans="2:5" x14ac:dyDescent="0.35">
      <c r="B5118" s="191">
        <v>42236</v>
      </c>
      <c r="C5118" s="72">
        <v>117.89</v>
      </c>
      <c r="D5118" s="192">
        <f t="shared" si="81"/>
        <v>-0.88290158528348361</v>
      </c>
      <c r="E5118">
        <v>-6.7402477041030862E-3</v>
      </c>
    </row>
    <row r="5119" spans="2:5" x14ac:dyDescent="0.35">
      <c r="B5119" s="191">
        <v>45701</v>
      </c>
      <c r="C5119" s="72">
        <v>1006.76</v>
      </c>
      <c r="D5119" s="192">
        <f t="shared" si="81"/>
        <v>2.0233033033033032</v>
      </c>
      <c r="E5119">
        <v>-6.7482241515390839E-3</v>
      </c>
    </row>
    <row r="5120" spans="2:5" x14ac:dyDescent="0.35">
      <c r="B5120" s="191">
        <v>43951</v>
      </c>
      <c r="C5120" s="72">
        <v>333</v>
      </c>
      <c r="D5120" s="192">
        <f t="shared" si="81"/>
        <v>-0.41904080671330624</v>
      </c>
      <c r="E5120">
        <v>-6.7706624511587599E-3</v>
      </c>
    </row>
    <row r="5121" spans="2:5" x14ac:dyDescent="0.35">
      <c r="B5121" s="191">
        <v>44203</v>
      </c>
      <c r="C5121" s="72">
        <v>573.19000000000005</v>
      </c>
      <c r="D5121" s="192">
        <f t="shared" si="81"/>
        <v>17.628209294767633</v>
      </c>
      <c r="E5121">
        <v>-6.7752555882861776E-3</v>
      </c>
    </row>
    <row r="5122" spans="2:5" x14ac:dyDescent="0.35">
      <c r="B5122" s="191">
        <v>38237</v>
      </c>
      <c r="C5122" s="72">
        <v>30.77</v>
      </c>
      <c r="D5122" s="192">
        <f t="shared" si="81"/>
        <v>-0.95469803598245051</v>
      </c>
      <c r="E5122">
        <v>-6.7785668173014901E-3</v>
      </c>
    </row>
    <row r="5123" spans="2:5" x14ac:dyDescent="0.35">
      <c r="B5123" s="191">
        <v>45009</v>
      </c>
      <c r="C5123" s="72">
        <v>679.22</v>
      </c>
      <c r="D5123" s="192">
        <f t="shared" si="81"/>
        <v>41.26633478531425</v>
      </c>
      <c r="E5123">
        <v>-6.7850144766472553E-3</v>
      </c>
    </row>
    <row r="5124" spans="2:5" x14ac:dyDescent="0.35">
      <c r="B5124" s="191">
        <v>35150</v>
      </c>
      <c r="C5124" s="72">
        <v>16.07</v>
      </c>
      <c r="D5124" s="192">
        <f t="shared" ref="D5124:D5187" si="82">C5124/C5125-1</f>
        <v>-0.86249679130657997</v>
      </c>
      <c r="E5124">
        <v>-6.7985166872681635E-3</v>
      </c>
    </row>
    <row r="5125" spans="2:5" x14ac:dyDescent="0.35">
      <c r="B5125" s="191">
        <v>42311</v>
      </c>
      <c r="C5125" s="72">
        <v>116.87</v>
      </c>
      <c r="D5125" s="192">
        <f t="shared" si="82"/>
        <v>0.60008214676889371</v>
      </c>
      <c r="E5125">
        <v>-6.7986742585195437E-3</v>
      </c>
    </row>
    <row r="5126" spans="2:5" x14ac:dyDescent="0.35">
      <c r="B5126" s="191">
        <v>40861</v>
      </c>
      <c r="C5126" s="72">
        <v>73.040000000000006</v>
      </c>
      <c r="D5126" s="192">
        <f t="shared" si="82"/>
        <v>-0.76476650563607085</v>
      </c>
      <c r="E5126">
        <v>-6.7990209409845015E-3</v>
      </c>
    </row>
    <row r="5127" spans="2:5" x14ac:dyDescent="0.35">
      <c r="B5127" s="191">
        <v>43901</v>
      </c>
      <c r="C5127" s="72">
        <v>310.5</v>
      </c>
      <c r="D5127" s="192">
        <f t="shared" si="82"/>
        <v>11.530266343825666</v>
      </c>
      <c r="E5127">
        <v>-6.8131657230592335E-3</v>
      </c>
    </row>
    <row r="5128" spans="2:5" x14ac:dyDescent="0.35">
      <c r="B5128" s="191">
        <v>35887</v>
      </c>
      <c r="C5128" s="72">
        <v>24.78</v>
      </c>
      <c r="D5128" s="192">
        <f t="shared" si="82"/>
        <v>-0.65294117647058825</v>
      </c>
      <c r="E5128">
        <v>-6.8136272545089582E-3</v>
      </c>
    </row>
    <row r="5129" spans="2:5" x14ac:dyDescent="0.35">
      <c r="B5129" s="191">
        <v>40150</v>
      </c>
      <c r="C5129" s="72">
        <v>71.400000000000006</v>
      </c>
      <c r="D5129" s="192">
        <f t="shared" si="82"/>
        <v>0.53218884120171683</v>
      </c>
      <c r="E5129">
        <v>-6.8159688412852137E-3</v>
      </c>
    </row>
    <row r="5130" spans="2:5" x14ac:dyDescent="0.35">
      <c r="B5130" s="191">
        <v>38553</v>
      </c>
      <c r="C5130" s="72">
        <v>46.6</v>
      </c>
      <c r="D5130" s="192">
        <f t="shared" si="82"/>
        <v>-0.62776579599009508</v>
      </c>
      <c r="E5130">
        <v>-6.8201193520887049E-3</v>
      </c>
    </row>
    <row r="5131" spans="2:5" x14ac:dyDescent="0.35">
      <c r="B5131" s="191">
        <v>41498</v>
      </c>
      <c r="C5131" s="72">
        <v>125.19</v>
      </c>
      <c r="D5131" s="192">
        <f t="shared" si="82"/>
        <v>-0.81622137404580153</v>
      </c>
      <c r="E5131">
        <v>-6.8226894089646883E-3</v>
      </c>
    </row>
    <row r="5132" spans="2:5" x14ac:dyDescent="0.35">
      <c r="B5132" s="191">
        <v>44995</v>
      </c>
      <c r="C5132" s="72">
        <v>681.2</v>
      </c>
      <c r="D5132" s="192">
        <f t="shared" si="82"/>
        <v>8.0249072602013776</v>
      </c>
      <c r="E5132">
        <v>-6.837831139103856E-3</v>
      </c>
    </row>
    <row r="5133" spans="2:5" x14ac:dyDescent="0.35">
      <c r="B5133" s="191">
        <v>40226</v>
      </c>
      <c r="C5133" s="72">
        <v>75.48</v>
      </c>
      <c r="D5133" s="192">
        <f t="shared" si="82"/>
        <v>0.20942156705656156</v>
      </c>
      <c r="E5133">
        <v>-6.8421052631578716E-3</v>
      </c>
    </row>
    <row r="5134" spans="2:5" x14ac:dyDescent="0.35">
      <c r="B5134" s="191">
        <v>38840</v>
      </c>
      <c r="C5134" s="72">
        <v>62.41</v>
      </c>
      <c r="D5134" s="192">
        <f t="shared" si="82"/>
        <v>-0.66118349619978289</v>
      </c>
      <c r="E5134">
        <v>-6.8427753023553306E-3</v>
      </c>
    </row>
    <row r="5135" spans="2:5" x14ac:dyDescent="0.35">
      <c r="B5135" s="191">
        <v>43531</v>
      </c>
      <c r="C5135" s="72">
        <v>184.2</v>
      </c>
      <c r="D5135" s="192">
        <f t="shared" si="82"/>
        <v>2.0984020185029433</v>
      </c>
      <c r="E5135">
        <v>-6.8474685933035406E-3</v>
      </c>
    </row>
    <row r="5136" spans="2:5" x14ac:dyDescent="0.35">
      <c r="B5136" s="191">
        <v>39407</v>
      </c>
      <c r="C5136" s="72">
        <v>59.45</v>
      </c>
      <c r="D5136" s="192">
        <f t="shared" si="82"/>
        <v>1.7333333333333334</v>
      </c>
      <c r="E5136">
        <v>-6.849315068493067E-3</v>
      </c>
    </row>
    <row r="5137" spans="2:5" x14ac:dyDescent="0.35">
      <c r="B5137" s="191">
        <v>36668</v>
      </c>
      <c r="C5137" s="72">
        <v>21.75</v>
      </c>
      <c r="D5137" s="192">
        <f t="shared" si="82"/>
        <v>-0.86359360301034804</v>
      </c>
      <c r="E5137">
        <v>-6.849315068493067E-3</v>
      </c>
    </row>
    <row r="5138" spans="2:5" x14ac:dyDescent="0.35">
      <c r="B5138" s="191">
        <v>42930</v>
      </c>
      <c r="C5138" s="72">
        <v>159.44999999999999</v>
      </c>
      <c r="D5138" s="192">
        <f t="shared" si="82"/>
        <v>1.8216244912404882</v>
      </c>
      <c r="E5138">
        <v>-6.8514481469948985E-3</v>
      </c>
    </row>
    <row r="5139" spans="2:5" x14ac:dyDescent="0.35">
      <c r="B5139" s="191">
        <v>39700</v>
      </c>
      <c r="C5139" s="72">
        <v>56.51</v>
      </c>
      <c r="D5139" s="192">
        <f t="shared" si="82"/>
        <v>-0.71313264632722473</v>
      </c>
      <c r="E5139">
        <v>-6.8541300527240612E-3</v>
      </c>
    </row>
    <row r="5140" spans="2:5" x14ac:dyDescent="0.35">
      <c r="B5140" s="191">
        <v>43564</v>
      </c>
      <c r="C5140" s="72">
        <v>196.99</v>
      </c>
      <c r="D5140" s="192">
        <f t="shared" si="82"/>
        <v>4.6949985544955188</v>
      </c>
      <c r="E5140">
        <v>-6.8565666750692866E-3</v>
      </c>
    </row>
    <row r="5141" spans="2:5" x14ac:dyDescent="0.35">
      <c r="B5141" s="191">
        <v>36409</v>
      </c>
      <c r="C5141" s="72">
        <v>34.590000000000003</v>
      </c>
      <c r="D5141" s="192">
        <f t="shared" si="82"/>
        <v>-0.95310657104510388</v>
      </c>
      <c r="E5141">
        <v>-6.890611541774172E-3</v>
      </c>
    </row>
    <row r="5142" spans="2:5" x14ac:dyDescent="0.35">
      <c r="B5142" s="191">
        <v>44868</v>
      </c>
      <c r="C5142" s="72">
        <v>737.63</v>
      </c>
      <c r="D5142" s="192">
        <f t="shared" si="82"/>
        <v>-0.34171917111392724</v>
      </c>
      <c r="E5142">
        <v>-6.8933019185459798E-3</v>
      </c>
    </row>
    <row r="5143" spans="2:5" x14ac:dyDescent="0.35">
      <c r="B5143" s="191">
        <v>45804</v>
      </c>
      <c r="C5143" s="72">
        <v>1120.54</v>
      </c>
      <c r="D5143" s="192">
        <f t="shared" si="82"/>
        <v>4.7278536011859122</v>
      </c>
      <c r="E5143">
        <v>-6.895207033465689E-3</v>
      </c>
    </row>
    <row r="5144" spans="2:5" x14ac:dyDescent="0.35">
      <c r="B5144" s="191">
        <v>43565</v>
      </c>
      <c r="C5144" s="72">
        <v>195.63</v>
      </c>
      <c r="D5144" s="192">
        <f t="shared" si="82"/>
        <v>0.64077832760211351</v>
      </c>
      <c r="E5144">
        <v>-6.9039037514595503E-3</v>
      </c>
    </row>
    <row r="5145" spans="2:5" x14ac:dyDescent="0.35">
      <c r="B5145" s="191">
        <v>42165</v>
      </c>
      <c r="C5145" s="72">
        <v>119.23</v>
      </c>
      <c r="D5145" s="192">
        <f t="shared" si="82"/>
        <v>5.9199071387115501</v>
      </c>
      <c r="E5145">
        <v>-6.9132100616358105E-3</v>
      </c>
    </row>
    <row r="5146" spans="2:5" x14ac:dyDescent="0.35">
      <c r="B5146" s="191">
        <v>35135</v>
      </c>
      <c r="C5146" s="72">
        <v>17.23</v>
      </c>
      <c r="D5146" s="192">
        <f t="shared" si="82"/>
        <v>-0.95218802897022503</v>
      </c>
      <c r="E5146">
        <v>-6.91642651296831E-3</v>
      </c>
    </row>
    <row r="5147" spans="2:5" x14ac:dyDescent="0.35">
      <c r="B5147" s="191">
        <v>43881</v>
      </c>
      <c r="C5147" s="72">
        <v>360.37</v>
      </c>
      <c r="D5147" s="192">
        <f t="shared" si="82"/>
        <v>1.6747569212499074</v>
      </c>
      <c r="E5147">
        <v>-6.9168871252204278E-3</v>
      </c>
    </row>
    <row r="5148" spans="2:5" x14ac:dyDescent="0.35">
      <c r="B5148" s="191">
        <v>42842</v>
      </c>
      <c r="C5148" s="72">
        <v>134.72999999999999</v>
      </c>
      <c r="D5148" s="192">
        <f t="shared" si="82"/>
        <v>8.914642299975295E-4</v>
      </c>
      <c r="E5148">
        <v>-6.9285766934473747E-3</v>
      </c>
    </row>
    <row r="5149" spans="2:5" x14ac:dyDescent="0.35">
      <c r="B5149" s="191">
        <v>41785</v>
      </c>
      <c r="C5149" s="72">
        <v>134.61000000000001</v>
      </c>
      <c r="D5149" s="192">
        <f t="shared" si="82"/>
        <v>10.776902887139109</v>
      </c>
      <c r="E5149">
        <v>-6.9347104389524405E-3</v>
      </c>
    </row>
    <row r="5150" spans="2:5" x14ac:dyDescent="0.35">
      <c r="B5150" s="191">
        <v>37229</v>
      </c>
      <c r="C5150" s="72">
        <v>11.43</v>
      </c>
      <c r="D5150" s="192">
        <f t="shared" si="82"/>
        <v>-0.57853982300884965</v>
      </c>
      <c r="E5150">
        <v>-6.9504778453518545E-3</v>
      </c>
    </row>
    <row r="5151" spans="2:5" x14ac:dyDescent="0.35">
      <c r="B5151" s="191">
        <v>38036</v>
      </c>
      <c r="C5151" s="72">
        <v>27.12</v>
      </c>
      <c r="D5151" s="192">
        <f t="shared" si="82"/>
        <v>0.1201982651796778</v>
      </c>
      <c r="E5151">
        <v>-6.9571585499815791E-3</v>
      </c>
    </row>
    <row r="5152" spans="2:5" x14ac:dyDescent="0.35">
      <c r="B5152" s="191">
        <v>35885</v>
      </c>
      <c r="C5152" s="72">
        <v>24.21</v>
      </c>
      <c r="D5152" s="192">
        <f t="shared" si="82"/>
        <v>-0.9658913199678778</v>
      </c>
      <c r="E5152">
        <v>-6.9729286300245219E-3</v>
      </c>
    </row>
    <row r="5153" spans="2:5" x14ac:dyDescent="0.35">
      <c r="B5153" s="191">
        <v>44365</v>
      </c>
      <c r="C5153" s="72">
        <v>709.79</v>
      </c>
      <c r="D5153" s="192">
        <f t="shared" si="82"/>
        <v>4.1991649575153813</v>
      </c>
      <c r="E5153">
        <v>-6.9811690310305208E-3</v>
      </c>
    </row>
    <row r="5154" spans="2:5" x14ac:dyDescent="0.35">
      <c r="B5154" s="191">
        <v>41926</v>
      </c>
      <c r="C5154" s="72">
        <v>136.52000000000001</v>
      </c>
      <c r="D5154" s="192">
        <f t="shared" si="82"/>
        <v>9.6739640344018785</v>
      </c>
      <c r="E5154">
        <v>-6.9828338667441425E-3</v>
      </c>
    </row>
    <row r="5155" spans="2:5" x14ac:dyDescent="0.35">
      <c r="B5155" s="191">
        <v>36861</v>
      </c>
      <c r="C5155" s="72">
        <v>12.79</v>
      </c>
      <c r="D5155" s="192">
        <f t="shared" si="82"/>
        <v>-0.98918219417919162</v>
      </c>
      <c r="E5155">
        <v>-6.9875776397516631E-3</v>
      </c>
    </row>
    <row r="5156" spans="2:5" x14ac:dyDescent="0.35">
      <c r="B5156" s="191">
        <v>45532</v>
      </c>
      <c r="C5156" s="72">
        <v>1182.31</v>
      </c>
      <c r="D5156" s="192">
        <f t="shared" si="82"/>
        <v>33.682018187151655</v>
      </c>
      <c r="E5156">
        <v>-6.9878971636866405E-3</v>
      </c>
    </row>
    <row r="5157" spans="2:5" x14ac:dyDescent="0.35">
      <c r="B5157" s="191">
        <v>38345</v>
      </c>
      <c r="C5157" s="72">
        <v>34.090000000000003</v>
      </c>
      <c r="D5157" s="192">
        <f t="shared" si="82"/>
        <v>-0.97080885752941382</v>
      </c>
      <c r="E5157">
        <v>-6.9909699970869266E-3</v>
      </c>
    </row>
    <row r="5158" spans="2:5" x14ac:dyDescent="0.35">
      <c r="B5158" s="191">
        <v>45986</v>
      </c>
      <c r="C5158" s="72">
        <v>1167.82</v>
      </c>
      <c r="D5158" s="192">
        <f t="shared" si="82"/>
        <v>0.31686249746284467</v>
      </c>
      <c r="E5158">
        <v>-6.9980017856383636E-3</v>
      </c>
    </row>
    <row r="5159" spans="2:5" x14ac:dyDescent="0.35">
      <c r="B5159" s="191">
        <v>45652</v>
      </c>
      <c r="C5159" s="72">
        <v>886.82</v>
      </c>
      <c r="D5159" s="192">
        <f t="shared" si="82"/>
        <v>8.3377108860573923E-2</v>
      </c>
      <c r="E5159">
        <v>-6.9983315977470983E-3</v>
      </c>
    </row>
    <row r="5160" spans="2:5" x14ac:dyDescent="0.35">
      <c r="B5160" s="191">
        <v>45120</v>
      </c>
      <c r="C5160" s="72">
        <v>818.57</v>
      </c>
      <c r="D5160" s="192">
        <f t="shared" si="82"/>
        <v>3.1555995532541381</v>
      </c>
      <c r="E5160">
        <v>-6.9995390251594847E-3</v>
      </c>
    </row>
    <row r="5161" spans="2:5" x14ac:dyDescent="0.35">
      <c r="B5161" s="191">
        <v>42999</v>
      </c>
      <c r="C5161" s="72">
        <v>196.98</v>
      </c>
      <c r="D5161" s="192">
        <f t="shared" si="82"/>
        <v>-0.68681135225375622</v>
      </c>
      <c r="E5161">
        <v>-7.0071079296265548E-3</v>
      </c>
    </row>
    <row r="5162" spans="2:5" x14ac:dyDescent="0.35">
      <c r="B5162" s="191">
        <v>44301</v>
      </c>
      <c r="C5162" s="72">
        <v>628.95000000000005</v>
      </c>
      <c r="D5162" s="192">
        <f t="shared" si="82"/>
        <v>10.391957978627062</v>
      </c>
      <c r="E5162">
        <v>-7.0098991142897304E-3</v>
      </c>
    </row>
    <row r="5163" spans="2:5" x14ac:dyDescent="0.35">
      <c r="B5163" s="191">
        <v>39056</v>
      </c>
      <c r="C5163" s="72">
        <v>55.21</v>
      </c>
      <c r="D5163" s="192">
        <f t="shared" si="82"/>
        <v>-0.58494963163434077</v>
      </c>
      <c r="E5163">
        <v>-7.0143884892086561E-3</v>
      </c>
    </row>
    <row r="5164" spans="2:5" x14ac:dyDescent="0.35">
      <c r="B5164" s="191">
        <v>41477</v>
      </c>
      <c r="C5164" s="72">
        <v>133.02000000000001</v>
      </c>
      <c r="D5164" s="192">
        <f t="shared" si="82"/>
        <v>0.17768924302788847</v>
      </c>
      <c r="E5164">
        <v>-7.0170200059719301E-3</v>
      </c>
    </row>
    <row r="5165" spans="2:5" x14ac:dyDescent="0.35">
      <c r="B5165" s="191">
        <v>41348</v>
      </c>
      <c r="C5165" s="72">
        <v>112.95</v>
      </c>
      <c r="D5165" s="192">
        <f t="shared" si="82"/>
        <v>-0.90276928904077747</v>
      </c>
      <c r="E5165">
        <v>-7.0329670329669636E-3</v>
      </c>
    </row>
    <row r="5166" spans="2:5" x14ac:dyDescent="0.35">
      <c r="B5166" s="191">
        <v>46009</v>
      </c>
      <c r="C5166" s="72">
        <v>1161.67</v>
      </c>
      <c r="D5166" s="192">
        <f t="shared" si="82"/>
        <v>8.5825115670421281E-2</v>
      </c>
      <c r="E5166">
        <v>-7.0347892982306481E-3</v>
      </c>
    </row>
    <row r="5167" spans="2:5" x14ac:dyDescent="0.35">
      <c r="B5167" s="191">
        <v>45469</v>
      </c>
      <c r="C5167" s="72">
        <v>1069.8499999999999</v>
      </c>
      <c r="D5167" s="192">
        <f t="shared" si="82"/>
        <v>43.614261884904082</v>
      </c>
      <c r="E5167">
        <v>-7.0352598312652947E-3</v>
      </c>
    </row>
    <row r="5168" spans="2:5" x14ac:dyDescent="0.35">
      <c r="B5168" s="191">
        <v>37986</v>
      </c>
      <c r="C5168" s="72">
        <v>23.98</v>
      </c>
      <c r="D5168" s="192">
        <f t="shared" si="82"/>
        <v>-0.79998331804153811</v>
      </c>
      <c r="E5168">
        <v>-7.0393374741199999E-3</v>
      </c>
    </row>
    <row r="5169" spans="2:5" x14ac:dyDescent="0.35">
      <c r="B5169" s="191">
        <v>41437</v>
      </c>
      <c r="C5169" s="72">
        <v>119.89</v>
      </c>
      <c r="D5169" s="192">
        <f t="shared" si="82"/>
        <v>-0.84737693022545291</v>
      </c>
      <c r="E5169">
        <v>-7.0399204903096591E-3</v>
      </c>
    </row>
    <row r="5170" spans="2:5" x14ac:dyDescent="0.35">
      <c r="B5170" s="191">
        <v>44477</v>
      </c>
      <c r="C5170" s="72">
        <v>785.53</v>
      </c>
      <c r="D5170" s="192">
        <f t="shared" si="82"/>
        <v>2.9809953375228058</v>
      </c>
      <c r="E5170">
        <v>-7.0408292251296078E-3</v>
      </c>
    </row>
    <row r="5171" spans="2:5" x14ac:dyDescent="0.35">
      <c r="B5171" s="191">
        <v>43488</v>
      </c>
      <c r="C5171" s="72">
        <v>197.32</v>
      </c>
      <c r="D5171" s="192">
        <f t="shared" si="82"/>
        <v>1.2584411125100146</v>
      </c>
      <c r="E5171">
        <v>-7.0450885668277285E-3</v>
      </c>
    </row>
    <row r="5172" spans="2:5" x14ac:dyDescent="0.35">
      <c r="B5172" s="191">
        <v>41079</v>
      </c>
      <c r="C5172" s="72">
        <v>87.37</v>
      </c>
      <c r="D5172" s="192">
        <f t="shared" si="82"/>
        <v>-0.88232362686205312</v>
      </c>
      <c r="E5172">
        <v>-7.0462552562789993E-3</v>
      </c>
    </row>
    <row r="5173" spans="2:5" x14ac:dyDescent="0.35">
      <c r="B5173" s="191">
        <v>44879</v>
      </c>
      <c r="C5173" s="72">
        <v>742.46</v>
      </c>
      <c r="D5173" s="192">
        <f t="shared" si="82"/>
        <v>5.3501539514197747</v>
      </c>
      <c r="E5173">
        <v>-7.0479986091236402E-3</v>
      </c>
    </row>
    <row r="5174" spans="2:5" x14ac:dyDescent="0.35">
      <c r="B5174" s="191">
        <v>42194</v>
      </c>
      <c r="C5174" s="72">
        <v>116.92</v>
      </c>
      <c r="D5174" s="192">
        <f t="shared" si="82"/>
        <v>-0.84936289730342573</v>
      </c>
      <c r="E5174">
        <v>-7.0488322717622287E-3</v>
      </c>
    </row>
    <row r="5175" spans="2:5" x14ac:dyDescent="0.35">
      <c r="B5175" s="191">
        <v>44916</v>
      </c>
      <c r="C5175" s="72">
        <v>776.17</v>
      </c>
      <c r="D5175" s="192">
        <f t="shared" si="82"/>
        <v>2.1525995125913893</v>
      </c>
      <c r="E5175">
        <v>-7.0489202742810564E-3</v>
      </c>
    </row>
    <row r="5176" spans="2:5" x14ac:dyDescent="0.35">
      <c r="B5176" s="191">
        <v>43640</v>
      </c>
      <c r="C5176" s="72">
        <v>246.2</v>
      </c>
      <c r="D5176" s="192">
        <f t="shared" si="82"/>
        <v>3.6070359281437128</v>
      </c>
      <c r="E5176">
        <v>-7.0578745714862112E-3</v>
      </c>
    </row>
    <row r="5177" spans="2:5" x14ac:dyDescent="0.35">
      <c r="B5177" s="191">
        <v>39101</v>
      </c>
      <c r="C5177" s="72">
        <v>53.44</v>
      </c>
      <c r="D5177" s="192">
        <f t="shared" si="82"/>
        <v>3.7502222222222219</v>
      </c>
      <c r="E5177">
        <v>-7.0605722779636393E-3</v>
      </c>
    </row>
    <row r="5178" spans="2:5" x14ac:dyDescent="0.35">
      <c r="B5178" s="191">
        <v>37264</v>
      </c>
      <c r="C5178" s="72">
        <v>11.25</v>
      </c>
      <c r="D5178" s="192">
        <f t="shared" si="82"/>
        <v>-0.98072111594749289</v>
      </c>
      <c r="E5178">
        <v>-7.0609002647837871E-3</v>
      </c>
    </row>
    <row r="5179" spans="2:5" x14ac:dyDescent="0.35">
      <c r="B5179" s="191">
        <v>44264</v>
      </c>
      <c r="C5179" s="72">
        <v>583.54</v>
      </c>
      <c r="D5179" s="192">
        <f t="shared" si="82"/>
        <v>1.9856229214632899</v>
      </c>
      <c r="E5179">
        <v>-7.0615460531914254E-3</v>
      </c>
    </row>
    <row r="5180" spans="2:5" x14ac:dyDescent="0.35">
      <c r="B5180" s="191">
        <v>42993</v>
      </c>
      <c r="C5180" s="72">
        <v>195.45</v>
      </c>
      <c r="D5180" s="192">
        <f t="shared" si="82"/>
        <v>12.91103202846975</v>
      </c>
      <c r="E5180">
        <v>-7.0615728510465825E-3</v>
      </c>
    </row>
    <row r="5181" spans="2:5" x14ac:dyDescent="0.35">
      <c r="B5181" s="191">
        <v>36790</v>
      </c>
      <c r="C5181" s="72">
        <v>14.05</v>
      </c>
      <c r="D5181" s="192">
        <f t="shared" si="82"/>
        <v>0.25111308993766701</v>
      </c>
      <c r="E5181">
        <v>-7.0671378091872183E-3</v>
      </c>
    </row>
    <row r="5182" spans="2:5" x14ac:dyDescent="0.35">
      <c r="B5182" s="191">
        <v>37301</v>
      </c>
      <c r="C5182" s="72">
        <v>11.23</v>
      </c>
      <c r="D5182" s="192">
        <f t="shared" si="82"/>
        <v>-0.99001768904612486</v>
      </c>
      <c r="E5182">
        <v>-7.0733863837312283E-3</v>
      </c>
    </row>
    <row r="5183" spans="2:5" x14ac:dyDescent="0.35">
      <c r="B5183" s="191">
        <v>45306</v>
      </c>
      <c r="C5183" s="72">
        <v>1124.99</v>
      </c>
      <c r="D5183" s="192">
        <f t="shared" si="82"/>
        <v>19.577830620084139</v>
      </c>
      <c r="E5183">
        <v>-7.0784900398054296E-3</v>
      </c>
    </row>
    <row r="5184" spans="2:5" x14ac:dyDescent="0.35">
      <c r="B5184" s="191">
        <v>39324</v>
      </c>
      <c r="C5184" s="72">
        <v>54.67</v>
      </c>
      <c r="D5184" s="192">
        <f t="shared" si="82"/>
        <v>-0.93708281544906324</v>
      </c>
      <c r="E5184">
        <v>-7.0831819832909426E-3</v>
      </c>
    </row>
    <row r="5185" spans="2:5" x14ac:dyDescent="0.35">
      <c r="B5185" s="191">
        <v>45196</v>
      </c>
      <c r="C5185" s="72">
        <v>868.92</v>
      </c>
      <c r="D5185" s="192">
        <f t="shared" si="82"/>
        <v>8.8539351326831461</v>
      </c>
      <c r="E5185">
        <v>-7.0847426638632749E-3</v>
      </c>
    </row>
    <row r="5186" spans="2:5" x14ac:dyDescent="0.35">
      <c r="B5186" s="191">
        <v>40319</v>
      </c>
      <c r="C5186" s="72">
        <v>88.18</v>
      </c>
      <c r="D5186" s="192">
        <f t="shared" si="82"/>
        <v>-0.34316573556797014</v>
      </c>
      <c r="E5186">
        <v>-7.0937957437224863E-3</v>
      </c>
    </row>
    <row r="5187" spans="2:5" x14ac:dyDescent="0.35">
      <c r="B5187" s="191">
        <v>41857</v>
      </c>
      <c r="C5187" s="72">
        <v>134.25</v>
      </c>
      <c r="D5187" s="192">
        <f t="shared" si="82"/>
        <v>-0.7658457459796979</v>
      </c>
      <c r="E5187">
        <v>-7.1000665631241189E-3</v>
      </c>
    </row>
    <row r="5188" spans="2:5" x14ac:dyDescent="0.35">
      <c r="B5188" s="191">
        <v>44189</v>
      </c>
      <c r="C5188" s="72">
        <v>573.34</v>
      </c>
      <c r="D5188" s="192">
        <f t="shared" ref="D5188:D5251" si="83">C5188/C5189-1</f>
        <v>4.1255140354013946</v>
      </c>
      <c r="E5188">
        <v>-7.1003047935717101E-3</v>
      </c>
    </row>
    <row r="5189" spans="2:5" x14ac:dyDescent="0.35">
      <c r="B5189" s="191">
        <v>42537</v>
      </c>
      <c r="C5189" s="72">
        <v>111.86</v>
      </c>
      <c r="D5189" s="192">
        <f t="shared" si="83"/>
        <v>-0.80271256988659412</v>
      </c>
      <c r="E5189">
        <v>-7.1010118941948752E-3</v>
      </c>
    </row>
    <row r="5190" spans="2:5" x14ac:dyDescent="0.35">
      <c r="B5190" s="191">
        <v>44195</v>
      </c>
      <c r="C5190" s="72">
        <v>566.99</v>
      </c>
      <c r="D5190" s="192">
        <f t="shared" si="83"/>
        <v>-0.19443339395317116</v>
      </c>
      <c r="E5190">
        <v>-7.1097101829961096E-3</v>
      </c>
    </row>
    <row r="5191" spans="2:5" x14ac:dyDescent="0.35">
      <c r="B5191" s="191">
        <v>44566</v>
      </c>
      <c r="C5191" s="72">
        <v>703.84</v>
      </c>
      <c r="D5191" s="192">
        <f t="shared" si="83"/>
        <v>62.011638316920326</v>
      </c>
      <c r="E5191">
        <v>-7.109807019523684E-3</v>
      </c>
    </row>
    <row r="5192" spans="2:5" x14ac:dyDescent="0.35">
      <c r="B5192" s="191">
        <v>37265</v>
      </c>
      <c r="C5192" s="72">
        <v>11.17</v>
      </c>
      <c r="D5192" s="192">
        <f t="shared" si="83"/>
        <v>-0.27041149575440893</v>
      </c>
      <c r="E5192">
        <v>-7.1111111111110681E-3</v>
      </c>
    </row>
    <row r="5193" spans="2:5" x14ac:dyDescent="0.35">
      <c r="B5193" s="191">
        <v>35331</v>
      </c>
      <c r="C5193" s="72">
        <v>15.31</v>
      </c>
      <c r="D5193" s="192">
        <f t="shared" si="83"/>
        <v>0.1014388489208633</v>
      </c>
      <c r="E5193">
        <v>-7.1335927367055518E-3</v>
      </c>
    </row>
    <row r="5194" spans="2:5" x14ac:dyDescent="0.35">
      <c r="B5194" s="191">
        <v>37035</v>
      </c>
      <c r="C5194" s="72">
        <v>13.9</v>
      </c>
      <c r="D5194" s="192">
        <f t="shared" si="83"/>
        <v>-9.0909090909090828E-2</v>
      </c>
      <c r="E5194">
        <v>-7.1428571428571175E-3</v>
      </c>
    </row>
    <row r="5195" spans="2:5" x14ac:dyDescent="0.35">
      <c r="B5195" s="191">
        <v>37854</v>
      </c>
      <c r="C5195" s="72">
        <v>15.29</v>
      </c>
      <c r="D5195" s="192">
        <f t="shared" si="83"/>
        <v>-0.83331516406846184</v>
      </c>
      <c r="E5195">
        <v>-7.1428571428572285E-3</v>
      </c>
    </row>
    <row r="5196" spans="2:5" x14ac:dyDescent="0.35">
      <c r="B5196" s="191">
        <v>40548</v>
      </c>
      <c r="C5196" s="72">
        <v>91.73</v>
      </c>
      <c r="D5196" s="192">
        <f t="shared" si="83"/>
        <v>0.69337271552519852</v>
      </c>
      <c r="E5196">
        <v>-7.1436302630154547E-3</v>
      </c>
    </row>
    <row r="5197" spans="2:5" x14ac:dyDescent="0.35">
      <c r="B5197" s="191">
        <v>38923</v>
      </c>
      <c r="C5197" s="72">
        <v>54.17</v>
      </c>
      <c r="D5197" s="192">
        <f t="shared" si="83"/>
        <v>-0.94169877521148593</v>
      </c>
      <c r="E5197">
        <v>-7.1480938416422779E-3</v>
      </c>
    </row>
    <row r="5198" spans="2:5" x14ac:dyDescent="0.35">
      <c r="B5198" s="191">
        <v>45274</v>
      </c>
      <c r="C5198" s="72">
        <v>929.14</v>
      </c>
      <c r="D5198" s="192">
        <f t="shared" si="83"/>
        <v>82.630963096309628</v>
      </c>
      <c r="E5198">
        <v>-7.1487342786618058E-3</v>
      </c>
    </row>
    <row r="5199" spans="2:5" x14ac:dyDescent="0.35">
      <c r="B5199" s="191">
        <v>37349</v>
      </c>
      <c r="C5199" s="72">
        <v>11.11</v>
      </c>
      <c r="D5199" s="192">
        <f t="shared" si="83"/>
        <v>-0.3844875346260388</v>
      </c>
      <c r="E5199">
        <v>-7.1492403932081894E-3</v>
      </c>
    </row>
    <row r="5200" spans="2:5" x14ac:dyDescent="0.35">
      <c r="B5200" s="191">
        <v>35180</v>
      </c>
      <c r="C5200" s="72">
        <v>18.05</v>
      </c>
      <c r="D5200" s="192">
        <f t="shared" si="83"/>
        <v>-0.72901966671670926</v>
      </c>
      <c r="E5200">
        <v>-7.1507150715071077E-3</v>
      </c>
    </row>
    <row r="5201" spans="2:5" x14ac:dyDescent="0.35">
      <c r="B5201" s="191">
        <v>39547</v>
      </c>
      <c r="C5201" s="72">
        <v>66.61</v>
      </c>
      <c r="D5201" s="192">
        <f t="shared" si="83"/>
        <v>-0.7331864610454637</v>
      </c>
      <c r="E5201">
        <v>-7.154568490087998E-3</v>
      </c>
    </row>
    <row r="5202" spans="2:5" x14ac:dyDescent="0.35">
      <c r="B5202" s="191">
        <v>43690</v>
      </c>
      <c r="C5202" s="72">
        <v>249.65</v>
      </c>
      <c r="D5202" s="192">
        <f t="shared" si="83"/>
        <v>3.0939652345031163</v>
      </c>
      <c r="E5202">
        <v>-7.1584808112944431E-3</v>
      </c>
    </row>
    <row r="5203" spans="2:5" x14ac:dyDescent="0.35">
      <c r="B5203" s="191">
        <v>38930</v>
      </c>
      <c r="C5203" s="72">
        <v>60.98</v>
      </c>
      <c r="D5203" s="192">
        <f t="shared" si="83"/>
        <v>4.5135623869801078</v>
      </c>
      <c r="E5203">
        <v>-7.1637902963205269E-3</v>
      </c>
    </row>
    <row r="5204" spans="2:5" x14ac:dyDescent="0.35">
      <c r="B5204" s="191">
        <v>37663</v>
      </c>
      <c r="C5204" s="72">
        <v>11.06</v>
      </c>
      <c r="D5204" s="192">
        <f t="shared" si="83"/>
        <v>9.0497737556560764E-4</v>
      </c>
      <c r="E5204">
        <v>-7.1813285457810183E-3</v>
      </c>
    </row>
    <row r="5205" spans="2:5" x14ac:dyDescent="0.35">
      <c r="B5205" s="191">
        <v>37343</v>
      </c>
      <c r="C5205" s="72">
        <v>11.05</v>
      </c>
      <c r="D5205" s="192">
        <f t="shared" si="83"/>
        <v>-0.3844011142061281</v>
      </c>
      <c r="E5205">
        <v>-7.1877807726864473E-3</v>
      </c>
    </row>
    <row r="5206" spans="2:5" x14ac:dyDescent="0.35">
      <c r="B5206" s="191">
        <v>37936</v>
      </c>
      <c r="C5206" s="72">
        <v>17.95</v>
      </c>
      <c r="D5206" s="192">
        <f t="shared" si="83"/>
        <v>0.18325642715886614</v>
      </c>
      <c r="E5206">
        <v>-7.1902654867256333E-3</v>
      </c>
    </row>
    <row r="5207" spans="2:5" x14ac:dyDescent="0.35">
      <c r="B5207" s="191">
        <v>36041</v>
      </c>
      <c r="C5207" s="72">
        <v>15.17</v>
      </c>
      <c r="D5207" s="192">
        <f t="shared" si="83"/>
        <v>-0.98540925266903912</v>
      </c>
      <c r="E5207">
        <v>-7.1989528795811664E-3</v>
      </c>
    </row>
    <row r="5208" spans="2:5" x14ac:dyDescent="0.35">
      <c r="B5208" s="191">
        <v>46108</v>
      </c>
      <c r="C5208" s="72">
        <v>1039.7</v>
      </c>
      <c r="D5208" s="192">
        <f t="shared" si="83"/>
        <v>8.4346642468239565</v>
      </c>
      <c r="E5208">
        <v>-7.199877773958141E-3</v>
      </c>
    </row>
    <row r="5209" spans="2:5" x14ac:dyDescent="0.35">
      <c r="B5209" s="191">
        <v>41352</v>
      </c>
      <c r="C5209" s="72">
        <v>110.2</v>
      </c>
      <c r="D5209" s="192">
        <f t="shared" si="83"/>
        <v>9</v>
      </c>
      <c r="E5209">
        <v>-7.2072072072071336E-3</v>
      </c>
    </row>
    <row r="5210" spans="2:5" x14ac:dyDescent="0.35">
      <c r="B5210" s="191">
        <v>37489</v>
      </c>
      <c r="C5210" s="72">
        <v>11.02</v>
      </c>
      <c r="D5210" s="192">
        <f t="shared" si="83"/>
        <v>9.0826521344222755E-4</v>
      </c>
      <c r="E5210">
        <v>-7.2072072072072446E-3</v>
      </c>
    </row>
    <row r="5211" spans="2:5" x14ac:dyDescent="0.35">
      <c r="B5211" s="191">
        <v>37368</v>
      </c>
      <c r="C5211" s="72">
        <v>11.01</v>
      </c>
      <c r="D5211" s="192">
        <f t="shared" si="83"/>
        <v>-0.71402597402597401</v>
      </c>
      <c r="E5211">
        <v>-7.2137060414788623E-3</v>
      </c>
    </row>
    <row r="5212" spans="2:5" x14ac:dyDescent="0.35">
      <c r="B5212" s="191">
        <v>38406</v>
      </c>
      <c r="C5212" s="72">
        <v>38.5</v>
      </c>
      <c r="D5212" s="192">
        <f t="shared" si="83"/>
        <v>-0.82461734693877553</v>
      </c>
      <c r="E5212">
        <v>-7.2202166064981865E-3</v>
      </c>
    </row>
    <row r="5213" spans="2:5" x14ac:dyDescent="0.35">
      <c r="B5213" s="191">
        <v>43343</v>
      </c>
      <c r="C5213" s="72">
        <v>219.52</v>
      </c>
      <c r="D5213" s="192">
        <f t="shared" si="83"/>
        <v>15</v>
      </c>
      <c r="E5213">
        <v>-7.2358900144717797E-3</v>
      </c>
    </row>
    <row r="5214" spans="2:5" x14ac:dyDescent="0.35">
      <c r="B5214" s="191">
        <v>35562</v>
      </c>
      <c r="C5214" s="72">
        <v>13.72</v>
      </c>
      <c r="D5214" s="192">
        <f t="shared" si="83"/>
        <v>0.66707168894289182</v>
      </c>
      <c r="E5214">
        <v>-7.2358900144717797E-3</v>
      </c>
    </row>
    <row r="5215" spans="2:5" x14ac:dyDescent="0.35">
      <c r="B5215" s="191">
        <v>37168</v>
      </c>
      <c r="C5215" s="72">
        <v>8.23</v>
      </c>
      <c r="D5215" s="192">
        <f t="shared" si="83"/>
        <v>-0.95674113009198425</v>
      </c>
      <c r="E5215">
        <v>-7.2376357056693763E-3</v>
      </c>
    </row>
    <row r="5216" spans="2:5" x14ac:dyDescent="0.35">
      <c r="B5216" s="191">
        <v>43012</v>
      </c>
      <c r="C5216" s="72">
        <v>190.25</v>
      </c>
      <c r="D5216" s="192">
        <f t="shared" si="83"/>
        <v>-0.34997266639333058</v>
      </c>
      <c r="E5216">
        <v>-7.2531830515549789E-3</v>
      </c>
    </row>
    <row r="5217" spans="2:5" x14ac:dyDescent="0.35">
      <c r="B5217" s="191">
        <v>43109</v>
      </c>
      <c r="C5217" s="72">
        <v>292.68</v>
      </c>
      <c r="D5217" s="192">
        <f t="shared" si="83"/>
        <v>3.2801988885639082</v>
      </c>
      <c r="E5217">
        <v>-7.2586663048639366E-3</v>
      </c>
    </row>
    <row r="5218" spans="2:5" x14ac:dyDescent="0.35">
      <c r="B5218" s="191">
        <v>38706</v>
      </c>
      <c r="C5218" s="72">
        <v>68.38</v>
      </c>
      <c r="D5218" s="192">
        <f t="shared" si="83"/>
        <v>1.1713030746705044E-3</v>
      </c>
      <c r="E5218">
        <v>-7.2590011614401817E-3</v>
      </c>
    </row>
    <row r="5219" spans="2:5" x14ac:dyDescent="0.35">
      <c r="B5219" s="191">
        <v>40868</v>
      </c>
      <c r="C5219" s="72">
        <v>68.3</v>
      </c>
      <c r="D5219" s="192">
        <f t="shared" si="83"/>
        <v>-0.91377569055193653</v>
      </c>
      <c r="E5219">
        <v>-7.2674418604651292E-3</v>
      </c>
    </row>
    <row r="5220" spans="2:5" x14ac:dyDescent="0.35">
      <c r="B5220" s="191">
        <v>44812</v>
      </c>
      <c r="C5220" s="72">
        <v>792.12</v>
      </c>
      <c r="D5220" s="192">
        <f t="shared" si="83"/>
        <v>5.6676767676767676</v>
      </c>
      <c r="E5220">
        <v>-7.2688991377580781E-3</v>
      </c>
    </row>
    <row r="5221" spans="2:5" x14ac:dyDescent="0.35">
      <c r="B5221" s="191">
        <v>42188</v>
      </c>
      <c r="C5221" s="72">
        <v>118.8</v>
      </c>
      <c r="D5221" s="192">
        <f t="shared" si="83"/>
        <v>9.8791208791208796</v>
      </c>
      <c r="E5221">
        <v>-7.2699924793181436E-3</v>
      </c>
    </row>
    <row r="5222" spans="2:5" x14ac:dyDescent="0.35">
      <c r="B5222" s="191">
        <v>37491</v>
      </c>
      <c r="C5222" s="72">
        <v>10.92</v>
      </c>
      <c r="D5222" s="192">
        <f t="shared" si="83"/>
        <v>-0.96151541850220268</v>
      </c>
      <c r="E5222">
        <v>-7.2727272727273196E-3</v>
      </c>
    </row>
    <row r="5223" spans="2:5" x14ac:dyDescent="0.35">
      <c r="B5223" s="191">
        <v>43791</v>
      </c>
      <c r="C5223" s="72">
        <v>283.75</v>
      </c>
      <c r="D5223" s="192">
        <f t="shared" si="83"/>
        <v>4.0751207297442322</v>
      </c>
      <c r="E5223">
        <v>-7.2770527936185658E-3</v>
      </c>
    </row>
    <row r="5224" spans="2:5" x14ac:dyDescent="0.35">
      <c r="B5224" s="191">
        <v>38978</v>
      </c>
      <c r="C5224" s="72">
        <v>55.91</v>
      </c>
      <c r="D5224" s="192">
        <f t="shared" si="83"/>
        <v>4.1340679522497696</v>
      </c>
      <c r="E5224">
        <v>-7.2798295454545858E-3</v>
      </c>
    </row>
    <row r="5225" spans="2:5" x14ac:dyDescent="0.35">
      <c r="B5225" s="191">
        <v>37650</v>
      </c>
      <c r="C5225" s="72">
        <v>10.89</v>
      </c>
      <c r="D5225" s="192">
        <f t="shared" si="83"/>
        <v>0.33619631901840497</v>
      </c>
      <c r="E5225">
        <v>-7.2926162260711358E-3</v>
      </c>
    </row>
    <row r="5226" spans="2:5" x14ac:dyDescent="0.35">
      <c r="B5226" s="191">
        <v>37172</v>
      </c>
      <c r="C5226" s="72">
        <v>8.15</v>
      </c>
      <c r="D5226" s="192">
        <f t="shared" si="83"/>
        <v>-0.90155815919797078</v>
      </c>
      <c r="E5226">
        <v>-7.3081607795372205E-3</v>
      </c>
    </row>
    <row r="5227" spans="2:5" x14ac:dyDescent="0.35">
      <c r="B5227" s="191">
        <v>40196</v>
      </c>
      <c r="C5227" s="72">
        <v>82.79</v>
      </c>
      <c r="D5227" s="192">
        <f t="shared" si="83"/>
        <v>-0.56086564472497735</v>
      </c>
      <c r="E5227">
        <v>-7.314148681055177E-3</v>
      </c>
    </row>
    <row r="5228" spans="2:5" x14ac:dyDescent="0.35">
      <c r="B5228" s="191">
        <v>43031</v>
      </c>
      <c r="C5228" s="72">
        <v>188.53</v>
      </c>
      <c r="D5228" s="192">
        <f t="shared" si="83"/>
        <v>-0.83663477869051328</v>
      </c>
      <c r="E5228">
        <v>-7.318871103622504E-3</v>
      </c>
    </row>
    <row r="5229" spans="2:5" x14ac:dyDescent="0.35">
      <c r="B5229" s="191">
        <v>45992</v>
      </c>
      <c r="C5229" s="72">
        <v>1154.04</v>
      </c>
      <c r="D5229" s="192">
        <f t="shared" si="83"/>
        <v>29.505947660586838</v>
      </c>
      <c r="E5229">
        <v>-7.3286540049545268E-3</v>
      </c>
    </row>
    <row r="5230" spans="2:5" x14ac:dyDescent="0.35">
      <c r="B5230" s="191">
        <v>38449</v>
      </c>
      <c r="C5230" s="72">
        <v>37.83</v>
      </c>
      <c r="D5230" s="192">
        <f t="shared" si="83"/>
        <v>0.40111111111111097</v>
      </c>
      <c r="E5230">
        <v>-7.3471529782209721E-3</v>
      </c>
    </row>
    <row r="5231" spans="2:5" x14ac:dyDescent="0.35">
      <c r="B5231" s="191">
        <v>35682</v>
      </c>
      <c r="C5231" s="72">
        <v>27</v>
      </c>
      <c r="D5231" s="192">
        <f t="shared" si="83"/>
        <v>-0.79946524064171121</v>
      </c>
      <c r="E5231">
        <v>-7.3529411764705621E-3</v>
      </c>
    </row>
    <row r="5232" spans="2:5" x14ac:dyDescent="0.35">
      <c r="B5232" s="191">
        <v>41885</v>
      </c>
      <c r="C5232" s="72">
        <v>134.63999999999999</v>
      </c>
      <c r="D5232" s="192">
        <f t="shared" si="83"/>
        <v>0.92562929061784871</v>
      </c>
      <c r="E5232">
        <v>-7.3724565025066191E-3</v>
      </c>
    </row>
    <row r="5233" spans="2:5" x14ac:dyDescent="0.35">
      <c r="B5233" s="191">
        <v>40092</v>
      </c>
      <c r="C5233" s="72">
        <v>69.92</v>
      </c>
      <c r="D5233" s="192">
        <f t="shared" si="83"/>
        <v>-0.72621191949252095</v>
      </c>
      <c r="E5233">
        <v>-7.3821692220328305E-3</v>
      </c>
    </row>
    <row r="5234" spans="2:5" x14ac:dyDescent="0.35">
      <c r="B5234" s="191">
        <v>43650</v>
      </c>
      <c r="C5234" s="72">
        <v>255.38</v>
      </c>
      <c r="D5234" s="192">
        <f t="shared" si="83"/>
        <v>22.756279069767441</v>
      </c>
      <c r="E5234">
        <v>-7.3849502487561836E-3</v>
      </c>
    </row>
    <row r="5235" spans="2:5" x14ac:dyDescent="0.35">
      <c r="B5235" s="191">
        <v>37504</v>
      </c>
      <c r="C5235" s="72">
        <v>10.75</v>
      </c>
      <c r="D5235" s="192">
        <f t="shared" si="83"/>
        <v>-0.63633288227334228</v>
      </c>
      <c r="E5235">
        <v>-7.3868882733149066E-3</v>
      </c>
    </row>
    <row r="5236" spans="2:5" x14ac:dyDescent="0.35">
      <c r="B5236" s="191">
        <v>38230</v>
      </c>
      <c r="C5236" s="72">
        <v>29.56</v>
      </c>
      <c r="D5236" s="192">
        <f t="shared" si="83"/>
        <v>-0.76841115637731117</v>
      </c>
      <c r="E5236">
        <v>-7.3875083948959919E-3</v>
      </c>
    </row>
    <row r="5237" spans="2:5" x14ac:dyDescent="0.35">
      <c r="B5237" s="191">
        <v>41761</v>
      </c>
      <c r="C5237" s="72">
        <v>127.64</v>
      </c>
      <c r="D5237" s="192">
        <f t="shared" si="83"/>
        <v>-0.28013084428402235</v>
      </c>
      <c r="E5237">
        <v>-7.3878217590792605E-3</v>
      </c>
    </row>
    <row r="5238" spans="2:5" x14ac:dyDescent="0.35">
      <c r="B5238" s="191">
        <v>43518</v>
      </c>
      <c r="C5238" s="72">
        <v>177.31</v>
      </c>
      <c r="D5238" s="192">
        <f t="shared" si="83"/>
        <v>-0.18511880141550618</v>
      </c>
      <c r="E5238">
        <v>-7.3895762190001602E-3</v>
      </c>
    </row>
    <row r="5239" spans="2:5" x14ac:dyDescent="0.35">
      <c r="B5239" s="191">
        <v>43052</v>
      </c>
      <c r="C5239" s="72">
        <v>217.59</v>
      </c>
      <c r="D5239" s="192">
        <f t="shared" si="83"/>
        <v>-9.9379139072847678E-2</v>
      </c>
      <c r="E5239">
        <v>-7.3901738059395372E-3</v>
      </c>
    </row>
    <row r="5240" spans="2:5" x14ac:dyDescent="0.35">
      <c r="B5240" s="191">
        <v>43664</v>
      </c>
      <c r="C5240" s="72">
        <v>241.6</v>
      </c>
      <c r="D5240" s="192">
        <f t="shared" si="83"/>
        <v>1.9575223405557596</v>
      </c>
      <c r="E5240">
        <v>-7.395234182415833E-3</v>
      </c>
    </row>
    <row r="5241" spans="2:5" x14ac:dyDescent="0.35">
      <c r="B5241" s="191">
        <v>40665</v>
      </c>
      <c r="C5241" s="72">
        <v>81.69</v>
      </c>
      <c r="D5241" s="192">
        <f t="shared" si="83"/>
        <v>-0.88203780450823821</v>
      </c>
      <c r="E5241">
        <v>-7.4119076549210572E-3</v>
      </c>
    </row>
    <row r="5242" spans="2:5" x14ac:dyDescent="0.35">
      <c r="B5242" s="191">
        <v>44980</v>
      </c>
      <c r="C5242" s="72">
        <v>692.51</v>
      </c>
      <c r="D5242" s="192">
        <f t="shared" si="83"/>
        <v>-6.6005799447029556E-2</v>
      </c>
      <c r="E5242">
        <v>-7.4245008528144307E-3</v>
      </c>
    </row>
    <row r="5243" spans="2:5" x14ac:dyDescent="0.35">
      <c r="B5243" s="191">
        <v>44531</v>
      </c>
      <c r="C5243" s="72">
        <v>741.45</v>
      </c>
      <c r="D5243" s="192">
        <f t="shared" si="83"/>
        <v>25.518240343347639</v>
      </c>
      <c r="E5243">
        <v>-7.4430061177225282E-3</v>
      </c>
    </row>
    <row r="5244" spans="2:5" x14ac:dyDescent="0.35">
      <c r="B5244" s="191">
        <v>38217</v>
      </c>
      <c r="C5244" s="72">
        <v>27.96</v>
      </c>
      <c r="D5244" s="192">
        <f t="shared" si="83"/>
        <v>-0.97351445053852059</v>
      </c>
      <c r="E5244">
        <v>-7.4547390841320782E-3</v>
      </c>
    </row>
    <row r="5245" spans="2:5" x14ac:dyDescent="0.35">
      <c r="B5245" s="191">
        <v>45874</v>
      </c>
      <c r="C5245" s="72">
        <v>1055.67</v>
      </c>
      <c r="D5245" s="192">
        <f t="shared" si="83"/>
        <v>-0.10386832253847522</v>
      </c>
      <c r="E5245">
        <v>-7.455810455058165E-3</v>
      </c>
    </row>
    <row r="5246" spans="2:5" x14ac:dyDescent="0.35">
      <c r="B5246" s="191">
        <v>45527</v>
      </c>
      <c r="C5246" s="72">
        <v>1178.03</v>
      </c>
      <c r="D5246" s="192">
        <f t="shared" si="83"/>
        <v>4.7808375137865955E-2</v>
      </c>
      <c r="E5246">
        <v>-7.464887226280581E-3</v>
      </c>
    </row>
    <row r="5247" spans="2:5" x14ac:dyDescent="0.35">
      <c r="B5247" s="191">
        <v>45482</v>
      </c>
      <c r="C5247" s="72">
        <v>1124.28</v>
      </c>
      <c r="D5247" s="192">
        <f t="shared" si="83"/>
        <v>0.9978320746334961</v>
      </c>
      <c r="E5247">
        <v>-7.477378062237916E-3</v>
      </c>
    </row>
    <row r="5248" spans="2:5" x14ac:dyDescent="0.35">
      <c r="B5248" s="191">
        <v>44196</v>
      </c>
      <c r="C5248" s="72">
        <v>562.75</v>
      </c>
      <c r="D5248" s="192">
        <f t="shared" si="83"/>
        <v>-0.51914039135264467</v>
      </c>
      <c r="E5248">
        <v>-7.4780860332633869E-3</v>
      </c>
    </row>
    <row r="5249" spans="2:5" x14ac:dyDescent="0.35">
      <c r="B5249" s="191">
        <v>46041</v>
      </c>
      <c r="C5249" s="72">
        <v>1170.3</v>
      </c>
      <c r="D5249" s="192">
        <f t="shared" si="83"/>
        <v>0.96504130566189805</v>
      </c>
      <c r="E5249">
        <v>-7.480154691634433E-3</v>
      </c>
    </row>
    <row r="5250" spans="2:5" x14ac:dyDescent="0.35">
      <c r="B5250" s="191">
        <v>44208</v>
      </c>
      <c r="C5250" s="72">
        <v>595.55999999999995</v>
      </c>
      <c r="D5250" s="192">
        <f t="shared" si="83"/>
        <v>14.501301405517957</v>
      </c>
      <c r="E5250">
        <v>-7.4827097741855253E-3</v>
      </c>
    </row>
    <row r="5251" spans="2:5" x14ac:dyDescent="0.35">
      <c r="B5251" s="191">
        <v>39778</v>
      </c>
      <c r="C5251" s="72">
        <v>38.42</v>
      </c>
      <c r="D5251" s="192">
        <f t="shared" si="83"/>
        <v>-0.96557224273271447</v>
      </c>
      <c r="E5251">
        <v>-7.4916042366313107E-3</v>
      </c>
    </row>
    <row r="5252" spans="2:5" x14ac:dyDescent="0.35">
      <c r="B5252" s="191">
        <v>46055</v>
      </c>
      <c r="C5252" s="72">
        <v>1115.96</v>
      </c>
      <c r="D5252" s="192">
        <f t="shared" ref="D5252:D5315" si="84">C5252/C5253-1</f>
        <v>1.7198635145015841</v>
      </c>
      <c r="E5252">
        <v>-7.4973985894574158E-3</v>
      </c>
    </row>
    <row r="5253" spans="2:5" x14ac:dyDescent="0.35">
      <c r="B5253" s="191">
        <v>44022</v>
      </c>
      <c r="C5253" s="72">
        <v>410.3</v>
      </c>
      <c r="D5253" s="192">
        <f t="shared" si="84"/>
        <v>-0.43222074615299455</v>
      </c>
      <c r="E5253">
        <v>-7.498790517658338E-3</v>
      </c>
    </row>
    <row r="5254" spans="2:5" x14ac:dyDescent="0.35">
      <c r="B5254" s="191">
        <v>44942</v>
      </c>
      <c r="C5254" s="72">
        <v>722.64</v>
      </c>
      <c r="D5254" s="192">
        <f t="shared" si="84"/>
        <v>5.8283095530567888</v>
      </c>
      <c r="E5254">
        <v>-7.4989699217140604E-3</v>
      </c>
    </row>
    <row r="5255" spans="2:5" x14ac:dyDescent="0.35">
      <c r="B5255" s="191">
        <v>42527</v>
      </c>
      <c r="C5255" s="72">
        <v>105.83</v>
      </c>
      <c r="D5255" s="192">
        <f t="shared" si="84"/>
        <v>-0.16471981057616425</v>
      </c>
      <c r="E5255">
        <v>-7.5025790115351709E-3</v>
      </c>
    </row>
    <row r="5256" spans="2:5" x14ac:dyDescent="0.35">
      <c r="B5256" s="191">
        <v>42156</v>
      </c>
      <c r="C5256" s="72">
        <v>126.7</v>
      </c>
      <c r="D5256" s="192">
        <f t="shared" si="84"/>
        <v>-0.83105765640834184</v>
      </c>
      <c r="E5256">
        <v>-7.5199749334168287E-3</v>
      </c>
    </row>
    <row r="5257" spans="2:5" x14ac:dyDescent="0.35">
      <c r="B5257" s="191">
        <v>45050</v>
      </c>
      <c r="C5257" s="72">
        <v>749.96</v>
      </c>
      <c r="D5257" s="192">
        <f t="shared" si="84"/>
        <v>6.1282197509742424</v>
      </c>
      <c r="E5257">
        <v>-7.5430749278775355E-3</v>
      </c>
    </row>
    <row r="5258" spans="2:5" x14ac:dyDescent="0.35">
      <c r="B5258" s="191">
        <v>42516</v>
      </c>
      <c r="C5258" s="72">
        <v>105.21</v>
      </c>
      <c r="D5258" s="192">
        <f t="shared" si="84"/>
        <v>-0.81769190781493672</v>
      </c>
      <c r="E5258">
        <v>-7.5464578813320138E-3</v>
      </c>
    </row>
    <row r="5259" spans="2:5" x14ac:dyDescent="0.35">
      <c r="B5259" s="191">
        <v>44202</v>
      </c>
      <c r="C5259" s="72">
        <v>577.1</v>
      </c>
      <c r="D5259" s="192">
        <f t="shared" si="84"/>
        <v>-0.39272447938041266</v>
      </c>
      <c r="E5259">
        <v>-7.5495709298526448E-3</v>
      </c>
    </row>
    <row r="5260" spans="2:5" x14ac:dyDescent="0.35">
      <c r="B5260" s="191">
        <v>45670</v>
      </c>
      <c r="C5260" s="72">
        <v>950.31</v>
      </c>
      <c r="D5260" s="192">
        <f t="shared" si="84"/>
        <v>102.29456521739131</v>
      </c>
      <c r="E5260">
        <v>-7.5505984084216493E-3</v>
      </c>
    </row>
    <row r="5261" spans="2:5" x14ac:dyDescent="0.35">
      <c r="B5261" s="191">
        <v>37188</v>
      </c>
      <c r="C5261" s="72">
        <v>9.1999999999999993</v>
      </c>
      <c r="D5261" s="192">
        <f t="shared" si="84"/>
        <v>-0.98825091949325705</v>
      </c>
      <c r="E5261">
        <v>-7.5512405609493571E-3</v>
      </c>
    </row>
    <row r="5262" spans="2:5" x14ac:dyDescent="0.35">
      <c r="B5262" s="191">
        <v>45086</v>
      </c>
      <c r="C5262" s="72">
        <v>783.04</v>
      </c>
      <c r="D5262" s="192">
        <f t="shared" si="84"/>
        <v>0.5134424708633718</v>
      </c>
      <c r="E5262">
        <v>-7.5538656527249781E-3</v>
      </c>
    </row>
    <row r="5263" spans="2:5" x14ac:dyDescent="0.35">
      <c r="B5263" s="191">
        <v>44089</v>
      </c>
      <c r="C5263" s="72">
        <v>517.39</v>
      </c>
      <c r="D5263" s="192">
        <f t="shared" si="84"/>
        <v>-0.53131992064714251</v>
      </c>
      <c r="E5263">
        <v>-7.5956651002206943E-3</v>
      </c>
    </row>
    <row r="5264" spans="2:5" x14ac:dyDescent="0.35">
      <c r="B5264" s="191">
        <v>45331</v>
      </c>
      <c r="C5264" s="72">
        <v>1103.93</v>
      </c>
      <c r="D5264" s="192">
        <f t="shared" si="84"/>
        <v>13.087927514037775</v>
      </c>
      <c r="E5264">
        <v>-7.5963249968535873E-3</v>
      </c>
    </row>
    <row r="5265" spans="2:5" x14ac:dyDescent="0.35">
      <c r="B5265" s="191">
        <v>40200</v>
      </c>
      <c r="C5265" s="72">
        <v>78.36</v>
      </c>
      <c r="D5265" s="192">
        <f t="shared" si="84"/>
        <v>-0.73683503492745839</v>
      </c>
      <c r="E5265">
        <v>-7.5987841945287515E-3</v>
      </c>
    </row>
    <row r="5266" spans="2:5" x14ac:dyDescent="0.35">
      <c r="B5266" s="191">
        <v>43802</v>
      </c>
      <c r="C5266" s="72">
        <v>297.76</v>
      </c>
      <c r="D5266" s="192">
        <f t="shared" si="84"/>
        <v>18.02619808306709</v>
      </c>
      <c r="E5266">
        <v>-7.598986801759855E-3</v>
      </c>
    </row>
    <row r="5267" spans="2:5" x14ac:dyDescent="0.35">
      <c r="B5267" s="191">
        <v>36081</v>
      </c>
      <c r="C5267" s="72">
        <v>15.65</v>
      </c>
      <c r="D5267" s="192">
        <f t="shared" si="84"/>
        <v>-0.95733369683751368</v>
      </c>
      <c r="E5267">
        <v>-7.609384908053185E-3</v>
      </c>
    </row>
    <row r="5268" spans="2:5" x14ac:dyDescent="0.35">
      <c r="B5268" s="191">
        <v>44013</v>
      </c>
      <c r="C5268" s="72">
        <v>366.8</v>
      </c>
      <c r="D5268" s="192">
        <f t="shared" si="84"/>
        <v>2.5252282556463239</v>
      </c>
      <c r="E5268">
        <v>-7.6294572804501692E-3</v>
      </c>
    </row>
    <row r="5269" spans="2:5" x14ac:dyDescent="0.35">
      <c r="B5269" s="191">
        <v>42501</v>
      </c>
      <c r="C5269" s="72">
        <v>104.05</v>
      </c>
      <c r="D5269" s="192">
        <f t="shared" si="84"/>
        <v>1.4327799859714752</v>
      </c>
      <c r="E5269">
        <v>-7.6299475441106157E-3</v>
      </c>
    </row>
    <row r="5270" spans="2:5" x14ac:dyDescent="0.35">
      <c r="B5270" s="191">
        <v>38511</v>
      </c>
      <c r="C5270" s="72">
        <v>42.77</v>
      </c>
      <c r="D5270" s="192">
        <f t="shared" si="84"/>
        <v>0.37701223438506126</v>
      </c>
      <c r="E5270">
        <v>-7.6566125290022935E-3</v>
      </c>
    </row>
    <row r="5271" spans="2:5" x14ac:dyDescent="0.35">
      <c r="B5271" s="191">
        <v>38250</v>
      </c>
      <c r="C5271" s="72">
        <v>31.06</v>
      </c>
      <c r="D5271" s="192">
        <f t="shared" si="84"/>
        <v>-0.83949979330301783</v>
      </c>
      <c r="E5271">
        <v>-7.6677316293930486E-3</v>
      </c>
    </row>
    <row r="5272" spans="2:5" x14ac:dyDescent="0.35">
      <c r="B5272" s="191">
        <v>43441</v>
      </c>
      <c r="C5272" s="72">
        <v>193.52</v>
      </c>
      <c r="D5272" s="192">
        <f t="shared" si="84"/>
        <v>0.51542678151918553</v>
      </c>
      <c r="E5272">
        <v>-7.6915188185826544E-3</v>
      </c>
    </row>
    <row r="5273" spans="2:5" x14ac:dyDescent="0.35">
      <c r="B5273" s="191">
        <v>42773</v>
      </c>
      <c r="C5273" s="72">
        <v>127.7</v>
      </c>
      <c r="D5273" s="192">
        <f t="shared" si="84"/>
        <v>4.5090595340811044</v>
      </c>
      <c r="E5273">
        <v>-7.6929054316574597E-3</v>
      </c>
    </row>
    <row r="5274" spans="2:5" x14ac:dyDescent="0.35">
      <c r="B5274" s="191">
        <v>35809</v>
      </c>
      <c r="C5274" s="72">
        <v>23.18</v>
      </c>
      <c r="D5274" s="192">
        <f t="shared" si="84"/>
        <v>0.3855349671249253</v>
      </c>
      <c r="E5274">
        <v>-7.7054794520547976E-3</v>
      </c>
    </row>
    <row r="5275" spans="2:5" x14ac:dyDescent="0.35">
      <c r="B5275" s="191">
        <v>35208</v>
      </c>
      <c r="C5275" s="72">
        <v>16.73</v>
      </c>
      <c r="D5275" s="192">
        <f t="shared" si="84"/>
        <v>-0.981659924798018</v>
      </c>
      <c r="E5275">
        <v>-7.7105575326215092E-3</v>
      </c>
    </row>
    <row r="5276" spans="2:5" x14ac:dyDescent="0.35">
      <c r="B5276" s="191">
        <v>45636</v>
      </c>
      <c r="C5276" s="72">
        <v>912.21</v>
      </c>
      <c r="D5276" s="192">
        <f t="shared" si="84"/>
        <v>63.512729844413016</v>
      </c>
      <c r="E5276">
        <v>-7.7123898618512987E-3</v>
      </c>
    </row>
    <row r="5277" spans="2:5" x14ac:dyDescent="0.35">
      <c r="B5277" s="191">
        <v>37438</v>
      </c>
      <c r="C5277" s="72">
        <v>14.14</v>
      </c>
      <c r="D5277" s="192">
        <f t="shared" si="84"/>
        <v>-0.94456858363714769</v>
      </c>
      <c r="E5277">
        <v>-7.7192982456140147E-3</v>
      </c>
    </row>
    <row r="5278" spans="2:5" x14ac:dyDescent="0.35">
      <c r="B5278" s="191">
        <v>43193</v>
      </c>
      <c r="C5278" s="72">
        <v>255.09</v>
      </c>
      <c r="D5278" s="192">
        <f t="shared" si="84"/>
        <v>2.4996570174235151</v>
      </c>
      <c r="E5278">
        <v>-7.7407810798194587E-3</v>
      </c>
    </row>
    <row r="5279" spans="2:5" x14ac:dyDescent="0.35">
      <c r="B5279" s="191">
        <v>40130</v>
      </c>
      <c r="C5279" s="72">
        <v>72.89</v>
      </c>
      <c r="D5279" s="192">
        <f t="shared" si="84"/>
        <v>-0.46194729460397133</v>
      </c>
      <c r="E5279">
        <v>-7.7593248026135431E-3</v>
      </c>
    </row>
    <row r="5280" spans="2:5" x14ac:dyDescent="0.35">
      <c r="B5280" s="191">
        <v>41197</v>
      </c>
      <c r="C5280" s="72">
        <v>135.47</v>
      </c>
      <c r="D5280" s="192">
        <f t="shared" si="84"/>
        <v>-0.54285617871363967</v>
      </c>
      <c r="E5280">
        <v>-7.763861422398044E-3</v>
      </c>
    </row>
    <row r="5281" spans="2:5" x14ac:dyDescent="0.35">
      <c r="B5281" s="191">
        <v>43825</v>
      </c>
      <c r="C5281" s="72">
        <v>296.33999999999997</v>
      </c>
      <c r="D5281" s="192">
        <f t="shared" si="84"/>
        <v>11.215169002473205</v>
      </c>
      <c r="E5281">
        <v>-7.7680305363960755E-3</v>
      </c>
    </row>
    <row r="5282" spans="2:5" x14ac:dyDescent="0.35">
      <c r="B5282" s="191">
        <v>36356</v>
      </c>
      <c r="C5282" s="72">
        <v>24.26</v>
      </c>
      <c r="D5282" s="192">
        <f t="shared" si="84"/>
        <v>-0.68837508028259475</v>
      </c>
      <c r="E5282">
        <v>-7.7709611451941552E-3</v>
      </c>
    </row>
    <row r="5283" spans="2:5" x14ac:dyDescent="0.35">
      <c r="B5283" s="191">
        <v>40578</v>
      </c>
      <c r="C5283" s="72">
        <v>77.849999999999994</v>
      </c>
      <c r="D5283" s="192">
        <f t="shared" si="84"/>
        <v>4.1015727391874179</v>
      </c>
      <c r="E5283">
        <v>-7.7746622482793848E-3</v>
      </c>
    </row>
    <row r="5284" spans="2:5" x14ac:dyDescent="0.35">
      <c r="B5284" s="191">
        <v>36895</v>
      </c>
      <c r="C5284" s="72">
        <v>15.26</v>
      </c>
      <c r="D5284" s="192">
        <f t="shared" si="84"/>
        <v>-0.72087067861715748</v>
      </c>
      <c r="E5284">
        <v>-7.8023407022107527E-3</v>
      </c>
    </row>
    <row r="5285" spans="2:5" x14ac:dyDescent="0.35">
      <c r="B5285" s="191">
        <v>39959</v>
      </c>
      <c r="C5285" s="72">
        <v>54.67</v>
      </c>
      <c r="D5285" s="192">
        <f t="shared" si="84"/>
        <v>-0.58617818484596174</v>
      </c>
      <c r="E5285">
        <v>-7.8039927404718323E-3</v>
      </c>
    </row>
    <row r="5286" spans="2:5" x14ac:dyDescent="0.35">
      <c r="B5286" s="191">
        <v>41479</v>
      </c>
      <c r="C5286" s="72">
        <v>132.11000000000001</v>
      </c>
      <c r="D5286" s="192">
        <f t="shared" si="84"/>
        <v>-0.79387764654486448</v>
      </c>
      <c r="E5286">
        <v>-7.8107397671798307E-3</v>
      </c>
    </row>
    <row r="5287" spans="2:5" x14ac:dyDescent="0.35">
      <c r="B5287" s="191">
        <v>44315</v>
      </c>
      <c r="C5287" s="72">
        <v>640.92999999999995</v>
      </c>
      <c r="D5287" s="192">
        <f t="shared" si="84"/>
        <v>1.9202205212320029</v>
      </c>
      <c r="E5287">
        <v>-7.8175794916252039E-3</v>
      </c>
    </row>
    <row r="5288" spans="2:5" x14ac:dyDescent="0.35">
      <c r="B5288" s="191">
        <v>43369</v>
      </c>
      <c r="C5288" s="72">
        <v>219.48</v>
      </c>
      <c r="D5288" s="192">
        <f t="shared" si="84"/>
        <v>1.0356149137451309</v>
      </c>
      <c r="E5288">
        <v>-7.8206229374803149E-3</v>
      </c>
    </row>
    <row r="5289" spans="2:5" x14ac:dyDescent="0.35">
      <c r="B5289" s="191">
        <v>42732</v>
      </c>
      <c r="C5289" s="72">
        <v>107.82</v>
      </c>
      <c r="D5289" s="192">
        <f t="shared" si="84"/>
        <v>0.70251065845570815</v>
      </c>
      <c r="E5289">
        <v>-7.8218459556456121E-3</v>
      </c>
    </row>
    <row r="5290" spans="2:5" x14ac:dyDescent="0.35">
      <c r="B5290" s="191">
        <v>39477</v>
      </c>
      <c r="C5290" s="72">
        <v>63.33</v>
      </c>
      <c r="D5290" s="192">
        <f t="shared" si="84"/>
        <v>3.5463029432878681</v>
      </c>
      <c r="E5290">
        <v>-7.8333072223092381E-3</v>
      </c>
    </row>
    <row r="5291" spans="2:5" x14ac:dyDescent="0.35">
      <c r="B5291" s="191">
        <v>37445</v>
      </c>
      <c r="C5291" s="72">
        <v>13.93</v>
      </c>
      <c r="D5291" s="192">
        <f t="shared" si="84"/>
        <v>-0.94606837275930156</v>
      </c>
      <c r="E5291">
        <v>-7.8347578347578439E-3</v>
      </c>
    </row>
    <row r="5292" spans="2:5" x14ac:dyDescent="0.35">
      <c r="B5292" s="191">
        <v>43140</v>
      </c>
      <c r="C5292" s="72">
        <v>258.29000000000002</v>
      </c>
      <c r="D5292" s="192">
        <f t="shared" si="84"/>
        <v>16.00394996708361</v>
      </c>
      <c r="E5292">
        <v>-7.8362078899856247E-3</v>
      </c>
    </row>
    <row r="5293" spans="2:5" x14ac:dyDescent="0.35">
      <c r="B5293" s="191">
        <v>35332</v>
      </c>
      <c r="C5293" s="72">
        <v>15.19</v>
      </c>
      <c r="D5293" s="192">
        <f t="shared" si="84"/>
        <v>1.3183915622940745E-3</v>
      </c>
      <c r="E5293">
        <v>-7.8380143696931137E-3</v>
      </c>
    </row>
    <row r="5294" spans="2:5" x14ac:dyDescent="0.35">
      <c r="B5294" s="191">
        <v>37855</v>
      </c>
      <c r="C5294" s="72">
        <v>15.17</v>
      </c>
      <c r="D5294" s="192">
        <f t="shared" si="84"/>
        <v>0.50049455984174096</v>
      </c>
      <c r="E5294">
        <v>-7.8482668410725376E-3</v>
      </c>
    </row>
    <row r="5295" spans="2:5" x14ac:dyDescent="0.35">
      <c r="B5295" s="191">
        <v>37134</v>
      </c>
      <c r="C5295" s="72">
        <v>10.11</v>
      </c>
      <c r="D5295" s="192">
        <f t="shared" si="84"/>
        <v>-0.59992085476850021</v>
      </c>
      <c r="E5295">
        <v>-7.8508341511285273E-3</v>
      </c>
    </row>
    <row r="5296" spans="2:5" x14ac:dyDescent="0.35">
      <c r="B5296" s="191">
        <v>35723</v>
      </c>
      <c r="C5296" s="72">
        <v>25.27</v>
      </c>
      <c r="D5296" s="192">
        <f t="shared" si="84"/>
        <v>-0.97804059925614373</v>
      </c>
      <c r="E5296">
        <v>-7.8523753435414401E-3</v>
      </c>
    </row>
    <row r="5297" spans="2:5" x14ac:dyDescent="0.35">
      <c r="B5297" s="191">
        <v>46072</v>
      </c>
      <c r="C5297" s="72">
        <v>1150.76</v>
      </c>
      <c r="D5297" s="192">
        <f t="shared" si="84"/>
        <v>64.272830402722633</v>
      </c>
      <c r="E5297">
        <v>-7.8714360844563958E-3</v>
      </c>
    </row>
    <row r="5298" spans="2:5" x14ac:dyDescent="0.35">
      <c r="B5298" s="191">
        <v>37875</v>
      </c>
      <c r="C5298" s="72">
        <v>17.63</v>
      </c>
      <c r="D5298" s="192">
        <f t="shared" si="84"/>
        <v>-0.97062352117839168</v>
      </c>
      <c r="E5298">
        <v>-7.8784468204839975E-3</v>
      </c>
    </row>
    <row r="5299" spans="2:5" x14ac:dyDescent="0.35">
      <c r="B5299" s="191">
        <v>44279</v>
      </c>
      <c r="C5299" s="72">
        <v>600.14</v>
      </c>
      <c r="D5299" s="192">
        <f t="shared" si="84"/>
        <v>-0.36193331632219106</v>
      </c>
      <c r="E5299">
        <v>-7.8854705658693014E-3</v>
      </c>
    </row>
    <row r="5300" spans="2:5" x14ac:dyDescent="0.35">
      <c r="B5300" s="191">
        <v>45672</v>
      </c>
      <c r="C5300" s="72">
        <v>940.56</v>
      </c>
      <c r="D5300" s="192">
        <f t="shared" si="84"/>
        <v>2.5138790301490639</v>
      </c>
      <c r="E5300">
        <v>-7.8899624488418807E-3</v>
      </c>
    </row>
    <row r="5301" spans="2:5" x14ac:dyDescent="0.35">
      <c r="B5301" s="191">
        <v>43132</v>
      </c>
      <c r="C5301" s="72">
        <v>267.67</v>
      </c>
      <c r="D5301" s="192">
        <f t="shared" si="84"/>
        <v>4.074312796208531</v>
      </c>
      <c r="E5301">
        <v>-7.8947368421052877E-3</v>
      </c>
    </row>
    <row r="5302" spans="2:5" x14ac:dyDescent="0.35">
      <c r="B5302" s="191">
        <v>39119</v>
      </c>
      <c r="C5302" s="72">
        <v>52.75</v>
      </c>
      <c r="D5302" s="192">
        <f t="shared" si="84"/>
        <v>1.8013807753584707</v>
      </c>
      <c r="E5302">
        <v>-7.8991912732744307E-3</v>
      </c>
    </row>
    <row r="5303" spans="2:5" x14ac:dyDescent="0.35">
      <c r="B5303" s="191">
        <v>35110</v>
      </c>
      <c r="C5303" s="72">
        <v>18.829999999999998</v>
      </c>
      <c r="D5303" s="192">
        <f t="shared" si="84"/>
        <v>-0.92784611257999006</v>
      </c>
      <c r="E5303">
        <v>-7.9030558482614532E-3</v>
      </c>
    </row>
    <row r="5304" spans="2:5" x14ac:dyDescent="0.35">
      <c r="B5304" s="191">
        <v>43754</v>
      </c>
      <c r="C5304" s="72">
        <v>260.97000000000003</v>
      </c>
      <c r="D5304" s="192">
        <f t="shared" si="84"/>
        <v>9.9513218631976521</v>
      </c>
      <c r="E5304">
        <v>-7.9072419692073348E-3</v>
      </c>
    </row>
    <row r="5305" spans="2:5" x14ac:dyDescent="0.35">
      <c r="B5305" s="191">
        <v>38133</v>
      </c>
      <c r="C5305" s="72">
        <v>23.83</v>
      </c>
      <c r="D5305" s="192">
        <f t="shared" si="84"/>
        <v>-0.96851798028905856</v>
      </c>
      <c r="E5305">
        <v>-7.9100749375521362E-3</v>
      </c>
    </row>
    <row r="5306" spans="2:5" x14ac:dyDescent="0.35">
      <c r="B5306" s="191">
        <v>44494</v>
      </c>
      <c r="C5306" s="72">
        <v>756.94</v>
      </c>
      <c r="D5306" s="192">
        <f t="shared" si="84"/>
        <v>2.4001437427005663</v>
      </c>
      <c r="E5306">
        <v>-7.9293306596416313E-3</v>
      </c>
    </row>
    <row r="5307" spans="2:5" x14ac:dyDescent="0.35">
      <c r="B5307" s="191">
        <v>43319</v>
      </c>
      <c r="C5307" s="72">
        <v>222.62</v>
      </c>
      <c r="D5307" s="192">
        <f t="shared" si="84"/>
        <v>0.61846601235914211</v>
      </c>
      <c r="E5307">
        <v>-7.9322638146167579E-3</v>
      </c>
    </row>
    <row r="5308" spans="2:5" x14ac:dyDescent="0.35">
      <c r="B5308" s="191">
        <v>41283</v>
      </c>
      <c r="C5308" s="72">
        <v>137.55000000000001</v>
      </c>
      <c r="D5308" s="192">
        <f t="shared" si="84"/>
        <v>1.3416751787538304</v>
      </c>
      <c r="E5308">
        <v>-7.933645870897954E-3</v>
      </c>
    </row>
    <row r="5309" spans="2:5" x14ac:dyDescent="0.35">
      <c r="B5309" s="191">
        <v>39531</v>
      </c>
      <c r="C5309" s="72">
        <v>58.74</v>
      </c>
      <c r="D5309" s="192">
        <f t="shared" si="84"/>
        <v>9.4262295081967151E-2</v>
      </c>
      <c r="E5309">
        <v>-7.9378483364296315E-3</v>
      </c>
    </row>
    <row r="5310" spans="2:5" x14ac:dyDescent="0.35">
      <c r="B5310" s="191">
        <v>39727</v>
      </c>
      <c r="C5310" s="72">
        <v>53.68</v>
      </c>
      <c r="D5310" s="192">
        <f t="shared" si="84"/>
        <v>2.3115360888340528</v>
      </c>
      <c r="E5310">
        <v>-7.9467750877841858E-3</v>
      </c>
    </row>
    <row r="5311" spans="2:5" x14ac:dyDescent="0.35">
      <c r="B5311" s="191">
        <v>36943</v>
      </c>
      <c r="C5311" s="72">
        <v>16.21</v>
      </c>
      <c r="D5311" s="192">
        <f t="shared" si="84"/>
        <v>-0.88775792826478328</v>
      </c>
      <c r="E5311">
        <v>-7.9559363525091298E-3</v>
      </c>
    </row>
    <row r="5312" spans="2:5" x14ac:dyDescent="0.35">
      <c r="B5312" s="191">
        <v>41824</v>
      </c>
      <c r="C5312" s="72">
        <v>144.41999999999999</v>
      </c>
      <c r="D5312" s="192">
        <f t="shared" si="84"/>
        <v>1.5784681306909478</v>
      </c>
      <c r="E5312">
        <v>-7.9681274900400556E-3</v>
      </c>
    </row>
    <row r="5313" spans="2:5" x14ac:dyDescent="0.35">
      <c r="B5313" s="191">
        <v>39022</v>
      </c>
      <c r="C5313" s="72">
        <v>56.01</v>
      </c>
      <c r="D5313" s="192">
        <f t="shared" si="84"/>
        <v>3.0942982456140351</v>
      </c>
      <c r="E5313">
        <v>-7.9702444208289425E-3</v>
      </c>
    </row>
    <row r="5314" spans="2:5" x14ac:dyDescent="0.35">
      <c r="B5314" s="191">
        <v>35535</v>
      </c>
      <c r="C5314" s="72">
        <v>13.68</v>
      </c>
      <c r="D5314" s="192">
        <f t="shared" si="84"/>
        <v>-0.81347150259067358</v>
      </c>
      <c r="E5314">
        <v>-7.9767947788251803E-3</v>
      </c>
    </row>
    <row r="5315" spans="2:5" x14ac:dyDescent="0.35">
      <c r="B5315" s="191">
        <v>40073</v>
      </c>
      <c r="C5315" s="72">
        <v>73.34</v>
      </c>
      <c r="D5315" s="192">
        <f t="shared" si="84"/>
        <v>6.8222131259365604E-4</v>
      </c>
      <c r="E5315">
        <v>-7.9805221155146988E-3</v>
      </c>
    </row>
    <row r="5316" spans="2:5" x14ac:dyDescent="0.35">
      <c r="B5316" s="191">
        <v>40904</v>
      </c>
      <c r="C5316" s="72">
        <v>73.290000000000006</v>
      </c>
      <c r="D5316" s="192">
        <f t="shared" ref="D5316:D5379" si="85">C5316/C5317-1</f>
        <v>-0.88087962812469522</v>
      </c>
      <c r="E5316">
        <v>-7.9859231185704926E-3</v>
      </c>
    </row>
    <row r="5317" spans="2:5" x14ac:dyDescent="0.35">
      <c r="B5317" s="191">
        <v>44291</v>
      </c>
      <c r="C5317" s="72">
        <v>615.26</v>
      </c>
      <c r="D5317" s="192">
        <f t="shared" si="85"/>
        <v>15.539247311827957</v>
      </c>
      <c r="E5317">
        <v>-7.9971622972494494E-3</v>
      </c>
    </row>
    <row r="5318" spans="2:5" x14ac:dyDescent="0.35">
      <c r="B5318" s="191">
        <v>38428</v>
      </c>
      <c r="C5318" s="72">
        <v>37.200000000000003</v>
      </c>
      <c r="D5318" s="192">
        <f t="shared" si="85"/>
        <v>1.31055900621118</v>
      </c>
      <c r="E5318">
        <v>-7.9999999999998961E-3</v>
      </c>
    </row>
    <row r="5319" spans="2:5" x14ac:dyDescent="0.35">
      <c r="B5319" s="191">
        <v>36025</v>
      </c>
      <c r="C5319" s="72">
        <v>16.100000000000001</v>
      </c>
      <c r="D5319" s="192">
        <f t="shared" si="85"/>
        <v>-0.97701904136572559</v>
      </c>
      <c r="E5319">
        <v>-8.0098582871225288E-3</v>
      </c>
    </row>
    <row r="5320" spans="2:5" x14ac:dyDescent="0.35">
      <c r="B5320" s="191">
        <v>44574</v>
      </c>
      <c r="C5320" s="72">
        <v>700.58</v>
      </c>
      <c r="D5320" s="192">
        <f t="shared" si="85"/>
        <v>4.555749405233942</v>
      </c>
      <c r="E5320">
        <v>-8.0142727684638926E-3</v>
      </c>
    </row>
    <row r="5321" spans="2:5" x14ac:dyDescent="0.35">
      <c r="B5321" s="191">
        <v>42221</v>
      </c>
      <c r="C5321" s="72">
        <v>126.1</v>
      </c>
      <c r="D5321" s="192">
        <f t="shared" si="85"/>
        <v>8.2788815305371593</v>
      </c>
      <c r="E5321">
        <v>-8.0239144115796801E-3</v>
      </c>
    </row>
    <row r="5322" spans="2:5" x14ac:dyDescent="0.35">
      <c r="B5322" s="191">
        <v>37425</v>
      </c>
      <c r="C5322" s="72">
        <v>13.59</v>
      </c>
      <c r="D5322" s="192">
        <f t="shared" si="85"/>
        <v>-0.93284909576045061</v>
      </c>
      <c r="E5322">
        <v>-8.0291970802919277E-3</v>
      </c>
    </row>
    <row r="5323" spans="2:5" x14ac:dyDescent="0.35">
      <c r="B5323" s="191">
        <v>43432</v>
      </c>
      <c r="C5323" s="72">
        <v>202.38</v>
      </c>
      <c r="D5323" s="192">
        <f t="shared" si="85"/>
        <v>17.232432432432432</v>
      </c>
      <c r="E5323">
        <v>-8.0384276051368442E-3</v>
      </c>
    </row>
    <row r="5324" spans="2:5" x14ac:dyDescent="0.35">
      <c r="B5324" s="191">
        <v>37470</v>
      </c>
      <c r="C5324" s="72">
        <v>11.1</v>
      </c>
      <c r="D5324" s="192">
        <f t="shared" si="85"/>
        <v>-0.87137891077636154</v>
      </c>
      <c r="E5324">
        <v>-8.0428954423592547E-3</v>
      </c>
    </row>
    <row r="5325" spans="2:5" x14ac:dyDescent="0.35">
      <c r="B5325" s="191">
        <v>40564</v>
      </c>
      <c r="C5325" s="72">
        <v>86.3</v>
      </c>
      <c r="D5325" s="192">
        <f t="shared" si="85"/>
        <v>5.3643067846607666</v>
      </c>
      <c r="E5325">
        <v>-8.0459770114942319E-3</v>
      </c>
    </row>
    <row r="5326" spans="2:5" x14ac:dyDescent="0.35">
      <c r="B5326" s="191">
        <v>36796</v>
      </c>
      <c r="C5326" s="72">
        <v>13.56</v>
      </c>
      <c r="D5326" s="192">
        <f t="shared" si="85"/>
        <v>0.22272317403065833</v>
      </c>
      <c r="E5326">
        <v>-8.0468178493050546E-3</v>
      </c>
    </row>
    <row r="5327" spans="2:5" x14ac:dyDescent="0.35">
      <c r="B5327" s="191">
        <v>37365</v>
      </c>
      <c r="C5327" s="72">
        <v>11.09</v>
      </c>
      <c r="D5327" s="192">
        <f t="shared" si="85"/>
        <v>-0.99016861403166612</v>
      </c>
      <c r="E5327">
        <v>-8.0500894454382799E-3</v>
      </c>
    </row>
    <row r="5328" spans="2:5" x14ac:dyDescent="0.35">
      <c r="B5328" s="191">
        <v>45784</v>
      </c>
      <c r="C5328" s="72">
        <v>1128.02</v>
      </c>
      <c r="D5328" s="192">
        <f t="shared" si="85"/>
        <v>0.67720352087546098</v>
      </c>
      <c r="E5328">
        <v>-8.0550132784608097E-3</v>
      </c>
    </row>
    <row r="5329" spans="2:5" x14ac:dyDescent="0.35">
      <c r="B5329" s="191">
        <v>44603</v>
      </c>
      <c r="C5329" s="72">
        <v>672.56</v>
      </c>
      <c r="D5329" s="192">
        <f t="shared" si="85"/>
        <v>11.721013807452241</v>
      </c>
      <c r="E5329">
        <v>-8.0674896391015327E-3</v>
      </c>
    </row>
    <row r="5330" spans="2:5" x14ac:dyDescent="0.35">
      <c r="B5330" s="191">
        <v>39090</v>
      </c>
      <c r="C5330" s="72">
        <v>52.87</v>
      </c>
      <c r="D5330" s="192">
        <f t="shared" si="85"/>
        <v>-0.81127967160449754</v>
      </c>
      <c r="E5330">
        <v>-8.0675422138837272E-3</v>
      </c>
    </row>
    <row r="5331" spans="2:5" x14ac:dyDescent="0.35">
      <c r="B5331" s="191">
        <v>43129</v>
      </c>
      <c r="C5331" s="72">
        <v>280.14999999999998</v>
      </c>
      <c r="D5331" s="192">
        <f t="shared" si="85"/>
        <v>1.714368762716791</v>
      </c>
      <c r="E5331">
        <v>-8.0727967992070271E-3</v>
      </c>
    </row>
    <row r="5332" spans="2:5" x14ac:dyDescent="0.35">
      <c r="B5332" s="191">
        <v>42243</v>
      </c>
      <c r="C5332" s="72">
        <v>103.21</v>
      </c>
      <c r="D5332" s="192">
        <f t="shared" si="85"/>
        <v>-0.12415139171758327</v>
      </c>
      <c r="E5332">
        <v>-8.0730418068236665E-3</v>
      </c>
    </row>
    <row r="5333" spans="2:5" x14ac:dyDescent="0.35">
      <c r="B5333" s="191">
        <v>42191</v>
      </c>
      <c r="C5333" s="72">
        <v>117.84</v>
      </c>
      <c r="D5333" s="192">
        <f t="shared" si="85"/>
        <v>-5.7882954908858308E-2</v>
      </c>
      <c r="E5333">
        <v>-8.0808080808080218E-3</v>
      </c>
    </row>
    <row r="5334" spans="2:5" x14ac:dyDescent="0.35">
      <c r="B5334" s="191">
        <v>42583</v>
      </c>
      <c r="C5334" s="72">
        <v>125.08</v>
      </c>
      <c r="D5334" s="192">
        <f t="shared" si="85"/>
        <v>-0.82388555658809948</v>
      </c>
      <c r="E5334">
        <v>-8.0888183980967199E-3</v>
      </c>
    </row>
    <row r="5335" spans="2:5" x14ac:dyDescent="0.35">
      <c r="B5335" s="191">
        <v>44546</v>
      </c>
      <c r="C5335" s="72">
        <v>710.22</v>
      </c>
      <c r="D5335" s="192">
        <f t="shared" si="85"/>
        <v>47.41308793456033</v>
      </c>
      <c r="E5335">
        <v>-8.1003323929498272E-3</v>
      </c>
    </row>
    <row r="5336" spans="2:5" x14ac:dyDescent="0.35">
      <c r="B5336" s="191">
        <v>35516</v>
      </c>
      <c r="C5336" s="72">
        <v>14.67</v>
      </c>
      <c r="D5336" s="192">
        <f t="shared" si="85"/>
        <v>-0.7271205357142857</v>
      </c>
      <c r="E5336">
        <v>-8.1135902636916279E-3</v>
      </c>
    </row>
    <row r="5337" spans="2:5" x14ac:dyDescent="0.35">
      <c r="B5337" s="191">
        <v>38645</v>
      </c>
      <c r="C5337" s="72">
        <v>53.76</v>
      </c>
      <c r="D5337" s="192">
        <f t="shared" si="85"/>
        <v>-0.92407959215376145</v>
      </c>
      <c r="E5337">
        <v>-8.1180811808119202E-3</v>
      </c>
    </row>
    <row r="5338" spans="2:5" x14ac:dyDescent="0.35">
      <c r="B5338" s="191">
        <v>44693</v>
      </c>
      <c r="C5338" s="72">
        <v>708.11</v>
      </c>
      <c r="D5338" s="192">
        <f t="shared" si="85"/>
        <v>11.357940663176267</v>
      </c>
      <c r="E5338">
        <v>-8.1242733677914236E-3</v>
      </c>
    </row>
    <row r="5339" spans="2:5" x14ac:dyDescent="0.35">
      <c r="B5339" s="191">
        <v>39329</v>
      </c>
      <c r="C5339" s="72">
        <v>57.3</v>
      </c>
      <c r="D5339" s="192">
        <f t="shared" si="85"/>
        <v>-0.91658295846617466</v>
      </c>
      <c r="E5339">
        <v>-8.1357105764238158E-3</v>
      </c>
    </row>
    <row r="5340" spans="2:5" x14ac:dyDescent="0.35">
      <c r="B5340" s="191">
        <v>44984</v>
      </c>
      <c r="C5340" s="72">
        <v>686.91</v>
      </c>
      <c r="D5340" s="192">
        <f t="shared" si="85"/>
        <v>0.32204857769737072</v>
      </c>
      <c r="E5340">
        <v>-8.1581379230679651E-3</v>
      </c>
    </row>
    <row r="5341" spans="2:5" x14ac:dyDescent="0.35">
      <c r="B5341" s="191">
        <v>44070</v>
      </c>
      <c r="C5341" s="72">
        <v>519.58000000000004</v>
      </c>
      <c r="D5341" s="192">
        <f t="shared" si="85"/>
        <v>-0.38537427841393013</v>
      </c>
      <c r="E5341">
        <v>-8.1890545364307066E-3</v>
      </c>
    </row>
    <row r="5342" spans="2:5" x14ac:dyDescent="0.35">
      <c r="B5342" s="191">
        <v>45203</v>
      </c>
      <c r="C5342" s="72">
        <v>845.36</v>
      </c>
      <c r="D5342" s="192">
        <f t="shared" si="85"/>
        <v>52.776081424936386</v>
      </c>
      <c r="E5342">
        <v>-8.2008564556813601E-3</v>
      </c>
    </row>
    <row r="5343" spans="2:5" x14ac:dyDescent="0.35">
      <c r="B5343" s="191">
        <v>37886</v>
      </c>
      <c r="C5343" s="72">
        <v>15.72</v>
      </c>
      <c r="D5343" s="192">
        <f t="shared" si="85"/>
        <v>-0.85226952354102059</v>
      </c>
      <c r="E5343">
        <v>-8.2018927444794665E-3</v>
      </c>
    </row>
    <row r="5344" spans="2:5" x14ac:dyDescent="0.35">
      <c r="B5344" s="191">
        <v>42509</v>
      </c>
      <c r="C5344" s="72">
        <v>106.41</v>
      </c>
      <c r="D5344" s="192">
        <f t="shared" si="85"/>
        <v>-0.90145032229384303</v>
      </c>
      <c r="E5344">
        <v>-8.2020691583559735E-3</v>
      </c>
    </row>
    <row r="5345" spans="2:5" x14ac:dyDescent="0.35">
      <c r="B5345" s="191">
        <v>45848</v>
      </c>
      <c r="C5345" s="72">
        <v>1079.76</v>
      </c>
      <c r="D5345" s="192">
        <f t="shared" si="85"/>
        <v>27.808964781216652</v>
      </c>
      <c r="E5345">
        <v>-8.2025186232995706E-3</v>
      </c>
    </row>
    <row r="5346" spans="2:5" x14ac:dyDescent="0.35">
      <c r="B5346" s="191">
        <v>38453</v>
      </c>
      <c r="C5346" s="72">
        <v>37.479999999999997</v>
      </c>
      <c r="D5346" s="192">
        <f t="shared" si="85"/>
        <v>1.2190645352279454</v>
      </c>
      <c r="E5346">
        <v>-8.2032283672930362E-3</v>
      </c>
    </row>
    <row r="5347" spans="2:5" x14ac:dyDescent="0.35">
      <c r="B5347" s="191">
        <v>35272</v>
      </c>
      <c r="C5347" s="72">
        <v>16.89</v>
      </c>
      <c r="D5347" s="192">
        <f t="shared" si="85"/>
        <v>-0.91346006046011174</v>
      </c>
      <c r="E5347">
        <v>-8.2207868467411016E-3</v>
      </c>
    </row>
    <row r="5348" spans="2:5" x14ac:dyDescent="0.35">
      <c r="B5348" s="191">
        <v>43021</v>
      </c>
      <c r="C5348" s="72">
        <v>195.17</v>
      </c>
      <c r="D5348" s="192">
        <f t="shared" si="85"/>
        <v>1.4925925925925925</v>
      </c>
      <c r="E5348">
        <v>-8.2321256161390632E-3</v>
      </c>
    </row>
    <row r="5349" spans="2:5" x14ac:dyDescent="0.35">
      <c r="B5349" s="191">
        <v>40704</v>
      </c>
      <c r="C5349" s="72">
        <v>78.3</v>
      </c>
      <c r="D5349" s="192">
        <f t="shared" si="85"/>
        <v>-0.7357408032399595</v>
      </c>
      <c r="E5349">
        <v>-8.2330588980368269E-3</v>
      </c>
    </row>
    <row r="5350" spans="2:5" x14ac:dyDescent="0.35">
      <c r="B5350" s="191">
        <v>43809</v>
      </c>
      <c r="C5350" s="72">
        <v>296.3</v>
      </c>
      <c r="D5350" s="192">
        <f t="shared" si="85"/>
        <v>26.359187442289937</v>
      </c>
      <c r="E5350">
        <v>-8.2340340072297735E-3</v>
      </c>
    </row>
    <row r="5351" spans="2:5" x14ac:dyDescent="0.35">
      <c r="B5351" s="191">
        <v>37503</v>
      </c>
      <c r="C5351" s="72">
        <v>10.83</v>
      </c>
      <c r="D5351" s="192">
        <f t="shared" si="85"/>
        <v>-0.49953789279112759</v>
      </c>
      <c r="E5351">
        <v>-8.2417582417582125E-3</v>
      </c>
    </row>
    <row r="5352" spans="2:5" x14ac:dyDescent="0.35">
      <c r="B5352" s="191">
        <v>35746</v>
      </c>
      <c r="C5352" s="72">
        <v>21.64</v>
      </c>
      <c r="D5352" s="192">
        <f t="shared" si="85"/>
        <v>-0.91538281066708371</v>
      </c>
      <c r="E5352">
        <v>-8.2493125572868919E-3</v>
      </c>
    </row>
    <row r="5353" spans="2:5" x14ac:dyDescent="0.35">
      <c r="B5353" s="191">
        <v>43200</v>
      </c>
      <c r="C5353" s="72">
        <v>255.74</v>
      </c>
      <c r="D5353" s="192">
        <f t="shared" si="85"/>
        <v>0.88501511019385304</v>
      </c>
      <c r="E5353">
        <v>-8.2599759568774411E-3</v>
      </c>
    </row>
    <row r="5354" spans="2:5" x14ac:dyDescent="0.35">
      <c r="B5354" s="191">
        <v>42838</v>
      </c>
      <c r="C5354" s="72">
        <v>135.66999999999999</v>
      </c>
      <c r="D5354" s="192">
        <f t="shared" si="85"/>
        <v>4.1390151515151512</v>
      </c>
      <c r="E5354">
        <v>-8.2602339181288009E-3</v>
      </c>
    </row>
    <row r="5355" spans="2:5" x14ac:dyDescent="0.35">
      <c r="B5355" s="191">
        <v>35690</v>
      </c>
      <c r="C5355" s="72">
        <v>26.4</v>
      </c>
      <c r="D5355" s="192">
        <f t="shared" si="85"/>
        <v>-0.80349832526981768</v>
      </c>
      <c r="E5355">
        <v>-8.2644628099174389E-3</v>
      </c>
    </row>
    <row r="5356" spans="2:5" x14ac:dyDescent="0.35">
      <c r="B5356" s="191">
        <v>41750</v>
      </c>
      <c r="C5356" s="72">
        <v>134.35</v>
      </c>
      <c r="D5356" s="192">
        <f t="shared" si="85"/>
        <v>-0.83065481817608877</v>
      </c>
      <c r="E5356">
        <v>-8.2675131025319315E-3</v>
      </c>
    </row>
    <row r="5357" spans="2:5" x14ac:dyDescent="0.35">
      <c r="B5357" s="191">
        <v>44503</v>
      </c>
      <c r="C5357" s="72">
        <v>793.35</v>
      </c>
      <c r="D5357" s="192">
        <f t="shared" si="85"/>
        <v>5.8268651579037956</v>
      </c>
      <c r="E5357">
        <v>-8.2753103241371972E-3</v>
      </c>
    </row>
    <row r="5358" spans="2:5" x14ac:dyDescent="0.35">
      <c r="B5358" s="191">
        <v>42233</v>
      </c>
      <c r="C5358" s="72">
        <v>116.21</v>
      </c>
      <c r="D5358" s="192">
        <f t="shared" si="85"/>
        <v>-0.13392457892383369</v>
      </c>
      <c r="E5358">
        <v>-8.2778631165728589E-3</v>
      </c>
    </row>
    <row r="5359" spans="2:5" x14ac:dyDescent="0.35">
      <c r="B5359" s="191">
        <v>41649</v>
      </c>
      <c r="C5359" s="72">
        <v>134.18</v>
      </c>
      <c r="D5359" s="192">
        <f t="shared" si="85"/>
        <v>0.60004769854519457</v>
      </c>
      <c r="E5359">
        <v>-8.2779009608278109E-3</v>
      </c>
    </row>
    <row r="5360" spans="2:5" x14ac:dyDescent="0.35">
      <c r="B5360" s="191">
        <v>40301</v>
      </c>
      <c r="C5360" s="72">
        <v>83.86</v>
      </c>
      <c r="D5360" s="192">
        <f t="shared" si="85"/>
        <v>-0.873877667654269</v>
      </c>
      <c r="E5360">
        <v>-8.2781456953642252E-3</v>
      </c>
    </row>
    <row r="5361" spans="2:5" x14ac:dyDescent="0.35">
      <c r="B5361" s="191">
        <v>45000</v>
      </c>
      <c r="C5361" s="72">
        <v>664.91</v>
      </c>
      <c r="D5361" s="192">
        <f t="shared" si="85"/>
        <v>41.842139175257728</v>
      </c>
      <c r="E5361">
        <v>-8.2926902023954252E-3</v>
      </c>
    </row>
    <row r="5362" spans="2:5" x14ac:dyDescent="0.35">
      <c r="B5362" s="191">
        <v>35306</v>
      </c>
      <c r="C5362" s="72">
        <v>15.52</v>
      </c>
      <c r="D5362" s="192">
        <f t="shared" si="85"/>
        <v>0.44641192917054973</v>
      </c>
      <c r="E5362">
        <v>-8.3067092651757379E-3</v>
      </c>
    </row>
    <row r="5363" spans="2:5" x14ac:dyDescent="0.35">
      <c r="B5363" s="191">
        <v>37281</v>
      </c>
      <c r="C5363" s="72">
        <v>10.73</v>
      </c>
      <c r="D5363" s="192">
        <f t="shared" si="85"/>
        <v>-0.90384443050452545</v>
      </c>
      <c r="E5363">
        <v>-8.3179297597042456E-3</v>
      </c>
    </row>
    <row r="5364" spans="2:5" x14ac:dyDescent="0.35">
      <c r="B5364" s="191">
        <v>41143</v>
      </c>
      <c r="C5364" s="72">
        <v>111.59</v>
      </c>
      <c r="D5364" s="192">
        <f t="shared" si="85"/>
        <v>-0.15288848402034461</v>
      </c>
      <c r="E5364">
        <v>-8.3533280014218558E-3</v>
      </c>
    </row>
    <row r="5365" spans="2:5" x14ac:dyDescent="0.35">
      <c r="B5365" s="191">
        <v>41739</v>
      </c>
      <c r="C5365" s="72">
        <v>131.72999999999999</v>
      </c>
      <c r="D5365" s="192">
        <f t="shared" si="85"/>
        <v>-0.81327342055650842</v>
      </c>
      <c r="E5365">
        <v>-8.3559168925023686E-3</v>
      </c>
    </row>
    <row r="5366" spans="2:5" x14ac:dyDescent="0.35">
      <c r="B5366" s="191">
        <v>44957</v>
      </c>
      <c r="C5366" s="72">
        <v>705.47</v>
      </c>
      <c r="D5366" s="192">
        <f t="shared" si="85"/>
        <v>65.428436911487765</v>
      </c>
      <c r="E5366">
        <v>-8.3635545809788159E-3</v>
      </c>
    </row>
    <row r="5367" spans="2:5" x14ac:dyDescent="0.35">
      <c r="B5367" s="191">
        <v>37553</v>
      </c>
      <c r="C5367" s="72">
        <v>10.62</v>
      </c>
      <c r="D5367" s="192">
        <f t="shared" si="85"/>
        <v>-9.8471986417657087E-2</v>
      </c>
      <c r="E5367">
        <v>-8.4033613445380073E-3</v>
      </c>
    </row>
    <row r="5368" spans="2:5" x14ac:dyDescent="0.35">
      <c r="B5368" s="191">
        <v>37599</v>
      </c>
      <c r="C5368" s="72">
        <v>11.78</v>
      </c>
      <c r="D5368" s="192">
        <f t="shared" si="85"/>
        <v>-0.79587593138104318</v>
      </c>
      <c r="E5368">
        <v>-8.4175084175085457E-3</v>
      </c>
    </row>
    <row r="5369" spans="2:5" x14ac:dyDescent="0.35">
      <c r="B5369" s="191">
        <v>39653</v>
      </c>
      <c r="C5369" s="72">
        <v>57.71</v>
      </c>
      <c r="D5369" s="192">
        <f t="shared" si="85"/>
        <v>0.96225773546412796</v>
      </c>
      <c r="E5369">
        <v>-8.4192439862543766E-3</v>
      </c>
    </row>
    <row r="5370" spans="2:5" x14ac:dyDescent="0.35">
      <c r="B5370" s="191">
        <v>36552</v>
      </c>
      <c r="C5370" s="72">
        <v>29.41</v>
      </c>
      <c r="D5370" s="192">
        <f t="shared" si="85"/>
        <v>-0.97344781199498032</v>
      </c>
      <c r="E5370">
        <v>-8.4288604180714488E-3</v>
      </c>
    </row>
    <row r="5371" spans="2:5" x14ac:dyDescent="0.35">
      <c r="B5371" s="191">
        <v>45943</v>
      </c>
      <c r="C5371" s="72">
        <v>1107.6300000000001</v>
      </c>
      <c r="D5371" s="192">
        <f t="shared" si="85"/>
        <v>2.6941933762465404</v>
      </c>
      <c r="E5371">
        <v>-8.4329260104738513E-3</v>
      </c>
    </row>
    <row r="5372" spans="2:5" x14ac:dyDescent="0.35">
      <c r="B5372" s="191">
        <v>43115</v>
      </c>
      <c r="C5372" s="72">
        <v>299.83</v>
      </c>
      <c r="D5372" s="192">
        <f t="shared" si="85"/>
        <v>3.9055955497382202</v>
      </c>
      <c r="E5372">
        <v>-8.4330974270785397E-3</v>
      </c>
    </row>
    <row r="5373" spans="2:5" x14ac:dyDescent="0.35">
      <c r="B5373" s="191">
        <v>39385</v>
      </c>
      <c r="C5373" s="72">
        <v>61.12</v>
      </c>
      <c r="D5373" s="192">
        <f t="shared" si="85"/>
        <v>-0.49458364343008354</v>
      </c>
      <c r="E5373">
        <v>-8.4360804672291012E-3</v>
      </c>
    </row>
    <row r="5374" spans="2:5" x14ac:dyDescent="0.35">
      <c r="B5374" s="191">
        <v>41684</v>
      </c>
      <c r="C5374" s="72">
        <v>120.93</v>
      </c>
      <c r="D5374" s="192">
        <f t="shared" si="85"/>
        <v>10.451704545454545</v>
      </c>
      <c r="E5374">
        <v>-8.4453919317808435E-3</v>
      </c>
    </row>
    <row r="5375" spans="2:5" x14ac:dyDescent="0.35">
      <c r="B5375" s="191">
        <v>36824</v>
      </c>
      <c r="C5375" s="72">
        <v>10.56</v>
      </c>
      <c r="D5375" s="192">
        <f t="shared" si="85"/>
        <v>-0.89886026242697059</v>
      </c>
      <c r="E5375">
        <v>-8.4507042253521014E-3</v>
      </c>
    </row>
    <row r="5376" spans="2:5" x14ac:dyDescent="0.35">
      <c r="B5376" s="191">
        <v>42468</v>
      </c>
      <c r="C5376" s="72">
        <v>104.41</v>
      </c>
      <c r="D5376" s="192">
        <f t="shared" si="85"/>
        <v>-0.7878492329574317</v>
      </c>
      <c r="E5376">
        <v>-8.452041785375175E-3</v>
      </c>
    </row>
    <row r="5377" spans="2:5" x14ac:dyDescent="0.35">
      <c r="B5377" s="191">
        <v>44054</v>
      </c>
      <c r="C5377" s="72">
        <v>492.15</v>
      </c>
      <c r="D5377" s="192">
        <f t="shared" si="85"/>
        <v>45.737891737891736</v>
      </c>
      <c r="E5377">
        <v>-8.4617709277727826E-3</v>
      </c>
    </row>
    <row r="5378" spans="2:5" x14ac:dyDescent="0.35">
      <c r="B5378" s="191">
        <v>37554</v>
      </c>
      <c r="C5378" s="72">
        <v>10.53</v>
      </c>
      <c r="D5378" s="192">
        <f t="shared" si="85"/>
        <v>-0.99008969158517879</v>
      </c>
      <c r="E5378">
        <v>-8.4745762711864181E-3</v>
      </c>
    </row>
    <row r="5379" spans="2:5" x14ac:dyDescent="0.35">
      <c r="B5379" s="191">
        <v>45383</v>
      </c>
      <c r="C5379" s="72">
        <v>1062.53</v>
      </c>
      <c r="D5379" s="192">
        <f t="shared" si="85"/>
        <v>0.43872880896929001</v>
      </c>
      <c r="E5379">
        <v>-8.4824844627758855E-3</v>
      </c>
    </row>
    <row r="5380" spans="2:5" x14ac:dyDescent="0.35">
      <c r="B5380" s="191">
        <v>44404</v>
      </c>
      <c r="C5380" s="72">
        <v>738.52</v>
      </c>
      <c r="D5380" s="192">
        <f t="shared" ref="D5380:D5443" si="86">C5380/C5381-1</f>
        <v>0.38291856262756774</v>
      </c>
      <c r="E5380">
        <v>-8.4983553735652473E-3</v>
      </c>
    </row>
    <row r="5381" spans="2:5" x14ac:dyDescent="0.35">
      <c r="B5381" s="191">
        <v>44225</v>
      </c>
      <c r="C5381" s="72">
        <v>534.03</v>
      </c>
      <c r="D5381" s="192">
        <f t="shared" si="86"/>
        <v>31.762576687116564</v>
      </c>
      <c r="E5381">
        <v>-8.503369785187842E-3</v>
      </c>
    </row>
    <row r="5382" spans="2:5" x14ac:dyDescent="0.35">
      <c r="B5382" s="191">
        <v>35157</v>
      </c>
      <c r="C5382" s="72">
        <v>16.3</v>
      </c>
      <c r="D5382" s="192">
        <f t="shared" si="86"/>
        <v>-0.36328125</v>
      </c>
      <c r="E5382">
        <v>-8.515815085158196E-3</v>
      </c>
    </row>
    <row r="5383" spans="2:5" x14ac:dyDescent="0.35">
      <c r="B5383" s="191">
        <v>38168</v>
      </c>
      <c r="C5383" s="72">
        <v>25.6</v>
      </c>
      <c r="D5383" s="192">
        <f t="shared" si="86"/>
        <v>-0.67150006416014374</v>
      </c>
      <c r="E5383">
        <v>-8.5205267234701454E-3</v>
      </c>
    </row>
    <row r="5384" spans="2:5" x14ac:dyDescent="0.35">
      <c r="B5384" s="191">
        <v>40269</v>
      </c>
      <c r="C5384" s="72">
        <v>77.930000000000007</v>
      </c>
      <c r="D5384" s="192">
        <f t="shared" si="86"/>
        <v>8.5737100737100747</v>
      </c>
      <c r="E5384">
        <v>-8.5241730279896899E-3</v>
      </c>
    </row>
    <row r="5385" spans="2:5" x14ac:dyDescent="0.35">
      <c r="B5385" s="191">
        <v>37155</v>
      </c>
      <c r="C5385" s="72">
        <v>8.14</v>
      </c>
      <c r="D5385" s="192">
        <f t="shared" si="86"/>
        <v>-0.29888027562446162</v>
      </c>
      <c r="E5385">
        <v>-8.5261875761266648E-3</v>
      </c>
    </row>
    <row r="5386" spans="2:5" x14ac:dyDescent="0.35">
      <c r="B5386" s="191">
        <v>37624</v>
      </c>
      <c r="C5386" s="72">
        <v>11.61</v>
      </c>
      <c r="D5386" s="192">
        <f t="shared" si="86"/>
        <v>-0.23061630218687879</v>
      </c>
      <c r="E5386">
        <v>-8.5397096498720515E-3</v>
      </c>
    </row>
    <row r="5387" spans="2:5" x14ac:dyDescent="0.35">
      <c r="B5387" s="191">
        <v>35086</v>
      </c>
      <c r="C5387" s="72">
        <v>15.09</v>
      </c>
      <c r="D5387" s="192">
        <f t="shared" si="86"/>
        <v>-0.87950171684101253</v>
      </c>
      <c r="E5387">
        <v>-8.5413929040736303E-3</v>
      </c>
    </row>
    <row r="5388" spans="2:5" x14ac:dyDescent="0.35">
      <c r="B5388" s="191">
        <v>41612</v>
      </c>
      <c r="C5388" s="72">
        <v>125.23</v>
      </c>
      <c r="D5388" s="192">
        <f t="shared" si="86"/>
        <v>-0.89482038920571461</v>
      </c>
      <c r="E5388">
        <v>-8.5503918929616951E-3</v>
      </c>
    </row>
    <row r="5389" spans="2:5" x14ac:dyDescent="0.35">
      <c r="B5389" s="191">
        <v>45531</v>
      </c>
      <c r="C5389" s="72">
        <v>1190.6300000000001</v>
      </c>
      <c r="D5389" s="192">
        <f t="shared" si="86"/>
        <v>7.640275761973875</v>
      </c>
      <c r="E5389">
        <v>-8.5601752004729192E-3</v>
      </c>
    </row>
    <row r="5390" spans="2:5" x14ac:dyDescent="0.35">
      <c r="B5390" s="191">
        <v>41281</v>
      </c>
      <c r="C5390" s="72">
        <v>137.80000000000001</v>
      </c>
      <c r="D5390" s="192">
        <f t="shared" si="86"/>
        <v>0.17949156894633234</v>
      </c>
      <c r="E5390">
        <v>-8.5617670335995655E-3</v>
      </c>
    </row>
    <row r="5391" spans="2:5" x14ac:dyDescent="0.35">
      <c r="B5391" s="191">
        <v>42178</v>
      </c>
      <c r="C5391" s="72">
        <v>116.83</v>
      </c>
      <c r="D5391" s="192">
        <f t="shared" si="86"/>
        <v>2.368800461361015</v>
      </c>
      <c r="E5391">
        <v>-8.5709436524100679E-3</v>
      </c>
    </row>
    <row r="5392" spans="2:5" x14ac:dyDescent="0.35">
      <c r="B5392" s="191">
        <v>38384</v>
      </c>
      <c r="C5392" s="72">
        <v>34.68</v>
      </c>
      <c r="D5392" s="192">
        <f t="shared" si="86"/>
        <v>-0.66663462462751122</v>
      </c>
      <c r="E5392">
        <v>-8.5763293310462396E-3</v>
      </c>
    </row>
    <row r="5393" spans="2:5" x14ac:dyDescent="0.35">
      <c r="B5393" s="191">
        <v>40477</v>
      </c>
      <c r="C5393" s="72">
        <v>104.03</v>
      </c>
      <c r="D5393" s="192">
        <f t="shared" si="86"/>
        <v>-0.58690386371758729</v>
      </c>
      <c r="E5393">
        <v>-8.5771466692080578E-3</v>
      </c>
    </row>
    <row r="5394" spans="2:5" x14ac:dyDescent="0.35">
      <c r="B5394" s="191">
        <v>43697</v>
      </c>
      <c r="C5394" s="72">
        <v>251.83</v>
      </c>
      <c r="D5394" s="192">
        <f t="shared" si="86"/>
        <v>-0.46071482108058337</v>
      </c>
      <c r="E5394">
        <v>-8.5823392779811325E-3</v>
      </c>
    </row>
    <row r="5395" spans="2:5" x14ac:dyDescent="0.35">
      <c r="B5395" s="191">
        <v>44138</v>
      </c>
      <c r="C5395" s="72">
        <v>466.97</v>
      </c>
      <c r="D5395" s="192">
        <f t="shared" si="86"/>
        <v>7.4473589001447174</v>
      </c>
      <c r="E5395">
        <v>-8.5983610037789759E-3</v>
      </c>
    </row>
    <row r="5396" spans="2:5" x14ac:dyDescent="0.35">
      <c r="B5396" s="191">
        <v>39059</v>
      </c>
      <c r="C5396" s="72">
        <v>55.28</v>
      </c>
      <c r="D5396" s="192">
        <f t="shared" si="86"/>
        <v>-0.94195533248632357</v>
      </c>
      <c r="E5396">
        <v>-8.6083213773313627E-3</v>
      </c>
    </row>
    <row r="5397" spans="2:5" x14ac:dyDescent="0.35">
      <c r="B5397" s="191">
        <v>45608</v>
      </c>
      <c r="C5397" s="72">
        <v>952.37</v>
      </c>
      <c r="D5397" s="192">
        <f t="shared" si="86"/>
        <v>12.342252731857664</v>
      </c>
      <c r="E5397">
        <v>-8.6088441039307018E-3</v>
      </c>
    </row>
    <row r="5398" spans="2:5" x14ac:dyDescent="0.35">
      <c r="B5398" s="191">
        <v>40815</v>
      </c>
      <c r="C5398" s="72">
        <v>71.38</v>
      </c>
      <c r="D5398" s="192">
        <f t="shared" si="86"/>
        <v>0.14851166532582449</v>
      </c>
      <c r="E5398">
        <v>-8.6111111111111249E-3</v>
      </c>
    </row>
    <row r="5399" spans="2:5" x14ac:dyDescent="0.35">
      <c r="B5399" s="191">
        <v>39538</v>
      </c>
      <c r="C5399" s="72">
        <v>62.15</v>
      </c>
      <c r="D5399" s="192">
        <f t="shared" si="86"/>
        <v>-0.90910553410553407</v>
      </c>
      <c r="E5399">
        <v>-8.6138140054234924E-3</v>
      </c>
    </row>
    <row r="5400" spans="2:5" x14ac:dyDescent="0.35">
      <c r="B5400" s="191">
        <v>45034</v>
      </c>
      <c r="C5400" s="72">
        <v>683.76</v>
      </c>
      <c r="D5400" s="192">
        <f t="shared" si="86"/>
        <v>10.246052631578948</v>
      </c>
      <c r="E5400">
        <v>-8.6268141682737109E-3</v>
      </c>
    </row>
    <row r="5401" spans="2:5" x14ac:dyDescent="0.35">
      <c r="B5401" s="191">
        <v>38842</v>
      </c>
      <c r="C5401" s="72">
        <v>60.8</v>
      </c>
      <c r="D5401" s="192">
        <f t="shared" si="86"/>
        <v>8.3585813580466795E-2</v>
      </c>
      <c r="E5401">
        <v>-8.6417740094570927E-3</v>
      </c>
    </row>
    <row r="5402" spans="2:5" x14ac:dyDescent="0.35">
      <c r="B5402" s="191">
        <v>39629</v>
      </c>
      <c r="C5402" s="72">
        <v>56.11</v>
      </c>
      <c r="D5402" s="192">
        <f t="shared" si="86"/>
        <v>3.90472027972028</v>
      </c>
      <c r="E5402">
        <v>-8.6572438162544341E-3</v>
      </c>
    </row>
    <row r="5403" spans="2:5" x14ac:dyDescent="0.35">
      <c r="B5403" s="191">
        <v>37628</v>
      </c>
      <c r="C5403" s="72">
        <v>11.44</v>
      </c>
      <c r="D5403" s="192">
        <f t="shared" si="86"/>
        <v>-0.98371136075633958</v>
      </c>
      <c r="E5403">
        <v>-8.6655112651645716E-3</v>
      </c>
    </row>
    <row r="5404" spans="2:5" x14ac:dyDescent="0.35">
      <c r="B5404" s="191">
        <v>44974</v>
      </c>
      <c r="C5404" s="72">
        <v>702.33</v>
      </c>
      <c r="D5404" s="192">
        <f t="shared" si="86"/>
        <v>29.709663314385658</v>
      </c>
      <c r="E5404">
        <v>-8.666563157226137E-3</v>
      </c>
    </row>
    <row r="5405" spans="2:5" x14ac:dyDescent="0.35">
      <c r="B5405" s="191">
        <v>35606</v>
      </c>
      <c r="C5405" s="72">
        <v>22.87</v>
      </c>
      <c r="D5405" s="192">
        <f t="shared" si="86"/>
        <v>-0.82876609763402209</v>
      </c>
      <c r="E5405">
        <v>-8.6692674469006636E-3</v>
      </c>
    </row>
    <row r="5406" spans="2:5" x14ac:dyDescent="0.35">
      <c r="B5406" s="191">
        <v>42843</v>
      </c>
      <c r="C5406" s="72">
        <v>133.56</v>
      </c>
      <c r="D5406" s="192">
        <f t="shared" si="86"/>
        <v>-8.3160083160083165E-3</v>
      </c>
      <c r="E5406">
        <v>-8.6840347361388792E-3</v>
      </c>
    </row>
    <row r="5407" spans="2:5" x14ac:dyDescent="0.35">
      <c r="B5407" s="191">
        <v>42020</v>
      </c>
      <c r="C5407" s="72">
        <v>134.68</v>
      </c>
      <c r="D5407" s="192">
        <f t="shared" si="86"/>
        <v>-0.33527466561374064</v>
      </c>
      <c r="E5407">
        <v>-8.6854114529663073E-3</v>
      </c>
    </row>
    <row r="5408" spans="2:5" x14ac:dyDescent="0.35">
      <c r="B5408" s="191">
        <v>43483</v>
      </c>
      <c r="C5408" s="72">
        <v>202.61</v>
      </c>
      <c r="D5408" s="192">
        <f t="shared" si="86"/>
        <v>16.804042179261863</v>
      </c>
      <c r="E5408">
        <v>-8.7088409413375034E-3</v>
      </c>
    </row>
    <row r="5409" spans="2:5" x14ac:dyDescent="0.35">
      <c r="B5409" s="191">
        <v>37306</v>
      </c>
      <c r="C5409" s="72">
        <v>11.38</v>
      </c>
      <c r="D5409" s="192">
        <f t="shared" si="86"/>
        <v>-0.99018059762021871</v>
      </c>
      <c r="E5409">
        <v>-8.7108013937281514E-3</v>
      </c>
    </row>
    <row r="5410" spans="2:5" x14ac:dyDescent="0.35">
      <c r="B5410" s="191">
        <v>45523</v>
      </c>
      <c r="C5410" s="72">
        <v>1158.93</v>
      </c>
      <c r="D5410" s="192">
        <f t="shared" si="86"/>
        <v>91.714400000000012</v>
      </c>
      <c r="E5410">
        <v>-8.7159573012178804E-3</v>
      </c>
    </row>
    <row r="5411" spans="2:5" x14ac:dyDescent="0.35">
      <c r="B5411" s="191">
        <v>35436</v>
      </c>
      <c r="C5411" s="72">
        <v>12.5</v>
      </c>
      <c r="D5411" s="192">
        <f t="shared" si="86"/>
        <v>-0.65621562156215618</v>
      </c>
      <c r="E5411">
        <v>-8.7232355273592077E-3</v>
      </c>
    </row>
    <row r="5412" spans="2:5" x14ac:dyDescent="0.35">
      <c r="B5412" s="191">
        <v>38435</v>
      </c>
      <c r="C5412" s="72">
        <v>36.36</v>
      </c>
      <c r="D5412" s="192">
        <f t="shared" si="86"/>
        <v>-0.2544597088374001</v>
      </c>
      <c r="E5412">
        <v>-8.7241003271537609E-3</v>
      </c>
    </row>
    <row r="5413" spans="2:5" x14ac:dyDescent="0.35">
      <c r="B5413" s="191">
        <v>39820</v>
      </c>
      <c r="C5413" s="72">
        <v>48.77</v>
      </c>
      <c r="D5413" s="192">
        <f t="shared" si="86"/>
        <v>2.5860294117647062</v>
      </c>
      <c r="E5413">
        <v>-8.7398373983740285E-3</v>
      </c>
    </row>
    <row r="5414" spans="2:5" x14ac:dyDescent="0.35">
      <c r="B5414" s="191">
        <v>35545</v>
      </c>
      <c r="C5414" s="72">
        <v>13.6</v>
      </c>
      <c r="D5414" s="192">
        <f t="shared" si="86"/>
        <v>-0.19952913478516765</v>
      </c>
      <c r="E5414">
        <v>-8.7463556851312685E-3</v>
      </c>
    </row>
    <row r="5415" spans="2:5" x14ac:dyDescent="0.35">
      <c r="B5415" s="191">
        <v>36909</v>
      </c>
      <c r="C5415" s="72">
        <v>16.989999999999998</v>
      </c>
      <c r="D5415" s="192">
        <f t="shared" si="86"/>
        <v>0.25018395879323019</v>
      </c>
      <c r="E5415">
        <v>-8.7514585764295605E-3</v>
      </c>
    </row>
    <row r="5416" spans="2:5" x14ac:dyDescent="0.35">
      <c r="B5416" s="191">
        <v>37740</v>
      </c>
      <c r="C5416" s="72">
        <v>13.59</v>
      </c>
      <c r="D5416" s="192">
        <f t="shared" si="86"/>
        <v>-0.9799489502338552</v>
      </c>
      <c r="E5416">
        <v>-8.7527352297593897E-3</v>
      </c>
    </row>
    <row r="5417" spans="2:5" x14ac:dyDescent="0.35">
      <c r="B5417" s="191">
        <v>45035</v>
      </c>
      <c r="C5417" s="72">
        <v>677.77</v>
      </c>
      <c r="D5417" s="192">
        <f t="shared" si="86"/>
        <v>-6.8344582056110825E-2</v>
      </c>
      <c r="E5417">
        <v>-8.7603837603837942E-3</v>
      </c>
    </row>
    <row r="5418" spans="2:5" x14ac:dyDescent="0.35">
      <c r="B5418" s="191">
        <v>44690</v>
      </c>
      <c r="C5418" s="72">
        <v>727.49</v>
      </c>
      <c r="D5418" s="192">
        <f t="shared" si="86"/>
        <v>4.4975440187410261</v>
      </c>
      <c r="E5418">
        <v>-8.7611728798778765E-3</v>
      </c>
    </row>
    <row r="5419" spans="2:5" x14ac:dyDescent="0.35">
      <c r="B5419" s="191">
        <v>41988</v>
      </c>
      <c r="C5419" s="72">
        <v>132.33000000000001</v>
      </c>
      <c r="D5419" s="192">
        <f t="shared" si="86"/>
        <v>2.0803072625698324</v>
      </c>
      <c r="E5419">
        <v>-8.764044943820104E-3</v>
      </c>
    </row>
    <row r="5420" spans="2:5" x14ac:dyDescent="0.35">
      <c r="B5420" s="191">
        <v>39856</v>
      </c>
      <c r="C5420" s="72">
        <v>42.96</v>
      </c>
      <c r="D5420" s="192">
        <f t="shared" si="86"/>
        <v>-0.84854574299312535</v>
      </c>
      <c r="E5420">
        <v>-8.7678818643286416E-3</v>
      </c>
    </row>
    <row r="5421" spans="2:5" x14ac:dyDescent="0.35">
      <c r="B5421" s="191">
        <v>43795</v>
      </c>
      <c r="C5421" s="72">
        <v>283.64999999999998</v>
      </c>
      <c r="D5421" s="192">
        <f t="shared" si="86"/>
        <v>24.101769911504419</v>
      </c>
      <c r="E5421">
        <v>-8.7713167458766117E-3</v>
      </c>
    </row>
    <row r="5422" spans="2:5" x14ac:dyDescent="0.35">
      <c r="B5422" s="191">
        <v>37216</v>
      </c>
      <c r="C5422" s="72">
        <v>11.3</v>
      </c>
      <c r="D5422" s="192">
        <f t="shared" si="86"/>
        <v>-0.99029334707726668</v>
      </c>
      <c r="E5422">
        <v>-8.7719298245613198E-3</v>
      </c>
    </row>
    <row r="5423" spans="2:5" x14ac:dyDescent="0.35">
      <c r="B5423" s="191">
        <v>46136</v>
      </c>
      <c r="C5423" s="72">
        <v>1164.1500000000001</v>
      </c>
      <c r="D5423" s="192">
        <f t="shared" si="86"/>
        <v>0.56735106024907456</v>
      </c>
      <c r="E5423">
        <v>-8.7785024607053286E-3</v>
      </c>
    </row>
    <row r="5424" spans="2:5" x14ac:dyDescent="0.35">
      <c r="B5424" s="191">
        <v>44867</v>
      </c>
      <c r="C5424" s="72">
        <v>742.75</v>
      </c>
      <c r="D5424" s="192">
        <f t="shared" si="86"/>
        <v>4.397500181672843</v>
      </c>
      <c r="E5424">
        <v>-8.7811778522146611E-3</v>
      </c>
    </row>
    <row r="5425" spans="2:5" x14ac:dyDescent="0.35">
      <c r="B5425" s="191">
        <v>42867</v>
      </c>
      <c r="C5425" s="72">
        <v>137.61000000000001</v>
      </c>
      <c r="D5425" s="192">
        <f t="shared" si="86"/>
        <v>0.64920901246404616</v>
      </c>
      <c r="E5425">
        <v>-8.7877259958222265E-3</v>
      </c>
    </row>
    <row r="5426" spans="2:5" x14ac:dyDescent="0.35">
      <c r="B5426" s="191">
        <v>40658</v>
      </c>
      <c r="C5426" s="72">
        <v>83.44</v>
      </c>
      <c r="D5426" s="192">
        <f t="shared" si="86"/>
        <v>-0.39152628892291985</v>
      </c>
      <c r="E5426">
        <v>-8.790686623901256E-3</v>
      </c>
    </row>
    <row r="5427" spans="2:5" x14ac:dyDescent="0.35">
      <c r="B5427" s="191">
        <v>41872</v>
      </c>
      <c r="C5427" s="72">
        <v>137.13</v>
      </c>
      <c r="D5427" s="192">
        <f t="shared" si="86"/>
        <v>8.457126047948238E-3</v>
      </c>
      <c r="E5427">
        <v>-8.8182146729309796E-3</v>
      </c>
    </row>
    <row r="5428" spans="2:5" x14ac:dyDescent="0.35">
      <c r="B5428" s="191">
        <v>41562</v>
      </c>
      <c r="C5428" s="72">
        <v>135.97999999999999</v>
      </c>
      <c r="D5428" s="192">
        <f t="shared" si="86"/>
        <v>5.0705357142857146</v>
      </c>
      <c r="E5428">
        <v>-8.819884831255953E-3</v>
      </c>
    </row>
    <row r="5429" spans="2:5" x14ac:dyDescent="0.35">
      <c r="B5429" s="191">
        <v>35824</v>
      </c>
      <c r="C5429" s="72">
        <v>22.4</v>
      </c>
      <c r="D5429" s="192">
        <f t="shared" si="86"/>
        <v>-4.5996592844974482E-2</v>
      </c>
      <c r="E5429">
        <v>-8.8495575221240186E-3</v>
      </c>
    </row>
    <row r="5430" spans="2:5" x14ac:dyDescent="0.35">
      <c r="B5430" s="191">
        <v>35717</v>
      </c>
      <c r="C5430" s="72">
        <v>23.48</v>
      </c>
      <c r="D5430" s="192">
        <f t="shared" si="86"/>
        <v>-0.80881035746274732</v>
      </c>
      <c r="E5430">
        <v>-8.8644997889405497E-3</v>
      </c>
    </row>
    <row r="5431" spans="2:5" x14ac:dyDescent="0.35">
      <c r="B5431" s="191">
        <v>41325</v>
      </c>
      <c r="C5431" s="72">
        <v>122.81</v>
      </c>
      <c r="D5431" s="192">
        <f t="shared" si="86"/>
        <v>2.1433324801638087</v>
      </c>
      <c r="E5431">
        <v>-8.8774110241304216E-3</v>
      </c>
    </row>
    <row r="5432" spans="2:5" x14ac:dyDescent="0.35">
      <c r="B5432" s="191">
        <v>38419</v>
      </c>
      <c r="C5432" s="72">
        <v>39.07</v>
      </c>
      <c r="D5432" s="192">
        <f t="shared" si="86"/>
        <v>2.5008960573476702</v>
      </c>
      <c r="E5432">
        <v>-8.8787417554541115E-3</v>
      </c>
    </row>
    <row r="5433" spans="2:5" x14ac:dyDescent="0.35">
      <c r="B5433" s="191">
        <v>37392</v>
      </c>
      <c r="C5433" s="72">
        <v>11.16</v>
      </c>
      <c r="D5433" s="192">
        <f t="shared" si="86"/>
        <v>-0.28553137003841222</v>
      </c>
      <c r="E5433">
        <v>-8.8809946714031307E-3</v>
      </c>
    </row>
    <row r="5434" spans="2:5" x14ac:dyDescent="0.35">
      <c r="B5434" s="191">
        <v>37785</v>
      </c>
      <c r="C5434" s="72">
        <v>15.62</v>
      </c>
      <c r="D5434" s="192">
        <f t="shared" si="86"/>
        <v>-0.97735280045236406</v>
      </c>
      <c r="E5434">
        <v>-8.8832487309644659E-3</v>
      </c>
    </row>
    <row r="5435" spans="2:5" x14ac:dyDescent="0.35">
      <c r="B5435" s="191">
        <v>45033</v>
      </c>
      <c r="C5435" s="72">
        <v>689.71</v>
      </c>
      <c r="D5435" s="192">
        <f t="shared" si="86"/>
        <v>5.255873015873016</v>
      </c>
      <c r="E5435">
        <v>-8.8949561718636438E-3</v>
      </c>
    </row>
    <row r="5436" spans="2:5" x14ac:dyDescent="0.35">
      <c r="B5436" s="191">
        <v>42711</v>
      </c>
      <c r="C5436" s="72">
        <v>110.25</v>
      </c>
      <c r="D5436" s="192">
        <f t="shared" si="86"/>
        <v>0.77108433734939763</v>
      </c>
      <c r="E5436">
        <v>-8.8996763754044528E-3</v>
      </c>
    </row>
    <row r="5437" spans="2:5" x14ac:dyDescent="0.35">
      <c r="B5437" s="191">
        <v>38622</v>
      </c>
      <c r="C5437" s="72">
        <v>62.25</v>
      </c>
      <c r="D5437" s="192">
        <f t="shared" si="86"/>
        <v>-0.94326053667784748</v>
      </c>
      <c r="E5437">
        <v>-8.9157777423977125E-3</v>
      </c>
    </row>
    <row r="5438" spans="2:5" x14ac:dyDescent="0.35">
      <c r="B5438" s="191">
        <v>45456</v>
      </c>
      <c r="C5438" s="72">
        <v>1097.1199999999999</v>
      </c>
      <c r="D5438" s="192">
        <f t="shared" si="86"/>
        <v>0.49477499080343867</v>
      </c>
      <c r="E5438">
        <v>-8.9339753028429003E-3</v>
      </c>
    </row>
    <row r="5439" spans="2:5" x14ac:dyDescent="0.35">
      <c r="B5439" s="191">
        <v>44419</v>
      </c>
      <c r="C5439" s="72">
        <v>733.97</v>
      </c>
      <c r="D5439" s="192">
        <f t="shared" si="86"/>
        <v>6.3558829424734418</v>
      </c>
      <c r="E5439">
        <v>-8.9388190496766384E-3</v>
      </c>
    </row>
    <row r="5440" spans="2:5" x14ac:dyDescent="0.35">
      <c r="B5440" s="191">
        <v>40437</v>
      </c>
      <c r="C5440" s="72">
        <v>99.78</v>
      </c>
      <c r="D5440" s="192">
        <f t="shared" si="86"/>
        <v>-0.26804577464788726</v>
      </c>
      <c r="E5440">
        <v>-8.9392133492253167E-3</v>
      </c>
    </row>
    <row r="5441" spans="2:5" x14ac:dyDescent="0.35">
      <c r="B5441" s="191">
        <v>41284</v>
      </c>
      <c r="C5441" s="72">
        <v>136.32</v>
      </c>
      <c r="D5441" s="192">
        <f t="shared" si="86"/>
        <v>-0.82094257342510379</v>
      </c>
      <c r="E5441">
        <v>-8.9422028353327576E-3</v>
      </c>
    </row>
    <row r="5442" spans="2:5" x14ac:dyDescent="0.35">
      <c r="B5442" s="191">
        <v>44761</v>
      </c>
      <c r="C5442" s="72">
        <v>761.32</v>
      </c>
      <c r="D5442" s="192">
        <f t="shared" si="86"/>
        <v>30.252873563218394</v>
      </c>
      <c r="E5442">
        <v>-8.9431000143194161E-3</v>
      </c>
    </row>
    <row r="5443" spans="2:5" x14ac:dyDescent="0.35">
      <c r="B5443" s="191">
        <v>35912</v>
      </c>
      <c r="C5443" s="72">
        <v>24.36</v>
      </c>
      <c r="D5443" s="192">
        <f t="shared" si="86"/>
        <v>-0.6984775343483105</v>
      </c>
      <c r="E5443">
        <v>-8.9503661513424815E-3</v>
      </c>
    </row>
    <row r="5444" spans="2:5" x14ac:dyDescent="0.35">
      <c r="B5444" s="191">
        <v>40283</v>
      </c>
      <c r="C5444" s="72">
        <v>80.790000000000006</v>
      </c>
      <c r="D5444" s="192">
        <f t="shared" ref="D5444:D5507" si="87">C5444/C5445-1</f>
        <v>-0.92565565473451739</v>
      </c>
      <c r="E5444">
        <v>-8.954857703630914E-3</v>
      </c>
    </row>
    <row r="5445" spans="2:5" x14ac:dyDescent="0.35">
      <c r="B5445" s="191">
        <v>45856</v>
      </c>
      <c r="C5445" s="72">
        <v>1086.7</v>
      </c>
      <c r="D5445" s="192">
        <f t="shared" si="87"/>
        <v>1.0242153301667134</v>
      </c>
      <c r="E5445">
        <v>-8.9556050049246494E-3</v>
      </c>
    </row>
    <row r="5446" spans="2:5" x14ac:dyDescent="0.35">
      <c r="B5446" s="191">
        <v>44173</v>
      </c>
      <c r="C5446" s="72">
        <v>536.85</v>
      </c>
      <c r="D5446" s="192">
        <f t="shared" si="87"/>
        <v>0.84446505875077316</v>
      </c>
      <c r="E5446">
        <v>-8.9715899651104936E-3</v>
      </c>
    </row>
    <row r="5447" spans="2:5" x14ac:dyDescent="0.35">
      <c r="B5447" s="191">
        <v>43117</v>
      </c>
      <c r="C5447" s="72">
        <v>291.06</v>
      </c>
      <c r="D5447" s="192">
        <f t="shared" si="87"/>
        <v>15.518728717366628</v>
      </c>
      <c r="E5447">
        <v>-8.9887640449437534E-3</v>
      </c>
    </row>
    <row r="5448" spans="2:5" x14ac:dyDescent="0.35">
      <c r="B5448" s="191">
        <v>35178</v>
      </c>
      <c r="C5448" s="72">
        <v>17.62</v>
      </c>
      <c r="D5448" s="192">
        <f t="shared" si="87"/>
        <v>0.60036330608537702</v>
      </c>
      <c r="E5448">
        <v>-8.9988751406073764E-3</v>
      </c>
    </row>
    <row r="5449" spans="2:5" x14ac:dyDescent="0.35">
      <c r="B5449" s="191">
        <v>35415</v>
      </c>
      <c r="C5449" s="72">
        <v>11.01</v>
      </c>
      <c r="D5449" s="192">
        <f t="shared" si="87"/>
        <v>-0.90986492018010645</v>
      </c>
      <c r="E5449">
        <v>-9.0009000900089786E-3</v>
      </c>
    </row>
    <row r="5450" spans="2:5" x14ac:dyDescent="0.35">
      <c r="B5450" s="191">
        <v>42227</v>
      </c>
      <c r="C5450" s="72">
        <v>122.15</v>
      </c>
      <c r="D5450" s="192">
        <f t="shared" si="87"/>
        <v>1.5274156838402653</v>
      </c>
      <c r="E5450">
        <v>-9.0053545351289621E-3</v>
      </c>
    </row>
    <row r="5451" spans="2:5" x14ac:dyDescent="0.35">
      <c r="B5451" s="191">
        <v>39822</v>
      </c>
      <c r="C5451" s="72">
        <v>48.33</v>
      </c>
      <c r="D5451" s="192">
        <f t="shared" si="87"/>
        <v>3.0074626865671643</v>
      </c>
      <c r="E5451">
        <v>-9.0219397170392401E-3</v>
      </c>
    </row>
    <row r="5452" spans="2:5" x14ac:dyDescent="0.35">
      <c r="B5452" s="191">
        <v>37680</v>
      </c>
      <c r="C5452" s="72">
        <v>12.06</v>
      </c>
      <c r="D5452" s="192">
        <f t="shared" si="87"/>
        <v>-0.91195152223114551</v>
      </c>
      <c r="E5452">
        <v>-9.0386195562859317E-3</v>
      </c>
    </row>
    <row r="5453" spans="2:5" x14ac:dyDescent="0.35">
      <c r="B5453" s="191">
        <v>41841</v>
      </c>
      <c r="C5453" s="72">
        <v>136.97</v>
      </c>
      <c r="D5453" s="192">
        <f t="shared" si="87"/>
        <v>6.81346263548203</v>
      </c>
      <c r="E5453">
        <v>-9.0435537548835265E-3</v>
      </c>
    </row>
    <row r="5454" spans="2:5" x14ac:dyDescent="0.35">
      <c r="B5454" s="191">
        <v>35123</v>
      </c>
      <c r="C5454" s="72">
        <v>17.53</v>
      </c>
      <c r="D5454" s="192">
        <f t="shared" si="87"/>
        <v>-0.97853478149068784</v>
      </c>
      <c r="E5454">
        <v>-9.0446579988694431E-3</v>
      </c>
    </row>
    <row r="5455" spans="2:5" x14ac:dyDescent="0.35">
      <c r="B5455" s="191">
        <v>45141</v>
      </c>
      <c r="C5455" s="72">
        <v>816.67</v>
      </c>
      <c r="D5455" s="192">
        <f t="shared" si="87"/>
        <v>7.4972427426906663</v>
      </c>
      <c r="E5455">
        <v>-9.0639939816050674E-3</v>
      </c>
    </row>
    <row r="5456" spans="2:5" x14ac:dyDescent="0.35">
      <c r="B5456" s="191">
        <v>41102</v>
      </c>
      <c r="C5456" s="72">
        <v>96.11</v>
      </c>
      <c r="D5456" s="192">
        <f t="shared" si="87"/>
        <v>0.72549371633752235</v>
      </c>
      <c r="E5456">
        <v>-9.0731003196204973E-3</v>
      </c>
    </row>
    <row r="5457" spans="2:5" x14ac:dyDescent="0.35">
      <c r="B5457" s="191">
        <v>38643</v>
      </c>
      <c r="C5457" s="72">
        <v>55.7</v>
      </c>
      <c r="D5457" s="192">
        <f t="shared" si="87"/>
        <v>4.1007326007326013</v>
      </c>
      <c r="E5457">
        <v>-9.0731186621597626E-3</v>
      </c>
    </row>
    <row r="5458" spans="2:5" x14ac:dyDescent="0.35">
      <c r="B5458" s="191">
        <v>37396</v>
      </c>
      <c r="C5458" s="72">
        <v>10.92</v>
      </c>
      <c r="D5458" s="192">
        <f t="shared" si="87"/>
        <v>-0.98995954394998165</v>
      </c>
      <c r="E5458">
        <v>-9.0744101633393193E-3</v>
      </c>
    </row>
    <row r="5459" spans="2:5" x14ac:dyDescent="0.35">
      <c r="B5459" s="191">
        <v>45377</v>
      </c>
      <c r="C5459" s="72">
        <v>1087.5999999999999</v>
      </c>
      <c r="D5459" s="192">
        <f t="shared" si="87"/>
        <v>82.086325439266616</v>
      </c>
      <c r="E5459">
        <v>-9.0837030895524196E-3</v>
      </c>
    </row>
    <row r="5460" spans="2:5" x14ac:dyDescent="0.35">
      <c r="B5460" s="191">
        <v>37715</v>
      </c>
      <c r="C5460" s="72">
        <v>13.09</v>
      </c>
      <c r="D5460" s="192">
        <f t="shared" si="87"/>
        <v>0.20091743119266048</v>
      </c>
      <c r="E5460">
        <v>-9.0840272520817944E-3</v>
      </c>
    </row>
    <row r="5461" spans="2:5" x14ac:dyDescent="0.35">
      <c r="B5461" s="191">
        <v>37404</v>
      </c>
      <c r="C5461" s="72">
        <v>10.9</v>
      </c>
      <c r="D5461" s="192">
        <f t="shared" si="87"/>
        <v>-0.96852440080854751</v>
      </c>
      <c r="E5461">
        <v>-9.0909090909090384E-3</v>
      </c>
    </row>
    <row r="5462" spans="2:5" x14ac:dyDescent="0.35">
      <c r="B5462" s="191">
        <v>43887</v>
      </c>
      <c r="C5462" s="72">
        <v>346.3</v>
      </c>
      <c r="D5462" s="192">
        <f t="shared" si="87"/>
        <v>-0.4247986047670459</v>
      </c>
      <c r="E5462">
        <v>-9.0992331463889409E-3</v>
      </c>
    </row>
    <row r="5463" spans="2:5" x14ac:dyDescent="0.35">
      <c r="B5463" s="191">
        <v>44259</v>
      </c>
      <c r="C5463" s="72">
        <v>602.04999999999995</v>
      </c>
      <c r="D5463" s="192">
        <f t="shared" si="87"/>
        <v>5.5072416774751405</v>
      </c>
      <c r="E5463">
        <v>-9.1016820830179812E-3</v>
      </c>
    </row>
    <row r="5464" spans="2:5" x14ac:dyDescent="0.35">
      <c r="B5464" s="191">
        <v>42412</v>
      </c>
      <c r="C5464" s="72">
        <v>92.52</v>
      </c>
      <c r="D5464" s="192">
        <f t="shared" si="87"/>
        <v>0.19829037689418483</v>
      </c>
      <c r="E5464">
        <v>-9.1035664560352725E-3</v>
      </c>
    </row>
    <row r="5465" spans="2:5" x14ac:dyDescent="0.35">
      <c r="B5465" s="191">
        <v>40788</v>
      </c>
      <c r="C5465" s="72">
        <v>77.209999999999994</v>
      </c>
      <c r="D5465" s="192">
        <f t="shared" si="87"/>
        <v>-0.68154258610022689</v>
      </c>
      <c r="E5465">
        <v>-9.1119096509241215E-3</v>
      </c>
    </row>
    <row r="5466" spans="2:5" x14ac:dyDescent="0.35">
      <c r="B5466" s="191">
        <v>43675</v>
      </c>
      <c r="C5466" s="72">
        <v>242.45</v>
      </c>
      <c r="D5466" s="192">
        <f t="shared" si="87"/>
        <v>-0.69961468412771177</v>
      </c>
      <c r="E5466">
        <v>-9.113944744155722E-3</v>
      </c>
    </row>
    <row r="5467" spans="2:5" x14ac:dyDescent="0.35">
      <c r="B5467" s="191">
        <v>45117</v>
      </c>
      <c r="C5467" s="72">
        <v>807.13</v>
      </c>
      <c r="D5467" s="192">
        <f t="shared" si="87"/>
        <v>56.162181303116149</v>
      </c>
      <c r="E5467">
        <v>-9.1214889019838319E-3</v>
      </c>
    </row>
    <row r="5468" spans="2:5" x14ac:dyDescent="0.35">
      <c r="B5468" s="191">
        <v>36769</v>
      </c>
      <c r="C5468" s="72">
        <v>14.12</v>
      </c>
      <c r="D5468" s="192">
        <f t="shared" si="87"/>
        <v>-0.45775729646697394</v>
      </c>
      <c r="E5468">
        <v>-9.1228070175438658E-3</v>
      </c>
    </row>
    <row r="5469" spans="2:5" x14ac:dyDescent="0.35">
      <c r="B5469" s="191">
        <v>35647</v>
      </c>
      <c r="C5469" s="72">
        <v>26.04</v>
      </c>
      <c r="D5469" s="192">
        <f t="shared" si="87"/>
        <v>-0.92539750752041261</v>
      </c>
      <c r="E5469">
        <v>-9.1324200913243114E-3</v>
      </c>
    </row>
    <row r="5470" spans="2:5" x14ac:dyDescent="0.35">
      <c r="B5470" s="191">
        <v>43978</v>
      </c>
      <c r="C5470" s="72">
        <v>349.05</v>
      </c>
      <c r="D5470" s="192">
        <f t="shared" si="87"/>
        <v>2.2250762265545596</v>
      </c>
      <c r="E5470">
        <v>-9.1407159281232664E-3</v>
      </c>
    </row>
    <row r="5471" spans="2:5" x14ac:dyDescent="0.35">
      <c r="B5471" s="191">
        <v>41127</v>
      </c>
      <c r="C5471" s="72">
        <v>108.23</v>
      </c>
      <c r="D5471" s="192">
        <f t="shared" si="87"/>
        <v>-5.558464223385684E-2</v>
      </c>
      <c r="E5471">
        <v>-9.1549940492539061E-3</v>
      </c>
    </row>
    <row r="5472" spans="2:5" x14ac:dyDescent="0.35">
      <c r="B5472" s="191">
        <v>41162</v>
      </c>
      <c r="C5472" s="72">
        <v>114.6</v>
      </c>
      <c r="D5472" s="192">
        <f t="shared" si="87"/>
        <v>2.4208955223880597</v>
      </c>
      <c r="E5472">
        <v>-9.1647933598478781E-3</v>
      </c>
    </row>
    <row r="5473" spans="2:5" x14ac:dyDescent="0.35">
      <c r="B5473" s="191">
        <v>38366</v>
      </c>
      <c r="C5473" s="72">
        <v>33.5</v>
      </c>
      <c r="D5473" s="192">
        <f t="shared" si="87"/>
        <v>1.5848765432098766</v>
      </c>
      <c r="E5473">
        <v>-9.1688849452825627E-3</v>
      </c>
    </row>
    <row r="5474" spans="2:5" x14ac:dyDescent="0.35">
      <c r="B5474" s="191">
        <v>35375</v>
      </c>
      <c r="C5474" s="72">
        <v>12.96</v>
      </c>
      <c r="D5474" s="192">
        <f t="shared" si="87"/>
        <v>-0.97791900226602835</v>
      </c>
      <c r="E5474">
        <v>-9.1743119266054496E-3</v>
      </c>
    </row>
    <row r="5475" spans="2:5" x14ac:dyDescent="0.35">
      <c r="B5475" s="191">
        <v>44267</v>
      </c>
      <c r="C5475" s="72">
        <v>586.92999999999995</v>
      </c>
      <c r="D5475" s="192">
        <f t="shared" si="87"/>
        <v>15.001363140676116</v>
      </c>
      <c r="E5475">
        <v>-9.1834495332310251E-3</v>
      </c>
    </row>
    <row r="5476" spans="2:5" x14ac:dyDescent="0.35">
      <c r="B5476" s="191">
        <v>38434</v>
      </c>
      <c r="C5476" s="72">
        <v>36.68</v>
      </c>
      <c r="D5476" s="192">
        <f t="shared" si="87"/>
        <v>1.6181299072091364</v>
      </c>
      <c r="E5476">
        <v>-9.1842247433820967E-3</v>
      </c>
    </row>
    <row r="5477" spans="2:5" x14ac:dyDescent="0.35">
      <c r="B5477" s="191">
        <v>37439</v>
      </c>
      <c r="C5477" s="72">
        <v>14.01</v>
      </c>
      <c r="D5477" s="192">
        <f t="shared" si="87"/>
        <v>-0.95109776955565639</v>
      </c>
      <c r="E5477">
        <v>-9.1937765205092337E-3</v>
      </c>
    </row>
    <row r="5478" spans="2:5" x14ac:dyDescent="0.35">
      <c r="B5478" s="191">
        <v>43788</v>
      </c>
      <c r="C5478" s="72">
        <v>286.49</v>
      </c>
      <c r="D5478" s="192">
        <f t="shared" si="87"/>
        <v>-0.60533674973481566</v>
      </c>
      <c r="E5478">
        <v>-9.1993774857339616E-3</v>
      </c>
    </row>
    <row r="5479" spans="2:5" x14ac:dyDescent="0.35">
      <c r="B5479" s="191">
        <v>44719</v>
      </c>
      <c r="C5479" s="72">
        <v>725.91</v>
      </c>
      <c r="D5479" s="192">
        <f t="shared" si="87"/>
        <v>31.277012005335706</v>
      </c>
      <c r="E5479">
        <v>-9.2265276318124201E-3</v>
      </c>
    </row>
    <row r="5480" spans="2:5" x14ac:dyDescent="0.35">
      <c r="B5480" s="191">
        <v>36654</v>
      </c>
      <c r="C5480" s="72">
        <v>22.49</v>
      </c>
      <c r="D5480" s="192">
        <f t="shared" si="87"/>
        <v>0.61566091954022983</v>
      </c>
      <c r="E5480">
        <v>-9.2511013215859084E-3</v>
      </c>
    </row>
    <row r="5481" spans="2:5" x14ac:dyDescent="0.35">
      <c r="B5481" s="191">
        <v>35523</v>
      </c>
      <c r="C5481" s="72">
        <v>13.92</v>
      </c>
      <c r="D5481" s="192">
        <f t="shared" si="87"/>
        <v>-0.72326043737574552</v>
      </c>
      <c r="E5481">
        <v>-9.2526690391460109E-3</v>
      </c>
    </row>
    <row r="5482" spans="2:5" x14ac:dyDescent="0.35">
      <c r="B5482" s="191">
        <v>38888</v>
      </c>
      <c r="C5482" s="72">
        <v>50.3</v>
      </c>
      <c r="D5482" s="192">
        <f t="shared" si="87"/>
        <v>-0.55632001411308107</v>
      </c>
      <c r="E5482">
        <v>-9.2574354934017444E-3</v>
      </c>
    </row>
    <row r="5483" spans="2:5" x14ac:dyDescent="0.35">
      <c r="B5483" s="191">
        <v>41135</v>
      </c>
      <c r="C5483" s="72">
        <v>113.37</v>
      </c>
      <c r="D5483" s="192">
        <f t="shared" si="87"/>
        <v>-0.9009003496503496</v>
      </c>
      <c r="E5483">
        <v>-9.2633050773398562E-3</v>
      </c>
    </row>
    <row r="5484" spans="2:5" x14ac:dyDescent="0.35">
      <c r="B5484" s="191">
        <v>46176</v>
      </c>
      <c r="C5484" s="72">
        <v>1144</v>
      </c>
      <c r="D5484">
        <f t="shared" si="87"/>
        <v>8.6491228070175445</v>
      </c>
      <c r="E5484">
        <v>-9.2664761409890772E-3</v>
      </c>
    </row>
    <row r="5485" spans="2:5" x14ac:dyDescent="0.35">
      <c r="B5485" s="191">
        <v>42342</v>
      </c>
      <c r="C5485" s="72">
        <v>118.56</v>
      </c>
      <c r="D5485" s="192">
        <f t="shared" si="87"/>
        <v>1.1822197680839315</v>
      </c>
      <c r="E5485">
        <v>-9.2755076460265817E-3</v>
      </c>
    </row>
    <row r="5486" spans="2:5" x14ac:dyDescent="0.35">
      <c r="B5486" s="191">
        <v>39036</v>
      </c>
      <c r="C5486" s="72">
        <v>54.33</v>
      </c>
      <c r="D5486" s="192">
        <f t="shared" si="87"/>
        <v>1.2202697180220681</v>
      </c>
      <c r="E5486">
        <v>-9.2997811816193376E-3</v>
      </c>
    </row>
    <row r="5487" spans="2:5" x14ac:dyDescent="0.35">
      <c r="B5487" s="191">
        <v>35846</v>
      </c>
      <c r="C5487" s="72">
        <v>24.47</v>
      </c>
      <c r="D5487" s="192">
        <f t="shared" si="87"/>
        <v>-0.68907242693773829</v>
      </c>
      <c r="E5487">
        <v>-9.3117408906883137E-3</v>
      </c>
    </row>
    <row r="5488" spans="2:5" x14ac:dyDescent="0.35">
      <c r="B5488" s="191">
        <v>40680</v>
      </c>
      <c r="C5488" s="72">
        <v>78.7</v>
      </c>
      <c r="D5488" s="192">
        <f t="shared" si="87"/>
        <v>4.6946454413892909</v>
      </c>
      <c r="E5488">
        <v>-9.3152064451157424E-3</v>
      </c>
    </row>
    <row r="5489" spans="2:5" x14ac:dyDescent="0.35">
      <c r="B5489" s="191">
        <v>35559</v>
      </c>
      <c r="C5489" s="72">
        <v>13.82</v>
      </c>
      <c r="D5489" s="192">
        <f t="shared" si="87"/>
        <v>-0.77183424137361734</v>
      </c>
      <c r="E5489">
        <v>-9.3189964157704974E-3</v>
      </c>
    </row>
    <row r="5490" spans="2:5" x14ac:dyDescent="0.35">
      <c r="B5490" s="191">
        <v>38959</v>
      </c>
      <c r="C5490" s="72">
        <v>60.57</v>
      </c>
      <c r="D5490" s="192">
        <f t="shared" si="87"/>
        <v>1.7149260421335724</v>
      </c>
      <c r="E5490">
        <v>-9.322865554465154E-3</v>
      </c>
    </row>
    <row r="5491" spans="2:5" x14ac:dyDescent="0.35">
      <c r="B5491" s="191">
        <v>38064</v>
      </c>
      <c r="C5491" s="72">
        <v>22.31</v>
      </c>
      <c r="D5491" s="192">
        <f t="shared" si="87"/>
        <v>-0.59532015236713232</v>
      </c>
      <c r="E5491">
        <v>-9.3250444049733927E-3</v>
      </c>
    </row>
    <row r="5492" spans="2:5" x14ac:dyDescent="0.35">
      <c r="B5492" s="191">
        <v>39703</v>
      </c>
      <c r="C5492" s="72">
        <v>55.13</v>
      </c>
      <c r="D5492" s="192">
        <f t="shared" si="87"/>
        <v>-0.24582763337893287</v>
      </c>
      <c r="E5492">
        <v>-9.3441150044922816E-3</v>
      </c>
    </row>
    <row r="5493" spans="2:5" x14ac:dyDescent="0.35">
      <c r="B5493" s="191">
        <v>40070</v>
      </c>
      <c r="C5493" s="72">
        <v>73.099999999999994</v>
      </c>
      <c r="D5493" s="192">
        <f t="shared" si="87"/>
        <v>3.9325236167341426</v>
      </c>
      <c r="E5493">
        <v>-9.3508605502101716E-3</v>
      </c>
    </row>
    <row r="5494" spans="2:5" x14ac:dyDescent="0.35">
      <c r="B5494" s="191">
        <v>37813</v>
      </c>
      <c r="C5494" s="72">
        <v>14.82</v>
      </c>
      <c r="D5494" s="192">
        <f t="shared" si="87"/>
        <v>-0.59967585089141007</v>
      </c>
      <c r="E5494">
        <v>-9.3582887700535133E-3</v>
      </c>
    </row>
    <row r="5495" spans="2:5" x14ac:dyDescent="0.35">
      <c r="B5495" s="191">
        <v>38433</v>
      </c>
      <c r="C5495" s="72">
        <v>37.020000000000003</v>
      </c>
      <c r="D5495" s="192">
        <f t="shared" si="87"/>
        <v>-0.52003111629716059</v>
      </c>
      <c r="E5495">
        <v>-9.3658014450092031E-3</v>
      </c>
    </row>
    <row r="5496" spans="2:5" x14ac:dyDescent="0.35">
      <c r="B5496" s="191">
        <v>40245</v>
      </c>
      <c r="C5496" s="72">
        <v>77.13</v>
      </c>
      <c r="D5496" s="192">
        <f t="shared" si="87"/>
        <v>-0.42453182123405209</v>
      </c>
      <c r="E5496">
        <v>-9.3758027228358909E-3</v>
      </c>
    </row>
    <row r="5497" spans="2:5" x14ac:dyDescent="0.35">
      <c r="B5497" s="191">
        <v>41215</v>
      </c>
      <c r="C5497" s="72">
        <v>134.03</v>
      </c>
      <c r="D5497" s="192">
        <f t="shared" si="87"/>
        <v>-0.49088353718757116</v>
      </c>
      <c r="E5497">
        <v>-9.3865484109387776E-3</v>
      </c>
    </row>
    <row r="5498" spans="2:5" x14ac:dyDescent="0.35">
      <c r="B5498" s="191">
        <v>43213</v>
      </c>
      <c r="C5498" s="72">
        <v>263.26</v>
      </c>
      <c r="D5498" s="192">
        <f t="shared" si="87"/>
        <v>-0.75415561615180604</v>
      </c>
      <c r="E5498">
        <v>-9.4069837447321447E-3</v>
      </c>
    </row>
    <row r="5499" spans="2:5" x14ac:dyDescent="0.35">
      <c r="B5499" s="191">
        <v>45439</v>
      </c>
      <c r="C5499" s="72">
        <v>1070.8399999999999</v>
      </c>
      <c r="D5499" s="192">
        <f t="shared" si="87"/>
        <v>77.335040234089234</v>
      </c>
      <c r="E5499">
        <v>-9.4170320623115922E-3</v>
      </c>
    </row>
    <row r="5500" spans="2:5" x14ac:dyDescent="0.35">
      <c r="B5500" s="191">
        <v>36795</v>
      </c>
      <c r="C5500" s="72">
        <v>13.67</v>
      </c>
      <c r="D5500" s="192">
        <f t="shared" si="87"/>
        <v>-0.18727705112960757</v>
      </c>
      <c r="E5500">
        <v>-9.4202898550724834E-3</v>
      </c>
    </row>
    <row r="5501" spans="2:5" x14ac:dyDescent="0.35">
      <c r="B5501" s="191">
        <v>36021</v>
      </c>
      <c r="C5501" s="72">
        <v>16.82</v>
      </c>
      <c r="D5501" s="192">
        <f t="shared" si="87"/>
        <v>0.45501730103806226</v>
      </c>
      <c r="E5501">
        <v>-9.4228504122496615E-3</v>
      </c>
    </row>
    <row r="5502" spans="2:5" x14ac:dyDescent="0.35">
      <c r="B5502" s="191">
        <v>37334</v>
      </c>
      <c r="C5502" s="72">
        <v>11.56</v>
      </c>
      <c r="D5502" s="192">
        <f t="shared" si="87"/>
        <v>-0.35274356103023508</v>
      </c>
      <c r="E5502">
        <v>-9.425878320479808E-3</v>
      </c>
    </row>
    <row r="5503" spans="2:5" x14ac:dyDescent="0.35">
      <c r="B5503" s="191">
        <v>35996</v>
      </c>
      <c r="C5503" s="72">
        <v>17.86</v>
      </c>
      <c r="D5503" s="192">
        <f t="shared" si="87"/>
        <v>-0.52763819095477393</v>
      </c>
      <c r="E5503">
        <v>-9.4287298946201803E-3</v>
      </c>
    </row>
    <row r="5504" spans="2:5" x14ac:dyDescent="0.35">
      <c r="B5504" s="191">
        <v>38393</v>
      </c>
      <c r="C5504" s="72">
        <v>37.81</v>
      </c>
      <c r="D5504" s="192">
        <f t="shared" si="87"/>
        <v>1.5721088435374151</v>
      </c>
      <c r="E5504">
        <v>-9.4314906995022207E-3</v>
      </c>
    </row>
    <row r="5505" spans="2:5" x14ac:dyDescent="0.35">
      <c r="B5505" s="191">
        <v>35509</v>
      </c>
      <c r="C5505" s="72">
        <v>14.7</v>
      </c>
      <c r="D5505" s="192">
        <f t="shared" si="87"/>
        <v>-0.77764332173649975</v>
      </c>
      <c r="E5505">
        <v>-9.4339622641509413E-3</v>
      </c>
    </row>
    <row r="5506" spans="2:5" x14ac:dyDescent="0.35">
      <c r="B5506" s="191">
        <v>38784</v>
      </c>
      <c r="C5506" s="72">
        <v>66.11</v>
      </c>
      <c r="D5506" s="192">
        <f t="shared" si="87"/>
        <v>-0.93247191011235953</v>
      </c>
      <c r="E5506">
        <v>-9.4396164219358036E-3</v>
      </c>
    </row>
    <row r="5507" spans="2:5" x14ac:dyDescent="0.35">
      <c r="B5507" s="191">
        <v>45600</v>
      </c>
      <c r="C5507" s="72">
        <v>979</v>
      </c>
      <c r="D5507" s="192">
        <f t="shared" si="87"/>
        <v>12.176312247644685</v>
      </c>
      <c r="E5507">
        <v>-9.4602114635503609E-3</v>
      </c>
    </row>
    <row r="5508" spans="2:5" x14ac:dyDescent="0.35">
      <c r="B5508" s="191">
        <v>40162</v>
      </c>
      <c r="C5508" s="72">
        <v>74.3</v>
      </c>
      <c r="D5508" s="192">
        <f t="shared" ref="D5508:D5571" si="88">C5508/C5509-1</f>
        <v>-0.41711775319683064</v>
      </c>
      <c r="E5508">
        <v>-9.4654046127183866E-3</v>
      </c>
    </row>
    <row r="5509" spans="2:5" x14ac:dyDescent="0.35">
      <c r="B5509" s="191">
        <v>42802</v>
      </c>
      <c r="C5509" s="72">
        <v>127.47</v>
      </c>
      <c r="D5509" s="192">
        <f t="shared" si="88"/>
        <v>0.67217630853994481</v>
      </c>
      <c r="E5509">
        <v>-9.4801460874970322E-3</v>
      </c>
    </row>
    <row r="5510" spans="2:5" x14ac:dyDescent="0.35">
      <c r="B5510" s="191">
        <v>40255</v>
      </c>
      <c r="C5510" s="72">
        <v>76.23</v>
      </c>
      <c r="D5510" s="192">
        <f t="shared" si="88"/>
        <v>-0.45863219941765498</v>
      </c>
      <c r="E5510">
        <v>-9.4854469854468437E-3</v>
      </c>
    </row>
    <row r="5511" spans="2:5" x14ac:dyDescent="0.35">
      <c r="B5511" s="191">
        <v>42858</v>
      </c>
      <c r="C5511" s="72">
        <v>140.81</v>
      </c>
      <c r="D5511" s="192">
        <f t="shared" si="88"/>
        <v>9.8190609889252878E-2</v>
      </c>
      <c r="E5511">
        <v>-9.4963421496904177E-3</v>
      </c>
    </row>
    <row r="5512" spans="2:5" x14ac:dyDescent="0.35">
      <c r="B5512" s="191">
        <v>41997</v>
      </c>
      <c r="C5512" s="72">
        <v>128.22</v>
      </c>
      <c r="D5512" s="192">
        <f t="shared" si="88"/>
        <v>6.089690551050797E-2</v>
      </c>
      <c r="E5512">
        <v>-9.5017381228272857E-3</v>
      </c>
    </row>
    <row r="5513" spans="2:5" x14ac:dyDescent="0.35">
      <c r="B5513" s="191">
        <v>42339</v>
      </c>
      <c r="C5513" s="72">
        <v>120.86</v>
      </c>
      <c r="D5513" s="192">
        <f t="shared" si="88"/>
        <v>-0.89366438205509457</v>
      </c>
      <c r="E5513">
        <v>-9.5066382560236029E-3</v>
      </c>
    </row>
    <row r="5514" spans="2:5" x14ac:dyDescent="0.35">
      <c r="B5514" s="191">
        <v>45779</v>
      </c>
      <c r="C5514" s="72">
        <v>1136.5899999999999</v>
      </c>
      <c r="D5514" s="192">
        <f t="shared" si="88"/>
        <v>8.4977020138714785</v>
      </c>
      <c r="E5514">
        <v>-9.5162569389374285E-3</v>
      </c>
    </row>
    <row r="5515" spans="2:5" x14ac:dyDescent="0.35">
      <c r="B5515" s="191">
        <v>42341</v>
      </c>
      <c r="C5515" s="72">
        <v>119.67</v>
      </c>
      <c r="D5515" s="192">
        <f t="shared" si="88"/>
        <v>1.7384439359267732</v>
      </c>
      <c r="E5515">
        <v>-9.5182916735638834E-3</v>
      </c>
    </row>
    <row r="5516" spans="2:5" x14ac:dyDescent="0.35">
      <c r="B5516" s="191">
        <v>39744</v>
      </c>
      <c r="C5516" s="72">
        <v>43.7</v>
      </c>
      <c r="D5516" s="192">
        <f t="shared" si="88"/>
        <v>-0.95964688717749824</v>
      </c>
      <c r="E5516">
        <v>-9.5194922937441584E-3</v>
      </c>
    </row>
    <row r="5517" spans="2:5" x14ac:dyDescent="0.35">
      <c r="B5517" s="191">
        <v>45916</v>
      </c>
      <c r="C5517" s="72">
        <v>1082.94</v>
      </c>
      <c r="D5517" s="192">
        <f t="shared" si="88"/>
        <v>3.3238042002715007</v>
      </c>
      <c r="E5517">
        <v>-9.5211963232266772E-3</v>
      </c>
    </row>
    <row r="5518" spans="2:5" x14ac:dyDescent="0.35">
      <c r="B5518" s="191">
        <v>43713</v>
      </c>
      <c r="C5518" s="72">
        <v>250.46</v>
      </c>
      <c r="D5518" s="192">
        <f t="shared" si="88"/>
        <v>5.5139141742522755</v>
      </c>
      <c r="E5518">
        <v>-9.5305888401154837E-3</v>
      </c>
    </row>
    <row r="5519" spans="2:5" x14ac:dyDescent="0.35">
      <c r="B5519" s="191">
        <v>38404</v>
      </c>
      <c r="C5519" s="72">
        <v>38.450000000000003</v>
      </c>
      <c r="D5519" s="192">
        <f t="shared" si="88"/>
        <v>0.12230005837711633</v>
      </c>
      <c r="E5519">
        <v>-9.5311695002575636E-3</v>
      </c>
    </row>
    <row r="5520" spans="2:5" x14ac:dyDescent="0.35">
      <c r="B5520" s="191">
        <v>36410</v>
      </c>
      <c r="C5520" s="72">
        <v>34.26</v>
      </c>
      <c r="D5520" s="192">
        <f t="shared" si="88"/>
        <v>-0.97018899446590789</v>
      </c>
      <c r="E5520">
        <v>-9.540329575021822E-3</v>
      </c>
    </row>
    <row r="5521" spans="2:5" x14ac:dyDescent="0.35">
      <c r="B5521" s="191">
        <v>45518</v>
      </c>
      <c r="C5521" s="72">
        <v>1149.24</v>
      </c>
      <c r="D5521" s="192">
        <f t="shared" si="88"/>
        <v>40.014989293361886</v>
      </c>
      <c r="E5521">
        <v>-9.5405538175142857E-3</v>
      </c>
    </row>
    <row r="5522" spans="2:5" x14ac:dyDescent="0.35">
      <c r="B5522" s="191">
        <v>38212</v>
      </c>
      <c r="C5522" s="72">
        <v>28.02</v>
      </c>
      <c r="D5522" s="192">
        <f t="shared" si="88"/>
        <v>-0.5417075564278705</v>
      </c>
      <c r="E5522">
        <v>-9.5440084835630712E-3</v>
      </c>
    </row>
    <row r="5523" spans="2:5" x14ac:dyDescent="0.35">
      <c r="B5523" s="191">
        <v>38958</v>
      </c>
      <c r="C5523" s="72">
        <v>61.14</v>
      </c>
      <c r="D5523" s="192">
        <f t="shared" si="88"/>
        <v>-0.90821611397174729</v>
      </c>
      <c r="E5523">
        <v>-9.5577514984609424E-3</v>
      </c>
    </row>
    <row r="5524" spans="2:5" x14ac:dyDescent="0.35">
      <c r="B5524" s="191">
        <v>44606</v>
      </c>
      <c r="C5524" s="72">
        <v>666.13</v>
      </c>
      <c r="D5524" s="192">
        <f t="shared" si="88"/>
        <v>8.058063638836007</v>
      </c>
      <c r="E5524">
        <v>-9.5604853098607556E-3</v>
      </c>
    </row>
    <row r="5525" spans="2:5" x14ac:dyDescent="0.35">
      <c r="B5525" s="191">
        <v>40858</v>
      </c>
      <c r="C5525" s="72">
        <v>73.540000000000006</v>
      </c>
      <c r="D5525" s="192">
        <f t="shared" si="88"/>
        <v>-0.73961689622207272</v>
      </c>
      <c r="E5525">
        <v>-9.5622895622894388E-3</v>
      </c>
    </row>
    <row r="5526" spans="2:5" x14ac:dyDescent="0.35">
      <c r="B5526" s="191">
        <v>43124</v>
      </c>
      <c r="C5526" s="72">
        <v>282.43</v>
      </c>
      <c r="D5526" s="192">
        <f t="shared" si="88"/>
        <v>18.518313752591567</v>
      </c>
      <c r="E5526">
        <v>-9.5735727310983787E-3</v>
      </c>
    </row>
    <row r="5527" spans="2:5" x14ac:dyDescent="0.35">
      <c r="B5527" s="191">
        <v>37820</v>
      </c>
      <c r="C5527" s="72">
        <v>14.47</v>
      </c>
      <c r="D5527" s="192">
        <f t="shared" si="88"/>
        <v>-0.88419367747098843</v>
      </c>
      <c r="E5527">
        <v>-9.5824777549622375E-3</v>
      </c>
    </row>
    <row r="5528" spans="2:5" x14ac:dyDescent="0.35">
      <c r="B5528" s="191">
        <v>42675</v>
      </c>
      <c r="C5528" s="72">
        <v>124.95</v>
      </c>
      <c r="D5528" s="192">
        <f t="shared" si="88"/>
        <v>0.95264885138302868</v>
      </c>
      <c r="E5528">
        <v>-9.5909955611921394E-3</v>
      </c>
    </row>
    <row r="5529" spans="2:5" x14ac:dyDescent="0.35">
      <c r="B5529" s="191">
        <v>38790</v>
      </c>
      <c r="C5529" s="72">
        <v>63.99</v>
      </c>
      <c r="D5529" s="192">
        <f t="shared" si="88"/>
        <v>5.177514792899407E-2</v>
      </c>
      <c r="E5529">
        <v>-9.5960377650518014E-3</v>
      </c>
    </row>
    <row r="5530" spans="2:5" x14ac:dyDescent="0.35">
      <c r="B5530" s="191">
        <v>38604</v>
      </c>
      <c r="C5530" s="72">
        <v>60.84</v>
      </c>
      <c r="D5530" s="192">
        <f t="shared" si="88"/>
        <v>-0.42051623964187057</v>
      </c>
      <c r="E5530">
        <v>-9.6044278040045006E-3</v>
      </c>
    </row>
    <row r="5531" spans="2:5" x14ac:dyDescent="0.35">
      <c r="B5531" s="191">
        <v>42472</v>
      </c>
      <c r="C5531" s="72">
        <v>104.99</v>
      </c>
      <c r="D5531" s="192">
        <f t="shared" si="88"/>
        <v>-0.89250427464190274</v>
      </c>
      <c r="E5531">
        <v>-9.6217337986983509E-3</v>
      </c>
    </row>
    <row r="5532" spans="2:5" x14ac:dyDescent="0.35">
      <c r="B5532" s="191">
        <v>45748</v>
      </c>
      <c r="C5532" s="72">
        <v>976.69</v>
      </c>
      <c r="D5532" s="192">
        <f t="shared" si="88"/>
        <v>38.558120696638312</v>
      </c>
      <c r="E5532">
        <v>-9.6229897179013202E-3</v>
      </c>
    </row>
    <row r="5533" spans="2:5" x14ac:dyDescent="0.35">
      <c r="B5533" s="191">
        <v>36383</v>
      </c>
      <c r="C5533" s="72">
        <v>24.69</v>
      </c>
      <c r="D5533" s="192">
        <f t="shared" si="88"/>
        <v>-0.24977210574293518</v>
      </c>
      <c r="E5533">
        <v>-9.6269554753308784E-3</v>
      </c>
    </row>
    <row r="5534" spans="2:5" x14ac:dyDescent="0.35">
      <c r="B5534" s="191">
        <v>38372</v>
      </c>
      <c r="C5534" s="72">
        <v>32.909999999999997</v>
      </c>
      <c r="D5534" s="192">
        <f t="shared" si="88"/>
        <v>-0.9702712712622289</v>
      </c>
      <c r="E5534">
        <v>-9.6298525428829551E-3</v>
      </c>
    </row>
    <row r="5535" spans="2:5" x14ac:dyDescent="0.35">
      <c r="B5535" s="191">
        <v>45455</v>
      </c>
      <c r="C5535" s="72">
        <v>1107.01</v>
      </c>
      <c r="D5535" s="192">
        <f t="shared" si="88"/>
        <v>0.57335133598635579</v>
      </c>
      <c r="E5535">
        <v>-9.6440297372493156E-3</v>
      </c>
    </row>
    <row r="5536" spans="2:5" x14ac:dyDescent="0.35">
      <c r="B5536" s="191">
        <v>44645</v>
      </c>
      <c r="C5536" s="72">
        <v>703.6</v>
      </c>
      <c r="D5536" s="192">
        <f t="shared" si="88"/>
        <v>19.798108187998821</v>
      </c>
      <c r="E5536">
        <v>-9.6557160149762788E-3</v>
      </c>
    </row>
    <row r="5537" spans="2:5" x14ac:dyDescent="0.35">
      <c r="B5537" s="191">
        <v>36402</v>
      </c>
      <c r="C5537" s="72">
        <v>33.83</v>
      </c>
      <c r="D5537" s="192">
        <f t="shared" si="88"/>
        <v>-0.73370591939546603</v>
      </c>
      <c r="E5537">
        <v>-9.6604215456673748E-3</v>
      </c>
    </row>
    <row r="5538" spans="2:5" x14ac:dyDescent="0.35">
      <c r="B5538" s="191">
        <v>41466</v>
      </c>
      <c r="C5538" s="72">
        <v>127.04</v>
      </c>
      <c r="D5538" s="192">
        <f t="shared" si="88"/>
        <v>6.7510677242220867</v>
      </c>
      <c r="E5538">
        <v>-9.6663548487683215E-3</v>
      </c>
    </row>
    <row r="5539" spans="2:5" x14ac:dyDescent="0.35">
      <c r="B5539" s="191">
        <v>37791</v>
      </c>
      <c r="C5539" s="72">
        <v>16.39</v>
      </c>
      <c r="D5539" s="192">
        <f t="shared" si="88"/>
        <v>0.45559502664298401</v>
      </c>
      <c r="E5539">
        <v>-9.6676737160120707E-3</v>
      </c>
    </row>
    <row r="5540" spans="2:5" x14ac:dyDescent="0.35">
      <c r="B5540" s="191">
        <v>37361</v>
      </c>
      <c r="C5540" s="72">
        <v>11.26</v>
      </c>
      <c r="D5540" s="192">
        <f t="shared" si="88"/>
        <v>-0.98971717669835535</v>
      </c>
      <c r="E5540">
        <v>-9.6745822339489029E-3</v>
      </c>
    </row>
    <row r="5541" spans="2:5" x14ac:dyDescent="0.35">
      <c r="B5541" s="191">
        <v>45819</v>
      </c>
      <c r="C5541" s="72">
        <v>1095.03</v>
      </c>
      <c r="D5541" s="192">
        <f t="shared" si="88"/>
        <v>0.31135035447403725</v>
      </c>
      <c r="E5541">
        <v>-9.6858212599707505E-3</v>
      </c>
    </row>
    <row r="5542" spans="2:5" x14ac:dyDescent="0.35">
      <c r="B5542" s="191">
        <v>45104</v>
      </c>
      <c r="C5542" s="72">
        <v>835.04</v>
      </c>
      <c r="D5542" s="192">
        <f t="shared" si="88"/>
        <v>4.92352982904164</v>
      </c>
      <c r="E5542">
        <v>-9.6891640279409552E-3</v>
      </c>
    </row>
    <row r="5543" spans="2:5" x14ac:dyDescent="0.35">
      <c r="B5543" s="191">
        <v>41572</v>
      </c>
      <c r="C5543" s="72">
        <v>140.97</v>
      </c>
      <c r="D5543" s="192">
        <f t="shared" si="88"/>
        <v>2.368458781362007</v>
      </c>
      <c r="E5543">
        <v>-9.6944151738671547E-3</v>
      </c>
    </row>
    <row r="5544" spans="2:5" x14ac:dyDescent="0.35">
      <c r="B5544" s="191">
        <v>38506</v>
      </c>
      <c r="C5544" s="72">
        <v>41.85</v>
      </c>
      <c r="D5544" s="192">
        <f t="shared" si="88"/>
        <v>-0.69625489911453042</v>
      </c>
      <c r="E5544">
        <v>-9.7018457169899541E-3</v>
      </c>
    </row>
    <row r="5545" spans="2:5" x14ac:dyDescent="0.35">
      <c r="B5545" s="191">
        <v>41962</v>
      </c>
      <c r="C5545" s="72">
        <v>137.78</v>
      </c>
      <c r="D5545" s="192">
        <f t="shared" si="88"/>
        <v>0.73264587525150926</v>
      </c>
      <c r="E5545">
        <v>-9.703155322360324E-3</v>
      </c>
    </row>
    <row r="5546" spans="2:5" x14ac:dyDescent="0.35">
      <c r="B5546" s="191">
        <v>40576</v>
      </c>
      <c r="C5546" s="72">
        <v>79.52</v>
      </c>
      <c r="D5546" s="192">
        <f t="shared" si="88"/>
        <v>0.85837812573031069</v>
      </c>
      <c r="E5546">
        <v>-9.713574097135802E-3</v>
      </c>
    </row>
    <row r="5547" spans="2:5" x14ac:dyDescent="0.35">
      <c r="B5547" s="191">
        <v>39787</v>
      </c>
      <c r="C5547" s="72">
        <v>42.79</v>
      </c>
      <c r="D5547" s="192">
        <f t="shared" si="88"/>
        <v>-0.96170540276895267</v>
      </c>
      <c r="E5547">
        <v>-9.7199722286508417E-3</v>
      </c>
    </row>
    <row r="5548" spans="2:5" x14ac:dyDescent="0.35">
      <c r="B5548" s="191">
        <v>45477</v>
      </c>
      <c r="C5548" s="72">
        <v>1117.3900000000001</v>
      </c>
      <c r="D5548" s="192">
        <f t="shared" si="88"/>
        <v>98.945438282647601</v>
      </c>
      <c r="E5548">
        <v>-9.7308506961367724E-3</v>
      </c>
    </row>
    <row r="5549" spans="2:5" x14ac:dyDescent="0.35">
      <c r="B5549" s="191">
        <v>37466</v>
      </c>
      <c r="C5549" s="72">
        <v>11.18</v>
      </c>
      <c r="D5549" s="192">
        <f t="shared" si="88"/>
        <v>0.10039370078740162</v>
      </c>
      <c r="E5549">
        <v>-9.7431355181576418E-3</v>
      </c>
    </row>
    <row r="5550" spans="2:5" x14ac:dyDescent="0.35">
      <c r="B5550" s="191">
        <v>37131</v>
      </c>
      <c r="C5550" s="72">
        <v>10.16</v>
      </c>
      <c r="D5550" s="192">
        <f t="shared" si="88"/>
        <v>-0.44328767123287671</v>
      </c>
      <c r="E5550">
        <v>-9.746588693957059E-3</v>
      </c>
    </row>
    <row r="5551" spans="2:5" x14ac:dyDescent="0.35">
      <c r="B5551" s="191">
        <v>35174</v>
      </c>
      <c r="C5551" s="72">
        <v>18.25</v>
      </c>
      <c r="D5551" s="192">
        <f t="shared" si="88"/>
        <v>-0.97868638030504751</v>
      </c>
      <c r="E5551">
        <v>-9.7666847531199252E-3</v>
      </c>
    </row>
    <row r="5552" spans="2:5" x14ac:dyDescent="0.35">
      <c r="B5552" s="191">
        <v>45184</v>
      </c>
      <c r="C5552" s="72">
        <v>856.26</v>
      </c>
      <c r="D5552" s="192">
        <f t="shared" si="88"/>
        <v>24.613520789709842</v>
      </c>
      <c r="E5552">
        <v>-9.7720623099074588E-3</v>
      </c>
    </row>
    <row r="5553" spans="2:5" x14ac:dyDescent="0.35">
      <c r="B5553" s="191">
        <v>36412</v>
      </c>
      <c r="C5553" s="72">
        <v>33.43</v>
      </c>
      <c r="D5553" s="192">
        <f t="shared" si="88"/>
        <v>2.3000987166831193</v>
      </c>
      <c r="E5553">
        <v>-9.7748815165876746E-3</v>
      </c>
    </row>
    <row r="5554" spans="2:5" x14ac:dyDescent="0.35">
      <c r="B5554" s="191">
        <v>37104</v>
      </c>
      <c r="C5554" s="72">
        <v>10.130000000000001</v>
      </c>
      <c r="D5554" s="192">
        <f t="shared" si="88"/>
        <v>-0.86664033701948395</v>
      </c>
      <c r="E5554">
        <v>-9.7751710654936375E-3</v>
      </c>
    </row>
    <row r="5555" spans="2:5" x14ac:dyDescent="0.35">
      <c r="B5555" s="191">
        <v>40779</v>
      </c>
      <c r="C5555" s="72">
        <v>75.959999999999994</v>
      </c>
      <c r="D5555" s="192">
        <f t="shared" si="88"/>
        <v>1.2081395348837209</v>
      </c>
      <c r="E5555">
        <v>-9.7770825185764521E-3</v>
      </c>
    </row>
    <row r="5556" spans="2:5" x14ac:dyDescent="0.35">
      <c r="B5556" s="191">
        <v>38358</v>
      </c>
      <c r="C5556" s="72">
        <v>34.4</v>
      </c>
      <c r="D5556" s="192">
        <f t="shared" si="88"/>
        <v>-0.55818135114307732</v>
      </c>
      <c r="E5556">
        <v>-9.7869890616005817E-3</v>
      </c>
    </row>
    <row r="5557" spans="2:5" x14ac:dyDescent="0.35">
      <c r="B5557" s="191">
        <v>40242</v>
      </c>
      <c r="C5557" s="72">
        <v>77.86</v>
      </c>
      <c r="D5557" s="192">
        <f t="shared" si="88"/>
        <v>-0.93416758264986899</v>
      </c>
      <c r="E5557">
        <v>-9.7926999872821607E-3</v>
      </c>
    </row>
    <row r="5558" spans="2:5" x14ac:dyDescent="0.35">
      <c r="B5558" s="191">
        <v>45562</v>
      </c>
      <c r="C5558" s="72">
        <v>1182.7</v>
      </c>
      <c r="D5558" s="192">
        <f t="shared" si="88"/>
        <v>89.213577421815415</v>
      </c>
      <c r="E5558">
        <v>-9.8122938329900933E-3</v>
      </c>
    </row>
    <row r="5559" spans="2:5" x14ac:dyDescent="0.35">
      <c r="B5559" s="191">
        <v>36871</v>
      </c>
      <c r="C5559" s="72">
        <v>13.11</v>
      </c>
      <c r="D5559" s="192">
        <f t="shared" si="88"/>
        <v>-0.833206106870229</v>
      </c>
      <c r="E5559">
        <v>-9.8187311178248304E-3</v>
      </c>
    </row>
    <row r="5560" spans="2:5" x14ac:dyDescent="0.35">
      <c r="B5560" s="191">
        <v>40268</v>
      </c>
      <c r="C5560" s="72">
        <v>78.599999999999994</v>
      </c>
      <c r="D5560" s="192">
        <f t="shared" si="88"/>
        <v>-0.32130213280373032</v>
      </c>
      <c r="E5560">
        <v>-9.8261526832955637E-3</v>
      </c>
    </row>
    <row r="5561" spans="2:5" x14ac:dyDescent="0.35">
      <c r="B5561" s="191">
        <v>42283</v>
      </c>
      <c r="C5561" s="72">
        <v>115.81</v>
      </c>
      <c r="D5561" s="192">
        <f t="shared" si="88"/>
        <v>0.26402532198210005</v>
      </c>
      <c r="E5561">
        <v>-9.8324213406292271E-3</v>
      </c>
    </row>
    <row r="5562" spans="2:5" x14ac:dyDescent="0.35">
      <c r="B5562" s="191">
        <v>41058</v>
      </c>
      <c r="C5562" s="72">
        <v>91.62</v>
      </c>
      <c r="D5562" s="192">
        <f t="shared" si="88"/>
        <v>-0.62358258011503698</v>
      </c>
      <c r="E5562">
        <v>-9.8346482221981502E-3</v>
      </c>
    </row>
    <row r="5563" spans="2:5" x14ac:dyDescent="0.35">
      <c r="B5563" s="191">
        <v>43663</v>
      </c>
      <c r="C5563" s="72">
        <v>243.4</v>
      </c>
      <c r="D5563" s="192">
        <f t="shared" si="88"/>
        <v>-3.5275465715418175E-2</v>
      </c>
      <c r="E5563">
        <v>-9.8446017411113473E-3</v>
      </c>
    </row>
    <row r="5564" spans="2:5" x14ac:dyDescent="0.35">
      <c r="B5564" s="191">
        <v>43704</v>
      </c>
      <c r="C5564" s="72">
        <v>252.3</v>
      </c>
      <c r="D5564" s="192">
        <f t="shared" si="88"/>
        <v>-0.7816000415505272</v>
      </c>
      <c r="E5564">
        <v>-9.850476825870258E-3</v>
      </c>
    </row>
    <row r="5565" spans="2:5" x14ac:dyDescent="0.35">
      <c r="B5565" s="191">
        <v>45961</v>
      </c>
      <c r="C5565" s="72">
        <v>1155.22</v>
      </c>
      <c r="D5565" s="192">
        <f t="shared" si="88"/>
        <v>20.72282813087627</v>
      </c>
      <c r="E5565">
        <v>-9.8651787474394181E-3</v>
      </c>
    </row>
    <row r="5566" spans="2:5" x14ac:dyDescent="0.35">
      <c r="B5566" s="191">
        <v>39080</v>
      </c>
      <c r="C5566" s="72">
        <v>53.18</v>
      </c>
      <c r="D5566" s="192">
        <f t="shared" si="88"/>
        <v>-0.95154750949825528</v>
      </c>
      <c r="E5566">
        <v>-9.8678086017501832E-3</v>
      </c>
    </row>
    <row r="5567" spans="2:5" x14ac:dyDescent="0.35">
      <c r="B5567" s="191">
        <v>45373</v>
      </c>
      <c r="C5567" s="72">
        <v>1097.57</v>
      </c>
      <c r="D5567" s="192">
        <f t="shared" si="88"/>
        <v>1.0138899082568806</v>
      </c>
      <c r="E5567">
        <v>-9.8780355789701568E-3</v>
      </c>
    </row>
    <row r="5568" spans="2:5" x14ac:dyDescent="0.35">
      <c r="B5568" s="191">
        <v>44180</v>
      </c>
      <c r="C5568" s="72">
        <v>545</v>
      </c>
      <c r="D5568" s="192">
        <f t="shared" si="88"/>
        <v>31.002348796241925</v>
      </c>
      <c r="E5568">
        <v>-9.8830026887581912E-3</v>
      </c>
    </row>
    <row r="5569" spans="2:5" x14ac:dyDescent="0.35">
      <c r="B5569" s="191">
        <v>35270</v>
      </c>
      <c r="C5569" s="72">
        <v>17.03</v>
      </c>
      <c r="D5569" s="192">
        <f t="shared" si="88"/>
        <v>-0.87019817073170724</v>
      </c>
      <c r="E5569">
        <v>-9.8837209302324869E-3</v>
      </c>
    </row>
    <row r="5570" spans="2:5" x14ac:dyDescent="0.35">
      <c r="B5570" s="191">
        <v>41291</v>
      </c>
      <c r="C5570" s="72">
        <v>131.19999999999999</v>
      </c>
      <c r="D5570" s="192">
        <f t="shared" si="88"/>
        <v>1.1833915792977199</v>
      </c>
      <c r="E5570">
        <v>-9.8860463361255535E-3</v>
      </c>
    </row>
    <row r="5571" spans="2:5" x14ac:dyDescent="0.35">
      <c r="B5571" s="191">
        <v>39218</v>
      </c>
      <c r="C5571" s="72">
        <v>60.09</v>
      </c>
      <c r="D5571" s="192">
        <f t="shared" si="88"/>
        <v>0.50300150075037542</v>
      </c>
      <c r="E5571">
        <v>-9.8863074641620807E-3</v>
      </c>
    </row>
    <row r="5572" spans="2:5" x14ac:dyDescent="0.35">
      <c r="B5572" s="191">
        <v>39752</v>
      </c>
      <c r="C5572" s="72">
        <v>39.979999999999997</v>
      </c>
      <c r="D5572" s="192">
        <f t="shared" ref="D5572:D5635" si="89">C5572/C5573-1</f>
        <v>-0.91423545563754938</v>
      </c>
      <c r="E5572">
        <v>-9.9058940069343127E-3</v>
      </c>
    </row>
    <row r="5573" spans="2:5" x14ac:dyDescent="0.35">
      <c r="B5573" s="191">
        <v>44098</v>
      </c>
      <c r="C5573" s="72">
        <v>466.16</v>
      </c>
      <c r="D5573" s="192">
        <f t="shared" si="89"/>
        <v>-0.35905403547366965</v>
      </c>
      <c r="E5573">
        <v>-9.9186542913577425E-3</v>
      </c>
    </row>
    <row r="5574" spans="2:5" x14ac:dyDescent="0.35">
      <c r="B5574" s="191">
        <v>44376</v>
      </c>
      <c r="C5574" s="72">
        <v>727.3</v>
      </c>
      <c r="D5574" s="192">
        <f t="shared" si="89"/>
        <v>9.733471074380164</v>
      </c>
      <c r="E5574">
        <v>-9.9239031296370905E-3</v>
      </c>
    </row>
    <row r="5575" spans="2:5" x14ac:dyDescent="0.35">
      <c r="B5575" s="191">
        <v>39574</v>
      </c>
      <c r="C5575" s="72">
        <v>67.760000000000005</v>
      </c>
      <c r="D5575" s="192">
        <f t="shared" si="89"/>
        <v>-0.43786295005807196</v>
      </c>
      <c r="E5575">
        <v>-9.9357101110461032E-3</v>
      </c>
    </row>
    <row r="5576" spans="2:5" x14ac:dyDescent="0.35">
      <c r="B5576" s="191">
        <v>41457</v>
      </c>
      <c r="C5576" s="72">
        <v>120.54</v>
      </c>
      <c r="D5576" s="192">
        <f t="shared" si="89"/>
        <v>1.2409369771332961</v>
      </c>
      <c r="E5576">
        <v>-9.9383983572894907E-3</v>
      </c>
    </row>
    <row r="5577" spans="2:5" x14ac:dyDescent="0.35">
      <c r="B5577" s="191">
        <v>39037</v>
      </c>
      <c r="C5577" s="72">
        <v>53.79</v>
      </c>
      <c r="D5577" s="192">
        <f t="shared" si="89"/>
        <v>2.1772002362669816</v>
      </c>
      <c r="E5577">
        <v>-9.9392600773053896E-3</v>
      </c>
    </row>
    <row r="5578" spans="2:5" x14ac:dyDescent="0.35">
      <c r="B5578" s="191">
        <v>37895</v>
      </c>
      <c r="C5578" s="72">
        <v>16.93</v>
      </c>
      <c r="D5578" s="192">
        <f t="shared" si="89"/>
        <v>-0.85924509477884936</v>
      </c>
      <c r="E5578">
        <v>-9.9415204678363622E-3</v>
      </c>
    </row>
    <row r="5579" spans="2:5" x14ac:dyDescent="0.35">
      <c r="B5579" s="191">
        <v>41696</v>
      </c>
      <c r="C5579" s="72">
        <v>120.28</v>
      </c>
      <c r="D5579" s="192">
        <f t="shared" si="89"/>
        <v>1.1613656783468107</v>
      </c>
      <c r="E5579">
        <v>-9.9596674623425585E-3</v>
      </c>
    </row>
    <row r="5580" spans="2:5" x14ac:dyDescent="0.35">
      <c r="B5580" s="191">
        <v>39702</v>
      </c>
      <c r="C5580" s="72">
        <v>55.65</v>
      </c>
      <c r="D5580" s="192">
        <f t="shared" si="89"/>
        <v>0.30266853932584259</v>
      </c>
      <c r="E5580">
        <v>-9.9626400996264408E-3</v>
      </c>
    </row>
    <row r="5581" spans="2:5" x14ac:dyDescent="0.35">
      <c r="B5581" s="191">
        <v>39881</v>
      </c>
      <c r="C5581" s="72">
        <v>42.72</v>
      </c>
      <c r="D5581" s="192">
        <f t="shared" si="89"/>
        <v>-0.61255214946490111</v>
      </c>
      <c r="E5581">
        <v>-9.9652375434530205E-3</v>
      </c>
    </row>
    <row r="5582" spans="2:5" x14ac:dyDescent="0.35">
      <c r="B5582" s="191">
        <v>42394</v>
      </c>
      <c r="C5582" s="72">
        <v>110.26</v>
      </c>
      <c r="D5582" s="192">
        <f t="shared" si="89"/>
        <v>0.18304721030042925</v>
      </c>
      <c r="E5582">
        <v>-9.966777408637828E-3</v>
      </c>
    </row>
    <row r="5583" spans="2:5" x14ac:dyDescent="0.35">
      <c r="B5583" s="191">
        <v>40515</v>
      </c>
      <c r="C5583" s="72">
        <v>93.2</v>
      </c>
      <c r="D5583" s="192">
        <f t="shared" si="89"/>
        <v>0.38340507644352084</v>
      </c>
      <c r="E5583">
        <v>-9.9851285319736416E-3</v>
      </c>
    </row>
    <row r="5584" spans="2:5" x14ac:dyDescent="0.35">
      <c r="B5584" s="191">
        <v>38708</v>
      </c>
      <c r="C5584" s="72">
        <v>67.37</v>
      </c>
      <c r="D5584" s="192">
        <f t="shared" si="89"/>
        <v>-0.64553298958223715</v>
      </c>
      <c r="E5584">
        <v>-9.9926524614253331E-3</v>
      </c>
    </row>
    <row r="5585" spans="2:5" x14ac:dyDescent="0.35">
      <c r="B5585" s="191">
        <v>43537</v>
      </c>
      <c r="C5585" s="72">
        <v>190.06</v>
      </c>
      <c r="D5585" s="192">
        <f t="shared" si="89"/>
        <v>11.841891891891892</v>
      </c>
      <c r="E5585">
        <v>-1.0001041775184905E-2</v>
      </c>
    </row>
    <row r="5586" spans="2:5" x14ac:dyDescent="0.35">
      <c r="B5586" s="191">
        <v>35502</v>
      </c>
      <c r="C5586" s="72">
        <v>14.8</v>
      </c>
      <c r="D5586" s="192">
        <f t="shared" si="89"/>
        <v>-0.8683274021352313</v>
      </c>
      <c r="E5586">
        <v>-1.0033444816053394E-2</v>
      </c>
    </row>
    <row r="5587" spans="2:5" x14ac:dyDescent="0.35">
      <c r="B5587" s="191">
        <v>41344</v>
      </c>
      <c r="C5587" s="72">
        <v>112.4</v>
      </c>
      <c r="D5587" s="192">
        <f t="shared" si="89"/>
        <v>1.0760990025858885</v>
      </c>
      <c r="E5587">
        <v>-1.0040514356174035E-2</v>
      </c>
    </row>
    <row r="5588" spans="2:5" x14ac:dyDescent="0.35">
      <c r="B5588" s="191">
        <v>39028</v>
      </c>
      <c r="C5588" s="72">
        <v>54.14</v>
      </c>
      <c r="D5588" s="192">
        <f t="shared" si="89"/>
        <v>-0.94023688887417067</v>
      </c>
      <c r="E5588">
        <v>-1.0056683123057186E-2</v>
      </c>
    </row>
    <row r="5589" spans="2:5" x14ac:dyDescent="0.35">
      <c r="B5589" s="191">
        <v>45642</v>
      </c>
      <c r="C5589" s="72">
        <v>905.91</v>
      </c>
      <c r="D5589" s="192">
        <f t="shared" si="89"/>
        <v>64.788671023965136</v>
      </c>
      <c r="E5589">
        <v>-1.0064253868345197E-2</v>
      </c>
    </row>
    <row r="5590" spans="2:5" x14ac:dyDescent="0.35">
      <c r="B5590" s="191">
        <v>37734</v>
      </c>
      <c r="C5590" s="72">
        <v>13.77</v>
      </c>
      <c r="D5590" s="192">
        <f t="shared" si="89"/>
        <v>-0.12460267005721559</v>
      </c>
      <c r="E5590">
        <v>-1.0064701653486718E-2</v>
      </c>
    </row>
    <row r="5591" spans="2:5" x14ac:dyDescent="0.35">
      <c r="B5591" s="191">
        <v>35283</v>
      </c>
      <c r="C5591" s="72">
        <v>15.73</v>
      </c>
      <c r="D5591" s="192">
        <f t="shared" si="89"/>
        <v>-0.33319203052140733</v>
      </c>
      <c r="E5591">
        <v>-1.0069225928256764E-2</v>
      </c>
    </row>
    <row r="5592" spans="2:5" x14ac:dyDescent="0.35">
      <c r="B5592" s="191">
        <v>38134</v>
      </c>
      <c r="C5592" s="72">
        <v>23.59</v>
      </c>
      <c r="D5592" s="192">
        <f t="shared" si="89"/>
        <v>0.33352176370830966</v>
      </c>
      <c r="E5592">
        <v>-1.0071338648761974E-2</v>
      </c>
    </row>
    <row r="5593" spans="2:5" x14ac:dyDescent="0.35">
      <c r="B5593" s="191">
        <v>35122</v>
      </c>
      <c r="C5593" s="72">
        <v>17.690000000000001</v>
      </c>
      <c r="D5593" s="192">
        <f t="shared" si="89"/>
        <v>-0.8774676179261619</v>
      </c>
      <c r="E5593">
        <v>-1.0072747621712397E-2</v>
      </c>
    </row>
    <row r="5594" spans="2:5" x14ac:dyDescent="0.35">
      <c r="B5594" s="191">
        <v>41816</v>
      </c>
      <c r="C5594" s="72">
        <v>144.37</v>
      </c>
      <c r="D5594" s="192">
        <f t="shared" si="89"/>
        <v>4.8806517311608966</v>
      </c>
      <c r="E5594">
        <v>-1.0079539221064193E-2</v>
      </c>
    </row>
    <row r="5595" spans="2:5" x14ac:dyDescent="0.35">
      <c r="B5595" s="191">
        <v>35908</v>
      </c>
      <c r="C5595" s="72">
        <v>24.55</v>
      </c>
      <c r="D5595" s="192">
        <f t="shared" si="89"/>
        <v>-0.97923995399810582</v>
      </c>
      <c r="E5595">
        <v>-1.0080645161290369E-2</v>
      </c>
    </row>
    <row r="5596" spans="2:5" x14ac:dyDescent="0.35">
      <c r="B5596" s="191">
        <v>45502</v>
      </c>
      <c r="C5596" s="72">
        <v>1182.56</v>
      </c>
      <c r="D5596" s="192">
        <f t="shared" si="89"/>
        <v>0.60145172866757846</v>
      </c>
      <c r="E5596">
        <v>-1.0086973991511816E-2</v>
      </c>
    </row>
    <row r="5597" spans="2:5" x14ac:dyDescent="0.35">
      <c r="B5597" s="191">
        <v>44540</v>
      </c>
      <c r="C5597" s="72">
        <v>738.43</v>
      </c>
      <c r="D5597" s="192">
        <f t="shared" si="89"/>
        <v>2.1785037878787876</v>
      </c>
      <c r="E5597">
        <v>-1.0094375033513958E-2</v>
      </c>
    </row>
    <row r="5598" spans="2:5" x14ac:dyDescent="0.35">
      <c r="B5598" s="191">
        <v>43635</v>
      </c>
      <c r="C5598" s="72">
        <v>232.32</v>
      </c>
      <c r="D5598" s="192">
        <f t="shared" si="89"/>
        <v>22.706122448979588</v>
      </c>
      <c r="E5598">
        <v>-1.0098427713153502E-2</v>
      </c>
    </row>
    <row r="5599" spans="2:5" x14ac:dyDescent="0.35">
      <c r="B5599" s="191">
        <v>37138</v>
      </c>
      <c r="C5599" s="72">
        <v>9.8000000000000007</v>
      </c>
      <c r="D5599" s="192">
        <f t="shared" si="89"/>
        <v>-0.92471961898909205</v>
      </c>
      <c r="E5599">
        <v>-1.0101010101010055E-2</v>
      </c>
    </row>
    <row r="5600" spans="2:5" x14ac:dyDescent="0.35">
      <c r="B5600" s="191">
        <v>41758</v>
      </c>
      <c r="C5600" s="72">
        <v>130.18</v>
      </c>
      <c r="D5600" s="192">
        <f t="shared" si="89"/>
        <v>4.1292356185973214</v>
      </c>
      <c r="E5600">
        <v>-1.0113299368869177E-2</v>
      </c>
    </row>
    <row r="5601" spans="2:5" x14ac:dyDescent="0.35">
      <c r="B5601" s="191">
        <v>35668</v>
      </c>
      <c r="C5601" s="72">
        <v>25.38</v>
      </c>
      <c r="D5601" s="192">
        <f t="shared" si="89"/>
        <v>1.1673783091374892</v>
      </c>
      <c r="E5601">
        <v>-1.0140405616224757E-2</v>
      </c>
    </row>
    <row r="5602" spans="2:5" x14ac:dyDescent="0.35">
      <c r="B5602" s="191">
        <v>37623</v>
      </c>
      <c r="C5602" s="72">
        <v>11.71</v>
      </c>
      <c r="D5602" s="192">
        <f t="shared" si="89"/>
        <v>-0.95159556878306883</v>
      </c>
      <c r="E5602">
        <v>-1.0143702451394732E-2</v>
      </c>
    </row>
    <row r="5603" spans="2:5" x14ac:dyDescent="0.35">
      <c r="B5603" s="191">
        <v>43272</v>
      </c>
      <c r="C5603" s="72">
        <v>241.92</v>
      </c>
      <c r="D5603" s="192">
        <f t="shared" si="89"/>
        <v>3.0013231888852134</v>
      </c>
      <c r="E5603">
        <v>-1.0147299509001728E-2</v>
      </c>
    </row>
    <row r="5604" spans="2:5" x14ac:dyDescent="0.35">
      <c r="B5604" s="191">
        <v>39485</v>
      </c>
      <c r="C5604" s="72">
        <v>60.46</v>
      </c>
      <c r="D5604" s="192">
        <f t="shared" si="89"/>
        <v>-0.9356082390781093</v>
      </c>
      <c r="E5604">
        <v>-1.015062213490503E-2</v>
      </c>
    </row>
    <row r="5605" spans="2:5" x14ac:dyDescent="0.35">
      <c r="B5605" s="191">
        <v>45719</v>
      </c>
      <c r="C5605" s="72">
        <v>938.94</v>
      </c>
      <c r="D5605" s="192">
        <f t="shared" si="89"/>
        <v>11.520869449259903</v>
      </c>
      <c r="E5605">
        <v>-1.0162558772059294E-2</v>
      </c>
    </row>
    <row r="5606" spans="2:5" x14ac:dyDescent="0.35">
      <c r="B5606" s="191">
        <v>40219</v>
      </c>
      <c r="C5606" s="72">
        <v>74.989999999999995</v>
      </c>
      <c r="D5606" s="192">
        <f t="shared" si="89"/>
        <v>-0.9003614041614626</v>
      </c>
      <c r="E5606">
        <v>-1.0163674762407759E-2</v>
      </c>
    </row>
    <row r="5607" spans="2:5" x14ac:dyDescent="0.35">
      <c r="B5607" s="191">
        <v>45063</v>
      </c>
      <c r="C5607" s="72">
        <v>752.62</v>
      </c>
      <c r="D5607" s="192">
        <f t="shared" si="89"/>
        <v>-0.36824698653594323</v>
      </c>
      <c r="E5607">
        <v>-1.0166370750312348E-2</v>
      </c>
    </row>
    <row r="5608" spans="2:5" x14ac:dyDescent="0.35">
      <c r="B5608" s="191">
        <v>45548</v>
      </c>
      <c r="C5608" s="72">
        <v>1191.32</v>
      </c>
      <c r="D5608" s="192">
        <f t="shared" si="89"/>
        <v>7.5712641197208423</v>
      </c>
      <c r="E5608">
        <v>-1.017805362380253E-2</v>
      </c>
    </row>
    <row r="5609" spans="2:5" x14ac:dyDescent="0.35">
      <c r="B5609" s="191">
        <v>41278</v>
      </c>
      <c r="C5609" s="72">
        <v>138.99</v>
      </c>
      <c r="D5609" s="192">
        <f t="shared" si="89"/>
        <v>2.0453549517966696</v>
      </c>
      <c r="E5609">
        <v>-1.0183734510753273E-2</v>
      </c>
    </row>
    <row r="5610" spans="2:5" x14ac:dyDescent="0.35">
      <c r="B5610" s="191">
        <v>38546</v>
      </c>
      <c r="C5610" s="72">
        <v>45.64</v>
      </c>
      <c r="D5610" s="192">
        <f t="shared" si="89"/>
        <v>-0.65181568507781518</v>
      </c>
      <c r="E5610">
        <v>-1.0193016699197588E-2</v>
      </c>
    </row>
    <row r="5611" spans="2:5" x14ac:dyDescent="0.35">
      <c r="B5611" s="191">
        <v>42884</v>
      </c>
      <c r="C5611" s="72">
        <v>131.08000000000001</v>
      </c>
      <c r="D5611" s="192">
        <f t="shared" si="89"/>
        <v>4.8753922008068136</v>
      </c>
      <c r="E5611">
        <v>-1.0194064788945023E-2</v>
      </c>
    </row>
    <row r="5612" spans="2:5" x14ac:dyDescent="0.35">
      <c r="B5612" s="191">
        <v>35744</v>
      </c>
      <c r="C5612" s="72">
        <v>22.31</v>
      </c>
      <c r="D5612" s="192">
        <f t="shared" si="89"/>
        <v>-0.83507059954165741</v>
      </c>
      <c r="E5612">
        <v>-1.0204081632653073E-2</v>
      </c>
    </row>
    <row r="5613" spans="2:5" x14ac:dyDescent="0.35">
      <c r="B5613" s="191">
        <v>42920</v>
      </c>
      <c r="C5613" s="72">
        <v>135.27000000000001</v>
      </c>
      <c r="D5613" s="192">
        <f t="shared" si="89"/>
        <v>0.77217345735621667</v>
      </c>
      <c r="E5613">
        <v>-1.024365259383897E-2</v>
      </c>
    </row>
    <row r="5614" spans="2:5" x14ac:dyDescent="0.35">
      <c r="B5614" s="191">
        <v>40848</v>
      </c>
      <c r="C5614" s="72">
        <v>76.33</v>
      </c>
      <c r="D5614" s="192">
        <f t="shared" si="89"/>
        <v>-0.91513419759400505</v>
      </c>
      <c r="E5614">
        <v>-1.0243775933610033E-2</v>
      </c>
    </row>
    <row r="5615" spans="2:5" x14ac:dyDescent="0.35">
      <c r="B5615" s="191">
        <v>45246</v>
      </c>
      <c r="C5615" s="72">
        <v>899.42</v>
      </c>
      <c r="D5615" s="192">
        <f t="shared" si="89"/>
        <v>6.0157566302652112</v>
      </c>
      <c r="E5615">
        <v>-1.0266850068775812E-2</v>
      </c>
    </row>
    <row r="5616" spans="2:5" x14ac:dyDescent="0.35">
      <c r="B5616" s="191">
        <v>41537</v>
      </c>
      <c r="C5616" s="72">
        <v>128.19999999999999</v>
      </c>
      <c r="D5616" s="192">
        <f t="shared" si="89"/>
        <v>-0.51457781143506254</v>
      </c>
      <c r="E5616">
        <v>-1.0267891608121804E-2</v>
      </c>
    </row>
    <row r="5617" spans="2:5" x14ac:dyDescent="0.35">
      <c r="B5617" s="191">
        <v>43761</v>
      </c>
      <c r="C5617" s="72">
        <v>264.10000000000002</v>
      </c>
      <c r="D5617" s="192">
        <f t="shared" si="89"/>
        <v>7.0616605616605632</v>
      </c>
      <c r="E5617">
        <v>-1.0268325588367433E-2</v>
      </c>
    </row>
    <row r="5618" spans="2:5" x14ac:dyDescent="0.35">
      <c r="B5618" s="191">
        <v>38329</v>
      </c>
      <c r="C5618" s="72">
        <v>32.76</v>
      </c>
      <c r="D5618" s="192">
        <f t="shared" si="89"/>
        <v>-0.90904547726136931</v>
      </c>
      <c r="E5618">
        <v>-1.0271903323262888E-2</v>
      </c>
    </row>
    <row r="5619" spans="2:5" x14ac:dyDescent="0.35">
      <c r="B5619" s="191">
        <v>43847</v>
      </c>
      <c r="C5619" s="72">
        <v>360.18</v>
      </c>
      <c r="D5619" s="192">
        <f t="shared" si="89"/>
        <v>2.7456322795341102</v>
      </c>
      <c r="E5619">
        <v>-1.0276983952517083E-2</v>
      </c>
    </row>
    <row r="5620" spans="2:5" x14ac:dyDescent="0.35">
      <c r="B5620" s="191">
        <v>41025</v>
      </c>
      <c r="C5620" s="72">
        <v>96.16</v>
      </c>
      <c r="D5620" s="192">
        <f t="shared" si="89"/>
        <v>-0.91213370005208383</v>
      </c>
      <c r="E5620">
        <v>-1.0292301358583833E-2</v>
      </c>
    </row>
    <row r="5621" spans="2:5" x14ac:dyDescent="0.35">
      <c r="B5621" s="191">
        <v>45385</v>
      </c>
      <c r="C5621" s="72">
        <v>1094.3900000000001</v>
      </c>
      <c r="D5621" s="192">
        <f t="shared" si="89"/>
        <v>0.34680892958231802</v>
      </c>
      <c r="E5621">
        <v>-1.0300421421982509E-2</v>
      </c>
    </row>
    <row r="5622" spans="2:5" x14ac:dyDescent="0.35">
      <c r="B5622" s="191">
        <v>44818</v>
      </c>
      <c r="C5622" s="72">
        <v>812.58</v>
      </c>
      <c r="D5622" s="192">
        <f t="shared" si="89"/>
        <v>0.38727080274524539</v>
      </c>
      <c r="E5622">
        <v>-1.0304004676994882E-2</v>
      </c>
    </row>
    <row r="5623" spans="2:5" x14ac:dyDescent="0.35">
      <c r="B5623" s="191">
        <v>44210</v>
      </c>
      <c r="C5623" s="72">
        <v>585.74</v>
      </c>
      <c r="D5623" s="192">
        <f t="shared" si="89"/>
        <v>9.0040990606319387</v>
      </c>
      <c r="E5623">
        <v>-1.0306839686401781E-2</v>
      </c>
    </row>
    <row r="5624" spans="2:5" x14ac:dyDescent="0.35">
      <c r="B5624" s="191">
        <v>39351</v>
      </c>
      <c r="C5624" s="72">
        <v>58.55</v>
      </c>
      <c r="D5624" s="192">
        <f t="shared" si="89"/>
        <v>-0.77396440566729718</v>
      </c>
      <c r="E5624">
        <v>-1.0311020960108164E-2</v>
      </c>
    </row>
    <row r="5625" spans="2:5" x14ac:dyDescent="0.35">
      <c r="B5625" s="191">
        <v>43146</v>
      </c>
      <c r="C5625" s="72">
        <v>259.02999999999997</v>
      </c>
      <c r="D5625" s="192">
        <f t="shared" si="89"/>
        <v>-0.76973883051540537</v>
      </c>
      <c r="E5625">
        <v>-1.03159744775152E-2</v>
      </c>
    </row>
    <row r="5626" spans="2:5" x14ac:dyDescent="0.35">
      <c r="B5626" s="191">
        <v>45327</v>
      </c>
      <c r="C5626" s="72">
        <v>1124.94</v>
      </c>
      <c r="D5626" s="192">
        <f t="shared" si="89"/>
        <v>2.2338143880184846E-2</v>
      </c>
      <c r="E5626">
        <v>-1.0319617831032746E-2</v>
      </c>
    </row>
    <row r="5627" spans="2:5" x14ac:dyDescent="0.35">
      <c r="B5627" s="191">
        <v>45391</v>
      </c>
      <c r="C5627" s="72">
        <v>1100.3599999999999</v>
      </c>
      <c r="D5627" s="192">
        <f t="shared" si="89"/>
        <v>14.739665283936489</v>
      </c>
      <c r="E5627">
        <v>-1.0325226651316743E-2</v>
      </c>
    </row>
    <row r="5628" spans="2:5" x14ac:dyDescent="0.35">
      <c r="B5628" s="191">
        <v>40106</v>
      </c>
      <c r="C5628" s="72">
        <v>69.91</v>
      </c>
      <c r="D5628" s="192">
        <f t="shared" si="89"/>
        <v>-0.19717501148369321</v>
      </c>
      <c r="E5628">
        <v>-1.033408833522087E-2</v>
      </c>
    </row>
    <row r="5629" spans="2:5" x14ac:dyDescent="0.35">
      <c r="B5629" s="191">
        <v>41064</v>
      </c>
      <c r="C5629" s="72">
        <v>87.08</v>
      </c>
      <c r="D5629" s="192">
        <f t="shared" si="89"/>
        <v>-0.36802380433993753</v>
      </c>
      <c r="E5629">
        <v>-1.0342084327764511E-2</v>
      </c>
    </row>
    <row r="5630" spans="2:5" x14ac:dyDescent="0.35">
      <c r="B5630" s="191">
        <v>42872</v>
      </c>
      <c r="C5630" s="72">
        <v>137.79</v>
      </c>
      <c r="D5630" s="192">
        <f t="shared" si="89"/>
        <v>0.53202134756504327</v>
      </c>
      <c r="E5630">
        <v>-1.0342598577892659E-2</v>
      </c>
    </row>
    <row r="5631" spans="2:5" x14ac:dyDescent="0.35">
      <c r="B5631" s="191">
        <v>40407</v>
      </c>
      <c r="C5631" s="72">
        <v>89.94</v>
      </c>
      <c r="D5631" s="192">
        <f t="shared" si="89"/>
        <v>0.32420494699646629</v>
      </c>
      <c r="E5631">
        <v>-1.0343309859154881E-2</v>
      </c>
    </row>
    <row r="5632" spans="2:5" x14ac:dyDescent="0.35">
      <c r="B5632" s="191">
        <v>40872</v>
      </c>
      <c r="C5632" s="72">
        <v>67.92</v>
      </c>
      <c r="D5632" s="192">
        <f t="shared" si="89"/>
        <v>-0.77276681164268979</v>
      </c>
      <c r="E5632">
        <v>-1.0345330030598787E-2</v>
      </c>
    </row>
    <row r="5633" spans="2:5" x14ac:dyDescent="0.35">
      <c r="B5633" s="191">
        <v>43804</v>
      </c>
      <c r="C5633" s="72">
        <v>298.89999999999998</v>
      </c>
      <c r="D5633" s="192">
        <f t="shared" si="89"/>
        <v>16.408270238788582</v>
      </c>
      <c r="E5633">
        <v>-1.0363208952753E-2</v>
      </c>
    </row>
    <row r="5634" spans="2:5" x14ac:dyDescent="0.35">
      <c r="B5634" s="191">
        <v>36129</v>
      </c>
      <c r="C5634" s="72">
        <v>17.170000000000002</v>
      </c>
      <c r="D5634" s="192">
        <f t="shared" si="89"/>
        <v>-0.84346795514632145</v>
      </c>
      <c r="E5634">
        <v>-1.037463976945241E-2</v>
      </c>
    </row>
    <row r="5635" spans="2:5" x14ac:dyDescent="0.35">
      <c r="B5635" s="191">
        <v>42531</v>
      </c>
      <c r="C5635" s="72">
        <v>109.69</v>
      </c>
      <c r="D5635" s="192">
        <f t="shared" si="89"/>
        <v>1.8752293577981654</v>
      </c>
      <c r="E5635">
        <v>-1.0375315770480009E-2</v>
      </c>
    </row>
    <row r="5636" spans="2:5" x14ac:dyDescent="0.35">
      <c r="B5636" s="191">
        <v>38425</v>
      </c>
      <c r="C5636" s="72">
        <v>38.15</v>
      </c>
      <c r="D5636" s="192">
        <f t="shared" ref="D5636:D5699" si="90">C5636/C5637-1</f>
        <v>-0.53481282770393856</v>
      </c>
      <c r="E5636">
        <v>-1.037613488975353E-2</v>
      </c>
    </row>
    <row r="5637" spans="2:5" x14ac:dyDescent="0.35">
      <c r="B5637" s="191">
        <v>40736</v>
      </c>
      <c r="C5637" s="72">
        <v>82.01</v>
      </c>
      <c r="D5637" s="192">
        <f t="shared" si="90"/>
        <v>-0.13773525391651764</v>
      </c>
      <c r="E5637">
        <v>-1.0377700012067059E-2</v>
      </c>
    </row>
    <row r="5638" spans="2:5" x14ac:dyDescent="0.35">
      <c r="B5638" s="191">
        <v>41103</v>
      </c>
      <c r="C5638" s="72">
        <v>95.11</v>
      </c>
      <c r="D5638" s="192">
        <f t="shared" si="90"/>
        <v>2.1368733509234827</v>
      </c>
      <c r="E5638">
        <v>-1.0404744563520918E-2</v>
      </c>
    </row>
    <row r="5639" spans="2:5" x14ac:dyDescent="0.35">
      <c r="B5639" s="191">
        <v>38243</v>
      </c>
      <c r="C5639" s="72">
        <v>30.32</v>
      </c>
      <c r="D5639" s="192">
        <f t="shared" si="90"/>
        <v>0.18622848200312991</v>
      </c>
      <c r="E5639">
        <v>-1.0443864229765065E-2</v>
      </c>
    </row>
    <row r="5640" spans="2:5" x14ac:dyDescent="0.35">
      <c r="B5640" s="191">
        <v>36256</v>
      </c>
      <c r="C5640" s="72">
        <v>25.56</v>
      </c>
      <c r="D5640" s="192">
        <f t="shared" si="90"/>
        <v>-0.87126019945602895</v>
      </c>
      <c r="E5640">
        <v>-1.0452961672473893E-2</v>
      </c>
    </row>
    <row r="5641" spans="2:5" x14ac:dyDescent="0.35">
      <c r="B5641" s="191">
        <v>43476</v>
      </c>
      <c r="C5641" s="72">
        <v>198.54</v>
      </c>
      <c r="D5641" s="192">
        <f t="shared" si="90"/>
        <v>11.354698195395146</v>
      </c>
      <c r="E5641">
        <v>-1.0466507177033457E-2</v>
      </c>
    </row>
    <row r="5642" spans="2:5" x14ac:dyDescent="0.35">
      <c r="B5642" s="191">
        <v>35279</v>
      </c>
      <c r="C5642" s="72">
        <v>16.07</v>
      </c>
      <c r="D5642" s="192">
        <f t="shared" si="90"/>
        <v>-0.10473537604456817</v>
      </c>
      <c r="E5642">
        <v>-1.0467980295566393E-2</v>
      </c>
    </row>
    <row r="5643" spans="2:5" x14ac:dyDescent="0.35">
      <c r="B5643" s="191">
        <v>35235</v>
      </c>
      <c r="C5643" s="72">
        <v>17.95</v>
      </c>
      <c r="D5643" s="192">
        <f t="shared" si="90"/>
        <v>-0.98308375192015907</v>
      </c>
      <c r="E5643">
        <v>-1.0474090407938341E-2</v>
      </c>
    </row>
    <row r="5644" spans="2:5" x14ac:dyDescent="0.35">
      <c r="B5644" s="191">
        <v>45426</v>
      </c>
      <c r="C5644" s="72">
        <v>1061.1099999999999</v>
      </c>
      <c r="D5644" s="192">
        <f t="shared" si="90"/>
        <v>18.388086972410012</v>
      </c>
      <c r="E5644">
        <v>-1.0481652445563538E-2</v>
      </c>
    </row>
    <row r="5645" spans="2:5" x14ac:dyDescent="0.35">
      <c r="B5645" s="191">
        <v>38982</v>
      </c>
      <c r="C5645" s="72">
        <v>54.73</v>
      </c>
      <c r="D5645" s="192">
        <f t="shared" si="90"/>
        <v>-0.44170151994287465</v>
      </c>
      <c r="E5645">
        <v>-1.0486349665521755E-2</v>
      </c>
    </row>
    <row r="5646" spans="2:5" x14ac:dyDescent="0.35">
      <c r="B5646" s="191">
        <v>41003</v>
      </c>
      <c r="C5646" s="72">
        <v>98.03</v>
      </c>
      <c r="D5646" s="192">
        <f t="shared" si="90"/>
        <v>-0.22944505580883512</v>
      </c>
      <c r="E5646">
        <v>-1.0497627939840437E-2</v>
      </c>
    </row>
    <row r="5647" spans="2:5" x14ac:dyDescent="0.35">
      <c r="B5647" s="191">
        <v>42090</v>
      </c>
      <c r="C5647" s="72">
        <v>127.22</v>
      </c>
      <c r="D5647" s="192">
        <f t="shared" si="90"/>
        <v>-6.2421696514113001E-2</v>
      </c>
      <c r="E5647">
        <v>-1.0500116667962911E-2</v>
      </c>
    </row>
    <row r="5648" spans="2:5" x14ac:dyDescent="0.35">
      <c r="B5648" s="191">
        <v>41873</v>
      </c>
      <c r="C5648" s="72">
        <v>135.69</v>
      </c>
      <c r="D5648" s="192">
        <f t="shared" si="90"/>
        <v>0.11688204790517731</v>
      </c>
      <c r="E5648">
        <v>-1.050098446729375E-2</v>
      </c>
    </row>
    <row r="5649" spans="2:5" x14ac:dyDescent="0.35">
      <c r="B5649" s="191">
        <v>41695</v>
      </c>
      <c r="C5649" s="72">
        <v>121.49</v>
      </c>
      <c r="D5649" s="192">
        <f t="shared" si="90"/>
        <v>0.11213841083852061</v>
      </c>
      <c r="E5649">
        <v>-1.0506597165662157E-2</v>
      </c>
    </row>
    <row r="5650" spans="2:5" x14ac:dyDescent="0.35">
      <c r="B5650" s="191">
        <v>42397</v>
      </c>
      <c r="C5650" s="72">
        <v>109.24</v>
      </c>
      <c r="D5650" s="192">
        <f t="shared" si="90"/>
        <v>3.1457305502846298</v>
      </c>
      <c r="E5650">
        <v>-1.0507246376811663E-2</v>
      </c>
    </row>
    <row r="5651" spans="2:5" x14ac:dyDescent="0.35">
      <c r="B5651" s="191">
        <v>38110</v>
      </c>
      <c r="C5651" s="72">
        <v>26.35</v>
      </c>
      <c r="D5651" s="192">
        <f t="shared" si="90"/>
        <v>-0.75417482974158034</v>
      </c>
      <c r="E5651">
        <v>-1.0514457378895892E-2</v>
      </c>
    </row>
    <row r="5652" spans="2:5" x14ac:dyDescent="0.35">
      <c r="B5652" s="191">
        <v>41337</v>
      </c>
      <c r="C5652" s="72">
        <v>107.19</v>
      </c>
      <c r="D5652" s="192">
        <f t="shared" si="90"/>
        <v>5.3351063829787222</v>
      </c>
      <c r="E5652">
        <v>-1.0523400720022114E-2</v>
      </c>
    </row>
    <row r="5653" spans="2:5" x14ac:dyDescent="0.35">
      <c r="B5653" s="191">
        <v>36132</v>
      </c>
      <c r="C5653" s="72">
        <v>16.920000000000002</v>
      </c>
      <c r="D5653" s="192">
        <f t="shared" si="90"/>
        <v>-0.93094159422064404</v>
      </c>
      <c r="E5653">
        <v>-1.0526315789473717E-2</v>
      </c>
    </row>
    <row r="5654" spans="2:5" x14ac:dyDescent="0.35">
      <c r="B5654" s="191">
        <v>43699</v>
      </c>
      <c r="C5654" s="72">
        <v>245.01</v>
      </c>
      <c r="D5654" s="192">
        <f t="shared" si="90"/>
        <v>20.759325044404974</v>
      </c>
      <c r="E5654">
        <v>-1.0540344075599783E-2</v>
      </c>
    </row>
    <row r="5655" spans="2:5" x14ac:dyDescent="0.35">
      <c r="B5655" s="191">
        <v>37386</v>
      </c>
      <c r="C5655" s="72">
        <v>11.26</v>
      </c>
      <c r="D5655" s="192">
        <f t="shared" si="90"/>
        <v>-0.87736876497495098</v>
      </c>
      <c r="E5655">
        <v>-1.0544815465729385E-2</v>
      </c>
    </row>
    <row r="5656" spans="2:5" x14ac:dyDescent="0.35">
      <c r="B5656" s="191">
        <v>40535</v>
      </c>
      <c r="C5656" s="72">
        <v>91.82</v>
      </c>
      <c r="D5656" s="192">
        <f t="shared" si="90"/>
        <v>3.9049145299145298</v>
      </c>
      <c r="E5656">
        <v>-1.0560344827586277E-2</v>
      </c>
    </row>
    <row r="5657" spans="2:5" x14ac:dyDescent="0.35">
      <c r="B5657" s="191">
        <v>37929</v>
      </c>
      <c r="C5657" s="72">
        <v>18.72</v>
      </c>
      <c r="D5657" s="192">
        <f t="shared" si="90"/>
        <v>-0.972557757710801</v>
      </c>
      <c r="E5657">
        <v>-1.0570824524313016E-2</v>
      </c>
    </row>
    <row r="5658" spans="2:5" x14ac:dyDescent="0.35">
      <c r="B5658" s="191">
        <v>44622</v>
      </c>
      <c r="C5658" s="72">
        <v>682.16</v>
      </c>
      <c r="D5658" s="192">
        <f t="shared" si="90"/>
        <v>4.0680534918276372</v>
      </c>
      <c r="E5658">
        <v>-1.0573645659583852E-2</v>
      </c>
    </row>
    <row r="5659" spans="2:5" x14ac:dyDescent="0.35">
      <c r="B5659" s="191">
        <v>41956</v>
      </c>
      <c r="C5659" s="72">
        <v>134.6</v>
      </c>
      <c r="D5659" s="192">
        <f t="shared" si="90"/>
        <v>7.0071386079714451</v>
      </c>
      <c r="E5659">
        <v>-1.0585122022934379E-2</v>
      </c>
    </row>
    <row r="5660" spans="2:5" x14ac:dyDescent="0.35">
      <c r="B5660" s="191">
        <v>36054</v>
      </c>
      <c r="C5660" s="72">
        <v>16.809999999999999</v>
      </c>
      <c r="D5660" s="192">
        <f t="shared" si="90"/>
        <v>-0.76617053832243709</v>
      </c>
      <c r="E5660">
        <v>-1.059446733372571E-2</v>
      </c>
    </row>
    <row r="5661" spans="2:5" x14ac:dyDescent="0.35">
      <c r="B5661" s="191">
        <v>40149</v>
      </c>
      <c r="C5661" s="72">
        <v>71.89</v>
      </c>
      <c r="D5661" s="192">
        <f t="shared" si="90"/>
        <v>-0.87767360343038003</v>
      </c>
      <c r="E5661">
        <v>-1.0597302504816941E-2</v>
      </c>
    </row>
    <row r="5662" spans="2:5" x14ac:dyDescent="0.35">
      <c r="B5662" s="191">
        <v>44263</v>
      </c>
      <c r="C5662" s="72">
        <v>587.69000000000005</v>
      </c>
      <c r="D5662" s="192">
        <f t="shared" si="90"/>
        <v>44.068251533742341</v>
      </c>
      <c r="E5662">
        <v>-1.0606239162275433E-2</v>
      </c>
    </row>
    <row r="5663" spans="2:5" x14ac:dyDescent="0.35">
      <c r="B5663" s="191">
        <v>37719</v>
      </c>
      <c r="C5663" s="72">
        <v>13.04</v>
      </c>
      <c r="D5663" s="192">
        <f t="shared" si="90"/>
        <v>-0.98824197722333929</v>
      </c>
      <c r="E5663">
        <v>-1.0622154779969639E-2</v>
      </c>
    </row>
    <row r="5664" spans="2:5" x14ac:dyDescent="0.35">
      <c r="B5664" s="191">
        <v>45799</v>
      </c>
      <c r="C5664" s="72">
        <v>1109.03</v>
      </c>
      <c r="D5664" s="192">
        <f t="shared" si="90"/>
        <v>90.655371900826452</v>
      </c>
      <c r="E5664">
        <v>-1.0625011151355168E-2</v>
      </c>
    </row>
    <row r="5665" spans="2:5" x14ac:dyDescent="0.35">
      <c r="B5665" s="191">
        <v>37454</v>
      </c>
      <c r="C5665" s="72">
        <v>12.1</v>
      </c>
      <c r="D5665" s="192">
        <f t="shared" si="90"/>
        <v>-0.23320659062103932</v>
      </c>
      <c r="E5665">
        <v>-1.0629599345870822E-2</v>
      </c>
    </row>
    <row r="5666" spans="2:5" x14ac:dyDescent="0.35">
      <c r="B5666" s="191">
        <v>35285</v>
      </c>
      <c r="C5666" s="72">
        <v>15.78</v>
      </c>
      <c r="D5666" s="192">
        <f t="shared" si="90"/>
        <v>-0.76387849768068228</v>
      </c>
      <c r="E5666">
        <v>-1.0658307210031359E-2</v>
      </c>
    </row>
    <row r="5667" spans="2:5" x14ac:dyDescent="0.35">
      <c r="B5667" s="191">
        <v>39559</v>
      </c>
      <c r="C5667" s="72">
        <v>66.83</v>
      </c>
      <c r="D5667" s="192">
        <f t="shared" si="90"/>
        <v>0.10884353741496589</v>
      </c>
      <c r="E5667">
        <v>-1.0658771280532942E-2</v>
      </c>
    </row>
    <row r="5668" spans="2:5" x14ac:dyDescent="0.35">
      <c r="B5668" s="191">
        <v>39345</v>
      </c>
      <c r="C5668" s="72">
        <v>60.27</v>
      </c>
      <c r="D5668" s="192">
        <f t="shared" si="90"/>
        <v>-1.4713094654242198E-2</v>
      </c>
      <c r="E5668">
        <v>-1.0669730794484522E-2</v>
      </c>
    </row>
    <row r="5669" spans="2:5" x14ac:dyDescent="0.35">
      <c r="B5669" s="191">
        <v>38849</v>
      </c>
      <c r="C5669" s="72">
        <v>61.17</v>
      </c>
      <c r="D5669" s="192">
        <f t="shared" si="90"/>
        <v>-0.55389439906651106</v>
      </c>
      <c r="E5669">
        <v>-1.0674429888403614E-2</v>
      </c>
    </row>
    <row r="5670" spans="2:5" x14ac:dyDescent="0.35">
      <c r="B5670" s="191">
        <v>42852</v>
      </c>
      <c r="C5670" s="72">
        <v>137.12</v>
      </c>
      <c r="D5670" s="192">
        <f t="shared" si="90"/>
        <v>-0.27801179443976409</v>
      </c>
      <c r="E5670">
        <v>-1.067821067821062E-2</v>
      </c>
    </row>
    <row r="5671" spans="2:5" x14ac:dyDescent="0.35">
      <c r="B5671" s="191">
        <v>43027</v>
      </c>
      <c r="C5671" s="72">
        <v>189.92</v>
      </c>
      <c r="D5671" s="192">
        <f t="shared" si="90"/>
        <v>0.49649357812623118</v>
      </c>
      <c r="E5671">
        <v>-1.0678751888315907E-2</v>
      </c>
    </row>
    <row r="5672" spans="2:5" x14ac:dyDescent="0.35">
      <c r="B5672" s="191">
        <v>41792</v>
      </c>
      <c r="C5672" s="72">
        <v>126.91</v>
      </c>
      <c r="D5672" s="192">
        <f t="shared" si="90"/>
        <v>0.29249414400651808</v>
      </c>
      <c r="E5672">
        <v>-1.0679763018397237E-2</v>
      </c>
    </row>
    <row r="5673" spans="2:5" x14ac:dyDescent="0.35">
      <c r="B5673" s="191">
        <v>40451</v>
      </c>
      <c r="C5673" s="72">
        <v>98.19</v>
      </c>
      <c r="D5673" s="192">
        <f t="shared" si="90"/>
        <v>-0.85355704697986579</v>
      </c>
      <c r="E5673">
        <v>-1.0680100755667499E-2</v>
      </c>
    </row>
    <row r="5674" spans="2:5" x14ac:dyDescent="0.35">
      <c r="B5674" s="191">
        <v>44356</v>
      </c>
      <c r="C5674" s="72">
        <v>670.5</v>
      </c>
      <c r="D5674" s="192">
        <f t="shared" si="90"/>
        <v>41.652671755725187</v>
      </c>
      <c r="E5674">
        <v>-1.0697159719660676E-2</v>
      </c>
    </row>
    <row r="5675" spans="2:5" x14ac:dyDescent="0.35">
      <c r="B5675" s="191">
        <v>35293</v>
      </c>
      <c r="C5675" s="72">
        <v>15.72</v>
      </c>
      <c r="D5675" s="192">
        <f t="shared" si="90"/>
        <v>-0.97713055369664525</v>
      </c>
      <c r="E5675">
        <v>-1.0698552548772833E-2</v>
      </c>
    </row>
    <row r="5676" spans="2:5" x14ac:dyDescent="0.35">
      <c r="B5676" s="191">
        <v>44631</v>
      </c>
      <c r="C5676" s="72">
        <v>687.38</v>
      </c>
      <c r="D5676" s="192">
        <f t="shared" si="90"/>
        <v>6.4456239168110923</v>
      </c>
      <c r="E5676">
        <v>-1.070780921677561E-2</v>
      </c>
    </row>
    <row r="5677" spans="2:5" x14ac:dyDescent="0.35">
      <c r="B5677" s="191">
        <v>41071</v>
      </c>
      <c r="C5677" s="72">
        <v>92.32</v>
      </c>
      <c r="D5677" s="192">
        <f t="shared" si="90"/>
        <v>-0.85427682982652753</v>
      </c>
      <c r="E5677">
        <v>-1.0715816545220802E-2</v>
      </c>
    </row>
    <row r="5678" spans="2:5" x14ac:dyDescent="0.35">
      <c r="B5678" s="191">
        <v>44305</v>
      </c>
      <c r="C5678" s="72">
        <v>633.53</v>
      </c>
      <c r="D5678" s="192">
        <f t="shared" si="90"/>
        <v>56.281193490054243</v>
      </c>
      <c r="E5678">
        <v>-1.0727670206121198E-2</v>
      </c>
    </row>
    <row r="5679" spans="2:5" x14ac:dyDescent="0.35">
      <c r="B5679" s="191">
        <v>37279</v>
      </c>
      <c r="C5679" s="72">
        <v>11.06</v>
      </c>
      <c r="D5679" s="192">
        <f t="shared" si="90"/>
        <v>-0.85174262734584449</v>
      </c>
      <c r="E5679">
        <v>-1.0733452593917669E-2</v>
      </c>
    </row>
    <row r="5680" spans="2:5" x14ac:dyDescent="0.35">
      <c r="B5680" s="191">
        <v>40214</v>
      </c>
      <c r="C5680" s="72">
        <v>74.599999999999994</v>
      </c>
      <c r="D5680" s="192">
        <f t="shared" si="90"/>
        <v>-0.89184957522688391</v>
      </c>
      <c r="E5680">
        <v>-1.0741280997215275E-2</v>
      </c>
    </row>
    <row r="5681" spans="2:5" x14ac:dyDescent="0.35">
      <c r="B5681" s="191">
        <v>44554</v>
      </c>
      <c r="C5681" s="72">
        <v>689.78</v>
      </c>
      <c r="D5681" s="192">
        <f t="shared" si="90"/>
        <v>67.092793682132267</v>
      </c>
      <c r="E5681">
        <v>-1.0741893384198398E-2</v>
      </c>
    </row>
    <row r="5682" spans="2:5" x14ac:dyDescent="0.35">
      <c r="B5682" s="191">
        <v>37567</v>
      </c>
      <c r="C5682" s="72">
        <v>10.130000000000001</v>
      </c>
      <c r="D5682" s="192">
        <f t="shared" si="90"/>
        <v>-0.31228784792939579</v>
      </c>
      <c r="E5682">
        <v>-1.0742187499999889E-2</v>
      </c>
    </row>
    <row r="5683" spans="2:5" x14ac:dyDescent="0.35">
      <c r="B5683" s="191">
        <v>35493</v>
      </c>
      <c r="C5683" s="72">
        <v>14.73</v>
      </c>
      <c r="D5683" s="192">
        <f t="shared" si="90"/>
        <v>-0.33288043478260865</v>
      </c>
      <c r="E5683">
        <v>-1.0745466756212241E-2</v>
      </c>
    </row>
    <row r="5684" spans="2:5" x14ac:dyDescent="0.35">
      <c r="B5684" s="191">
        <v>36189</v>
      </c>
      <c r="C5684" s="72">
        <v>22.08</v>
      </c>
      <c r="D5684" s="192">
        <f t="shared" si="90"/>
        <v>0.26460481099656352</v>
      </c>
      <c r="E5684">
        <v>-1.0752688172043112E-2</v>
      </c>
    </row>
    <row r="5685" spans="2:5" x14ac:dyDescent="0.35">
      <c r="B5685" s="191">
        <v>37922</v>
      </c>
      <c r="C5685" s="72">
        <v>17.46</v>
      </c>
      <c r="D5685" s="192">
        <f t="shared" si="90"/>
        <v>-0.98113187157569404</v>
      </c>
      <c r="E5685">
        <v>-1.076487252124636E-2</v>
      </c>
    </row>
    <row r="5686" spans="2:5" x14ac:dyDescent="0.35">
      <c r="B5686" s="191">
        <v>45268</v>
      </c>
      <c r="C5686" s="72">
        <v>925.37</v>
      </c>
      <c r="D5686" s="192">
        <f t="shared" si="90"/>
        <v>5.7644005847953208</v>
      </c>
      <c r="E5686">
        <v>-1.0764987599418463E-2</v>
      </c>
    </row>
    <row r="5687" spans="2:5" x14ac:dyDescent="0.35">
      <c r="B5687" s="191">
        <v>42837</v>
      </c>
      <c r="C5687" s="72">
        <v>136.80000000000001</v>
      </c>
      <c r="D5687" s="192">
        <f t="shared" si="90"/>
        <v>-0.75160241860802934</v>
      </c>
      <c r="E5687">
        <v>-1.0774459469231168E-2</v>
      </c>
    </row>
    <row r="5688" spans="2:5" x14ac:dyDescent="0.35">
      <c r="B5688" s="191">
        <v>44182</v>
      </c>
      <c r="C5688" s="72">
        <v>550.73</v>
      </c>
      <c r="D5688" s="192">
        <f t="shared" si="90"/>
        <v>2.9544051123716519</v>
      </c>
      <c r="E5688">
        <v>-1.0794985091784337E-2</v>
      </c>
    </row>
    <row r="5689" spans="2:5" x14ac:dyDescent="0.35">
      <c r="B5689" s="191">
        <v>41974</v>
      </c>
      <c r="C5689" s="72">
        <v>139.27000000000001</v>
      </c>
      <c r="D5689" s="192">
        <f t="shared" si="90"/>
        <v>6.6187089715536107</v>
      </c>
      <c r="E5689">
        <v>-1.0796221322536992E-2</v>
      </c>
    </row>
    <row r="5690" spans="2:5" x14ac:dyDescent="0.35">
      <c r="B5690" s="191">
        <v>36936</v>
      </c>
      <c r="C5690" s="72">
        <v>18.28</v>
      </c>
      <c r="D5690" s="192">
        <f t="shared" si="90"/>
        <v>-0.9787592521583528</v>
      </c>
      <c r="E5690">
        <v>-1.0822510822510734E-2</v>
      </c>
    </row>
    <row r="5691" spans="2:5" x14ac:dyDescent="0.35">
      <c r="B5691" s="191">
        <v>45225</v>
      </c>
      <c r="C5691" s="72">
        <v>860.61</v>
      </c>
      <c r="D5691" s="192">
        <f t="shared" si="90"/>
        <v>5.8909440307470575</v>
      </c>
      <c r="E5691">
        <v>-1.0838582134154673E-2</v>
      </c>
    </row>
    <row r="5692" spans="2:5" x14ac:dyDescent="0.35">
      <c r="B5692" s="191">
        <v>41621</v>
      </c>
      <c r="C5692" s="72">
        <v>124.89</v>
      </c>
      <c r="D5692" s="192">
        <f t="shared" si="90"/>
        <v>-0.88447022256757513</v>
      </c>
      <c r="E5692">
        <v>-1.0850625693014426E-2</v>
      </c>
    </row>
    <row r="5693" spans="2:5" x14ac:dyDescent="0.35">
      <c r="B5693" s="191">
        <v>45436</v>
      </c>
      <c r="C5693" s="72">
        <v>1081.02</v>
      </c>
      <c r="D5693" s="192">
        <f t="shared" si="90"/>
        <v>11.756903469435922</v>
      </c>
      <c r="E5693">
        <v>-1.085206061049715E-2</v>
      </c>
    </row>
    <row r="5694" spans="2:5" x14ac:dyDescent="0.35">
      <c r="B5694" s="191">
        <v>40338</v>
      </c>
      <c r="C5694" s="72">
        <v>84.74</v>
      </c>
      <c r="D5694" s="192">
        <f t="shared" si="90"/>
        <v>-0.5694105691056911</v>
      </c>
      <c r="E5694">
        <v>-1.0855608731177857E-2</v>
      </c>
    </row>
    <row r="5695" spans="2:5" x14ac:dyDescent="0.35">
      <c r="B5695" s="191">
        <v>43451</v>
      </c>
      <c r="C5695" s="72">
        <v>196.8</v>
      </c>
      <c r="D5695" s="192">
        <f t="shared" si="90"/>
        <v>5.549084858569052</v>
      </c>
      <c r="E5695">
        <v>-1.0856453558504175E-2</v>
      </c>
    </row>
    <row r="5696" spans="2:5" x14ac:dyDescent="0.35">
      <c r="B5696" s="191">
        <v>38275</v>
      </c>
      <c r="C5696" s="72">
        <v>30.05</v>
      </c>
      <c r="D5696" s="192">
        <f t="shared" si="90"/>
        <v>0.17889368379756787</v>
      </c>
      <c r="E5696">
        <v>-1.0862409479920898E-2</v>
      </c>
    </row>
    <row r="5697" spans="2:5" x14ac:dyDescent="0.35">
      <c r="B5697" s="191">
        <v>38096</v>
      </c>
      <c r="C5697" s="72">
        <v>25.49</v>
      </c>
      <c r="D5697" s="192">
        <f t="shared" si="90"/>
        <v>-0.79990580108328757</v>
      </c>
      <c r="E5697">
        <v>-1.0865347303065653E-2</v>
      </c>
    </row>
    <row r="5698" spans="2:5" x14ac:dyDescent="0.35">
      <c r="B5698" s="191">
        <v>42144</v>
      </c>
      <c r="C5698" s="72">
        <v>127.39</v>
      </c>
      <c r="D5698" s="192">
        <f t="shared" si="90"/>
        <v>-8.4381513692230237E-2</v>
      </c>
      <c r="E5698">
        <v>-1.0870409193260322E-2</v>
      </c>
    </row>
    <row r="5699" spans="2:5" x14ac:dyDescent="0.35">
      <c r="B5699" s="191">
        <v>42031</v>
      </c>
      <c r="C5699" s="72">
        <v>139.13</v>
      </c>
      <c r="D5699" s="192">
        <f t="shared" si="90"/>
        <v>-0.86906767299385468</v>
      </c>
      <c r="E5699">
        <v>-1.0877292762690227E-2</v>
      </c>
    </row>
    <row r="5700" spans="2:5" x14ac:dyDescent="0.35">
      <c r="B5700" s="191">
        <v>45825</v>
      </c>
      <c r="C5700" s="72">
        <v>1062.6099999999999</v>
      </c>
      <c r="D5700" s="192">
        <f t="shared" ref="D5700:D5763" si="91">C5700/C5701-1</f>
        <v>13.465151102640894</v>
      </c>
      <c r="E5700">
        <v>-1.0890711247219187E-2</v>
      </c>
    </row>
    <row r="5701" spans="2:5" x14ac:dyDescent="0.35">
      <c r="B5701" s="191">
        <v>40129</v>
      </c>
      <c r="C5701" s="72">
        <v>73.459999999999994</v>
      </c>
      <c r="D5701" s="192">
        <f t="shared" si="91"/>
        <v>-0.84707621208651662</v>
      </c>
      <c r="E5701">
        <v>-1.0906153224720661E-2</v>
      </c>
    </row>
    <row r="5702" spans="2:5" x14ac:dyDescent="0.35">
      <c r="B5702" s="191">
        <v>44109</v>
      </c>
      <c r="C5702" s="72">
        <v>480.37</v>
      </c>
      <c r="D5702" s="192">
        <f t="shared" si="91"/>
        <v>-0.58220339720117931</v>
      </c>
      <c r="E5702">
        <v>-1.0912759692795593E-2</v>
      </c>
    </row>
    <row r="5703" spans="2:5" x14ac:dyDescent="0.35">
      <c r="B5703" s="191">
        <v>46079</v>
      </c>
      <c r="C5703" s="72">
        <v>1149.77</v>
      </c>
      <c r="D5703" s="192">
        <f t="shared" si="91"/>
        <v>96.686491079014445</v>
      </c>
      <c r="E5703">
        <v>-1.0916504653923575E-2</v>
      </c>
    </row>
    <row r="5704" spans="2:5" x14ac:dyDescent="0.35">
      <c r="B5704" s="191">
        <v>37692</v>
      </c>
      <c r="C5704" s="72">
        <v>11.77</v>
      </c>
      <c r="D5704" s="192">
        <f t="shared" si="91"/>
        <v>-0.98240184205017789</v>
      </c>
      <c r="E5704">
        <v>-1.0924369747899232E-2</v>
      </c>
    </row>
    <row r="5705" spans="2:5" x14ac:dyDescent="0.35">
      <c r="B5705" s="191">
        <v>44600</v>
      </c>
      <c r="C5705" s="72">
        <v>668.82</v>
      </c>
      <c r="D5705" s="192">
        <f t="shared" si="91"/>
        <v>4.3574174943928234</v>
      </c>
      <c r="E5705">
        <v>-1.0928557696573526E-2</v>
      </c>
    </row>
    <row r="5706" spans="2:5" x14ac:dyDescent="0.35">
      <c r="B5706" s="191">
        <v>41765</v>
      </c>
      <c r="C5706" s="72">
        <v>124.84</v>
      </c>
      <c r="D5706" s="192">
        <f t="shared" si="91"/>
        <v>0.25783375314861456</v>
      </c>
      <c r="E5706">
        <v>-1.0933291079068264E-2</v>
      </c>
    </row>
    <row r="5707" spans="2:5" x14ac:dyDescent="0.35">
      <c r="B5707" s="191">
        <v>40450</v>
      </c>
      <c r="C5707" s="72">
        <v>99.25</v>
      </c>
      <c r="D5707" s="192">
        <f t="shared" si="91"/>
        <v>1.6215002641310092</v>
      </c>
      <c r="E5707">
        <v>-1.0961634280019839E-2</v>
      </c>
    </row>
    <row r="5708" spans="2:5" x14ac:dyDescent="0.35">
      <c r="B5708" s="191">
        <v>38408</v>
      </c>
      <c r="C5708" s="72">
        <v>37.86</v>
      </c>
      <c r="D5708" s="192">
        <f t="shared" si="91"/>
        <v>0.50059453032104639</v>
      </c>
      <c r="E5708">
        <v>-1.0971786833855801E-2</v>
      </c>
    </row>
    <row r="5709" spans="2:5" x14ac:dyDescent="0.35">
      <c r="B5709" s="191">
        <v>35895</v>
      </c>
      <c r="C5709" s="72">
        <v>25.23</v>
      </c>
      <c r="D5709" s="192">
        <f t="shared" si="91"/>
        <v>-0.68533300074831627</v>
      </c>
      <c r="E5709">
        <v>-1.0976087808702517E-2</v>
      </c>
    </row>
    <row r="5710" spans="2:5" x14ac:dyDescent="0.35">
      <c r="B5710" s="191">
        <v>40627</v>
      </c>
      <c r="C5710" s="72">
        <v>80.180000000000007</v>
      </c>
      <c r="D5710" s="192">
        <f t="shared" si="91"/>
        <v>0.29114331723027376</v>
      </c>
      <c r="E5710">
        <v>-1.0978167016158724E-2</v>
      </c>
    </row>
    <row r="5711" spans="2:5" x14ac:dyDescent="0.35">
      <c r="B5711" s="191">
        <v>39240</v>
      </c>
      <c r="C5711" s="72">
        <v>62.1</v>
      </c>
      <c r="D5711" s="192">
        <f t="shared" si="91"/>
        <v>-0.3167565188689625</v>
      </c>
      <c r="E5711">
        <v>-1.098901098901095E-2</v>
      </c>
    </row>
    <row r="5712" spans="2:5" x14ac:dyDescent="0.35">
      <c r="B5712" s="191">
        <v>40347</v>
      </c>
      <c r="C5712" s="72">
        <v>90.89</v>
      </c>
      <c r="D5712" s="192">
        <f t="shared" si="91"/>
        <v>4.6174289245982694</v>
      </c>
      <c r="E5712">
        <v>-1.099020674646356E-2</v>
      </c>
    </row>
    <row r="5713" spans="2:5" x14ac:dyDescent="0.35">
      <c r="B5713" s="191">
        <v>35146</v>
      </c>
      <c r="C5713" s="72">
        <v>16.18</v>
      </c>
      <c r="D5713" s="192">
        <f t="shared" si="91"/>
        <v>-0.8823443862710878</v>
      </c>
      <c r="E5713">
        <v>-1.1002444987775029E-2</v>
      </c>
    </row>
    <row r="5714" spans="2:5" x14ac:dyDescent="0.35">
      <c r="B5714" s="191">
        <v>42111</v>
      </c>
      <c r="C5714" s="72">
        <v>137.52000000000001</v>
      </c>
      <c r="D5714" s="192">
        <f t="shared" si="91"/>
        <v>7.8503646772802194E-2</v>
      </c>
      <c r="E5714">
        <v>-1.1003236245954673E-2</v>
      </c>
    </row>
    <row r="5715" spans="2:5" x14ac:dyDescent="0.35">
      <c r="B5715" s="191">
        <v>41662</v>
      </c>
      <c r="C5715" s="72">
        <v>127.51</v>
      </c>
      <c r="D5715" s="192">
        <f t="shared" si="91"/>
        <v>10.839368616527391</v>
      </c>
      <c r="E5715">
        <v>-1.1013728379740906E-2</v>
      </c>
    </row>
    <row r="5716" spans="2:5" x14ac:dyDescent="0.35">
      <c r="B5716" s="191">
        <v>37581</v>
      </c>
      <c r="C5716" s="72">
        <v>10.77</v>
      </c>
      <c r="D5716" s="192">
        <f t="shared" si="91"/>
        <v>-0.89649207111965401</v>
      </c>
      <c r="E5716">
        <v>-1.1019283746556585E-2</v>
      </c>
    </row>
    <row r="5717" spans="2:5" x14ac:dyDescent="0.35">
      <c r="B5717" s="191">
        <v>42517</v>
      </c>
      <c r="C5717" s="72">
        <v>104.05</v>
      </c>
      <c r="D5717" s="192">
        <f t="shared" si="91"/>
        <v>7.9236706689536867</v>
      </c>
      <c r="E5717">
        <v>-1.1025567911795431E-2</v>
      </c>
    </row>
    <row r="5718" spans="2:5" x14ac:dyDescent="0.35">
      <c r="B5718" s="191">
        <v>36839</v>
      </c>
      <c r="C5718" s="72">
        <v>11.66</v>
      </c>
      <c r="D5718" s="192">
        <f t="shared" si="91"/>
        <v>-0.98975458451589093</v>
      </c>
      <c r="E5718">
        <v>-1.1026293469041493E-2</v>
      </c>
    </row>
    <row r="5719" spans="2:5" x14ac:dyDescent="0.35">
      <c r="B5719" s="191">
        <v>46140</v>
      </c>
      <c r="C5719" s="72">
        <v>1138.07</v>
      </c>
      <c r="D5719" s="192">
        <f t="shared" si="91"/>
        <v>0.56674789025179306</v>
      </c>
      <c r="E5719">
        <v>-1.1027494872953625E-2</v>
      </c>
    </row>
    <row r="5720" spans="2:5" x14ac:dyDescent="0.35">
      <c r="B5720" s="191">
        <v>44397</v>
      </c>
      <c r="C5720" s="72">
        <v>726.39</v>
      </c>
      <c r="D5720" s="192">
        <f t="shared" si="91"/>
        <v>1.5008262755629005</v>
      </c>
      <c r="E5720">
        <v>-1.1028060286729646E-2</v>
      </c>
    </row>
    <row r="5721" spans="2:5" x14ac:dyDescent="0.35">
      <c r="B5721" s="191">
        <v>43101</v>
      </c>
      <c r="C5721" s="72">
        <v>290.45999999999998</v>
      </c>
      <c r="D5721" s="192">
        <f t="shared" si="91"/>
        <v>0.1097696099033354</v>
      </c>
      <c r="E5721">
        <v>-1.1031664964249233E-2</v>
      </c>
    </row>
    <row r="5722" spans="2:5" x14ac:dyDescent="0.35">
      <c r="B5722" s="191">
        <v>43145</v>
      </c>
      <c r="C5722" s="72">
        <v>261.73</v>
      </c>
      <c r="D5722" s="192">
        <f t="shared" si="91"/>
        <v>1.4344712119802812</v>
      </c>
      <c r="E5722">
        <v>-1.1033440392971716E-2</v>
      </c>
    </row>
    <row r="5723" spans="2:5" x14ac:dyDescent="0.35">
      <c r="B5723" s="191">
        <v>42464</v>
      </c>
      <c r="C5723" s="72">
        <v>107.51</v>
      </c>
      <c r="D5723" s="192">
        <f t="shared" si="91"/>
        <v>1.0690916089299463</v>
      </c>
      <c r="E5723">
        <v>-1.1038542912335414E-2</v>
      </c>
    </row>
    <row r="5724" spans="2:5" x14ac:dyDescent="0.35">
      <c r="B5724" s="191">
        <v>39071</v>
      </c>
      <c r="C5724" s="72">
        <v>51.96</v>
      </c>
      <c r="D5724" s="192">
        <f t="shared" si="91"/>
        <v>-0.61313379495197684</v>
      </c>
      <c r="E5724">
        <v>-1.1039208222306751E-2</v>
      </c>
    </row>
    <row r="5725" spans="2:5" x14ac:dyDescent="0.35">
      <c r="B5725" s="191">
        <v>41752</v>
      </c>
      <c r="C5725" s="72">
        <v>134.31</v>
      </c>
      <c r="D5725" s="192">
        <f t="shared" si="91"/>
        <v>-0.80365470360353775</v>
      </c>
      <c r="E5725">
        <v>-1.1044842058758553E-2</v>
      </c>
    </row>
    <row r="5726" spans="2:5" x14ac:dyDescent="0.35">
      <c r="B5726" s="191">
        <v>44987</v>
      </c>
      <c r="C5726" s="72">
        <v>684.05</v>
      </c>
      <c r="D5726" s="192">
        <f t="shared" si="91"/>
        <v>62.691806331471128</v>
      </c>
      <c r="E5726">
        <v>-1.1045410516271836E-2</v>
      </c>
    </row>
    <row r="5727" spans="2:5" x14ac:dyDescent="0.35">
      <c r="B5727" s="191">
        <v>37496</v>
      </c>
      <c r="C5727" s="72">
        <v>10.74</v>
      </c>
      <c r="D5727" s="192">
        <f t="shared" si="91"/>
        <v>-0.98617493724657268</v>
      </c>
      <c r="E5727">
        <v>-1.1049723756906049E-2</v>
      </c>
    </row>
    <row r="5728" spans="2:5" x14ac:dyDescent="0.35">
      <c r="B5728" s="191">
        <v>44497</v>
      </c>
      <c r="C5728" s="72">
        <v>776.85</v>
      </c>
      <c r="D5728" s="192">
        <f t="shared" si="91"/>
        <v>1.2605848974247054</v>
      </c>
      <c r="E5728">
        <v>-1.1049864422746358E-2</v>
      </c>
    </row>
    <row r="5729" spans="2:5" x14ac:dyDescent="0.35">
      <c r="B5729" s="191">
        <v>43983</v>
      </c>
      <c r="C5729" s="72">
        <v>343.65</v>
      </c>
      <c r="D5729" s="192">
        <f t="shared" si="91"/>
        <v>18.209055338177752</v>
      </c>
      <c r="E5729">
        <v>-1.105067771734447E-2</v>
      </c>
    </row>
    <row r="5730" spans="2:5" x14ac:dyDescent="0.35">
      <c r="B5730" s="191">
        <v>35240</v>
      </c>
      <c r="C5730" s="72">
        <v>17.89</v>
      </c>
      <c r="D5730" s="192">
        <f t="shared" si="91"/>
        <v>-0.97860534089142415</v>
      </c>
      <c r="E5730">
        <v>-1.1055831951354289E-2</v>
      </c>
    </row>
    <row r="5731" spans="2:5" x14ac:dyDescent="0.35">
      <c r="B5731" s="191">
        <v>44454</v>
      </c>
      <c r="C5731" s="72">
        <v>836.19</v>
      </c>
      <c r="D5731" s="192">
        <f t="shared" si="91"/>
        <v>0.17696985051938174</v>
      </c>
      <c r="E5731">
        <v>-1.1069717935071721E-2</v>
      </c>
    </row>
    <row r="5732" spans="2:5" x14ac:dyDescent="0.35">
      <c r="B5732" s="191">
        <v>44644</v>
      </c>
      <c r="C5732" s="72">
        <v>710.46</v>
      </c>
      <c r="D5732" s="192">
        <f t="shared" si="91"/>
        <v>-0.31946320296560249</v>
      </c>
      <c r="E5732">
        <v>-1.1079869714094692E-2</v>
      </c>
    </row>
    <row r="5733" spans="2:5" x14ac:dyDescent="0.35">
      <c r="B5733" s="191">
        <v>45875</v>
      </c>
      <c r="C5733" s="72">
        <v>1043.97</v>
      </c>
      <c r="D5733" s="192">
        <f t="shared" si="91"/>
        <v>20.283792048929666</v>
      </c>
      <c r="E5733">
        <v>-1.1083008894825164E-2</v>
      </c>
    </row>
    <row r="5734" spans="2:5" x14ac:dyDescent="0.35">
      <c r="B5734" s="191">
        <v>39833</v>
      </c>
      <c r="C5734" s="72">
        <v>49.05</v>
      </c>
      <c r="D5734" s="192">
        <f t="shared" si="91"/>
        <v>2.4396914446002804</v>
      </c>
      <c r="E5734">
        <v>-1.1088709677419484E-2</v>
      </c>
    </row>
    <row r="5735" spans="2:5" x14ac:dyDescent="0.35">
      <c r="B5735" s="191">
        <v>36767</v>
      </c>
      <c r="C5735" s="72">
        <v>14.26</v>
      </c>
      <c r="D5735" s="192">
        <f t="shared" si="91"/>
        <v>-0.88570054504648921</v>
      </c>
      <c r="E5735">
        <v>-1.1095700416088761E-2</v>
      </c>
    </row>
    <row r="5736" spans="2:5" x14ac:dyDescent="0.35">
      <c r="B5736" s="191">
        <v>41397</v>
      </c>
      <c r="C5736" s="72">
        <v>124.76</v>
      </c>
      <c r="D5736" s="192">
        <f t="shared" si="91"/>
        <v>-0.66420842977875871</v>
      </c>
      <c r="E5736">
        <v>-1.1097019657577589E-2</v>
      </c>
    </row>
    <row r="5737" spans="2:5" x14ac:dyDescent="0.35">
      <c r="B5737" s="191">
        <v>43871</v>
      </c>
      <c r="C5737" s="72">
        <v>371.54</v>
      </c>
      <c r="D5737" s="192">
        <f t="shared" si="91"/>
        <v>-0.65204116991486927</v>
      </c>
      <c r="E5737">
        <v>-1.1098985919991367E-2</v>
      </c>
    </row>
    <row r="5738" spans="2:5" x14ac:dyDescent="0.35">
      <c r="B5738" s="191">
        <v>45849</v>
      </c>
      <c r="C5738" s="72">
        <v>1067.77</v>
      </c>
      <c r="D5738" s="192">
        <f t="shared" si="91"/>
        <v>41.830726032892095</v>
      </c>
      <c r="E5738">
        <v>-1.1104319478402624E-2</v>
      </c>
    </row>
    <row r="5739" spans="2:5" x14ac:dyDescent="0.35">
      <c r="B5739" s="191">
        <v>36382</v>
      </c>
      <c r="C5739" s="72">
        <v>24.93</v>
      </c>
      <c r="D5739" s="192">
        <f t="shared" si="91"/>
        <v>-0.96418206373380078</v>
      </c>
      <c r="E5739">
        <v>-1.1106703689012343E-2</v>
      </c>
    </row>
    <row r="5740" spans="2:5" x14ac:dyDescent="0.35">
      <c r="B5740" s="191">
        <v>44567</v>
      </c>
      <c r="C5740" s="72">
        <v>696.02</v>
      </c>
      <c r="D5740" s="192">
        <f t="shared" si="91"/>
        <v>-0.36872942307517886</v>
      </c>
      <c r="E5740">
        <v>-1.1110479654466987E-2</v>
      </c>
    </row>
    <row r="5741" spans="2:5" x14ac:dyDescent="0.35">
      <c r="B5741" s="191">
        <v>45813</v>
      </c>
      <c r="C5741" s="72">
        <v>1102.57</v>
      </c>
      <c r="D5741" s="192">
        <f t="shared" si="91"/>
        <v>7.7353034384408179</v>
      </c>
      <c r="E5741">
        <v>-1.1121375463017058E-2</v>
      </c>
    </row>
    <row r="5742" spans="2:5" x14ac:dyDescent="0.35">
      <c r="B5742" s="191">
        <v>41764</v>
      </c>
      <c r="C5742" s="72">
        <v>126.22</v>
      </c>
      <c r="D5742" s="192">
        <f t="shared" si="91"/>
        <v>9.9376083188908151</v>
      </c>
      <c r="E5742">
        <v>-1.1125039172673157E-2</v>
      </c>
    </row>
    <row r="5743" spans="2:5" x14ac:dyDescent="0.35">
      <c r="B5743" s="191">
        <v>37631</v>
      </c>
      <c r="C5743" s="72">
        <v>11.54</v>
      </c>
      <c r="D5743" s="192">
        <f t="shared" si="91"/>
        <v>-0.78999090081892631</v>
      </c>
      <c r="E5743">
        <v>-1.1139674378748965E-2</v>
      </c>
    </row>
    <row r="5744" spans="2:5" x14ac:dyDescent="0.35">
      <c r="B5744" s="191">
        <v>38901</v>
      </c>
      <c r="C5744" s="72">
        <v>54.95</v>
      </c>
      <c r="D5744" s="192">
        <f t="shared" si="91"/>
        <v>0.3199615661782369</v>
      </c>
      <c r="E5744">
        <v>-1.1157099154219807E-2</v>
      </c>
    </row>
    <row r="5745" spans="2:5" x14ac:dyDescent="0.35">
      <c r="B5745" s="191">
        <v>38513</v>
      </c>
      <c r="C5745" s="72">
        <v>41.63</v>
      </c>
      <c r="D5745" s="192">
        <f t="shared" si="91"/>
        <v>-0.78219013237063773</v>
      </c>
      <c r="E5745">
        <v>-1.116389548693586E-2</v>
      </c>
    </row>
    <row r="5746" spans="2:5" x14ac:dyDescent="0.35">
      <c r="B5746" s="191">
        <v>43588</v>
      </c>
      <c r="C5746" s="72">
        <v>191.13</v>
      </c>
      <c r="D5746" s="192">
        <f t="shared" si="91"/>
        <v>10.370017846519929</v>
      </c>
      <c r="E5746">
        <v>-1.1174918516219101E-2</v>
      </c>
    </row>
    <row r="5747" spans="2:5" x14ac:dyDescent="0.35">
      <c r="B5747" s="191">
        <v>35573</v>
      </c>
      <c r="C5747" s="72">
        <v>16.809999999999999</v>
      </c>
      <c r="D5747" s="192">
        <f t="shared" si="91"/>
        <v>-0.86781473617991667</v>
      </c>
      <c r="E5747">
        <v>-1.1176470588235343E-2</v>
      </c>
    </row>
    <row r="5748" spans="2:5" x14ac:dyDescent="0.35">
      <c r="B5748" s="191">
        <v>41187</v>
      </c>
      <c r="C5748" s="72">
        <v>127.17</v>
      </c>
      <c r="D5748" s="192">
        <f t="shared" si="91"/>
        <v>10.077526132404181</v>
      </c>
      <c r="E5748">
        <v>-1.1196641007697794E-2</v>
      </c>
    </row>
    <row r="5749" spans="2:5" x14ac:dyDescent="0.35">
      <c r="B5749" s="191">
        <v>37336</v>
      </c>
      <c r="C5749" s="72">
        <v>11.48</v>
      </c>
      <c r="D5749" s="192">
        <f t="shared" si="91"/>
        <v>-0.23517654896735507</v>
      </c>
      <c r="E5749">
        <v>-1.1197243755383224E-2</v>
      </c>
    </row>
    <row r="5750" spans="2:5" x14ac:dyDescent="0.35">
      <c r="B5750" s="191">
        <v>36777</v>
      </c>
      <c r="C5750" s="72">
        <v>15.01</v>
      </c>
      <c r="D5750" s="192">
        <f t="shared" si="91"/>
        <v>-5.5380742605412259E-2</v>
      </c>
      <c r="E5750">
        <v>-1.1198945981554687E-2</v>
      </c>
    </row>
    <row r="5751" spans="2:5" x14ac:dyDescent="0.35">
      <c r="B5751" s="191">
        <v>35282</v>
      </c>
      <c r="C5751" s="72">
        <v>15.89</v>
      </c>
      <c r="D5751" s="192">
        <f t="shared" si="91"/>
        <v>-0.73113367174280874</v>
      </c>
      <c r="E5751">
        <v>-1.1200995644057188E-2</v>
      </c>
    </row>
    <row r="5752" spans="2:5" x14ac:dyDescent="0.35">
      <c r="B5752" s="191">
        <v>38586</v>
      </c>
      <c r="C5752" s="72">
        <v>59.1</v>
      </c>
      <c r="D5752" s="192">
        <f t="shared" si="91"/>
        <v>-0.92892192235531823</v>
      </c>
      <c r="E5752">
        <v>-1.120963694160948E-2</v>
      </c>
    </row>
    <row r="5753" spans="2:5" x14ac:dyDescent="0.35">
      <c r="B5753" s="191">
        <v>45148</v>
      </c>
      <c r="C5753" s="72">
        <v>831.48</v>
      </c>
      <c r="D5753" s="192">
        <f t="shared" si="91"/>
        <v>43.920583468395456</v>
      </c>
      <c r="E5753">
        <v>-1.1214041930765473E-2</v>
      </c>
    </row>
    <row r="5754" spans="2:5" x14ac:dyDescent="0.35">
      <c r="B5754" s="191">
        <v>37930</v>
      </c>
      <c r="C5754" s="72">
        <v>18.510000000000002</v>
      </c>
      <c r="D5754" s="192">
        <f t="shared" si="91"/>
        <v>-0.70393474088291752</v>
      </c>
      <c r="E5754">
        <v>-1.1217948717948567E-2</v>
      </c>
    </row>
    <row r="5755" spans="2:5" x14ac:dyDescent="0.35">
      <c r="B5755" s="191">
        <v>39969</v>
      </c>
      <c r="C5755" s="72">
        <v>62.52</v>
      </c>
      <c r="D5755" s="192">
        <f t="shared" si="91"/>
        <v>3.7363636363636372</v>
      </c>
      <c r="E5755">
        <v>-1.1228847066265923E-2</v>
      </c>
    </row>
    <row r="5756" spans="2:5" x14ac:dyDescent="0.35">
      <c r="B5756" s="191">
        <v>35370</v>
      </c>
      <c r="C5756" s="72">
        <v>13.2</v>
      </c>
      <c r="D5756" s="192">
        <f t="shared" si="91"/>
        <v>-0.82939123691353234</v>
      </c>
      <c r="E5756">
        <v>-1.1235955056179803E-2</v>
      </c>
    </row>
    <row r="5757" spans="2:5" x14ac:dyDescent="0.35">
      <c r="B5757" s="191">
        <v>40919</v>
      </c>
      <c r="C5757" s="72">
        <v>77.37</v>
      </c>
      <c r="D5757" s="192">
        <f t="shared" si="91"/>
        <v>6.0444078947368585E-2</v>
      </c>
      <c r="E5757">
        <v>-1.1246006389776353E-2</v>
      </c>
    </row>
    <row r="5758" spans="2:5" x14ac:dyDescent="0.35">
      <c r="B5758" s="191">
        <v>40774</v>
      </c>
      <c r="C5758" s="72">
        <v>72.959999999999994</v>
      </c>
      <c r="D5758" s="192">
        <f t="shared" si="91"/>
        <v>-0.40634662327095206</v>
      </c>
      <c r="E5758">
        <v>-1.1248136603876024E-2</v>
      </c>
    </row>
    <row r="5759" spans="2:5" x14ac:dyDescent="0.35">
      <c r="B5759" s="191">
        <v>41309</v>
      </c>
      <c r="C5759" s="72">
        <v>122.9</v>
      </c>
      <c r="D5759" s="192">
        <f t="shared" si="91"/>
        <v>9.77125328659071</v>
      </c>
      <c r="E5759">
        <v>-1.1263073209975771E-2</v>
      </c>
    </row>
    <row r="5760" spans="2:5" x14ac:dyDescent="0.35">
      <c r="B5760" s="191">
        <v>37634</v>
      </c>
      <c r="C5760" s="72">
        <v>11.41</v>
      </c>
      <c r="D5760" s="192">
        <f t="shared" si="91"/>
        <v>-0.84875397667020147</v>
      </c>
      <c r="E5760">
        <v>-1.1265164644713943E-2</v>
      </c>
    </row>
    <row r="5761" spans="2:5" x14ac:dyDescent="0.35">
      <c r="B5761" s="191">
        <v>40715</v>
      </c>
      <c r="C5761" s="72">
        <v>75.44</v>
      </c>
      <c r="D5761" s="192">
        <f t="shared" si="91"/>
        <v>-0.90877099633584457</v>
      </c>
      <c r="E5761">
        <v>-1.1271297509829581E-2</v>
      </c>
    </row>
    <row r="5762" spans="2:5" x14ac:dyDescent="0.35">
      <c r="B5762" s="191">
        <v>45112</v>
      </c>
      <c r="C5762" s="72">
        <v>826.93</v>
      </c>
      <c r="D5762" s="192">
        <f t="shared" si="91"/>
        <v>5.5520164804690593</v>
      </c>
      <c r="E5762">
        <v>-1.127504902195231E-2</v>
      </c>
    </row>
    <row r="5763" spans="2:5" x14ac:dyDescent="0.35">
      <c r="B5763" s="191">
        <v>42788</v>
      </c>
      <c r="C5763" s="72">
        <v>126.21</v>
      </c>
      <c r="D5763" s="192">
        <f t="shared" si="91"/>
        <v>2.2016742770167426</v>
      </c>
      <c r="E5763">
        <v>-1.1280846063454808E-2</v>
      </c>
    </row>
    <row r="5764" spans="2:5" x14ac:dyDescent="0.35">
      <c r="B5764" s="191">
        <v>38418</v>
      </c>
      <c r="C5764" s="72">
        <v>39.42</v>
      </c>
      <c r="D5764" s="192">
        <f t="shared" ref="D5764:D5827" si="92">C5764/C5765-1</f>
        <v>-4.2041312272174891E-2</v>
      </c>
      <c r="E5764">
        <v>-1.1286681715575564E-2</v>
      </c>
    </row>
    <row r="5765" spans="2:5" x14ac:dyDescent="0.35">
      <c r="B5765" s="191">
        <v>38523</v>
      </c>
      <c r="C5765" s="72">
        <v>41.15</v>
      </c>
      <c r="D5765" s="192">
        <f t="shared" si="92"/>
        <v>2.6191732629727356</v>
      </c>
      <c r="E5765">
        <v>-1.1292647765497321E-2</v>
      </c>
    </row>
    <row r="5766" spans="2:5" x14ac:dyDescent="0.35">
      <c r="B5766" s="191">
        <v>37084</v>
      </c>
      <c r="C5766" s="72">
        <v>11.37</v>
      </c>
      <c r="D5766" s="192">
        <f t="shared" si="92"/>
        <v>-0.98068133548551528</v>
      </c>
      <c r="E5766">
        <v>-1.1304347826087024E-2</v>
      </c>
    </row>
    <row r="5767" spans="2:5" x14ac:dyDescent="0.35">
      <c r="B5767" s="191">
        <v>44246</v>
      </c>
      <c r="C5767" s="72">
        <v>588.54999999999995</v>
      </c>
      <c r="D5767" s="192">
        <f t="shared" si="92"/>
        <v>-0.20063291998859123</v>
      </c>
      <c r="E5767">
        <v>-1.1305604085472432E-2</v>
      </c>
    </row>
    <row r="5768" spans="2:5" x14ac:dyDescent="0.35">
      <c r="B5768" s="191">
        <v>44862</v>
      </c>
      <c r="C5768" s="72">
        <v>736.27</v>
      </c>
      <c r="D5768" s="192">
        <f t="shared" si="92"/>
        <v>4.3640536208655112</v>
      </c>
      <c r="E5768">
        <v>-1.1306718231747559E-2</v>
      </c>
    </row>
    <row r="5769" spans="2:5" x14ac:dyDescent="0.35">
      <c r="B5769" s="191">
        <v>42073</v>
      </c>
      <c r="C5769" s="72">
        <v>137.26</v>
      </c>
      <c r="D5769" s="192">
        <f t="shared" si="92"/>
        <v>-0.45637450988157957</v>
      </c>
      <c r="E5769">
        <v>-1.1308794929050126E-2</v>
      </c>
    </row>
    <row r="5770" spans="2:5" x14ac:dyDescent="0.35">
      <c r="B5770" s="191">
        <v>43651</v>
      </c>
      <c r="C5770" s="72">
        <v>252.49</v>
      </c>
      <c r="D5770" s="192">
        <f t="shared" si="92"/>
        <v>0.11155624036979961</v>
      </c>
      <c r="E5770">
        <v>-1.1316469574751298E-2</v>
      </c>
    </row>
    <row r="5771" spans="2:5" x14ac:dyDescent="0.35">
      <c r="B5771" s="191">
        <v>43238</v>
      </c>
      <c r="C5771" s="72">
        <v>227.15</v>
      </c>
      <c r="D5771" s="192">
        <f t="shared" si="92"/>
        <v>1.5545434098065676</v>
      </c>
      <c r="E5771">
        <v>-1.1316648531011997E-2</v>
      </c>
    </row>
    <row r="5772" spans="2:5" x14ac:dyDescent="0.35">
      <c r="B5772" s="191">
        <v>40408</v>
      </c>
      <c r="C5772" s="72">
        <v>88.92</v>
      </c>
      <c r="D5772" s="192">
        <f t="shared" si="92"/>
        <v>0.57019247748543167</v>
      </c>
      <c r="E5772">
        <v>-1.1340893929286167E-2</v>
      </c>
    </row>
    <row r="5773" spans="2:5" x14ac:dyDescent="0.35">
      <c r="B5773" s="191">
        <v>39696</v>
      </c>
      <c r="C5773" s="72">
        <v>56.63</v>
      </c>
      <c r="D5773" s="192">
        <f t="shared" si="92"/>
        <v>-0.57497748423896722</v>
      </c>
      <c r="E5773">
        <v>-1.1347765363128426E-2</v>
      </c>
    </row>
    <row r="5774" spans="2:5" x14ac:dyDescent="0.35">
      <c r="B5774" s="191">
        <v>42877</v>
      </c>
      <c r="C5774" s="72">
        <v>133.24</v>
      </c>
      <c r="D5774" s="192">
        <f t="shared" si="92"/>
        <v>-5.4968437477835308E-2</v>
      </c>
      <c r="E5774">
        <v>-1.1352674927654571E-2</v>
      </c>
    </row>
    <row r="5775" spans="2:5" x14ac:dyDescent="0.35">
      <c r="B5775" s="191">
        <v>42905</v>
      </c>
      <c r="C5775" s="72">
        <v>140.99</v>
      </c>
      <c r="D5775" s="192">
        <f t="shared" si="92"/>
        <v>12.504789272030653</v>
      </c>
      <c r="E5775">
        <v>-1.135965219830315E-2</v>
      </c>
    </row>
    <row r="5776" spans="2:5" x14ac:dyDescent="0.35">
      <c r="B5776" s="191">
        <v>37399</v>
      </c>
      <c r="C5776" s="72">
        <v>10.44</v>
      </c>
      <c r="D5776" s="192">
        <f t="shared" si="92"/>
        <v>-0.73326520183955035</v>
      </c>
      <c r="E5776">
        <v>-1.1363636363636465E-2</v>
      </c>
    </row>
    <row r="5777" spans="2:5" x14ac:dyDescent="0.35">
      <c r="B5777" s="191">
        <v>38483</v>
      </c>
      <c r="C5777" s="72">
        <v>39.14</v>
      </c>
      <c r="D5777" s="192">
        <f t="shared" si="92"/>
        <v>-0.26220546654099897</v>
      </c>
      <c r="E5777">
        <v>-1.1366506693609613E-2</v>
      </c>
    </row>
    <row r="5778" spans="2:5" x14ac:dyDescent="0.35">
      <c r="B5778" s="191">
        <v>39308</v>
      </c>
      <c r="C5778" s="72">
        <v>53.05</v>
      </c>
      <c r="D5778" s="192">
        <f t="shared" si="92"/>
        <v>-0.94383866186745713</v>
      </c>
      <c r="E5778">
        <v>-1.1367871785314954E-2</v>
      </c>
    </row>
    <row r="5779" spans="2:5" x14ac:dyDescent="0.35">
      <c r="B5779" s="191">
        <v>45742</v>
      </c>
      <c r="C5779" s="72">
        <v>944.6</v>
      </c>
      <c r="D5779" s="192">
        <f t="shared" si="92"/>
        <v>18.105987055016183</v>
      </c>
      <c r="E5779">
        <v>-1.1376599997906744E-2</v>
      </c>
    </row>
    <row r="5780" spans="2:5" x14ac:dyDescent="0.35">
      <c r="B5780" s="191">
        <v>39127</v>
      </c>
      <c r="C5780" s="72">
        <v>49.44</v>
      </c>
      <c r="D5780" s="192">
        <f t="shared" si="92"/>
        <v>-0.40619745375930827</v>
      </c>
      <c r="E5780">
        <v>-1.1397720455908811E-2</v>
      </c>
    </row>
    <row r="5781" spans="2:5" x14ac:dyDescent="0.35">
      <c r="B5781" s="191">
        <v>40295</v>
      </c>
      <c r="C5781" s="72">
        <v>83.26</v>
      </c>
      <c r="D5781" s="192">
        <f t="shared" si="92"/>
        <v>0.4121438263229309</v>
      </c>
      <c r="E5781">
        <v>-1.1398717644264922E-2</v>
      </c>
    </row>
    <row r="5782" spans="2:5" x14ac:dyDescent="0.35">
      <c r="B5782" s="191">
        <v>38636</v>
      </c>
      <c r="C5782" s="72">
        <v>58.96</v>
      </c>
      <c r="D5782" s="192">
        <f t="shared" si="92"/>
        <v>-0.35815371217069447</v>
      </c>
      <c r="E5782">
        <v>-1.1401743796110031E-2</v>
      </c>
    </row>
    <row r="5783" spans="2:5" x14ac:dyDescent="0.35">
      <c r="B5783" s="191">
        <v>42429</v>
      </c>
      <c r="C5783" s="72">
        <v>91.86</v>
      </c>
      <c r="D5783" s="192">
        <f t="shared" si="92"/>
        <v>-0.9224725075324719</v>
      </c>
      <c r="E5783">
        <v>-1.1407662505380944E-2</v>
      </c>
    </row>
    <row r="5784" spans="2:5" x14ac:dyDescent="0.35">
      <c r="B5784" s="191">
        <v>46163</v>
      </c>
      <c r="C5784" s="72">
        <v>1184.8699999999999</v>
      </c>
      <c r="D5784" s="192">
        <f t="shared" si="92"/>
        <v>14.219910083493899</v>
      </c>
      <c r="E5784">
        <v>-1.1422039781070703E-2</v>
      </c>
    </row>
    <row r="5785" spans="2:5" x14ac:dyDescent="0.35">
      <c r="B5785" s="191">
        <v>40597</v>
      </c>
      <c r="C5785" s="72">
        <v>77.849999999999994</v>
      </c>
      <c r="D5785" s="192">
        <f t="shared" si="92"/>
        <v>5.9261565836298926</v>
      </c>
      <c r="E5785">
        <v>-1.1428571428571455E-2</v>
      </c>
    </row>
    <row r="5786" spans="2:5" x14ac:dyDescent="0.35">
      <c r="B5786" s="191">
        <v>37355</v>
      </c>
      <c r="C5786" s="72">
        <v>11.24</v>
      </c>
      <c r="D5786" s="192">
        <f t="shared" si="92"/>
        <v>-0.66666666666666663</v>
      </c>
      <c r="E5786">
        <v>-1.1433597185576017E-2</v>
      </c>
    </row>
    <row r="5787" spans="2:5" x14ac:dyDescent="0.35">
      <c r="B5787" s="191">
        <v>36418</v>
      </c>
      <c r="C5787" s="72">
        <v>33.72</v>
      </c>
      <c r="D5787" s="192">
        <f t="shared" si="92"/>
        <v>0.62506024096385526</v>
      </c>
      <c r="E5787">
        <v>-1.1433597185576128E-2</v>
      </c>
    </row>
    <row r="5788" spans="2:5" x14ac:dyDescent="0.35">
      <c r="B5788" s="191">
        <v>36648</v>
      </c>
      <c r="C5788" s="72">
        <v>20.75</v>
      </c>
      <c r="D5788" s="192">
        <f t="shared" si="92"/>
        <v>-0.94028605139716248</v>
      </c>
      <c r="E5788">
        <v>-1.1434016198189512E-2</v>
      </c>
    </row>
    <row r="5789" spans="2:5" x14ac:dyDescent="0.35">
      <c r="B5789" s="191">
        <v>43980</v>
      </c>
      <c r="C5789" s="72">
        <v>347.49</v>
      </c>
      <c r="D5789" s="192">
        <f t="shared" si="92"/>
        <v>-0.55401398960405568</v>
      </c>
      <c r="E5789">
        <v>-1.1436374498591695E-2</v>
      </c>
    </row>
    <row r="5790" spans="2:5" x14ac:dyDescent="0.35">
      <c r="B5790" s="191">
        <v>44663</v>
      </c>
      <c r="C5790" s="72">
        <v>779.15</v>
      </c>
      <c r="D5790" s="192">
        <f t="shared" si="92"/>
        <v>2.1215945512820511</v>
      </c>
      <c r="E5790">
        <v>-1.1444231574406549E-2</v>
      </c>
    </row>
    <row r="5791" spans="2:5" x14ac:dyDescent="0.35">
      <c r="B5791" s="191">
        <v>43654</v>
      </c>
      <c r="C5791" s="72">
        <v>249.6</v>
      </c>
      <c r="D5791" s="192">
        <f t="shared" si="92"/>
        <v>0.94135490394337729</v>
      </c>
      <c r="E5791">
        <v>-1.1445997861301516E-2</v>
      </c>
    </row>
    <row r="5792" spans="2:5" x14ac:dyDescent="0.35">
      <c r="B5792" s="191">
        <v>42089</v>
      </c>
      <c r="C5792" s="72">
        <v>128.57</v>
      </c>
      <c r="D5792" s="192">
        <f t="shared" si="92"/>
        <v>0.71403812824956647</v>
      </c>
      <c r="E5792">
        <v>-1.1456250961094927E-2</v>
      </c>
    </row>
    <row r="5793" spans="2:5" x14ac:dyDescent="0.35">
      <c r="B5793" s="191">
        <v>40161</v>
      </c>
      <c r="C5793" s="72">
        <v>75.010000000000005</v>
      </c>
      <c r="D5793" s="192">
        <f t="shared" si="92"/>
        <v>-0.36918677991758464</v>
      </c>
      <c r="E5793">
        <v>-1.1465471797574955E-2</v>
      </c>
    </row>
    <row r="5794" spans="2:5" x14ac:dyDescent="0.35">
      <c r="B5794" s="191">
        <v>42383</v>
      </c>
      <c r="C5794" s="72">
        <v>118.91</v>
      </c>
      <c r="D5794" s="192">
        <f t="shared" si="92"/>
        <v>1.1922935103244838</v>
      </c>
      <c r="E5794">
        <v>-1.1472275334608151E-2</v>
      </c>
    </row>
    <row r="5795" spans="2:5" x14ac:dyDescent="0.35">
      <c r="B5795" s="191">
        <v>39955</v>
      </c>
      <c r="C5795" s="72">
        <v>54.24</v>
      </c>
      <c r="D5795" s="192">
        <f t="shared" si="92"/>
        <v>-0.83375731755907678</v>
      </c>
      <c r="E5795">
        <v>-1.1481683980317015E-2</v>
      </c>
    </row>
    <row r="5796" spans="2:5" x14ac:dyDescent="0.35">
      <c r="B5796" s="191">
        <v>43896</v>
      </c>
      <c r="C5796" s="72">
        <v>326.27</v>
      </c>
      <c r="D5796" s="192">
        <f t="shared" si="92"/>
        <v>30.584704743465633</v>
      </c>
      <c r="E5796">
        <v>-1.1482760710173956E-2</v>
      </c>
    </row>
    <row r="5797" spans="2:5" x14ac:dyDescent="0.35">
      <c r="B5797" s="191">
        <v>37092</v>
      </c>
      <c r="C5797" s="72">
        <v>10.33</v>
      </c>
      <c r="D5797" s="192">
        <f t="shared" si="92"/>
        <v>-0.773365511189118</v>
      </c>
      <c r="E5797">
        <v>-1.1483253588516651E-2</v>
      </c>
    </row>
    <row r="5798" spans="2:5" x14ac:dyDescent="0.35">
      <c r="B5798" s="191">
        <v>39738</v>
      </c>
      <c r="C5798" s="72">
        <v>45.58</v>
      </c>
      <c r="D5798" s="192">
        <f t="shared" si="92"/>
        <v>-0.50920641757295149</v>
      </c>
      <c r="E5798">
        <v>-1.1494252873563204E-2</v>
      </c>
    </row>
    <row r="5799" spans="2:5" x14ac:dyDescent="0.35">
      <c r="B5799" s="191">
        <v>40374</v>
      </c>
      <c r="C5799" s="72">
        <v>92.87</v>
      </c>
      <c r="D5799" s="192">
        <f t="shared" si="92"/>
        <v>-0.91929681254127704</v>
      </c>
      <c r="E5799">
        <v>-1.1495476317189945E-2</v>
      </c>
    </row>
    <row r="5800" spans="2:5" x14ac:dyDescent="0.35">
      <c r="B5800" s="191">
        <v>46139</v>
      </c>
      <c r="C5800" s="72">
        <v>1150.76</v>
      </c>
      <c r="D5800" s="192">
        <f t="shared" si="92"/>
        <v>-1.3916023993144844E-2</v>
      </c>
      <c r="E5800">
        <v>-1.1501954215522137E-2</v>
      </c>
    </row>
    <row r="5801" spans="2:5" x14ac:dyDescent="0.35">
      <c r="B5801" s="191">
        <v>45510</v>
      </c>
      <c r="C5801" s="72">
        <v>1167</v>
      </c>
      <c r="D5801" s="192">
        <f t="shared" si="92"/>
        <v>47.645268862025844</v>
      </c>
      <c r="E5801">
        <v>-1.1511193555764465E-2</v>
      </c>
    </row>
    <row r="5802" spans="2:5" x14ac:dyDescent="0.35">
      <c r="B5802" s="191">
        <v>36333</v>
      </c>
      <c r="C5802" s="72">
        <v>23.99</v>
      </c>
      <c r="D5802" s="192">
        <f t="shared" si="92"/>
        <v>-3.3830044301248474E-2</v>
      </c>
      <c r="E5802">
        <v>-1.1536876802637042E-2</v>
      </c>
    </row>
    <row r="5803" spans="2:5" x14ac:dyDescent="0.35">
      <c r="B5803" s="191">
        <v>36363</v>
      </c>
      <c r="C5803" s="72">
        <v>24.83</v>
      </c>
      <c r="D5803" s="192">
        <f t="shared" si="92"/>
        <v>1.2309074573225511</v>
      </c>
      <c r="E5803">
        <v>-1.1544585987261269E-2</v>
      </c>
    </row>
    <row r="5804" spans="2:5" x14ac:dyDescent="0.35">
      <c r="B5804" s="191">
        <v>37362</v>
      </c>
      <c r="C5804" s="72">
        <v>11.13</v>
      </c>
      <c r="D5804" s="192">
        <f t="shared" si="92"/>
        <v>-0.34988317757009346</v>
      </c>
      <c r="E5804">
        <v>-1.1545293072824037E-2</v>
      </c>
    </row>
    <row r="5805" spans="2:5" x14ac:dyDescent="0.35">
      <c r="B5805" s="191">
        <v>35998</v>
      </c>
      <c r="C5805" s="72">
        <v>17.12</v>
      </c>
      <c r="D5805" s="192">
        <f t="shared" si="92"/>
        <v>-0.81118341237454505</v>
      </c>
      <c r="E5805">
        <v>-1.1547344110854452E-2</v>
      </c>
    </row>
    <row r="5806" spans="2:5" x14ac:dyDescent="0.35">
      <c r="B5806" s="191">
        <v>40549</v>
      </c>
      <c r="C5806" s="72">
        <v>90.67</v>
      </c>
      <c r="D5806" s="192">
        <f t="shared" si="92"/>
        <v>-0.54292483742501385</v>
      </c>
      <c r="E5806">
        <v>-1.1555652458301591E-2</v>
      </c>
    </row>
    <row r="5807" spans="2:5" x14ac:dyDescent="0.35">
      <c r="B5807" s="191">
        <v>42998</v>
      </c>
      <c r="C5807" s="72">
        <v>198.37</v>
      </c>
      <c r="D5807" s="192">
        <f t="shared" si="92"/>
        <v>1.4703611457036114</v>
      </c>
      <c r="E5807">
        <v>-1.1560117594299646E-2</v>
      </c>
    </row>
    <row r="5808" spans="2:5" x14ac:dyDescent="0.35">
      <c r="B5808" s="191">
        <v>40575</v>
      </c>
      <c r="C5808" s="72">
        <v>80.3</v>
      </c>
      <c r="D5808" s="192">
        <f t="shared" si="92"/>
        <v>-0.93025033441620486</v>
      </c>
      <c r="E5808">
        <v>-1.1570654849827666E-2</v>
      </c>
    </row>
    <row r="5809" spans="2:5" x14ac:dyDescent="0.35">
      <c r="B5809" s="191">
        <v>45953</v>
      </c>
      <c r="C5809" s="72">
        <v>1151.26</v>
      </c>
      <c r="D5809" s="192">
        <f t="shared" si="92"/>
        <v>0.5814662692143906</v>
      </c>
      <c r="E5809">
        <v>-1.157339835499771E-2</v>
      </c>
    </row>
    <row r="5810" spans="2:5" x14ac:dyDescent="0.35">
      <c r="B5810" s="191">
        <v>44412</v>
      </c>
      <c r="C5810" s="72">
        <v>727.97</v>
      </c>
      <c r="D5810" s="192">
        <f t="shared" si="92"/>
        <v>2.5739113358535031</v>
      </c>
      <c r="E5810">
        <v>-1.1595226134064607E-2</v>
      </c>
    </row>
    <row r="5811" spans="2:5" x14ac:dyDescent="0.35">
      <c r="B5811" s="191">
        <v>43418</v>
      </c>
      <c r="C5811" s="72">
        <v>203.69</v>
      </c>
      <c r="D5811" s="192">
        <f t="shared" si="92"/>
        <v>0.82452525976352553</v>
      </c>
      <c r="E5811">
        <v>-1.1597437888198781E-2</v>
      </c>
    </row>
    <row r="5812" spans="2:5" x14ac:dyDescent="0.35">
      <c r="B5812" s="191">
        <v>41331</v>
      </c>
      <c r="C5812" s="72">
        <v>111.64</v>
      </c>
      <c r="D5812" s="192">
        <f t="shared" si="92"/>
        <v>2.27678309363076</v>
      </c>
      <c r="E5812">
        <v>-1.1598052235502476E-2</v>
      </c>
    </row>
    <row r="5813" spans="2:5" x14ac:dyDescent="0.35">
      <c r="B5813" s="191">
        <v>38350</v>
      </c>
      <c r="C5813" s="72">
        <v>34.07</v>
      </c>
      <c r="D5813" s="192">
        <f t="shared" si="92"/>
        <v>-0.96717789637964591</v>
      </c>
      <c r="E5813">
        <v>-1.1604293588627801E-2</v>
      </c>
    </row>
    <row r="5814" spans="2:5" x14ac:dyDescent="0.35">
      <c r="B5814" s="191">
        <v>45881</v>
      </c>
      <c r="C5814" s="72">
        <v>1038.02</v>
      </c>
      <c r="D5814" s="192">
        <f t="shared" si="92"/>
        <v>9.7902286902286892</v>
      </c>
      <c r="E5814">
        <v>-1.1607202369049996E-2</v>
      </c>
    </row>
    <row r="5815" spans="2:5" x14ac:dyDescent="0.35">
      <c r="B5815" s="191">
        <v>40371</v>
      </c>
      <c r="C5815" s="72">
        <v>96.2</v>
      </c>
      <c r="D5815" s="192">
        <f t="shared" si="92"/>
        <v>3.5228020686412789</v>
      </c>
      <c r="E5815">
        <v>-1.1609986643378201E-2</v>
      </c>
    </row>
    <row r="5816" spans="2:5" x14ac:dyDescent="0.35">
      <c r="B5816" s="191">
        <v>36693</v>
      </c>
      <c r="C5816" s="72">
        <v>21.27</v>
      </c>
      <c r="D5816" s="192">
        <f t="shared" si="92"/>
        <v>-0.44435736677115989</v>
      </c>
      <c r="E5816">
        <v>-1.1617100371747235E-2</v>
      </c>
    </row>
    <row r="5817" spans="2:5" x14ac:dyDescent="0.35">
      <c r="B5817" s="191">
        <v>38400</v>
      </c>
      <c r="C5817" s="72">
        <v>38.28</v>
      </c>
      <c r="D5817" s="192">
        <f t="shared" si="92"/>
        <v>-0.28448598130841118</v>
      </c>
      <c r="E5817">
        <v>-1.1618900077459249E-2</v>
      </c>
    </row>
    <row r="5818" spans="2:5" x14ac:dyDescent="0.35">
      <c r="B5818" s="191">
        <v>38919</v>
      </c>
      <c r="C5818" s="72">
        <v>53.5</v>
      </c>
      <c r="D5818" s="192">
        <f t="shared" si="92"/>
        <v>-0.79738685854951719</v>
      </c>
      <c r="E5818">
        <v>-1.1638647699981575E-2</v>
      </c>
    </row>
    <row r="5819" spans="2:5" x14ac:dyDescent="0.35">
      <c r="B5819" s="191">
        <v>43082</v>
      </c>
      <c r="C5819" s="72">
        <v>264.05</v>
      </c>
      <c r="D5819" s="192">
        <f t="shared" si="92"/>
        <v>-0.14505423344665702</v>
      </c>
      <c r="E5819">
        <v>-1.1640964216200089E-2</v>
      </c>
    </row>
    <row r="5820" spans="2:5" x14ac:dyDescent="0.35">
      <c r="B5820" s="191">
        <v>43945</v>
      </c>
      <c r="C5820" s="72">
        <v>308.85000000000002</v>
      </c>
      <c r="D5820" s="192">
        <f t="shared" si="92"/>
        <v>-0.70880239859704697</v>
      </c>
      <c r="E5820">
        <v>-1.1648372747927849E-2</v>
      </c>
    </row>
    <row r="5821" spans="2:5" x14ac:dyDescent="0.35">
      <c r="B5821" s="191">
        <v>45294</v>
      </c>
      <c r="C5821" s="72">
        <v>1060.6199999999999</v>
      </c>
      <c r="D5821" s="192">
        <f t="shared" si="92"/>
        <v>4.8818766637089617</v>
      </c>
      <c r="E5821">
        <v>-1.1657487909200404E-2</v>
      </c>
    </row>
    <row r="5822" spans="2:5" x14ac:dyDescent="0.35">
      <c r="B5822" s="191">
        <v>42971</v>
      </c>
      <c r="C5822" s="72">
        <v>180.32</v>
      </c>
      <c r="D5822" s="192">
        <f t="shared" si="92"/>
        <v>1.8491072839311107</v>
      </c>
      <c r="E5822">
        <v>-1.1674431351055059E-2</v>
      </c>
    </row>
    <row r="5823" spans="2:5" x14ac:dyDescent="0.35">
      <c r="B5823" s="191">
        <v>38805</v>
      </c>
      <c r="C5823" s="72">
        <v>63.29</v>
      </c>
      <c r="D5823" s="192">
        <f t="shared" si="92"/>
        <v>4.0031620553359684</v>
      </c>
      <c r="E5823">
        <v>-1.1711430356027619E-2</v>
      </c>
    </row>
    <row r="5824" spans="2:5" x14ac:dyDescent="0.35">
      <c r="B5824" s="191">
        <v>36865</v>
      </c>
      <c r="C5824" s="72">
        <v>12.65</v>
      </c>
      <c r="D5824" s="192">
        <f t="shared" si="92"/>
        <v>-0.81690548559849474</v>
      </c>
      <c r="E5824">
        <v>-1.171875E-2</v>
      </c>
    </row>
    <row r="5825" spans="2:5" x14ac:dyDescent="0.35">
      <c r="B5825" s="191">
        <v>40107</v>
      </c>
      <c r="C5825" s="72">
        <v>69.09</v>
      </c>
      <c r="D5825" s="192">
        <f t="shared" si="92"/>
        <v>-0.47081801470588236</v>
      </c>
      <c r="E5825">
        <v>-1.1729366328136037E-2</v>
      </c>
    </row>
    <row r="5826" spans="2:5" x14ac:dyDescent="0.35">
      <c r="B5826" s="191">
        <v>41480</v>
      </c>
      <c r="C5826" s="72">
        <v>130.56</v>
      </c>
      <c r="D5826" s="192">
        <f t="shared" si="92"/>
        <v>7.6178217821782184</v>
      </c>
      <c r="E5826">
        <v>-1.1732647036560517E-2</v>
      </c>
    </row>
    <row r="5827" spans="2:5" x14ac:dyDescent="0.35">
      <c r="B5827" s="191">
        <v>37803</v>
      </c>
      <c r="C5827" s="72">
        <v>15.15</v>
      </c>
      <c r="D5827" s="192">
        <f t="shared" si="92"/>
        <v>-0.87323236549242744</v>
      </c>
      <c r="E5827">
        <v>-1.1741682974559686E-2</v>
      </c>
    </row>
    <row r="5828" spans="2:5" x14ac:dyDescent="0.35">
      <c r="B5828" s="191">
        <v>41687</v>
      </c>
      <c r="C5828" s="72">
        <v>119.51</v>
      </c>
      <c r="D5828" s="192">
        <f t="shared" ref="D5828:D5891" si="93">C5828/C5829-1</f>
        <v>9.9241316270566742</v>
      </c>
      <c r="E5828">
        <v>-1.1742330273712076E-2</v>
      </c>
    </row>
    <row r="5829" spans="2:5" x14ac:dyDescent="0.35">
      <c r="B5829" s="191">
        <v>35397</v>
      </c>
      <c r="C5829" s="72">
        <v>10.94</v>
      </c>
      <c r="D5829" s="192">
        <f t="shared" si="93"/>
        <v>-0.81935270805812421</v>
      </c>
      <c r="E5829">
        <v>-1.1743450767841113E-2</v>
      </c>
    </row>
    <row r="5830" spans="2:5" x14ac:dyDescent="0.35">
      <c r="B5830" s="191">
        <v>39258</v>
      </c>
      <c r="C5830" s="72">
        <v>60.56</v>
      </c>
      <c r="D5830" s="192">
        <f t="shared" si="93"/>
        <v>-0.49983481995374957</v>
      </c>
      <c r="E5830">
        <v>-1.1749347258485643E-2</v>
      </c>
    </row>
    <row r="5831" spans="2:5" x14ac:dyDescent="0.35">
      <c r="B5831" s="191">
        <v>41423</v>
      </c>
      <c r="C5831" s="72">
        <v>121.08</v>
      </c>
      <c r="D5831" s="192">
        <f t="shared" si="93"/>
        <v>-0.83561420658194852</v>
      </c>
      <c r="E5831">
        <v>-1.175318315377083E-2</v>
      </c>
    </row>
    <row r="5832" spans="2:5" x14ac:dyDescent="0.35">
      <c r="B5832" s="191">
        <v>44855</v>
      </c>
      <c r="C5832" s="72">
        <v>736.56</v>
      </c>
      <c r="D5832" s="192">
        <f t="shared" si="93"/>
        <v>12.688162051663259</v>
      </c>
      <c r="E5832">
        <v>-1.175334084688473E-2</v>
      </c>
    </row>
    <row r="5833" spans="2:5" x14ac:dyDescent="0.35">
      <c r="B5833" s="191">
        <v>39001</v>
      </c>
      <c r="C5833" s="72">
        <v>53.81</v>
      </c>
      <c r="D5833" s="192">
        <f t="shared" si="93"/>
        <v>-0.56460878711869888</v>
      </c>
      <c r="E5833">
        <v>-1.1753902662993587E-2</v>
      </c>
    </row>
    <row r="5834" spans="2:5" x14ac:dyDescent="0.35">
      <c r="B5834" s="191">
        <v>41599</v>
      </c>
      <c r="C5834" s="72">
        <v>123.59</v>
      </c>
      <c r="D5834" s="192">
        <f t="shared" si="93"/>
        <v>-0.53626505572023553</v>
      </c>
      <c r="E5834">
        <v>-1.1754357908204005E-2</v>
      </c>
    </row>
    <row r="5835" spans="2:5" x14ac:dyDescent="0.35">
      <c r="B5835" s="191">
        <v>43920</v>
      </c>
      <c r="C5835" s="72">
        <v>266.51</v>
      </c>
      <c r="D5835" s="192">
        <f t="shared" si="93"/>
        <v>23.405677655677653</v>
      </c>
      <c r="E5835">
        <v>-1.1754672204093763E-2</v>
      </c>
    </row>
    <row r="5836" spans="2:5" x14ac:dyDescent="0.35">
      <c r="B5836" s="191">
        <v>37502</v>
      </c>
      <c r="C5836" s="72">
        <v>10.92</v>
      </c>
      <c r="D5836" s="192">
        <f t="shared" si="93"/>
        <v>-0.70446549391069013</v>
      </c>
      <c r="E5836">
        <v>-1.176470588235301E-2</v>
      </c>
    </row>
    <row r="5837" spans="2:5" x14ac:dyDescent="0.35">
      <c r="B5837" s="191">
        <v>36459</v>
      </c>
      <c r="C5837" s="72">
        <v>36.950000000000003</v>
      </c>
      <c r="D5837" s="192">
        <f t="shared" si="93"/>
        <v>-0.70061578350348408</v>
      </c>
      <c r="E5837">
        <v>-1.1767852366942999E-2</v>
      </c>
    </row>
    <row r="5838" spans="2:5" x14ac:dyDescent="0.35">
      <c r="B5838" s="191">
        <v>41624</v>
      </c>
      <c r="C5838" s="72">
        <v>123.42</v>
      </c>
      <c r="D5838" s="192">
        <f t="shared" si="93"/>
        <v>1.0140339425587466</v>
      </c>
      <c r="E5838">
        <v>-1.1770357914965168E-2</v>
      </c>
    </row>
    <row r="5839" spans="2:5" x14ac:dyDescent="0.35">
      <c r="B5839" s="191">
        <v>39255</v>
      </c>
      <c r="C5839" s="72">
        <v>61.28</v>
      </c>
      <c r="D5839" s="192">
        <f t="shared" si="93"/>
        <v>-0.91737788024646416</v>
      </c>
      <c r="E5839">
        <v>-1.1772294791162707E-2</v>
      </c>
    </row>
    <row r="5840" spans="2:5" x14ac:dyDescent="0.35">
      <c r="B5840" s="191">
        <v>44925</v>
      </c>
      <c r="C5840" s="72">
        <v>741.69</v>
      </c>
      <c r="D5840" s="192">
        <f t="shared" si="93"/>
        <v>6.8518949820029649</v>
      </c>
      <c r="E5840">
        <v>-1.1791510112718728E-2</v>
      </c>
    </row>
    <row r="5841" spans="2:5" x14ac:dyDescent="0.35">
      <c r="B5841" s="191">
        <v>40353</v>
      </c>
      <c r="C5841" s="72">
        <v>94.46</v>
      </c>
      <c r="D5841" s="192">
        <f t="shared" si="93"/>
        <v>1.0926007975188301</v>
      </c>
      <c r="E5841">
        <v>-1.1821320221780618E-2</v>
      </c>
    </row>
    <row r="5842" spans="2:5" x14ac:dyDescent="0.35">
      <c r="B5842" s="191">
        <v>38538</v>
      </c>
      <c r="C5842" s="72">
        <v>45.14</v>
      </c>
      <c r="D5842" s="192">
        <f t="shared" si="93"/>
        <v>-0.50902762671307378</v>
      </c>
      <c r="E5842">
        <v>-1.1821366024518332E-2</v>
      </c>
    </row>
    <row r="5843" spans="2:5" x14ac:dyDescent="0.35">
      <c r="B5843" s="191">
        <v>40402</v>
      </c>
      <c r="C5843" s="72">
        <v>91.94</v>
      </c>
      <c r="D5843" s="192">
        <f t="shared" si="93"/>
        <v>2.5484368969509839</v>
      </c>
      <c r="E5843">
        <v>-1.1822871883061192E-2</v>
      </c>
    </row>
    <row r="5844" spans="2:5" x14ac:dyDescent="0.35">
      <c r="B5844" s="191">
        <v>38055</v>
      </c>
      <c r="C5844" s="72">
        <v>25.91</v>
      </c>
      <c r="D5844" s="192">
        <f t="shared" si="93"/>
        <v>1.2145299145299147</v>
      </c>
      <c r="E5844">
        <v>-1.1823035850495711E-2</v>
      </c>
    </row>
    <row r="5845" spans="2:5" x14ac:dyDescent="0.35">
      <c r="B5845" s="191">
        <v>37070</v>
      </c>
      <c r="C5845" s="72">
        <v>11.7</v>
      </c>
      <c r="D5845" s="192">
        <f t="shared" si="93"/>
        <v>-0.97511485451761104</v>
      </c>
      <c r="E5845">
        <v>-1.1824324324324342E-2</v>
      </c>
    </row>
    <row r="5846" spans="2:5" x14ac:dyDescent="0.35">
      <c r="B5846" s="191">
        <v>44132</v>
      </c>
      <c r="C5846" s="72">
        <v>470.16</v>
      </c>
      <c r="D5846" s="192">
        <f t="shared" si="93"/>
        <v>2.753472776624621</v>
      </c>
      <c r="E5846">
        <v>-1.1832951512221745E-2</v>
      </c>
    </row>
    <row r="5847" spans="2:5" x14ac:dyDescent="0.35">
      <c r="B5847" s="191">
        <v>42360</v>
      </c>
      <c r="C5847" s="72">
        <v>125.26</v>
      </c>
      <c r="D5847" s="192">
        <f t="shared" si="93"/>
        <v>0.87683548097093222</v>
      </c>
      <c r="E5847">
        <v>-1.1833385926159679E-2</v>
      </c>
    </row>
    <row r="5848" spans="2:5" x14ac:dyDescent="0.35">
      <c r="B5848" s="191">
        <v>39443</v>
      </c>
      <c r="C5848" s="72">
        <v>66.739999999999995</v>
      </c>
      <c r="D5848" s="192">
        <f t="shared" si="93"/>
        <v>1.1060271378983906</v>
      </c>
      <c r="E5848">
        <v>-1.1844832691738416E-2</v>
      </c>
    </row>
    <row r="5849" spans="2:5" x14ac:dyDescent="0.35">
      <c r="B5849" s="191">
        <v>36489</v>
      </c>
      <c r="C5849" s="72">
        <v>31.69</v>
      </c>
      <c r="D5849" s="192">
        <f t="shared" si="93"/>
        <v>0.35717344753747327</v>
      </c>
      <c r="E5849">
        <v>-1.1849080137199874E-2</v>
      </c>
    </row>
    <row r="5850" spans="2:5" x14ac:dyDescent="0.35">
      <c r="B5850" s="191">
        <v>38159</v>
      </c>
      <c r="C5850" s="72">
        <v>23.35</v>
      </c>
      <c r="D5850" s="192">
        <f t="shared" si="93"/>
        <v>-0.83127393597803301</v>
      </c>
      <c r="E5850">
        <v>-1.1849344054168376E-2</v>
      </c>
    </row>
    <row r="5851" spans="2:5" x14ac:dyDescent="0.35">
      <c r="B5851" s="191">
        <v>42039</v>
      </c>
      <c r="C5851" s="72">
        <v>138.38999999999999</v>
      </c>
      <c r="D5851" s="192">
        <f t="shared" si="93"/>
        <v>-0.30523620663687945</v>
      </c>
      <c r="E5851">
        <v>-1.1852909675116208E-2</v>
      </c>
    </row>
    <row r="5852" spans="2:5" x14ac:dyDescent="0.35">
      <c r="B5852" s="191">
        <v>43474</v>
      </c>
      <c r="C5852" s="72">
        <v>199.19</v>
      </c>
      <c r="D5852" s="192">
        <f t="shared" si="93"/>
        <v>2.8557878435927218</v>
      </c>
      <c r="E5852">
        <v>-1.1856334953864511E-2</v>
      </c>
    </row>
    <row r="5853" spans="2:5" x14ac:dyDescent="0.35">
      <c r="B5853" s="191">
        <v>39041</v>
      </c>
      <c r="C5853" s="72">
        <v>51.66</v>
      </c>
      <c r="D5853" s="192">
        <f t="shared" si="93"/>
        <v>-0.85602006688963206</v>
      </c>
      <c r="E5853">
        <v>-1.1859219586840219E-2</v>
      </c>
    </row>
    <row r="5854" spans="2:5" x14ac:dyDescent="0.35">
      <c r="B5854" s="191">
        <v>43864</v>
      </c>
      <c r="C5854" s="72">
        <v>358.8</v>
      </c>
      <c r="D5854" s="192">
        <f t="shared" si="93"/>
        <v>2.6883223684210527</v>
      </c>
      <c r="E5854">
        <v>-1.1869681363774087E-2</v>
      </c>
    </row>
    <row r="5855" spans="2:5" x14ac:dyDescent="0.35">
      <c r="B5855" s="191">
        <v>40980</v>
      </c>
      <c r="C5855" s="72">
        <v>97.28</v>
      </c>
      <c r="D5855" s="192">
        <f t="shared" si="93"/>
        <v>9.0239601701069816E-3</v>
      </c>
      <c r="E5855">
        <v>-1.1884205180294538E-2</v>
      </c>
    </row>
    <row r="5856" spans="2:5" x14ac:dyDescent="0.35">
      <c r="B5856" s="191">
        <v>41088</v>
      </c>
      <c r="C5856" s="72">
        <v>96.41</v>
      </c>
      <c r="D5856" s="192">
        <f t="shared" si="93"/>
        <v>5.4445187165775399</v>
      </c>
      <c r="E5856">
        <v>-1.1888900276724401E-2</v>
      </c>
    </row>
    <row r="5857" spans="2:5" x14ac:dyDescent="0.35">
      <c r="B5857" s="191">
        <v>37812</v>
      </c>
      <c r="C5857" s="72">
        <v>14.96</v>
      </c>
      <c r="D5857" s="192">
        <f t="shared" si="93"/>
        <v>-0.91842966194111231</v>
      </c>
      <c r="E5857">
        <v>-1.1889035667106973E-2</v>
      </c>
    </row>
    <row r="5858" spans="2:5" x14ac:dyDescent="0.35">
      <c r="B5858" s="191">
        <v>43546</v>
      </c>
      <c r="C5858" s="72">
        <v>183.4</v>
      </c>
      <c r="D5858" s="192">
        <f t="shared" si="93"/>
        <v>3.250289687137891</v>
      </c>
      <c r="E5858">
        <v>-1.1906686062173377E-2</v>
      </c>
    </row>
    <row r="5859" spans="2:5" x14ac:dyDescent="0.35">
      <c r="B5859" s="191">
        <v>39798</v>
      </c>
      <c r="C5859" s="72">
        <v>43.15</v>
      </c>
      <c r="D5859" s="192">
        <f t="shared" si="93"/>
        <v>0.33343634116192833</v>
      </c>
      <c r="E5859">
        <v>-1.1907487978016995E-2</v>
      </c>
    </row>
    <row r="5860" spans="2:5" x14ac:dyDescent="0.35">
      <c r="B5860" s="191">
        <v>36476</v>
      </c>
      <c r="C5860" s="72">
        <v>32.36</v>
      </c>
      <c r="D5860" s="192">
        <f t="shared" si="93"/>
        <v>-0.57582907327303712</v>
      </c>
      <c r="E5860">
        <v>-1.190839694656487E-2</v>
      </c>
    </row>
    <row r="5861" spans="2:5" x14ac:dyDescent="0.35">
      <c r="B5861" s="191">
        <v>40791</v>
      </c>
      <c r="C5861" s="72">
        <v>76.290000000000006</v>
      </c>
      <c r="D5861" s="192">
        <f t="shared" si="93"/>
        <v>0.21133693235947937</v>
      </c>
      <c r="E5861">
        <v>-1.1915554979924692E-2</v>
      </c>
    </row>
    <row r="5862" spans="2:5" x14ac:dyDescent="0.35">
      <c r="B5862" s="191">
        <v>39279</v>
      </c>
      <c r="C5862" s="72">
        <v>62.98</v>
      </c>
      <c r="D5862" s="192">
        <f t="shared" si="93"/>
        <v>-0.47168861672678464</v>
      </c>
      <c r="E5862">
        <v>-1.1923438970819045E-2</v>
      </c>
    </row>
    <row r="5863" spans="2:5" x14ac:dyDescent="0.35">
      <c r="B5863" s="191">
        <v>41316</v>
      </c>
      <c r="C5863" s="72">
        <v>119.21</v>
      </c>
      <c r="D5863" s="192">
        <f t="shared" si="93"/>
        <v>-1.3488910956636957E-2</v>
      </c>
      <c r="E5863">
        <v>-1.1935350186489946E-2</v>
      </c>
    </row>
    <row r="5864" spans="2:5" x14ac:dyDescent="0.35">
      <c r="B5864" s="191">
        <v>41669</v>
      </c>
      <c r="C5864" s="72">
        <v>120.84</v>
      </c>
      <c r="D5864" s="192">
        <f t="shared" si="93"/>
        <v>-0.10429175005559255</v>
      </c>
      <c r="E5864">
        <v>-1.1937857726901036E-2</v>
      </c>
    </row>
    <row r="5865" spans="2:5" x14ac:dyDescent="0.35">
      <c r="B5865" s="191">
        <v>41843</v>
      </c>
      <c r="C5865" s="72">
        <v>134.91</v>
      </c>
      <c r="D5865" s="192">
        <f t="shared" si="93"/>
        <v>-0.76561034087355362</v>
      </c>
      <c r="E5865">
        <v>-1.1937893657536169E-2</v>
      </c>
    </row>
    <row r="5866" spans="2:5" x14ac:dyDescent="0.35">
      <c r="B5866" s="191">
        <v>44272</v>
      </c>
      <c r="C5866" s="72">
        <v>575.58000000000004</v>
      </c>
      <c r="D5866" s="192">
        <f t="shared" si="93"/>
        <v>-0.2626346737724029</v>
      </c>
      <c r="E5866">
        <v>-1.1947677412709745E-2</v>
      </c>
    </row>
    <row r="5867" spans="2:5" x14ac:dyDescent="0.35">
      <c r="B5867" s="191">
        <v>44469</v>
      </c>
      <c r="C5867" s="72">
        <v>780.59</v>
      </c>
      <c r="D5867" s="192">
        <f t="shared" si="93"/>
        <v>11.461526181353769</v>
      </c>
      <c r="E5867">
        <v>-1.1961419674953122E-2</v>
      </c>
    </row>
    <row r="5868" spans="2:5" x14ac:dyDescent="0.35">
      <c r="B5868" s="191">
        <v>39596</v>
      </c>
      <c r="C5868" s="72">
        <v>62.64</v>
      </c>
      <c r="D5868" s="192">
        <f t="shared" si="93"/>
        <v>1.4545454545454546</v>
      </c>
      <c r="E5868">
        <v>-1.1987381703470024E-2</v>
      </c>
    </row>
    <row r="5869" spans="2:5" x14ac:dyDescent="0.35">
      <c r="B5869" s="191">
        <v>38104</v>
      </c>
      <c r="C5869" s="72">
        <v>25.52</v>
      </c>
      <c r="D5869" s="192">
        <f t="shared" si="93"/>
        <v>-0.93620797400324962</v>
      </c>
      <c r="E5869">
        <v>-1.2001548586914379E-2</v>
      </c>
    </row>
    <row r="5870" spans="2:5" x14ac:dyDescent="0.35">
      <c r="B5870" s="191">
        <v>44026</v>
      </c>
      <c r="C5870" s="72">
        <v>400.05</v>
      </c>
      <c r="D5870" s="192">
        <f t="shared" si="93"/>
        <v>15.22920892494929</v>
      </c>
      <c r="E5870">
        <v>-1.2002667259391031E-2</v>
      </c>
    </row>
    <row r="5871" spans="2:5" x14ac:dyDescent="0.35">
      <c r="B5871" s="191">
        <v>36305</v>
      </c>
      <c r="C5871" s="72">
        <v>24.65</v>
      </c>
      <c r="D5871" s="192">
        <f t="shared" si="93"/>
        <v>-0.75584389857369261</v>
      </c>
      <c r="E5871">
        <v>-1.2024048096192397E-2</v>
      </c>
    </row>
    <row r="5872" spans="2:5" x14ac:dyDescent="0.35">
      <c r="B5872" s="191">
        <v>40448</v>
      </c>
      <c r="C5872" s="72">
        <v>100.96</v>
      </c>
      <c r="D5872" s="192">
        <f t="shared" si="93"/>
        <v>0.41440179321938908</v>
      </c>
      <c r="E5872">
        <v>-1.2036402779136979E-2</v>
      </c>
    </row>
    <row r="5873" spans="2:5" x14ac:dyDescent="0.35">
      <c r="B5873" s="191">
        <v>40144</v>
      </c>
      <c r="C5873" s="72">
        <v>71.38</v>
      </c>
      <c r="D5873" s="192">
        <f t="shared" si="93"/>
        <v>3.1499999999999995</v>
      </c>
      <c r="E5873">
        <v>-1.2041522491349599E-2</v>
      </c>
    </row>
    <row r="5874" spans="2:5" x14ac:dyDescent="0.35">
      <c r="B5874" s="191">
        <v>35269</v>
      </c>
      <c r="C5874" s="72">
        <v>17.2</v>
      </c>
      <c r="D5874" s="192">
        <f t="shared" si="93"/>
        <v>-0.92804250512487974</v>
      </c>
      <c r="E5874">
        <v>-1.2062033314187315E-2</v>
      </c>
    </row>
    <row r="5875" spans="2:5" x14ac:dyDescent="0.35">
      <c r="B5875" s="191">
        <v>43249</v>
      </c>
      <c r="C5875" s="72">
        <v>239.03</v>
      </c>
      <c r="D5875" s="192">
        <f t="shared" si="93"/>
        <v>9.4288830715532281</v>
      </c>
      <c r="E5875">
        <v>-1.2068609216780324E-2</v>
      </c>
    </row>
    <row r="5876" spans="2:5" x14ac:dyDescent="0.35">
      <c r="B5876" s="191">
        <v>36335</v>
      </c>
      <c r="C5876" s="72">
        <v>22.92</v>
      </c>
      <c r="D5876" s="192">
        <f t="shared" si="93"/>
        <v>-0.96869066320606512</v>
      </c>
      <c r="E5876">
        <v>-1.2068965517241237E-2</v>
      </c>
    </row>
    <row r="5877" spans="2:5" x14ac:dyDescent="0.35">
      <c r="B5877" s="191">
        <v>44393</v>
      </c>
      <c r="C5877" s="72">
        <v>732.05</v>
      </c>
      <c r="D5877" s="192">
        <f t="shared" si="93"/>
        <v>5.0610200364298716</v>
      </c>
      <c r="E5877">
        <v>-1.2104936438962599E-2</v>
      </c>
    </row>
    <row r="5878" spans="2:5" x14ac:dyDescent="0.35">
      <c r="B5878" s="191">
        <v>41416</v>
      </c>
      <c r="C5878" s="72">
        <v>120.78</v>
      </c>
      <c r="D5878" s="192">
        <f t="shared" si="93"/>
        <v>-0.82600553186585224</v>
      </c>
      <c r="E5878">
        <v>-1.2105349255684628E-2</v>
      </c>
    </row>
    <row r="5879" spans="2:5" x14ac:dyDescent="0.35">
      <c r="B5879" s="191">
        <v>44970</v>
      </c>
      <c r="C5879" s="72">
        <v>694.16</v>
      </c>
      <c r="D5879" s="192">
        <f t="shared" si="93"/>
        <v>4.6362455342643711</v>
      </c>
      <c r="E5879">
        <v>-1.211094824028347E-2</v>
      </c>
    </row>
    <row r="5880" spans="2:5" x14ac:dyDescent="0.35">
      <c r="B5880" s="191">
        <v>41541</v>
      </c>
      <c r="C5880" s="72">
        <v>123.16</v>
      </c>
      <c r="D5880" s="192">
        <f t="shared" si="93"/>
        <v>-0.1967127576310983</v>
      </c>
      <c r="E5880">
        <v>-1.211197561562527E-2</v>
      </c>
    </row>
    <row r="5881" spans="2:5" x14ac:dyDescent="0.35">
      <c r="B5881" s="191">
        <v>42948</v>
      </c>
      <c r="C5881" s="72">
        <v>153.32</v>
      </c>
      <c r="D5881" s="192">
        <f t="shared" si="93"/>
        <v>-0.65727825464949929</v>
      </c>
      <c r="E5881">
        <v>-1.2113402061855627E-2</v>
      </c>
    </row>
    <row r="5882" spans="2:5" x14ac:dyDescent="0.35">
      <c r="B5882" s="191">
        <v>44117</v>
      </c>
      <c r="C5882" s="72">
        <v>447.36</v>
      </c>
      <c r="D5882" s="192">
        <f t="shared" si="93"/>
        <v>11.209606986899564</v>
      </c>
      <c r="E5882">
        <v>-1.2123219609142089E-2</v>
      </c>
    </row>
    <row r="5883" spans="2:5" x14ac:dyDescent="0.35">
      <c r="B5883" s="191">
        <v>38440</v>
      </c>
      <c r="C5883" s="72">
        <v>36.64</v>
      </c>
      <c r="D5883" s="192">
        <f t="shared" si="93"/>
        <v>-0.40779052852755771</v>
      </c>
      <c r="E5883">
        <v>-1.2132650310056725E-2</v>
      </c>
    </row>
    <row r="5884" spans="2:5" x14ac:dyDescent="0.35">
      <c r="B5884" s="191">
        <v>38828</v>
      </c>
      <c r="C5884" s="72">
        <v>61.87</v>
      </c>
      <c r="D5884" s="192">
        <f t="shared" si="93"/>
        <v>6.4693514475178127E-4</v>
      </c>
      <c r="E5884">
        <v>-1.2134759699824471E-2</v>
      </c>
    </row>
    <row r="5885" spans="2:5" x14ac:dyDescent="0.35">
      <c r="B5885" s="191">
        <v>38848</v>
      </c>
      <c r="C5885" s="72">
        <v>61.83</v>
      </c>
      <c r="D5885" s="192">
        <f t="shared" si="93"/>
        <v>-0.17284280936454854</v>
      </c>
      <c r="E5885">
        <v>-1.2142514778718749E-2</v>
      </c>
    </row>
    <row r="5886" spans="2:5" x14ac:dyDescent="0.35">
      <c r="B5886" s="191">
        <v>40885</v>
      </c>
      <c r="C5886" s="72">
        <v>74.75</v>
      </c>
      <c r="D5886" s="192">
        <f t="shared" si="93"/>
        <v>-0.93637918854740287</v>
      </c>
      <c r="E5886">
        <v>-1.2158054711246202E-2</v>
      </c>
    </row>
    <row r="5887" spans="2:5" x14ac:dyDescent="0.35">
      <c r="B5887" s="191">
        <v>45506</v>
      </c>
      <c r="C5887" s="72">
        <v>1174.93</v>
      </c>
      <c r="D5887" s="192">
        <f t="shared" si="93"/>
        <v>3.7999428057847862</v>
      </c>
      <c r="E5887">
        <v>-1.216579788128469E-2</v>
      </c>
    </row>
    <row r="5888" spans="2:5" x14ac:dyDescent="0.35">
      <c r="B5888" s="191">
        <v>43262</v>
      </c>
      <c r="C5888" s="72">
        <v>244.78</v>
      </c>
      <c r="D5888" s="192">
        <f t="shared" si="93"/>
        <v>3.0273116156630469</v>
      </c>
      <c r="E5888">
        <v>-1.2187247780468202E-2</v>
      </c>
    </row>
    <row r="5889" spans="2:5" x14ac:dyDescent="0.35">
      <c r="B5889" s="191">
        <v>38631</v>
      </c>
      <c r="C5889" s="72">
        <v>60.78</v>
      </c>
      <c r="D5889" s="192">
        <f t="shared" si="93"/>
        <v>-0.71905334196172688</v>
      </c>
      <c r="E5889">
        <v>-1.2189176011701663E-2</v>
      </c>
    </row>
    <row r="5890" spans="2:5" x14ac:dyDescent="0.35">
      <c r="B5890" s="191">
        <v>43374</v>
      </c>
      <c r="C5890" s="72">
        <v>216.34</v>
      </c>
      <c r="D5890" s="192">
        <f t="shared" si="93"/>
        <v>0.68240143090442484</v>
      </c>
      <c r="E5890">
        <v>-1.2191224145016166E-2</v>
      </c>
    </row>
    <row r="5891" spans="2:5" x14ac:dyDescent="0.35">
      <c r="B5891" s="191">
        <v>41759</v>
      </c>
      <c r="C5891" s="72">
        <v>128.59</v>
      </c>
      <c r="D5891" s="192">
        <f t="shared" si="93"/>
        <v>-0.81860117368242857</v>
      </c>
      <c r="E5891">
        <v>-1.2213857735443256E-2</v>
      </c>
    </row>
    <row r="5892" spans="2:5" x14ac:dyDescent="0.35">
      <c r="B5892" s="191">
        <v>44565</v>
      </c>
      <c r="C5892" s="72">
        <v>708.88</v>
      </c>
      <c r="D5892" s="192">
        <f t="shared" ref="D5892:D5955" si="94">C5892/C5893-1</f>
        <v>9.9716762111128308</v>
      </c>
      <c r="E5892">
        <v>-1.2220441719501096E-2</v>
      </c>
    </row>
    <row r="5893" spans="2:5" x14ac:dyDescent="0.35">
      <c r="B5893" s="191">
        <v>38789</v>
      </c>
      <c r="C5893" s="72">
        <v>64.61</v>
      </c>
      <c r="D5893" s="192">
        <f t="shared" si="94"/>
        <v>-0.74415934109448001</v>
      </c>
      <c r="E5893">
        <v>-1.2230545788105784E-2</v>
      </c>
    </row>
    <row r="5894" spans="2:5" x14ac:dyDescent="0.35">
      <c r="B5894" s="191">
        <v>43748</v>
      </c>
      <c r="C5894" s="72">
        <v>252.54</v>
      </c>
      <c r="D5894" s="192">
        <f t="shared" si="94"/>
        <v>10.595041322314049</v>
      </c>
      <c r="E5894">
        <v>-1.2242343646106324E-2</v>
      </c>
    </row>
    <row r="5895" spans="2:5" x14ac:dyDescent="0.35">
      <c r="B5895" s="191">
        <v>36196</v>
      </c>
      <c r="C5895" s="72">
        <v>21.78</v>
      </c>
      <c r="D5895" s="192">
        <f t="shared" si="94"/>
        <v>-0.8125</v>
      </c>
      <c r="E5895">
        <v>-1.2244897959183598E-2</v>
      </c>
    </row>
    <row r="5896" spans="2:5" x14ac:dyDescent="0.35">
      <c r="B5896" s="191">
        <v>42766</v>
      </c>
      <c r="C5896" s="72">
        <v>116.16</v>
      </c>
      <c r="D5896" s="192">
        <f t="shared" si="94"/>
        <v>7</v>
      </c>
      <c r="E5896">
        <v>-1.2244897959183709E-2</v>
      </c>
    </row>
    <row r="5897" spans="2:5" x14ac:dyDescent="0.35">
      <c r="B5897" s="191">
        <v>35514</v>
      </c>
      <c r="C5897" s="72">
        <v>14.52</v>
      </c>
      <c r="D5897" s="192">
        <f t="shared" si="94"/>
        <v>0.28952042628774421</v>
      </c>
      <c r="E5897">
        <v>-1.2244897959183709E-2</v>
      </c>
    </row>
    <row r="5898" spans="2:5" x14ac:dyDescent="0.35">
      <c r="B5898" s="191">
        <v>37391</v>
      </c>
      <c r="C5898" s="72">
        <v>11.26</v>
      </c>
      <c r="D5898" s="192">
        <f t="shared" si="94"/>
        <v>-0.70821456335838295</v>
      </c>
      <c r="E5898">
        <v>-1.2280701754386003E-2</v>
      </c>
    </row>
    <row r="5899" spans="2:5" x14ac:dyDescent="0.35">
      <c r="B5899" s="191">
        <v>38420</v>
      </c>
      <c r="C5899" s="72">
        <v>38.590000000000003</v>
      </c>
      <c r="D5899" s="192">
        <f t="shared" si="94"/>
        <v>1.2874925903971546</v>
      </c>
      <c r="E5899">
        <v>-1.2285641156897786E-2</v>
      </c>
    </row>
    <row r="5900" spans="2:5" x14ac:dyDescent="0.35">
      <c r="B5900" s="191">
        <v>35191</v>
      </c>
      <c r="C5900" s="72">
        <v>16.87</v>
      </c>
      <c r="D5900" s="192">
        <f t="shared" si="94"/>
        <v>-0.86694534269264134</v>
      </c>
      <c r="E5900">
        <v>-1.2295081967212962E-2</v>
      </c>
    </row>
    <row r="5901" spans="2:5" x14ac:dyDescent="0.35">
      <c r="B5901" s="191">
        <v>42639</v>
      </c>
      <c r="C5901" s="72">
        <v>126.79</v>
      </c>
      <c r="D5901" s="192">
        <f t="shared" si="94"/>
        <v>3.9392286716010902</v>
      </c>
      <c r="E5901">
        <v>-1.2308171691205128E-2</v>
      </c>
    </row>
    <row r="5902" spans="2:5" x14ac:dyDescent="0.35">
      <c r="B5902" s="191">
        <v>36230</v>
      </c>
      <c r="C5902" s="72">
        <v>25.67</v>
      </c>
      <c r="D5902" s="192">
        <f t="shared" si="94"/>
        <v>-0.96490964267162427</v>
      </c>
      <c r="E5902">
        <v>-1.2312427856867925E-2</v>
      </c>
    </row>
    <row r="5903" spans="2:5" x14ac:dyDescent="0.35">
      <c r="B5903" s="191">
        <v>44754</v>
      </c>
      <c r="C5903" s="72">
        <v>731.54</v>
      </c>
      <c r="D5903" s="192">
        <f t="shared" si="94"/>
        <v>59.910907577019145</v>
      </c>
      <c r="E5903">
        <v>-1.2326677197672331E-2</v>
      </c>
    </row>
    <row r="5904" spans="2:5" x14ac:dyDescent="0.35">
      <c r="B5904" s="191">
        <v>36853</v>
      </c>
      <c r="C5904" s="72">
        <v>12.01</v>
      </c>
      <c r="D5904" s="192">
        <f t="shared" si="94"/>
        <v>-0.85848945445976199</v>
      </c>
      <c r="E5904">
        <v>-1.2335526315789491E-2</v>
      </c>
    </row>
    <row r="5905" spans="2:5" x14ac:dyDescent="0.35">
      <c r="B5905" s="191">
        <v>40323</v>
      </c>
      <c r="C5905" s="72">
        <v>84.87</v>
      </c>
      <c r="D5905" s="192">
        <f t="shared" si="94"/>
        <v>0.43288873881478995</v>
      </c>
      <c r="E5905">
        <v>-1.2335622017921599E-2</v>
      </c>
    </row>
    <row r="5906" spans="2:5" x14ac:dyDescent="0.35">
      <c r="B5906" s="191">
        <v>38853</v>
      </c>
      <c r="C5906" s="72">
        <v>59.23</v>
      </c>
      <c r="D5906" s="192">
        <f t="shared" si="94"/>
        <v>-6.2816455696202644E-2</v>
      </c>
      <c r="E5906">
        <v>-1.2339503084875858E-2</v>
      </c>
    </row>
    <row r="5907" spans="2:5" x14ac:dyDescent="0.35">
      <c r="B5907" s="191">
        <v>38792</v>
      </c>
      <c r="C5907" s="72">
        <v>63.2</v>
      </c>
      <c r="D5907" s="192">
        <f t="shared" si="94"/>
        <v>-0.8909743306651946</v>
      </c>
      <c r="E5907">
        <v>-1.2345679012345623E-2</v>
      </c>
    </row>
    <row r="5908" spans="2:5" x14ac:dyDescent="0.35">
      <c r="B5908" s="191">
        <v>44270</v>
      </c>
      <c r="C5908" s="72">
        <v>579.67999999999995</v>
      </c>
      <c r="D5908" s="192">
        <f t="shared" si="94"/>
        <v>1.2658796857288039</v>
      </c>
      <c r="E5908">
        <v>-1.2352409997785085E-2</v>
      </c>
    </row>
    <row r="5909" spans="2:5" x14ac:dyDescent="0.35">
      <c r="B5909" s="191">
        <v>43147</v>
      </c>
      <c r="C5909" s="72">
        <v>255.83</v>
      </c>
      <c r="D5909" s="192">
        <f t="shared" si="94"/>
        <v>15.853096179183137</v>
      </c>
      <c r="E5909">
        <v>-1.2353781415279985E-2</v>
      </c>
    </row>
    <row r="5910" spans="2:5" x14ac:dyDescent="0.35">
      <c r="B5910" s="191">
        <v>36783</v>
      </c>
      <c r="C5910" s="72">
        <v>15.18</v>
      </c>
      <c r="D5910" s="192">
        <f t="shared" si="94"/>
        <v>-0.80385062669595553</v>
      </c>
      <c r="E5910">
        <v>-1.2361743656473578E-2</v>
      </c>
    </row>
    <row r="5911" spans="2:5" x14ac:dyDescent="0.35">
      <c r="B5911" s="191">
        <v>40203</v>
      </c>
      <c r="C5911" s="72">
        <v>77.39</v>
      </c>
      <c r="D5911" s="192">
        <f t="shared" si="94"/>
        <v>-0.7059762167090915</v>
      </c>
      <c r="E5911">
        <v>-1.237876467585497E-2</v>
      </c>
    </row>
    <row r="5912" spans="2:5" x14ac:dyDescent="0.35">
      <c r="B5912" s="191">
        <v>43070</v>
      </c>
      <c r="C5912" s="72">
        <v>263.20999999999998</v>
      </c>
      <c r="D5912" s="192">
        <f t="shared" si="94"/>
        <v>-0.57016412182575338</v>
      </c>
      <c r="E5912">
        <v>-1.2382274586319464E-2</v>
      </c>
    </row>
    <row r="5913" spans="2:5" x14ac:dyDescent="0.35">
      <c r="B5913" s="191">
        <v>44342</v>
      </c>
      <c r="C5913" s="72">
        <v>612.35</v>
      </c>
      <c r="D5913" s="192">
        <f t="shared" si="94"/>
        <v>1.7589547195314261</v>
      </c>
      <c r="E5913">
        <v>-1.2386497427543719E-2</v>
      </c>
    </row>
    <row r="5914" spans="2:5" x14ac:dyDescent="0.35">
      <c r="B5914" s="191">
        <v>43614</v>
      </c>
      <c r="C5914" s="72">
        <v>221.95</v>
      </c>
      <c r="D5914" s="192">
        <f t="shared" si="94"/>
        <v>6.3566456745111033</v>
      </c>
      <c r="E5914">
        <v>-1.2414345465871723E-2</v>
      </c>
    </row>
    <row r="5915" spans="2:5" x14ac:dyDescent="0.35">
      <c r="B5915" s="191">
        <v>38302</v>
      </c>
      <c r="C5915" s="72">
        <v>30.17</v>
      </c>
      <c r="D5915" s="192">
        <f t="shared" si="94"/>
        <v>1.715571557155716</v>
      </c>
      <c r="E5915">
        <v>-1.243862520458261E-2</v>
      </c>
    </row>
    <row r="5916" spans="2:5" x14ac:dyDescent="0.35">
      <c r="B5916" s="191">
        <v>37482</v>
      </c>
      <c r="C5916" s="72">
        <v>11.11</v>
      </c>
      <c r="D5916" s="192">
        <f t="shared" si="94"/>
        <v>-6.6386554621848837E-2</v>
      </c>
      <c r="E5916">
        <v>-1.244444444444448E-2</v>
      </c>
    </row>
    <row r="5917" spans="2:5" x14ac:dyDescent="0.35">
      <c r="B5917" s="191">
        <v>37691</v>
      </c>
      <c r="C5917" s="72">
        <v>11.9</v>
      </c>
      <c r="D5917" s="192">
        <f t="shared" si="94"/>
        <v>-0.4826086956521739</v>
      </c>
      <c r="E5917">
        <v>-1.2448132780083054E-2</v>
      </c>
    </row>
    <row r="5918" spans="2:5" x14ac:dyDescent="0.35">
      <c r="B5918" s="191">
        <v>36328</v>
      </c>
      <c r="C5918" s="72">
        <v>23</v>
      </c>
      <c r="D5918" s="192">
        <f t="shared" si="94"/>
        <v>-0.98009416326248011</v>
      </c>
      <c r="E5918">
        <v>-1.2451696006869906E-2</v>
      </c>
    </row>
    <row r="5919" spans="2:5" x14ac:dyDescent="0.35">
      <c r="B5919" s="191">
        <v>45541</v>
      </c>
      <c r="C5919" s="72">
        <v>1155.44</v>
      </c>
      <c r="D5919" s="192">
        <f t="shared" si="94"/>
        <v>96.177460050462571</v>
      </c>
      <c r="E5919">
        <v>-1.2452885018076731E-2</v>
      </c>
    </row>
    <row r="5920" spans="2:5" x14ac:dyDescent="0.35">
      <c r="B5920" s="191">
        <v>37461</v>
      </c>
      <c r="C5920" s="72">
        <v>11.89</v>
      </c>
      <c r="D5920" s="192">
        <f t="shared" si="94"/>
        <v>-0.24984227129337533</v>
      </c>
      <c r="E5920">
        <v>-1.2458471760797174E-2</v>
      </c>
    </row>
    <row r="5921" spans="2:5" x14ac:dyDescent="0.35">
      <c r="B5921" s="191">
        <v>35290</v>
      </c>
      <c r="C5921" s="72">
        <v>15.85</v>
      </c>
      <c r="D5921" s="192">
        <f t="shared" si="94"/>
        <v>0.43050541516245477</v>
      </c>
      <c r="E5921">
        <v>-1.2461059190031265E-2</v>
      </c>
    </row>
    <row r="5922" spans="2:5" x14ac:dyDescent="0.35">
      <c r="B5922" s="191">
        <v>35403</v>
      </c>
      <c r="C5922" s="72">
        <v>11.08</v>
      </c>
      <c r="D5922" s="192">
        <f t="shared" si="94"/>
        <v>-0.17559523809523803</v>
      </c>
      <c r="E5922">
        <v>-1.2477718360071388E-2</v>
      </c>
    </row>
    <row r="5923" spans="2:5" x14ac:dyDescent="0.35">
      <c r="B5923" s="191">
        <v>37728</v>
      </c>
      <c r="C5923" s="72">
        <v>13.44</v>
      </c>
      <c r="D5923" s="192">
        <f t="shared" si="94"/>
        <v>-0.9886806754537415</v>
      </c>
      <c r="E5923">
        <v>-1.2490815576781777E-2</v>
      </c>
    </row>
    <row r="5924" spans="2:5" x14ac:dyDescent="0.35">
      <c r="B5924" s="191">
        <v>46030</v>
      </c>
      <c r="C5924" s="72">
        <v>1187.3499999999999</v>
      </c>
      <c r="D5924" s="192">
        <f t="shared" si="94"/>
        <v>14.390149060272195</v>
      </c>
      <c r="E5924">
        <v>-1.2541270593714571E-2</v>
      </c>
    </row>
    <row r="5925" spans="2:5" x14ac:dyDescent="0.35">
      <c r="B5925" s="191">
        <v>40052</v>
      </c>
      <c r="C5925" s="72">
        <v>77.150000000000006</v>
      </c>
      <c r="D5925" s="192">
        <f t="shared" si="94"/>
        <v>6.0009074410163343</v>
      </c>
      <c r="E5925">
        <v>-1.254319723537678E-2</v>
      </c>
    </row>
    <row r="5926" spans="2:5" x14ac:dyDescent="0.35">
      <c r="B5926" s="191">
        <v>37393</v>
      </c>
      <c r="C5926" s="72">
        <v>11.02</v>
      </c>
      <c r="D5926" s="192">
        <f t="shared" si="94"/>
        <v>-0.91248411689961884</v>
      </c>
      <c r="E5926">
        <v>-1.2544802867383575E-2</v>
      </c>
    </row>
    <row r="5927" spans="2:5" x14ac:dyDescent="0.35">
      <c r="B5927" s="191">
        <v>42223</v>
      </c>
      <c r="C5927" s="72">
        <v>125.92</v>
      </c>
      <c r="D5927" s="192">
        <f t="shared" si="94"/>
        <v>-0.48666938442723195</v>
      </c>
      <c r="E5927">
        <v>-1.2547051442910906E-2</v>
      </c>
    </row>
    <row r="5928" spans="2:5" x14ac:dyDescent="0.35">
      <c r="B5928" s="191">
        <v>43721</v>
      </c>
      <c r="C5928" s="72">
        <v>245.3</v>
      </c>
      <c r="D5928" s="192">
        <f t="shared" si="94"/>
        <v>4.118948247078464</v>
      </c>
      <c r="E5928">
        <v>-1.2559375251589899E-2</v>
      </c>
    </row>
    <row r="5929" spans="2:5" x14ac:dyDescent="0.35">
      <c r="B5929" s="191">
        <v>39136</v>
      </c>
      <c r="C5929" s="72">
        <v>47.92</v>
      </c>
      <c r="D5929" s="192">
        <f t="shared" si="94"/>
        <v>-0.65257739433045747</v>
      </c>
      <c r="E5929">
        <v>-1.2569544611580441E-2</v>
      </c>
    </row>
    <row r="5930" spans="2:5" x14ac:dyDescent="0.35">
      <c r="B5930" s="191">
        <v>42892</v>
      </c>
      <c r="C5930" s="72">
        <v>137.93</v>
      </c>
      <c r="D5930" s="192">
        <f t="shared" si="94"/>
        <v>1.4468689018981729</v>
      </c>
      <c r="E5930">
        <v>-1.259932708139444E-2</v>
      </c>
    </row>
    <row r="5931" spans="2:5" x14ac:dyDescent="0.35">
      <c r="B5931" s="191">
        <v>39491</v>
      </c>
      <c r="C5931" s="72">
        <v>56.37</v>
      </c>
      <c r="D5931" s="192">
        <f t="shared" si="94"/>
        <v>0.24327304808116446</v>
      </c>
      <c r="E5931">
        <v>-1.2611665790856597E-2</v>
      </c>
    </row>
    <row r="5932" spans="2:5" x14ac:dyDescent="0.35">
      <c r="B5932" s="191">
        <v>39169</v>
      </c>
      <c r="C5932" s="72">
        <v>45.34</v>
      </c>
      <c r="D5932" s="192">
        <f t="shared" si="94"/>
        <v>1.233497536945813</v>
      </c>
      <c r="E5932">
        <v>-1.2630662020905903E-2</v>
      </c>
    </row>
    <row r="5933" spans="2:5" x14ac:dyDescent="0.35">
      <c r="B5933" s="191">
        <v>36703</v>
      </c>
      <c r="C5933" s="72">
        <v>20.3</v>
      </c>
      <c r="D5933" s="192">
        <f t="shared" si="94"/>
        <v>-0.84329164736760842</v>
      </c>
      <c r="E5933">
        <v>-1.2645914396887115E-2</v>
      </c>
    </row>
    <row r="5934" spans="2:5" x14ac:dyDescent="0.35">
      <c r="B5934" s="191">
        <v>41292</v>
      </c>
      <c r="C5934" s="72">
        <v>129.54</v>
      </c>
      <c r="D5934" s="192">
        <f t="shared" si="94"/>
        <v>4.1878253904685625</v>
      </c>
      <c r="E5934">
        <v>-1.2652439024390172E-2</v>
      </c>
    </row>
    <row r="5935" spans="2:5" x14ac:dyDescent="0.35">
      <c r="B5935" s="191">
        <v>36594</v>
      </c>
      <c r="C5935" s="72">
        <v>24.97</v>
      </c>
      <c r="D5935" s="192">
        <f t="shared" si="94"/>
        <v>-0.96622800492311023</v>
      </c>
      <c r="E5935">
        <v>-1.2653222617635462E-2</v>
      </c>
    </row>
    <row r="5936" spans="2:5" x14ac:dyDescent="0.35">
      <c r="B5936" s="191">
        <v>44853</v>
      </c>
      <c r="C5936" s="72">
        <v>739.37</v>
      </c>
      <c r="D5936" s="192">
        <f t="shared" si="94"/>
        <v>-0.36645159079029677</v>
      </c>
      <c r="E5936">
        <v>-1.2659411097015405E-2</v>
      </c>
    </row>
    <row r="5937" spans="2:5" x14ac:dyDescent="0.35">
      <c r="B5937" s="191">
        <v>46023</v>
      </c>
      <c r="C5937" s="72">
        <v>1167.03</v>
      </c>
      <c r="D5937" s="192">
        <f t="shared" si="94"/>
        <v>52.582644628099168</v>
      </c>
      <c r="E5937">
        <v>-1.2664974619289393E-2</v>
      </c>
    </row>
    <row r="5938" spans="2:5" x14ac:dyDescent="0.35">
      <c r="B5938" s="191">
        <v>36658</v>
      </c>
      <c r="C5938" s="72">
        <v>21.78</v>
      </c>
      <c r="D5938" s="192">
        <f t="shared" si="94"/>
        <v>-0.9645980299730178</v>
      </c>
      <c r="E5938">
        <v>-1.2692656391658952E-2</v>
      </c>
    </row>
    <row r="5939" spans="2:5" x14ac:dyDescent="0.35">
      <c r="B5939" s="191">
        <v>44336</v>
      </c>
      <c r="C5939" s="72">
        <v>615.22</v>
      </c>
      <c r="D5939" s="192">
        <f t="shared" si="94"/>
        <v>7.3272874932322694</v>
      </c>
      <c r="E5939">
        <v>-1.2693980389324788E-2</v>
      </c>
    </row>
    <row r="5940" spans="2:5" x14ac:dyDescent="0.35">
      <c r="B5940" s="191">
        <v>40900</v>
      </c>
      <c r="C5940" s="72">
        <v>73.88</v>
      </c>
      <c r="D5940" s="192">
        <f t="shared" si="94"/>
        <v>1.796366389099167</v>
      </c>
      <c r="E5940">
        <v>-1.2695443004142715E-2</v>
      </c>
    </row>
    <row r="5941" spans="2:5" x14ac:dyDescent="0.35">
      <c r="B5941" s="191">
        <v>36208</v>
      </c>
      <c r="C5941" s="72">
        <v>26.42</v>
      </c>
      <c r="D5941" s="192">
        <f t="shared" si="94"/>
        <v>-0.97583352389663847</v>
      </c>
      <c r="E5941">
        <v>-1.2705530642750373E-2</v>
      </c>
    </row>
    <row r="5942" spans="2:5" x14ac:dyDescent="0.35">
      <c r="B5942" s="191">
        <v>46090</v>
      </c>
      <c r="C5942" s="72">
        <v>1093.25</v>
      </c>
      <c r="D5942" s="192">
        <f t="shared" si="94"/>
        <v>7.3844619986195266</v>
      </c>
      <c r="E5942">
        <v>-1.2715270064027839E-2</v>
      </c>
    </row>
    <row r="5943" spans="2:5" x14ac:dyDescent="0.35">
      <c r="B5943" s="191">
        <v>41732</v>
      </c>
      <c r="C5943" s="72">
        <v>130.38999999999999</v>
      </c>
      <c r="D5943" s="192">
        <f t="shared" si="94"/>
        <v>11.006445672191528</v>
      </c>
      <c r="E5943">
        <v>-1.2720526993261205E-2</v>
      </c>
    </row>
    <row r="5944" spans="2:5" x14ac:dyDescent="0.35">
      <c r="B5944" s="191">
        <v>37495</v>
      </c>
      <c r="C5944" s="72">
        <v>10.86</v>
      </c>
      <c r="D5944" s="192">
        <f t="shared" si="94"/>
        <v>-6.5404475043029264E-2</v>
      </c>
      <c r="E5944">
        <v>-1.2727272727272809E-2</v>
      </c>
    </row>
    <row r="5945" spans="2:5" x14ac:dyDescent="0.35">
      <c r="B5945" s="191">
        <v>37210</v>
      </c>
      <c r="C5945" s="72">
        <v>11.62</v>
      </c>
      <c r="D5945" s="192">
        <f t="shared" si="94"/>
        <v>-0.97737406779991043</v>
      </c>
      <c r="E5945">
        <v>-1.274426508071369E-2</v>
      </c>
    </row>
    <row r="5946" spans="2:5" x14ac:dyDescent="0.35">
      <c r="B5946" s="191">
        <v>44082</v>
      </c>
      <c r="C5946" s="72">
        <v>513.57000000000005</v>
      </c>
      <c r="D5946" s="192">
        <f t="shared" si="94"/>
        <v>12.260263361735092</v>
      </c>
      <c r="E5946">
        <v>-1.2745098039215641E-2</v>
      </c>
    </row>
    <row r="5947" spans="2:5" x14ac:dyDescent="0.35">
      <c r="B5947" s="191">
        <v>38399</v>
      </c>
      <c r="C5947" s="72">
        <v>38.729999999999997</v>
      </c>
      <c r="D5947" s="192">
        <f t="shared" si="94"/>
        <v>-0.3506036217303824</v>
      </c>
      <c r="E5947">
        <v>-1.2745347947998975E-2</v>
      </c>
    </row>
    <row r="5948" spans="2:5" x14ac:dyDescent="0.35">
      <c r="B5948" s="191">
        <v>38635</v>
      </c>
      <c r="C5948" s="72">
        <v>59.64</v>
      </c>
      <c r="D5948" s="192">
        <f t="shared" si="94"/>
        <v>1.2650968477022411</v>
      </c>
      <c r="E5948">
        <v>-1.2746234067207318E-2</v>
      </c>
    </row>
    <row r="5949" spans="2:5" x14ac:dyDescent="0.35">
      <c r="B5949" s="191">
        <v>38027</v>
      </c>
      <c r="C5949" s="72">
        <v>26.33</v>
      </c>
      <c r="D5949" s="192">
        <f t="shared" si="94"/>
        <v>-0.83079493605809396</v>
      </c>
      <c r="E5949">
        <v>-1.274840644919395E-2</v>
      </c>
    </row>
    <row r="5950" spans="2:5" x14ac:dyDescent="0.35">
      <c r="B5950" s="191">
        <v>42940</v>
      </c>
      <c r="C5950" s="72">
        <v>155.61000000000001</v>
      </c>
      <c r="D5950" s="192">
        <f t="shared" si="94"/>
        <v>0.41579474115185167</v>
      </c>
      <c r="E5950">
        <v>-1.2752188808526799E-2</v>
      </c>
    </row>
    <row r="5951" spans="2:5" x14ac:dyDescent="0.35">
      <c r="B5951" s="191">
        <v>42269</v>
      </c>
      <c r="C5951" s="72">
        <v>109.91</v>
      </c>
      <c r="D5951" s="192">
        <f t="shared" si="94"/>
        <v>-0.87072453540343453</v>
      </c>
      <c r="E5951">
        <v>-1.2754872900386238E-2</v>
      </c>
    </row>
    <row r="5952" spans="2:5" x14ac:dyDescent="0.35">
      <c r="B5952" s="191">
        <v>45189</v>
      </c>
      <c r="C5952" s="72">
        <v>850.2</v>
      </c>
      <c r="D5952" s="192">
        <f t="shared" si="94"/>
        <v>19.741644303488656</v>
      </c>
      <c r="E5952">
        <v>-1.2761411535201272E-2</v>
      </c>
    </row>
    <row r="5953" spans="2:5" x14ac:dyDescent="0.35">
      <c r="B5953" s="191">
        <v>39890</v>
      </c>
      <c r="C5953" s="72">
        <v>40.99</v>
      </c>
      <c r="D5953" s="192">
        <f t="shared" si="94"/>
        <v>-0.49036429193087161</v>
      </c>
      <c r="E5953">
        <v>-1.2764932562620457E-2</v>
      </c>
    </row>
    <row r="5954" spans="2:5" x14ac:dyDescent="0.35">
      <c r="B5954" s="191">
        <v>40198</v>
      </c>
      <c r="C5954" s="72">
        <v>80.430000000000007</v>
      </c>
      <c r="D5954" s="192">
        <f t="shared" si="94"/>
        <v>-0.39512672031285245</v>
      </c>
      <c r="E5954">
        <v>-1.2765435129495462E-2</v>
      </c>
    </row>
    <row r="5955" spans="2:5" x14ac:dyDescent="0.35">
      <c r="B5955" s="191">
        <v>41590</v>
      </c>
      <c r="C5955" s="72">
        <v>132.97</v>
      </c>
      <c r="D5955" s="192">
        <f t="shared" si="94"/>
        <v>-0.62156700913566898</v>
      </c>
      <c r="E5955">
        <v>-1.2770064592768526E-2</v>
      </c>
    </row>
    <row r="5956" spans="2:5" x14ac:dyDescent="0.35">
      <c r="B5956" s="191">
        <v>43994</v>
      </c>
      <c r="C5956" s="72">
        <v>351.37</v>
      </c>
      <c r="D5956" s="192">
        <f t="shared" ref="D5956:D6019" si="95">C5956/C5957-1</f>
        <v>17.962223421478683</v>
      </c>
      <c r="E5956">
        <v>-1.278377163407507E-2</v>
      </c>
    </row>
    <row r="5957" spans="2:5" x14ac:dyDescent="0.35">
      <c r="B5957" s="191">
        <v>35948</v>
      </c>
      <c r="C5957" s="72">
        <v>18.53</v>
      </c>
      <c r="D5957" s="192">
        <f t="shared" si="95"/>
        <v>-0.65214942744509097</v>
      </c>
      <c r="E5957">
        <v>-1.2786361214704223E-2</v>
      </c>
    </row>
    <row r="5958" spans="2:5" x14ac:dyDescent="0.35">
      <c r="B5958" s="191">
        <v>39644</v>
      </c>
      <c r="C5958" s="72">
        <v>53.27</v>
      </c>
      <c r="D5958" s="192">
        <f t="shared" si="95"/>
        <v>0.56907216494845358</v>
      </c>
      <c r="E5958">
        <v>-1.2787249814677493E-2</v>
      </c>
    </row>
    <row r="5959" spans="2:5" x14ac:dyDescent="0.35">
      <c r="B5959" s="191">
        <v>38379</v>
      </c>
      <c r="C5959" s="72">
        <v>33.950000000000003</v>
      </c>
      <c r="D5959" s="192">
        <f t="shared" si="95"/>
        <v>-0.75939050318922741</v>
      </c>
      <c r="E5959">
        <v>-1.2794416981680601E-2</v>
      </c>
    </row>
    <row r="5960" spans="2:5" x14ac:dyDescent="0.35">
      <c r="B5960" s="191">
        <v>41948</v>
      </c>
      <c r="C5960" s="72">
        <v>141.1</v>
      </c>
      <c r="D5960" s="192">
        <f t="shared" si="95"/>
        <v>9.779220779220779</v>
      </c>
      <c r="E5960">
        <v>-1.280347023018269E-2</v>
      </c>
    </row>
    <row r="5961" spans="2:5" x14ac:dyDescent="0.35">
      <c r="B5961" s="191">
        <v>37448</v>
      </c>
      <c r="C5961" s="72">
        <v>13.09</v>
      </c>
      <c r="D5961" s="192">
        <f t="shared" si="95"/>
        <v>0</v>
      </c>
      <c r="E5961">
        <v>-1.2820512820512775E-2</v>
      </c>
    </row>
    <row r="5962" spans="2:5" x14ac:dyDescent="0.35">
      <c r="B5962" s="191">
        <v>35482</v>
      </c>
      <c r="C5962" s="72">
        <v>13.09</v>
      </c>
      <c r="D5962" s="192">
        <f t="shared" si="95"/>
        <v>-0.88335412582427375</v>
      </c>
      <c r="E5962">
        <v>-1.2820512820512775E-2</v>
      </c>
    </row>
    <row r="5963" spans="2:5" x14ac:dyDescent="0.35">
      <c r="B5963" s="191">
        <v>42535</v>
      </c>
      <c r="C5963" s="72">
        <v>112.22</v>
      </c>
      <c r="D5963" s="192">
        <f t="shared" si="95"/>
        <v>-9.3098432196541125E-2</v>
      </c>
      <c r="E5963">
        <v>-1.2843068261787494E-2</v>
      </c>
    </row>
    <row r="5964" spans="2:5" x14ac:dyDescent="0.35">
      <c r="B5964" s="191">
        <v>41404</v>
      </c>
      <c r="C5964" s="72">
        <v>123.74</v>
      </c>
      <c r="D5964" s="192">
        <f t="shared" si="95"/>
        <v>-0.89169649812258756</v>
      </c>
      <c r="E5964">
        <v>-1.2844036697247652E-2</v>
      </c>
    </row>
    <row r="5965" spans="2:5" x14ac:dyDescent="0.35">
      <c r="B5965" s="191">
        <v>46063</v>
      </c>
      <c r="C5965" s="72">
        <v>1142.53</v>
      </c>
      <c r="D5965" s="192">
        <f t="shared" si="95"/>
        <v>7.5079305979596391</v>
      </c>
      <c r="E5965">
        <v>-1.2856291201907788E-2</v>
      </c>
    </row>
    <row r="5966" spans="2:5" x14ac:dyDescent="0.35">
      <c r="B5966" s="191">
        <v>42082</v>
      </c>
      <c r="C5966" s="72">
        <v>134.29</v>
      </c>
      <c r="D5966" s="192">
        <f t="shared" si="95"/>
        <v>0.10073770491803269</v>
      </c>
      <c r="E5966">
        <v>-1.2863863569538392E-2</v>
      </c>
    </row>
    <row r="5967" spans="2:5" x14ac:dyDescent="0.35">
      <c r="B5967" s="191">
        <v>41600</v>
      </c>
      <c r="C5967" s="72">
        <v>122</v>
      </c>
      <c r="D5967" s="192">
        <f t="shared" si="95"/>
        <v>0.41992551210428308</v>
      </c>
      <c r="E5967">
        <v>-1.2865118537098486E-2</v>
      </c>
    </row>
    <row r="5968" spans="2:5" x14ac:dyDescent="0.35">
      <c r="B5968" s="191">
        <v>40330</v>
      </c>
      <c r="C5968" s="72">
        <v>85.92</v>
      </c>
      <c r="D5968" s="192">
        <f t="shared" si="95"/>
        <v>2.6131202691337259</v>
      </c>
      <c r="E5968">
        <v>-1.2867647058823595E-2</v>
      </c>
    </row>
    <row r="5969" spans="2:5" x14ac:dyDescent="0.35">
      <c r="B5969" s="191">
        <v>36385</v>
      </c>
      <c r="C5969" s="72">
        <v>23.78</v>
      </c>
      <c r="D5969" s="192">
        <f t="shared" si="95"/>
        <v>-0.6866104375329467</v>
      </c>
      <c r="E5969">
        <v>-1.2868410128684005E-2</v>
      </c>
    </row>
    <row r="5970" spans="2:5" x14ac:dyDescent="0.35">
      <c r="B5970" s="191">
        <v>40158</v>
      </c>
      <c r="C5970" s="72">
        <v>75.88</v>
      </c>
      <c r="D5970" s="192">
        <f t="shared" si="95"/>
        <v>-0.87253057384760113</v>
      </c>
      <c r="E5970">
        <v>-1.2878886431637926E-2</v>
      </c>
    </row>
    <row r="5971" spans="2:5" x14ac:dyDescent="0.35">
      <c r="B5971" s="191">
        <v>44245</v>
      </c>
      <c r="C5971" s="72">
        <v>595.28</v>
      </c>
      <c r="D5971" s="192">
        <f t="shared" si="95"/>
        <v>3.4923402007395667</v>
      </c>
      <c r="E5971">
        <v>-1.2884503772489841E-2</v>
      </c>
    </row>
    <row r="5972" spans="2:5" x14ac:dyDescent="0.35">
      <c r="B5972" s="191">
        <v>41290</v>
      </c>
      <c r="C5972" s="72">
        <v>132.51</v>
      </c>
      <c r="D5972" s="192">
        <f t="shared" si="95"/>
        <v>8.1134800550206325</v>
      </c>
      <c r="E5972">
        <v>-1.2887365911799842E-2</v>
      </c>
    </row>
    <row r="5973" spans="2:5" x14ac:dyDescent="0.35">
      <c r="B5973" s="191">
        <v>36747</v>
      </c>
      <c r="C5973" s="72">
        <v>14.54</v>
      </c>
      <c r="D5973" s="192">
        <f t="shared" si="95"/>
        <v>-0.8932373889419194</v>
      </c>
      <c r="E5973">
        <v>-1.2898845892736044E-2</v>
      </c>
    </row>
    <row r="5974" spans="2:5" x14ac:dyDescent="0.35">
      <c r="B5974" s="191">
        <v>41264</v>
      </c>
      <c r="C5974" s="72">
        <v>136.19</v>
      </c>
      <c r="D5974" s="192">
        <f t="shared" si="95"/>
        <v>0.61861183741383408</v>
      </c>
      <c r="E5974">
        <v>-1.2901355367108791E-2</v>
      </c>
    </row>
    <row r="5975" spans="2:5" x14ac:dyDescent="0.35">
      <c r="B5975" s="191">
        <v>40729</v>
      </c>
      <c r="C5975" s="72">
        <v>84.14</v>
      </c>
      <c r="D5975" s="192">
        <f t="shared" si="95"/>
        <v>-0.30788845932384634</v>
      </c>
      <c r="E5975">
        <v>-1.2904739558892486E-2</v>
      </c>
    </row>
    <row r="5976" spans="2:5" x14ac:dyDescent="0.35">
      <c r="B5976" s="191">
        <v>41717</v>
      </c>
      <c r="C5976" s="72">
        <v>121.57</v>
      </c>
      <c r="D5976" s="192">
        <f t="shared" si="95"/>
        <v>6.2277051129607601</v>
      </c>
      <c r="E5976">
        <v>-1.2910035725885005E-2</v>
      </c>
    </row>
    <row r="5977" spans="2:5" x14ac:dyDescent="0.35">
      <c r="B5977" s="191">
        <v>35570</v>
      </c>
      <c r="C5977" s="72">
        <v>16.82</v>
      </c>
      <c r="D5977" s="192">
        <f t="shared" si="95"/>
        <v>-0.97721824166000726</v>
      </c>
      <c r="E5977">
        <v>-1.2910798122065636E-2</v>
      </c>
    </row>
    <row r="5978" spans="2:5" x14ac:dyDescent="0.35">
      <c r="B5978" s="191">
        <v>44785</v>
      </c>
      <c r="C5978" s="72">
        <v>738.31</v>
      </c>
      <c r="D5978" s="192">
        <f t="shared" si="95"/>
        <v>8.8678160919540225</v>
      </c>
      <c r="E5978">
        <v>-1.2928153159175504E-2</v>
      </c>
    </row>
    <row r="5979" spans="2:5" x14ac:dyDescent="0.35">
      <c r="B5979" s="191">
        <v>40064</v>
      </c>
      <c r="C5979" s="72">
        <v>74.819999999999993</v>
      </c>
      <c r="D5979" s="192">
        <f t="shared" si="95"/>
        <v>-9.9245732433504985E-3</v>
      </c>
      <c r="E5979">
        <v>-1.2928759894459185E-2</v>
      </c>
    </row>
    <row r="5980" spans="2:5" x14ac:dyDescent="0.35">
      <c r="B5980" s="191">
        <v>40178</v>
      </c>
      <c r="C5980" s="72">
        <v>75.569999999999993</v>
      </c>
      <c r="D5980" s="192">
        <f t="shared" si="95"/>
        <v>-0.89708425826308402</v>
      </c>
      <c r="E5980">
        <v>-1.2931034482758785E-2</v>
      </c>
    </row>
    <row r="5981" spans="2:5" x14ac:dyDescent="0.35">
      <c r="B5981" s="191">
        <v>44937</v>
      </c>
      <c r="C5981" s="72">
        <v>734.29</v>
      </c>
      <c r="D5981" s="192">
        <f t="shared" si="95"/>
        <v>-0.36283884627399265</v>
      </c>
      <c r="E5981">
        <v>-1.2931671842023928E-2</v>
      </c>
    </row>
    <row r="5982" spans="2:5" x14ac:dyDescent="0.35">
      <c r="B5982" s="191">
        <v>45516</v>
      </c>
      <c r="C5982" s="72">
        <v>1152.44</v>
      </c>
      <c r="D5982" s="192">
        <f t="shared" si="95"/>
        <v>0.48054317244568923</v>
      </c>
      <c r="E5982">
        <v>-1.2933175737019686E-2</v>
      </c>
    </row>
    <row r="5983" spans="2:5" x14ac:dyDescent="0.35">
      <c r="B5983" s="191">
        <v>44910</v>
      </c>
      <c r="C5983" s="72">
        <v>778.39</v>
      </c>
      <c r="D5983" s="192">
        <f t="shared" si="95"/>
        <v>10.726272973787285</v>
      </c>
      <c r="E5983">
        <v>-1.2934477992366133E-2</v>
      </c>
    </row>
    <row r="5984" spans="2:5" x14ac:dyDescent="0.35">
      <c r="B5984" s="191">
        <v>38770</v>
      </c>
      <c r="C5984" s="72">
        <v>66.38</v>
      </c>
      <c r="D5984" s="192">
        <f t="shared" si="95"/>
        <v>3.834668608885651</v>
      </c>
      <c r="E5984">
        <v>-1.2936802973977812E-2</v>
      </c>
    </row>
    <row r="5985" spans="2:5" x14ac:dyDescent="0.35">
      <c r="B5985" s="191">
        <v>37007</v>
      </c>
      <c r="C5985" s="72">
        <v>13.73</v>
      </c>
      <c r="D5985" s="192">
        <f t="shared" si="95"/>
        <v>-0.95247654979059226</v>
      </c>
      <c r="E5985">
        <v>-1.2940330697340019E-2</v>
      </c>
    </row>
    <row r="5986" spans="2:5" x14ac:dyDescent="0.35">
      <c r="B5986" s="191">
        <v>43934</v>
      </c>
      <c r="C5986" s="72">
        <v>288.91000000000003</v>
      </c>
      <c r="D5986" s="192">
        <f t="shared" si="95"/>
        <v>2.2674734223026465</v>
      </c>
      <c r="E5986">
        <v>-1.2948411342671551E-2</v>
      </c>
    </row>
    <row r="5987" spans="2:5" x14ac:dyDescent="0.35">
      <c r="B5987" s="191">
        <v>40317</v>
      </c>
      <c r="C5987" s="72">
        <v>88.42</v>
      </c>
      <c r="D5987" s="192">
        <f t="shared" si="95"/>
        <v>5.444606413994169</v>
      </c>
      <c r="E5987">
        <v>-1.294931904442953E-2</v>
      </c>
    </row>
    <row r="5988" spans="2:5" x14ac:dyDescent="0.35">
      <c r="B5988" s="191">
        <v>37036</v>
      </c>
      <c r="C5988" s="72">
        <v>13.72</v>
      </c>
      <c r="D5988" s="192">
        <f t="shared" si="95"/>
        <v>-0.83629638467963252</v>
      </c>
      <c r="E5988">
        <v>-1.2949640287769792E-2</v>
      </c>
    </row>
    <row r="5989" spans="2:5" x14ac:dyDescent="0.35">
      <c r="B5989" s="191">
        <v>40661</v>
      </c>
      <c r="C5989" s="72">
        <v>83.81</v>
      </c>
      <c r="D5989" s="192">
        <f t="shared" si="95"/>
        <v>3.0763618677042803</v>
      </c>
      <c r="E5989">
        <v>-1.2954893416558644E-2</v>
      </c>
    </row>
    <row r="5990" spans="2:5" x14ac:dyDescent="0.35">
      <c r="B5990" s="191">
        <v>36700</v>
      </c>
      <c r="C5990" s="72">
        <v>20.56</v>
      </c>
      <c r="D5990" s="192">
        <f t="shared" si="95"/>
        <v>-0.98133081505157638</v>
      </c>
      <c r="E5990">
        <v>-1.2962073931829021E-2</v>
      </c>
    </row>
    <row r="5991" spans="2:5" x14ac:dyDescent="0.35">
      <c r="B5991" s="191">
        <v>46085</v>
      </c>
      <c r="C5991" s="72">
        <v>1101.28</v>
      </c>
      <c r="D5991" s="192">
        <f t="shared" si="95"/>
        <v>50.751879699248114</v>
      </c>
      <c r="E5991">
        <v>-1.2977701297770095E-2</v>
      </c>
    </row>
    <row r="5992" spans="2:5" x14ac:dyDescent="0.35">
      <c r="B5992" s="191">
        <v>36683</v>
      </c>
      <c r="C5992" s="72">
        <v>21.28</v>
      </c>
      <c r="D5992" s="192">
        <f t="shared" si="95"/>
        <v>0.64705882352941191</v>
      </c>
      <c r="E5992">
        <v>-1.298701298701288E-2</v>
      </c>
    </row>
    <row r="5993" spans="2:5" x14ac:dyDescent="0.35">
      <c r="B5993" s="191">
        <v>37449</v>
      </c>
      <c r="C5993" s="72">
        <v>12.92</v>
      </c>
      <c r="D5993" s="192">
        <f t="shared" si="95"/>
        <v>-0.10526315789473684</v>
      </c>
      <c r="E5993">
        <v>-1.2987012987012991E-2</v>
      </c>
    </row>
    <row r="5994" spans="2:5" x14ac:dyDescent="0.35">
      <c r="B5994" s="191">
        <v>37757</v>
      </c>
      <c r="C5994" s="72">
        <v>14.44</v>
      </c>
      <c r="D5994" s="192">
        <f t="shared" si="95"/>
        <v>-0.79087617668356258</v>
      </c>
      <c r="E5994">
        <v>-1.2987012987013102E-2</v>
      </c>
    </row>
    <row r="5995" spans="2:5" x14ac:dyDescent="0.35">
      <c r="B5995" s="191">
        <v>40820</v>
      </c>
      <c r="C5995" s="72">
        <v>69.05</v>
      </c>
      <c r="D5995" s="192">
        <f t="shared" si="95"/>
        <v>5.508011310084826</v>
      </c>
      <c r="E5995">
        <v>-1.3007432818753495E-2</v>
      </c>
    </row>
    <row r="5996" spans="2:5" x14ac:dyDescent="0.35">
      <c r="B5996" s="191">
        <v>37505</v>
      </c>
      <c r="C5996" s="72">
        <v>10.61</v>
      </c>
      <c r="D5996" s="192">
        <f t="shared" si="95"/>
        <v>-0.98329423249515835</v>
      </c>
      <c r="E5996">
        <v>-1.3023255813953583E-2</v>
      </c>
    </row>
    <row r="5997" spans="2:5" x14ac:dyDescent="0.35">
      <c r="B5997" s="191">
        <v>44293</v>
      </c>
      <c r="C5997" s="72">
        <v>635.11</v>
      </c>
      <c r="D5997" s="192">
        <f t="shared" si="95"/>
        <v>55.055604589585172</v>
      </c>
      <c r="E5997">
        <v>-1.3038073038073028E-2</v>
      </c>
    </row>
    <row r="5998" spans="2:5" x14ac:dyDescent="0.35">
      <c r="B5998" s="191">
        <v>37337</v>
      </c>
      <c r="C5998" s="72">
        <v>11.33</v>
      </c>
      <c r="D5998" s="192">
        <f t="shared" si="95"/>
        <v>-0.7689169895982052</v>
      </c>
      <c r="E5998">
        <v>-1.3066202090592394E-2</v>
      </c>
    </row>
    <row r="5999" spans="2:5" x14ac:dyDescent="0.35">
      <c r="B5999" s="191">
        <v>39133</v>
      </c>
      <c r="C5999" s="72">
        <v>49.03</v>
      </c>
      <c r="D5999" s="192">
        <f t="shared" si="95"/>
        <v>3.6429924242424239</v>
      </c>
      <c r="E5999">
        <v>-1.3083735909822813E-2</v>
      </c>
    </row>
    <row r="6000" spans="2:5" x14ac:dyDescent="0.35">
      <c r="B6000" s="191">
        <v>37523</v>
      </c>
      <c r="C6000" s="72">
        <v>10.56</v>
      </c>
      <c r="D6000" s="192">
        <f t="shared" si="95"/>
        <v>-0.85998408910103419</v>
      </c>
      <c r="E6000">
        <v>-1.3084112149532645E-2</v>
      </c>
    </row>
    <row r="6001" spans="2:5" x14ac:dyDescent="0.35">
      <c r="B6001" s="191">
        <v>40882</v>
      </c>
      <c r="C6001" s="72">
        <v>75.42</v>
      </c>
      <c r="D6001" s="192">
        <f t="shared" si="95"/>
        <v>-0.45935483870967742</v>
      </c>
      <c r="E6001">
        <v>-1.3085579691180294E-2</v>
      </c>
    </row>
    <row r="6002" spans="2:5" x14ac:dyDescent="0.35">
      <c r="B6002" s="191">
        <v>42908</v>
      </c>
      <c r="C6002" s="72">
        <v>139.5</v>
      </c>
      <c r="D6002" s="192">
        <f t="shared" si="95"/>
        <v>-0.81403719256148777</v>
      </c>
      <c r="E6002">
        <v>-1.3088079235939132E-2</v>
      </c>
    </row>
    <row r="6003" spans="2:5" x14ac:dyDescent="0.35">
      <c r="B6003" s="191">
        <v>44883</v>
      </c>
      <c r="C6003" s="72">
        <v>750.15</v>
      </c>
      <c r="D6003" s="192">
        <f t="shared" si="95"/>
        <v>9.1660116546957564</v>
      </c>
      <c r="E6003">
        <v>-1.3103366617989498E-2</v>
      </c>
    </row>
    <row r="6004" spans="2:5" x14ac:dyDescent="0.35">
      <c r="B6004" s="191">
        <v>40067</v>
      </c>
      <c r="C6004" s="72">
        <v>73.790000000000006</v>
      </c>
      <c r="D6004" s="192">
        <f t="shared" si="95"/>
        <v>-0.24472876151484135</v>
      </c>
      <c r="E6004">
        <v>-1.3106861040524165E-2</v>
      </c>
    </row>
    <row r="6005" spans="2:5" x14ac:dyDescent="0.35">
      <c r="B6005" s="191">
        <v>40500</v>
      </c>
      <c r="C6005" s="72">
        <v>97.7</v>
      </c>
      <c r="D6005" s="192">
        <f t="shared" si="95"/>
        <v>7.1281198003327795</v>
      </c>
      <c r="E6005">
        <v>-1.3131313131313105E-2</v>
      </c>
    </row>
    <row r="6006" spans="2:5" x14ac:dyDescent="0.35">
      <c r="B6006" s="191">
        <v>37323</v>
      </c>
      <c r="C6006" s="72">
        <v>12.02</v>
      </c>
      <c r="D6006" s="192">
        <f t="shared" si="95"/>
        <v>-0.97031439085228821</v>
      </c>
      <c r="E6006">
        <v>-1.3136288998357948E-2</v>
      </c>
    </row>
    <row r="6007" spans="2:5" x14ac:dyDescent="0.35">
      <c r="B6007" s="191">
        <v>44025</v>
      </c>
      <c r="C6007" s="72">
        <v>404.91</v>
      </c>
      <c r="D6007" s="192">
        <f t="shared" si="95"/>
        <v>21.470033296337405</v>
      </c>
      <c r="E6007">
        <v>-1.3136729222520072E-2</v>
      </c>
    </row>
    <row r="6008" spans="2:5" x14ac:dyDescent="0.35">
      <c r="B6008" s="191">
        <v>35989</v>
      </c>
      <c r="C6008" s="72">
        <v>18.02</v>
      </c>
      <c r="D6008" s="192">
        <f t="shared" si="95"/>
        <v>-0.77742094861660083</v>
      </c>
      <c r="E6008">
        <v>-1.3143483023001168E-2</v>
      </c>
    </row>
    <row r="6009" spans="2:5" x14ac:dyDescent="0.35">
      <c r="B6009" s="191">
        <v>40925</v>
      </c>
      <c r="C6009" s="72">
        <v>80.959999999999994</v>
      </c>
      <c r="D6009" s="192">
        <f t="shared" si="95"/>
        <v>0.80031131865688221</v>
      </c>
      <c r="E6009">
        <v>-1.3164310092637854E-2</v>
      </c>
    </row>
    <row r="6010" spans="2:5" x14ac:dyDescent="0.35">
      <c r="B6010" s="191">
        <v>39142</v>
      </c>
      <c r="C6010" s="72">
        <v>44.97</v>
      </c>
      <c r="D6010" s="192">
        <f t="shared" si="95"/>
        <v>-0.82691197413494477</v>
      </c>
      <c r="E6010">
        <v>-1.3166556945358843E-2</v>
      </c>
    </row>
    <row r="6011" spans="2:5" x14ac:dyDescent="0.35">
      <c r="B6011" s="191">
        <v>43285</v>
      </c>
      <c r="C6011" s="72">
        <v>259.81</v>
      </c>
      <c r="D6011" s="192">
        <f t="shared" si="95"/>
        <v>0.93917002537692218</v>
      </c>
      <c r="E6011">
        <v>-1.3179884533576325E-2</v>
      </c>
    </row>
    <row r="6012" spans="2:5" x14ac:dyDescent="0.35">
      <c r="B6012" s="191">
        <v>42060</v>
      </c>
      <c r="C6012" s="72">
        <v>133.97999999999999</v>
      </c>
      <c r="D6012" s="192">
        <f t="shared" si="95"/>
        <v>4.424291497975708</v>
      </c>
      <c r="E6012">
        <v>-1.3184061280106185E-2</v>
      </c>
    </row>
    <row r="6013" spans="2:5" x14ac:dyDescent="0.35">
      <c r="B6013" s="191">
        <v>35892</v>
      </c>
      <c r="C6013" s="72">
        <v>24.7</v>
      </c>
      <c r="D6013" s="192">
        <f t="shared" si="95"/>
        <v>2.0048661800486616</v>
      </c>
      <c r="E6013">
        <v>-1.3184178985217843E-2</v>
      </c>
    </row>
    <row r="6014" spans="2:5" x14ac:dyDescent="0.35">
      <c r="B6014" s="191">
        <v>37174</v>
      </c>
      <c r="C6014" s="72">
        <v>8.2200000000000006</v>
      </c>
      <c r="D6014" s="192">
        <f t="shared" si="95"/>
        <v>-0.89422210783682921</v>
      </c>
      <c r="E6014">
        <v>-1.3205282112845107E-2</v>
      </c>
    </row>
    <row r="6015" spans="2:5" x14ac:dyDescent="0.35">
      <c r="B6015" s="191">
        <v>40795</v>
      </c>
      <c r="C6015" s="72">
        <v>77.709999999999994</v>
      </c>
      <c r="D6015" s="192">
        <f t="shared" si="95"/>
        <v>0.30015057721264826</v>
      </c>
      <c r="E6015">
        <v>-1.3206349206349333E-2</v>
      </c>
    </row>
    <row r="6016" spans="2:5" x14ac:dyDescent="0.35">
      <c r="B6016" s="191">
        <v>38583</v>
      </c>
      <c r="C6016" s="72">
        <v>59.77</v>
      </c>
      <c r="D6016" s="192">
        <f t="shared" si="95"/>
        <v>2.8118622448979593</v>
      </c>
      <c r="E6016">
        <v>-1.3207858675912121E-2</v>
      </c>
    </row>
    <row r="6017" spans="2:5" x14ac:dyDescent="0.35">
      <c r="B6017" s="191">
        <v>37847</v>
      </c>
      <c r="C6017" s="72">
        <v>15.68</v>
      </c>
      <c r="D6017" s="192">
        <f t="shared" si="95"/>
        <v>-0.70415094339622641</v>
      </c>
      <c r="E6017">
        <v>-1.3215859030837107E-2</v>
      </c>
    </row>
    <row r="6018" spans="2:5" x14ac:dyDescent="0.35">
      <c r="B6018" s="191">
        <v>39947</v>
      </c>
      <c r="C6018" s="72">
        <v>53</v>
      </c>
      <c r="D6018" s="192">
        <f t="shared" si="95"/>
        <v>-0.95358043721973096</v>
      </c>
      <c r="E6018">
        <v>-1.3219139824986015E-2</v>
      </c>
    </row>
    <row r="6019" spans="2:5" x14ac:dyDescent="0.35">
      <c r="B6019" s="191">
        <v>45350</v>
      </c>
      <c r="C6019" s="72">
        <v>1141.76</v>
      </c>
      <c r="D6019" s="192">
        <f t="shared" si="95"/>
        <v>25.864941176470587</v>
      </c>
      <c r="E6019">
        <v>-1.3223169066426954E-2</v>
      </c>
    </row>
    <row r="6020" spans="2:5" x14ac:dyDescent="0.35">
      <c r="B6020" s="191">
        <v>39861</v>
      </c>
      <c r="C6020" s="72">
        <v>42.5</v>
      </c>
      <c r="D6020" s="192">
        <f t="shared" ref="D6020:D6083" si="96">C6020/C6021-1</f>
        <v>1.2800429184549356</v>
      </c>
      <c r="E6020">
        <v>-1.3234269793359621E-2</v>
      </c>
    </row>
    <row r="6021" spans="2:5" x14ac:dyDescent="0.35">
      <c r="B6021" s="191">
        <v>35591</v>
      </c>
      <c r="C6021" s="72">
        <v>18.64</v>
      </c>
      <c r="D6021" s="192">
        <f t="shared" si="96"/>
        <v>-0.24165988608624889</v>
      </c>
      <c r="E6021">
        <v>-1.3234515616728393E-2</v>
      </c>
    </row>
    <row r="6022" spans="2:5" x14ac:dyDescent="0.35">
      <c r="B6022" s="191">
        <v>35905</v>
      </c>
      <c r="C6022" s="72">
        <v>24.58</v>
      </c>
      <c r="D6022" s="192">
        <f t="shared" si="96"/>
        <v>-0.24946564885496192</v>
      </c>
      <c r="E6022">
        <v>-1.3247691690084329E-2</v>
      </c>
    </row>
    <row r="6023" spans="2:5" x14ac:dyDescent="0.35">
      <c r="B6023" s="191">
        <v>36475</v>
      </c>
      <c r="C6023" s="72">
        <v>32.75</v>
      </c>
      <c r="D6023" s="192">
        <f t="shared" si="96"/>
        <v>-0.34316085038106703</v>
      </c>
      <c r="E6023">
        <v>-1.3257005122024657E-2</v>
      </c>
    </row>
    <row r="6024" spans="2:5" x14ac:dyDescent="0.35">
      <c r="B6024" s="191">
        <v>39192</v>
      </c>
      <c r="C6024" s="72">
        <v>49.86</v>
      </c>
      <c r="D6024" s="192">
        <f t="shared" si="96"/>
        <v>-0.59137846254712345</v>
      </c>
      <c r="E6024">
        <v>-1.3259449831783177E-2</v>
      </c>
    </row>
    <row r="6025" spans="2:5" x14ac:dyDescent="0.35">
      <c r="B6025" s="191">
        <v>42298</v>
      </c>
      <c r="C6025" s="72">
        <v>122.02</v>
      </c>
      <c r="D6025" s="192">
        <f t="shared" si="96"/>
        <v>2.2212249208025341</v>
      </c>
      <c r="E6025">
        <v>-1.3262170467410628E-2</v>
      </c>
    </row>
    <row r="6026" spans="2:5" x14ac:dyDescent="0.35">
      <c r="B6026" s="191">
        <v>36445</v>
      </c>
      <c r="C6026" s="72">
        <v>37.880000000000003</v>
      </c>
      <c r="D6026" s="192">
        <f t="shared" si="96"/>
        <v>2.6458132820019249</v>
      </c>
      <c r="E6026">
        <v>-1.3284709559781116E-2</v>
      </c>
    </row>
    <row r="6027" spans="2:5" x14ac:dyDescent="0.35">
      <c r="B6027" s="191">
        <v>37096</v>
      </c>
      <c r="C6027" s="72">
        <v>10.39</v>
      </c>
      <c r="D6027" s="192">
        <f t="shared" si="96"/>
        <v>-0.865362187378515</v>
      </c>
      <c r="E6027">
        <v>-1.3295346628679816E-2</v>
      </c>
    </row>
    <row r="6028" spans="2:5" x14ac:dyDescent="0.35">
      <c r="B6028" s="191">
        <v>40928</v>
      </c>
      <c r="C6028" s="72">
        <v>77.17</v>
      </c>
      <c r="D6028" s="192">
        <f t="shared" si="96"/>
        <v>-0.44067550916865983</v>
      </c>
      <c r="E6028">
        <v>-1.3297532284873959E-2</v>
      </c>
    </row>
    <row r="6029" spans="2:5" x14ac:dyDescent="0.35">
      <c r="B6029" s="191">
        <v>41263</v>
      </c>
      <c r="C6029" s="72">
        <v>137.97</v>
      </c>
      <c r="D6029" s="192">
        <f t="shared" si="96"/>
        <v>5.2008988764044943</v>
      </c>
      <c r="E6029">
        <v>-1.3301866552242081E-2</v>
      </c>
    </row>
    <row r="6030" spans="2:5" x14ac:dyDescent="0.35">
      <c r="B6030" s="191">
        <v>36340</v>
      </c>
      <c r="C6030" s="72">
        <v>22.25</v>
      </c>
      <c r="D6030" s="192">
        <f t="shared" si="96"/>
        <v>-0.83310831083108305</v>
      </c>
      <c r="E6030">
        <v>-1.3303769401330379E-2</v>
      </c>
    </row>
    <row r="6031" spans="2:5" x14ac:dyDescent="0.35">
      <c r="B6031" s="191">
        <v>41473</v>
      </c>
      <c r="C6031" s="72">
        <v>133.32</v>
      </c>
      <c r="D6031" s="192">
        <f t="shared" si="96"/>
        <v>4.663212435233155E-2</v>
      </c>
      <c r="E6031">
        <v>-1.3321492007104863E-2</v>
      </c>
    </row>
    <row r="6032" spans="2:5" x14ac:dyDescent="0.35">
      <c r="B6032" s="191">
        <v>41534</v>
      </c>
      <c r="C6032" s="72">
        <v>127.38</v>
      </c>
      <c r="D6032" s="192">
        <f t="shared" si="96"/>
        <v>4.8913043478260754E-2</v>
      </c>
      <c r="E6032">
        <v>-1.3323005422153367E-2</v>
      </c>
    </row>
    <row r="6033" spans="2:5" x14ac:dyDescent="0.35">
      <c r="B6033" s="191">
        <v>41676</v>
      </c>
      <c r="C6033" s="72">
        <v>121.44</v>
      </c>
      <c r="D6033" s="192">
        <f t="shared" si="96"/>
        <v>7.9178885630498463E-2</v>
      </c>
      <c r="E6033">
        <v>-1.3324666883327896E-2</v>
      </c>
    </row>
    <row r="6034" spans="2:5" x14ac:dyDescent="0.35">
      <c r="B6034" s="191">
        <v>41142</v>
      </c>
      <c r="C6034" s="72">
        <v>112.53</v>
      </c>
      <c r="D6034" s="192">
        <f t="shared" si="96"/>
        <v>-0.88723318969836651</v>
      </c>
      <c r="E6034">
        <v>-1.3327487943884275E-2</v>
      </c>
    </row>
    <row r="6035" spans="2:5" x14ac:dyDescent="0.35">
      <c r="B6035" s="191">
        <v>45699</v>
      </c>
      <c r="C6035" s="72">
        <v>997.9</v>
      </c>
      <c r="D6035" s="192">
        <f t="shared" si="96"/>
        <v>11.718582717308184</v>
      </c>
      <c r="E6035">
        <v>-1.3328323676560783E-2</v>
      </c>
    </row>
    <row r="6036" spans="2:5" x14ac:dyDescent="0.35">
      <c r="B6036" s="191">
        <v>40577</v>
      </c>
      <c r="C6036" s="72">
        <v>78.459999999999994</v>
      </c>
      <c r="D6036" s="192">
        <f t="shared" si="96"/>
        <v>3.6152941176470588</v>
      </c>
      <c r="E6036">
        <v>-1.3329979879275644E-2</v>
      </c>
    </row>
    <row r="6037" spans="2:5" x14ac:dyDescent="0.35">
      <c r="B6037" s="191">
        <v>35136</v>
      </c>
      <c r="C6037" s="72">
        <v>17</v>
      </c>
      <c r="D6037" s="192">
        <f t="shared" si="96"/>
        <v>-0.8046875</v>
      </c>
      <c r="E6037">
        <v>-1.3348810214741769E-2</v>
      </c>
    </row>
    <row r="6038" spans="2:5" x14ac:dyDescent="0.35">
      <c r="B6038" s="191">
        <v>40753</v>
      </c>
      <c r="C6038" s="72">
        <v>87.04</v>
      </c>
      <c r="D6038" s="192">
        <f t="shared" si="96"/>
        <v>0.35639707028206336</v>
      </c>
      <c r="E6038">
        <v>-1.3375651779641728E-2</v>
      </c>
    </row>
    <row r="6039" spans="2:5" x14ac:dyDescent="0.35">
      <c r="B6039" s="191">
        <v>39366</v>
      </c>
      <c r="C6039" s="72">
        <v>64.17</v>
      </c>
      <c r="D6039" s="192">
        <f t="shared" si="96"/>
        <v>-0.92671394799054374</v>
      </c>
      <c r="E6039">
        <v>-1.3376383763837651E-2</v>
      </c>
    </row>
    <row r="6040" spans="2:5" x14ac:dyDescent="0.35">
      <c r="B6040" s="191">
        <v>45217</v>
      </c>
      <c r="C6040" s="72">
        <v>875.61</v>
      </c>
      <c r="D6040" s="192">
        <f t="shared" si="96"/>
        <v>0.47411572585397055</v>
      </c>
      <c r="E6040">
        <v>-1.3386066321874002E-2</v>
      </c>
    </row>
    <row r="6041" spans="2:5" x14ac:dyDescent="0.35">
      <c r="B6041" s="191">
        <v>44260</v>
      </c>
      <c r="C6041" s="72">
        <v>593.99</v>
      </c>
      <c r="D6041" s="192">
        <f t="shared" si="96"/>
        <v>-0.15156406227681762</v>
      </c>
      <c r="E6041">
        <v>-1.3387592392658298E-2</v>
      </c>
    </row>
    <row r="6042" spans="2:5" x14ac:dyDescent="0.35">
      <c r="B6042" s="191">
        <v>44704</v>
      </c>
      <c r="C6042" s="72">
        <v>700.1</v>
      </c>
      <c r="D6042" s="192">
        <f t="shared" si="96"/>
        <v>4.3397910151780943</v>
      </c>
      <c r="E6042">
        <v>-1.3387824126268266E-2</v>
      </c>
    </row>
    <row r="6043" spans="2:5" x14ac:dyDescent="0.35">
      <c r="B6043" s="191">
        <v>41207</v>
      </c>
      <c r="C6043" s="72">
        <v>131.11000000000001</v>
      </c>
      <c r="D6043" s="192">
        <f t="shared" si="96"/>
        <v>-3.2469928418566774E-2</v>
      </c>
      <c r="E6043">
        <v>-1.3394536834976045E-2</v>
      </c>
    </row>
    <row r="6044" spans="2:5" x14ac:dyDescent="0.35">
      <c r="B6044" s="191">
        <v>42017</v>
      </c>
      <c r="C6044" s="72">
        <v>135.51</v>
      </c>
      <c r="D6044" s="192">
        <f t="shared" si="96"/>
        <v>-0.87787601049017217</v>
      </c>
      <c r="E6044">
        <v>-1.3396432471787456E-2</v>
      </c>
    </row>
    <row r="6045" spans="2:5" x14ac:dyDescent="0.35">
      <c r="B6045" s="191">
        <v>45926</v>
      </c>
      <c r="C6045" s="72">
        <v>1109.6099999999999</v>
      </c>
      <c r="D6045" s="192">
        <f t="shared" si="96"/>
        <v>19.116207396664247</v>
      </c>
      <c r="E6045">
        <v>-1.339936693103827E-2</v>
      </c>
    </row>
    <row r="6046" spans="2:5" x14ac:dyDescent="0.35">
      <c r="B6046" s="191">
        <v>38979</v>
      </c>
      <c r="C6046" s="72">
        <v>55.16</v>
      </c>
      <c r="D6046" s="192">
        <f t="shared" si="96"/>
        <v>4.0009066183136897</v>
      </c>
      <c r="E6046">
        <v>-1.341441602575566E-2</v>
      </c>
    </row>
    <row r="6047" spans="2:5" x14ac:dyDescent="0.35">
      <c r="B6047" s="191">
        <v>37467</v>
      </c>
      <c r="C6047" s="72">
        <v>11.03</v>
      </c>
      <c r="D6047" s="192">
        <f t="shared" si="96"/>
        <v>-0.5938880706921944</v>
      </c>
      <c r="E6047">
        <v>-1.341681574239717E-2</v>
      </c>
    </row>
    <row r="6048" spans="2:5" x14ac:dyDescent="0.35">
      <c r="B6048" s="191">
        <v>36300</v>
      </c>
      <c r="C6048" s="72">
        <v>27.16</v>
      </c>
      <c r="D6048" s="192">
        <f t="shared" si="96"/>
        <v>-0.59774881516587675</v>
      </c>
      <c r="E6048">
        <v>-1.3439883763167515E-2</v>
      </c>
    </row>
    <row r="6049" spans="2:5" x14ac:dyDescent="0.35">
      <c r="B6049" s="191">
        <v>38742</v>
      </c>
      <c r="C6049" s="72">
        <v>67.52</v>
      </c>
      <c r="D6049" s="192">
        <f t="shared" si="96"/>
        <v>-0.93683521212404697</v>
      </c>
      <c r="E6049">
        <v>-1.3442431326709525E-2</v>
      </c>
    </row>
    <row r="6050" spans="2:5" x14ac:dyDescent="0.35">
      <c r="B6050" s="191">
        <v>46098</v>
      </c>
      <c r="C6050" s="72">
        <v>1068.95</v>
      </c>
      <c r="D6050" s="192">
        <f t="shared" si="96"/>
        <v>37.396192528735632</v>
      </c>
      <c r="E6050">
        <v>-1.3456018753518539E-2</v>
      </c>
    </row>
    <row r="6051" spans="2:5" x14ac:dyDescent="0.35">
      <c r="B6051" s="191">
        <v>38196</v>
      </c>
      <c r="C6051" s="72">
        <v>27.84</v>
      </c>
      <c r="D6051" s="192">
        <f t="shared" si="96"/>
        <v>0.90163934426229497</v>
      </c>
      <c r="E6051">
        <v>-1.3465627214741316E-2</v>
      </c>
    </row>
    <row r="6052" spans="2:5" x14ac:dyDescent="0.35">
      <c r="B6052" s="191">
        <v>35297</v>
      </c>
      <c r="C6052" s="72">
        <v>14.64</v>
      </c>
      <c r="D6052" s="192">
        <f t="shared" si="96"/>
        <v>0.17684887459807075</v>
      </c>
      <c r="E6052">
        <v>-1.3477088948786964E-2</v>
      </c>
    </row>
    <row r="6053" spans="2:5" x14ac:dyDescent="0.35">
      <c r="B6053" s="191">
        <v>36804</v>
      </c>
      <c r="C6053" s="72">
        <v>12.44</v>
      </c>
      <c r="D6053" s="192">
        <f t="shared" si="96"/>
        <v>-0.98214977543728743</v>
      </c>
      <c r="E6053">
        <v>-1.3481363996827866E-2</v>
      </c>
    </row>
    <row r="6054" spans="2:5" x14ac:dyDescent="0.35">
      <c r="B6054" s="191">
        <v>45026</v>
      </c>
      <c r="C6054" s="72">
        <v>696.91</v>
      </c>
      <c r="D6054" s="192">
        <f t="shared" si="96"/>
        <v>21.187519898121618</v>
      </c>
      <c r="E6054">
        <v>-1.3490176094218986E-2</v>
      </c>
    </row>
    <row r="6055" spans="2:5" x14ac:dyDescent="0.35">
      <c r="B6055" s="191">
        <v>36549</v>
      </c>
      <c r="C6055" s="72">
        <v>31.41</v>
      </c>
      <c r="D6055" s="192">
        <f t="shared" si="96"/>
        <v>-0.97313340917450031</v>
      </c>
      <c r="E6055">
        <v>-1.3505025125628123E-2</v>
      </c>
    </row>
    <row r="6056" spans="2:5" x14ac:dyDescent="0.35">
      <c r="B6056" s="191">
        <v>46021</v>
      </c>
      <c r="C6056" s="72">
        <v>1169.1099999999999</v>
      </c>
      <c r="D6056" s="192">
        <f t="shared" si="96"/>
        <v>14.153726506804922</v>
      </c>
      <c r="E6056">
        <v>-1.3550798619607507E-2</v>
      </c>
    </row>
    <row r="6057" spans="2:5" x14ac:dyDescent="0.35">
      <c r="B6057" s="191">
        <v>40590</v>
      </c>
      <c r="C6057" s="72">
        <v>77.150000000000006</v>
      </c>
      <c r="D6057" s="192">
        <f t="shared" si="96"/>
        <v>-0.37987300056265572</v>
      </c>
      <c r="E6057">
        <v>-1.3553254059583075E-2</v>
      </c>
    </row>
    <row r="6058" spans="2:5" x14ac:dyDescent="0.35">
      <c r="B6058" s="191">
        <v>42633</v>
      </c>
      <c r="C6058" s="72">
        <v>124.41</v>
      </c>
      <c r="D6058" s="192">
        <f t="shared" si="96"/>
        <v>10.403299725022915</v>
      </c>
      <c r="E6058">
        <v>-1.3558515699334084E-2</v>
      </c>
    </row>
    <row r="6059" spans="2:5" x14ac:dyDescent="0.35">
      <c r="B6059" s="191">
        <v>37664</v>
      </c>
      <c r="C6059" s="72">
        <v>10.91</v>
      </c>
      <c r="D6059" s="192">
        <f t="shared" si="96"/>
        <v>-0.85278639859668059</v>
      </c>
      <c r="E6059">
        <v>-1.3562386980108476E-2</v>
      </c>
    </row>
    <row r="6060" spans="2:5" x14ac:dyDescent="0.35">
      <c r="B6060" s="191">
        <v>40234</v>
      </c>
      <c r="C6060" s="72">
        <v>74.11</v>
      </c>
      <c r="D6060" s="192">
        <f t="shared" si="96"/>
        <v>2.1902712010331467</v>
      </c>
      <c r="E6060">
        <v>-1.3576467456408836E-2</v>
      </c>
    </row>
    <row r="6061" spans="2:5" x14ac:dyDescent="0.35">
      <c r="B6061" s="191">
        <v>35921</v>
      </c>
      <c r="C6061" s="72">
        <v>23.23</v>
      </c>
      <c r="D6061" s="192">
        <f t="shared" si="96"/>
        <v>-0.66304032492022047</v>
      </c>
      <c r="E6061">
        <v>-1.3588110403397025E-2</v>
      </c>
    </row>
    <row r="6062" spans="2:5" x14ac:dyDescent="0.35">
      <c r="B6062" s="191">
        <v>39582</v>
      </c>
      <c r="C6062" s="72">
        <v>68.94</v>
      </c>
      <c r="D6062" s="192">
        <f t="shared" si="96"/>
        <v>1.7956204379562042</v>
      </c>
      <c r="E6062">
        <v>-1.3592788667906697E-2</v>
      </c>
    </row>
    <row r="6063" spans="2:5" x14ac:dyDescent="0.35">
      <c r="B6063" s="191">
        <v>35880</v>
      </c>
      <c r="C6063" s="72">
        <v>24.66</v>
      </c>
      <c r="D6063" s="192">
        <f t="shared" si="96"/>
        <v>-0.59487432232626913</v>
      </c>
      <c r="E6063">
        <v>-1.3599999999999945E-2</v>
      </c>
    </row>
    <row r="6064" spans="2:5" x14ac:dyDescent="0.35">
      <c r="B6064" s="191">
        <v>39387</v>
      </c>
      <c r="C6064" s="72">
        <v>60.87</v>
      </c>
      <c r="D6064" s="192">
        <f t="shared" si="96"/>
        <v>2.5002875215641169</v>
      </c>
      <c r="E6064">
        <v>-1.3612056392805161E-2</v>
      </c>
    </row>
    <row r="6065" spans="2:5" x14ac:dyDescent="0.35">
      <c r="B6065" s="191">
        <v>35258</v>
      </c>
      <c r="C6065" s="72">
        <v>17.39</v>
      </c>
      <c r="D6065" s="192">
        <f t="shared" si="96"/>
        <v>-0.54559707342565988</v>
      </c>
      <c r="E6065">
        <v>-1.3613159387407703E-2</v>
      </c>
    </row>
    <row r="6066" spans="2:5" x14ac:dyDescent="0.35">
      <c r="B6066" s="191">
        <v>39771</v>
      </c>
      <c r="C6066" s="72">
        <v>38.270000000000003</v>
      </c>
      <c r="D6066" s="192">
        <f t="shared" si="96"/>
        <v>0.47248941900731078</v>
      </c>
      <c r="E6066">
        <v>-1.365979381443283E-2</v>
      </c>
    </row>
    <row r="6067" spans="2:5" x14ac:dyDescent="0.35">
      <c r="B6067" s="191">
        <v>36229</v>
      </c>
      <c r="C6067" s="72">
        <v>25.99</v>
      </c>
      <c r="D6067" s="192">
        <f t="shared" si="96"/>
        <v>-0.815359477124183</v>
      </c>
      <c r="E6067">
        <v>-1.3662239089184181E-2</v>
      </c>
    </row>
    <row r="6068" spans="2:5" x14ac:dyDescent="0.35">
      <c r="B6068" s="191">
        <v>41247</v>
      </c>
      <c r="C6068" s="72">
        <v>140.76</v>
      </c>
      <c r="D6068" s="192">
        <f t="shared" si="96"/>
        <v>1.6719817767653757</v>
      </c>
      <c r="E6068">
        <v>-1.3664073996216275E-2</v>
      </c>
    </row>
    <row r="6069" spans="2:5" x14ac:dyDescent="0.35">
      <c r="B6069" s="191">
        <v>39721</v>
      </c>
      <c r="C6069" s="72">
        <v>52.68</v>
      </c>
      <c r="D6069" s="192">
        <f t="shared" si="96"/>
        <v>-0.54908841907044426</v>
      </c>
      <c r="E6069">
        <v>-1.3667852462085683E-2</v>
      </c>
    </row>
    <row r="6070" spans="2:5" x14ac:dyDescent="0.35">
      <c r="B6070" s="191">
        <v>42181</v>
      </c>
      <c r="C6070" s="72">
        <v>116.83</v>
      </c>
      <c r="D6070" s="192">
        <f t="shared" si="96"/>
        <v>0.10258588146470382</v>
      </c>
      <c r="E6070">
        <v>-1.3676656817222521E-2</v>
      </c>
    </row>
    <row r="6071" spans="2:5" x14ac:dyDescent="0.35">
      <c r="B6071" s="191">
        <v>42493</v>
      </c>
      <c r="C6071" s="72">
        <v>105.96</v>
      </c>
      <c r="D6071" s="192">
        <f t="shared" si="96"/>
        <v>0.14033577270770548</v>
      </c>
      <c r="E6071">
        <v>-1.3683328679140017E-2</v>
      </c>
    </row>
    <row r="6072" spans="2:5" x14ac:dyDescent="0.35">
      <c r="B6072" s="191">
        <v>42426</v>
      </c>
      <c r="C6072" s="72">
        <v>92.92</v>
      </c>
      <c r="D6072" s="192">
        <f t="shared" si="96"/>
        <v>6.1697530864197532</v>
      </c>
      <c r="E6072">
        <v>-1.3692813926334702E-2</v>
      </c>
    </row>
    <row r="6073" spans="2:5" x14ac:dyDescent="0.35">
      <c r="B6073" s="191">
        <v>35383</v>
      </c>
      <c r="C6073" s="72">
        <v>12.96</v>
      </c>
      <c r="D6073" s="192">
        <f t="shared" si="96"/>
        <v>-0.88982402448355014</v>
      </c>
      <c r="E6073">
        <v>-1.3698630136986245E-2</v>
      </c>
    </row>
    <row r="6074" spans="2:5" x14ac:dyDescent="0.35">
      <c r="B6074" s="191">
        <v>42559</v>
      </c>
      <c r="C6074" s="72">
        <v>117.63</v>
      </c>
      <c r="D6074" s="192">
        <f t="shared" si="96"/>
        <v>0.29150197628458496</v>
      </c>
      <c r="E6074">
        <v>-1.3750314412677156E-2</v>
      </c>
    </row>
    <row r="6075" spans="2:5" x14ac:dyDescent="0.35">
      <c r="B6075" s="191">
        <v>40410</v>
      </c>
      <c r="C6075" s="72">
        <v>91.08</v>
      </c>
      <c r="D6075" s="192">
        <f t="shared" si="96"/>
        <v>5.0598802395209583</v>
      </c>
      <c r="E6075">
        <v>-1.3752030319436837E-2</v>
      </c>
    </row>
    <row r="6076" spans="2:5" x14ac:dyDescent="0.35">
      <c r="B6076" s="191">
        <v>37839</v>
      </c>
      <c r="C6076" s="72">
        <v>15.03</v>
      </c>
      <c r="D6076" s="192">
        <f t="shared" si="96"/>
        <v>-0.73417049876193841</v>
      </c>
      <c r="E6076">
        <v>-1.3779527559055205E-2</v>
      </c>
    </row>
    <row r="6077" spans="2:5" x14ac:dyDescent="0.35">
      <c r="B6077" s="191">
        <v>40007</v>
      </c>
      <c r="C6077" s="72">
        <v>56.54</v>
      </c>
      <c r="D6077" s="192">
        <f t="shared" si="96"/>
        <v>-0.93053029930702313</v>
      </c>
      <c r="E6077">
        <v>-1.3779870922728032E-2</v>
      </c>
    </row>
    <row r="6078" spans="2:5" x14ac:dyDescent="0.35">
      <c r="B6078" s="191">
        <v>45163</v>
      </c>
      <c r="C6078" s="72">
        <v>813.88</v>
      </c>
      <c r="D6078" s="192">
        <f t="shared" si="96"/>
        <v>26.138379459819941</v>
      </c>
      <c r="E6078">
        <v>-1.3801543737201105E-2</v>
      </c>
    </row>
    <row r="6079" spans="2:5" x14ac:dyDescent="0.35">
      <c r="B6079" s="191">
        <v>38280</v>
      </c>
      <c r="C6079" s="72">
        <v>29.99</v>
      </c>
      <c r="D6079" s="192">
        <f t="shared" si="96"/>
        <v>3.3355570380244615E-4</v>
      </c>
      <c r="E6079">
        <v>-1.3811246300559077E-2</v>
      </c>
    </row>
    <row r="6080" spans="2:5" x14ac:dyDescent="0.35">
      <c r="B6080" s="191">
        <v>38272</v>
      </c>
      <c r="C6080" s="72">
        <v>29.98</v>
      </c>
      <c r="D6080" s="192">
        <f t="shared" si="96"/>
        <v>-0.97323118682810095</v>
      </c>
      <c r="E6080">
        <v>-1.3815789473684115E-2</v>
      </c>
    </row>
    <row r="6081" spans="2:5" x14ac:dyDescent="0.35">
      <c r="B6081" s="191">
        <v>45314</v>
      </c>
      <c r="C6081" s="72">
        <v>1119.96</v>
      </c>
      <c r="D6081" s="192">
        <f t="shared" si="96"/>
        <v>7.6230366492146597</v>
      </c>
      <c r="E6081">
        <v>-1.3815876370360636E-2</v>
      </c>
    </row>
    <row r="6082" spans="2:5" x14ac:dyDescent="0.35">
      <c r="B6082" s="191">
        <v>41191</v>
      </c>
      <c r="C6082" s="72">
        <v>129.88</v>
      </c>
      <c r="D6082" s="192">
        <f t="shared" si="96"/>
        <v>8.1016117729502444</v>
      </c>
      <c r="E6082">
        <v>-1.3819286256643859E-2</v>
      </c>
    </row>
    <row r="6083" spans="2:5" x14ac:dyDescent="0.35">
      <c r="B6083" s="191">
        <v>37823</v>
      </c>
      <c r="C6083" s="72">
        <v>14.27</v>
      </c>
      <c r="D6083" s="192">
        <f t="shared" si="96"/>
        <v>-0.88946553059643685</v>
      </c>
      <c r="E6083">
        <v>-1.3821700069108545E-2</v>
      </c>
    </row>
    <row r="6084" spans="2:5" x14ac:dyDescent="0.35">
      <c r="B6084" s="191">
        <v>41533</v>
      </c>
      <c r="C6084" s="72">
        <v>129.1</v>
      </c>
      <c r="D6084" s="192">
        <f t="shared" ref="D6084:D6147" si="97">C6084/C6085-1</f>
        <v>-0.88429411342941133</v>
      </c>
      <c r="E6084">
        <v>-1.3826292872966217E-2</v>
      </c>
    </row>
    <row r="6085" spans="2:5" x14ac:dyDescent="0.35">
      <c r="B6085" s="191">
        <v>46083</v>
      </c>
      <c r="C6085" s="72">
        <v>1115.76</v>
      </c>
      <c r="D6085" s="192">
        <f t="shared" si="97"/>
        <v>6.6453336987803207</v>
      </c>
      <c r="E6085">
        <v>-1.3849729987714721E-2</v>
      </c>
    </row>
    <row r="6086" spans="2:5" x14ac:dyDescent="0.35">
      <c r="B6086" s="191">
        <v>41897</v>
      </c>
      <c r="C6086" s="72">
        <v>145.94</v>
      </c>
      <c r="D6086" s="192">
        <f t="shared" si="97"/>
        <v>1.15791808369067</v>
      </c>
      <c r="E6086">
        <v>-1.3852287316710621E-2</v>
      </c>
    </row>
    <row r="6087" spans="2:5" x14ac:dyDescent="0.35">
      <c r="B6087" s="191">
        <v>38748</v>
      </c>
      <c r="C6087" s="72">
        <v>67.63</v>
      </c>
      <c r="D6087" s="192">
        <f t="shared" si="97"/>
        <v>1.0663000305530095</v>
      </c>
      <c r="E6087">
        <v>-1.3852435112277628E-2</v>
      </c>
    </row>
    <row r="6088" spans="2:5" x14ac:dyDescent="0.35">
      <c r="B6088" s="191">
        <v>36405</v>
      </c>
      <c r="C6088" s="72">
        <v>32.729999999999997</v>
      </c>
      <c r="D6088" s="192">
        <f t="shared" si="97"/>
        <v>-0.56979495268138802</v>
      </c>
      <c r="E6088">
        <v>-1.3859596263934959E-2</v>
      </c>
    </row>
    <row r="6089" spans="2:5" x14ac:dyDescent="0.35">
      <c r="B6089" s="191">
        <v>40053</v>
      </c>
      <c r="C6089" s="72">
        <v>76.08</v>
      </c>
      <c r="D6089" s="192">
        <f t="shared" si="97"/>
        <v>-0.40548566070172698</v>
      </c>
      <c r="E6089">
        <v>-1.3869086195722691E-2</v>
      </c>
    </row>
    <row r="6090" spans="2:5" x14ac:dyDescent="0.35">
      <c r="B6090" s="191">
        <v>42779</v>
      </c>
      <c r="C6090" s="72">
        <v>127.97</v>
      </c>
      <c r="D6090" s="192">
        <f t="shared" si="97"/>
        <v>0.30435225766996221</v>
      </c>
      <c r="E6090">
        <v>-1.3870694305309517E-2</v>
      </c>
    </row>
    <row r="6091" spans="2:5" x14ac:dyDescent="0.35">
      <c r="B6091" s="191">
        <v>41096</v>
      </c>
      <c r="C6091" s="72">
        <v>98.11</v>
      </c>
      <c r="D6091" s="192">
        <f t="shared" si="97"/>
        <v>3.059164253206454</v>
      </c>
      <c r="E6091">
        <v>-1.3870740777967572E-2</v>
      </c>
    </row>
    <row r="6092" spans="2:5" x14ac:dyDescent="0.35">
      <c r="B6092" s="191">
        <v>36371</v>
      </c>
      <c r="C6092" s="72">
        <v>24.17</v>
      </c>
      <c r="D6092" s="192">
        <f t="shared" si="97"/>
        <v>-0.87495473123286249</v>
      </c>
      <c r="E6092">
        <v>-1.3871889024887785E-2</v>
      </c>
    </row>
    <row r="6093" spans="2:5" x14ac:dyDescent="0.35">
      <c r="B6093" s="191">
        <v>43587</v>
      </c>
      <c r="C6093" s="72">
        <v>193.29</v>
      </c>
      <c r="D6093" s="192">
        <f t="shared" si="97"/>
        <v>12.602392681210414</v>
      </c>
      <c r="E6093">
        <v>-1.3876843018213347E-2</v>
      </c>
    </row>
    <row r="6094" spans="2:5" x14ac:dyDescent="0.35">
      <c r="B6094" s="191">
        <v>37434</v>
      </c>
      <c r="C6094" s="72">
        <v>14.21</v>
      </c>
      <c r="D6094" s="192">
        <f t="shared" si="97"/>
        <v>-0.86923713996503171</v>
      </c>
      <c r="E6094">
        <v>-1.3879250520471897E-2</v>
      </c>
    </row>
    <row r="6095" spans="2:5" x14ac:dyDescent="0.35">
      <c r="B6095" s="191">
        <v>41353</v>
      </c>
      <c r="C6095" s="72">
        <v>108.67</v>
      </c>
      <c r="D6095" s="192">
        <f t="shared" si="97"/>
        <v>0.10123631941629507</v>
      </c>
      <c r="E6095">
        <v>-1.3883847549909234E-2</v>
      </c>
    </row>
    <row r="6096" spans="2:5" x14ac:dyDescent="0.35">
      <c r="B6096" s="191">
        <v>40443</v>
      </c>
      <c r="C6096" s="72">
        <v>98.68</v>
      </c>
      <c r="D6096" s="192">
        <f t="shared" si="97"/>
        <v>-0.88483264086643942</v>
      </c>
      <c r="E6096">
        <v>-1.3890276806235446E-2</v>
      </c>
    </row>
    <row r="6097" spans="2:5" x14ac:dyDescent="0.35">
      <c r="B6097" s="191">
        <v>45197</v>
      </c>
      <c r="C6097" s="72">
        <v>856.84</v>
      </c>
      <c r="D6097" s="192">
        <f t="shared" si="97"/>
        <v>12.436412106005958</v>
      </c>
      <c r="E6097">
        <v>-1.3902315518114383E-2</v>
      </c>
    </row>
    <row r="6098" spans="2:5" x14ac:dyDescent="0.35">
      <c r="B6098" s="191">
        <v>38751</v>
      </c>
      <c r="C6098" s="72">
        <v>63.77</v>
      </c>
      <c r="D6098" s="192">
        <f t="shared" si="97"/>
        <v>5.0047080979284377</v>
      </c>
      <c r="E6098">
        <v>-1.3916808411937542E-2</v>
      </c>
    </row>
    <row r="6099" spans="2:5" x14ac:dyDescent="0.35">
      <c r="B6099" s="191">
        <v>37294</v>
      </c>
      <c r="C6099" s="72">
        <v>10.62</v>
      </c>
      <c r="D6099" s="192">
        <f t="shared" si="97"/>
        <v>-0.89930786005499197</v>
      </c>
      <c r="E6099">
        <v>-1.3927576601671321E-2</v>
      </c>
    </row>
    <row r="6100" spans="2:5" x14ac:dyDescent="0.35">
      <c r="B6100" s="191">
        <v>42689</v>
      </c>
      <c r="C6100" s="72">
        <v>105.47</v>
      </c>
      <c r="D6100" s="192">
        <f t="shared" si="97"/>
        <v>0.79860163710777621</v>
      </c>
      <c r="E6100">
        <v>-1.3930441286462147E-2</v>
      </c>
    </row>
    <row r="6101" spans="2:5" x14ac:dyDescent="0.35">
      <c r="B6101" s="191">
        <v>38593</v>
      </c>
      <c r="C6101" s="72">
        <v>58.64</v>
      </c>
      <c r="D6101" s="192">
        <f t="shared" si="97"/>
        <v>-0.54390604340048221</v>
      </c>
      <c r="E6101">
        <v>-1.3956616781570563E-2</v>
      </c>
    </row>
    <row r="6102" spans="2:5" x14ac:dyDescent="0.35">
      <c r="B6102" s="191">
        <v>41296</v>
      </c>
      <c r="C6102" s="72">
        <v>128.57</v>
      </c>
      <c r="D6102" s="192">
        <f t="shared" si="97"/>
        <v>-0.84216018463955999</v>
      </c>
      <c r="E6102">
        <v>-1.3958125623130591E-2</v>
      </c>
    </row>
    <row r="6103" spans="2:5" x14ac:dyDescent="0.35">
      <c r="B6103" s="191">
        <v>45114</v>
      </c>
      <c r="C6103" s="72">
        <v>814.56</v>
      </c>
      <c r="D6103" s="192">
        <f t="shared" si="97"/>
        <v>31.978137651821861</v>
      </c>
      <c r="E6103">
        <v>-1.3969253117056102E-2</v>
      </c>
    </row>
    <row r="6104" spans="2:5" x14ac:dyDescent="0.35">
      <c r="B6104" s="191">
        <v>35625</v>
      </c>
      <c r="C6104" s="72">
        <v>24.7</v>
      </c>
      <c r="D6104" s="192">
        <f t="shared" si="97"/>
        <v>0.4606741573033708</v>
      </c>
      <c r="E6104">
        <v>-1.3972055888223589E-2</v>
      </c>
    </row>
    <row r="6105" spans="2:5" x14ac:dyDescent="0.35">
      <c r="B6105" s="191">
        <v>36903</v>
      </c>
      <c r="C6105" s="72">
        <v>16.91</v>
      </c>
      <c r="D6105" s="192">
        <f t="shared" si="97"/>
        <v>-0.19971604353999051</v>
      </c>
      <c r="E6105">
        <v>-1.3994169096209874E-2</v>
      </c>
    </row>
    <row r="6106" spans="2:5" x14ac:dyDescent="0.35">
      <c r="B6106" s="191">
        <v>35775</v>
      </c>
      <c r="C6106" s="72">
        <v>21.13</v>
      </c>
      <c r="D6106" s="192">
        <f t="shared" si="97"/>
        <v>-0.24991125310614137</v>
      </c>
      <c r="E6106">
        <v>-1.3999066728884735E-2</v>
      </c>
    </row>
    <row r="6107" spans="2:5" x14ac:dyDescent="0.35">
      <c r="B6107" s="191">
        <v>38225</v>
      </c>
      <c r="C6107" s="72">
        <v>28.17</v>
      </c>
      <c r="D6107" s="192">
        <f t="shared" si="97"/>
        <v>-0.95036298280236819</v>
      </c>
      <c r="E6107">
        <v>-1.4000700035001645E-2</v>
      </c>
    </row>
    <row r="6108" spans="2:5" x14ac:dyDescent="0.35">
      <c r="B6108" s="191">
        <v>44273</v>
      </c>
      <c r="C6108" s="72">
        <v>567.52</v>
      </c>
      <c r="D6108" s="192">
        <f t="shared" si="97"/>
        <v>4.7163577759871069</v>
      </c>
      <c r="E6108">
        <v>-1.4003266270544601E-2</v>
      </c>
    </row>
    <row r="6109" spans="2:5" x14ac:dyDescent="0.35">
      <c r="B6109" s="191">
        <v>40956</v>
      </c>
      <c r="C6109" s="72">
        <v>99.28</v>
      </c>
      <c r="D6109" s="192">
        <f t="shared" si="97"/>
        <v>6.0343906867457164E-2</v>
      </c>
      <c r="E6109">
        <v>-1.400337670076468E-2</v>
      </c>
    </row>
    <row r="6110" spans="2:5" x14ac:dyDescent="0.35">
      <c r="B6110" s="191">
        <v>40388</v>
      </c>
      <c r="C6110" s="72">
        <v>93.63</v>
      </c>
      <c r="D6110" s="192">
        <f t="shared" si="97"/>
        <v>1.464595946301658</v>
      </c>
      <c r="E6110">
        <v>-1.4005897219881991E-2</v>
      </c>
    </row>
    <row r="6111" spans="2:5" x14ac:dyDescent="0.35">
      <c r="B6111" s="191">
        <v>38446</v>
      </c>
      <c r="C6111" s="72">
        <v>37.99</v>
      </c>
      <c r="D6111" s="192">
        <f t="shared" si="97"/>
        <v>-0.30687830687830686</v>
      </c>
      <c r="E6111">
        <v>-1.4015053205294503E-2</v>
      </c>
    </row>
    <row r="6112" spans="2:5" x14ac:dyDescent="0.35">
      <c r="B6112" s="191">
        <v>39016</v>
      </c>
      <c r="C6112" s="72">
        <v>54.81</v>
      </c>
      <c r="D6112" s="192">
        <f t="shared" si="97"/>
        <v>-0.89372139920887306</v>
      </c>
      <c r="E6112">
        <v>-1.4031300593632001E-2</v>
      </c>
    </row>
    <row r="6113" spans="2:5" x14ac:dyDescent="0.35">
      <c r="B6113" s="191">
        <v>44092</v>
      </c>
      <c r="C6113" s="72">
        <v>515.72</v>
      </c>
      <c r="D6113" s="192">
        <f t="shared" si="97"/>
        <v>-4.2498282616364347E-2</v>
      </c>
      <c r="E6113">
        <v>-1.4032806943753862E-2</v>
      </c>
    </row>
    <row r="6114" spans="2:5" x14ac:dyDescent="0.35">
      <c r="B6114" s="191">
        <v>44224</v>
      </c>
      <c r="C6114" s="72">
        <v>538.61</v>
      </c>
      <c r="D6114" s="192">
        <f t="shared" si="97"/>
        <v>5.9858625162127117</v>
      </c>
      <c r="E6114">
        <v>-1.4058467114536177E-2</v>
      </c>
    </row>
    <row r="6115" spans="2:5" x14ac:dyDescent="0.35">
      <c r="B6115" s="191">
        <v>40050</v>
      </c>
      <c r="C6115" s="72">
        <v>77.099999999999994</v>
      </c>
      <c r="D6115" s="192">
        <f t="shared" si="97"/>
        <v>-4.3186895011169124E-2</v>
      </c>
      <c r="E6115">
        <v>-1.406649616368294E-2</v>
      </c>
    </row>
    <row r="6116" spans="2:5" x14ac:dyDescent="0.35">
      <c r="B6116" s="191">
        <v>40709</v>
      </c>
      <c r="C6116" s="72">
        <v>80.58</v>
      </c>
      <c r="D6116" s="192">
        <f t="shared" si="97"/>
        <v>-6.4871765115469437E-2</v>
      </c>
      <c r="E6116">
        <v>-1.4070720665606329E-2</v>
      </c>
    </row>
    <row r="6117" spans="2:5" x14ac:dyDescent="0.35">
      <c r="B6117" s="191">
        <v>40336</v>
      </c>
      <c r="C6117" s="72">
        <v>86.17</v>
      </c>
      <c r="D6117" s="192">
        <f t="shared" si="97"/>
        <v>-0.64742225859247138</v>
      </c>
      <c r="E6117">
        <v>-1.4073226544622508E-2</v>
      </c>
    </row>
    <row r="6118" spans="2:5" x14ac:dyDescent="0.35">
      <c r="B6118" s="191">
        <v>43271</v>
      </c>
      <c r="C6118" s="72">
        <v>244.4</v>
      </c>
      <c r="D6118" s="192">
        <f t="shared" si="97"/>
        <v>2.6385291052553224</v>
      </c>
      <c r="E6118">
        <v>-1.4078825285408825E-2</v>
      </c>
    </row>
    <row r="6119" spans="2:5" x14ac:dyDescent="0.35">
      <c r="B6119" s="191">
        <v>38701</v>
      </c>
      <c r="C6119" s="72">
        <v>67.17</v>
      </c>
      <c r="D6119" s="192">
        <f t="shared" si="97"/>
        <v>-0.52232968283316739</v>
      </c>
      <c r="E6119">
        <v>-1.4090708938793384E-2</v>
      </c>
    </row>
    <row r="6120" spans="2:5" x14ac:dyDescent="0.35">
      <c r="B6120" s="191">
        <v>41978</v>
      </c>
      <c r="C6120" s="72">
        <v>140.62</v>
      </c>
      <c r="D6120" s="192">
        <f t="shared" si="97"/>
        <v>0.5589800443458981</v>
      </c>
      <c r="E6120">
        <v>-1.4092406927013856E-2</v>
      </c>
    </row>
    <row r="6121" spans="2:5" x14ac:dyDescent="0.35">
      <c r="B6121" s="191">
        <v>40997</v>
      </c>
      <c r="C6121" s="72">
        <v>90.2</v>
      </c>
      <c r="D6121" s="192">
        <f t="shared" si="97"/>
        <v>0.20588235294117663</v>
      </c>
      <c r="E6121">
        <v>-1.4099901628593203E-2</v>
      </c>
    </row>
    <row r="6122" spans="2:5" x14ac:dyDescent="0.35">
      <c r="B6122" s="191">
        <v>40057</v>
      </c>
      <c r="C6122" s="72">
        <v>74.8</v>
      </c>
      <c r="D6122" s="192">
        <f t="shared" si="97"/>
        <v>2.1481481481481479</v>
      </c>
      <c r="E6122">
        <v>-1.4103071042572912E-2</v>
      </c>
    </row>
    <row r="6123" spans="2:5" x14ac:dyDescent="0.35">
      <c r="B6123" s="191">
        <v>35641</v>
      </c>
      <c r="C6123" s="72">
        <v>23.76</v>
      </c>
      <c r="D6123" s="192">
        <f t="shared" si="97"/>
        <v>0.5458685751463892</v>
      </c>
      <c r="E6123">
        <v>-1.4107883817427336E-2</v>
      </c>
    </row>
    <row r="6124" spans="2:5" x14ac:dyDescent="0.35">
      <c r="B6124" s="191">
        <v>36782</v>
      </c>
      <c r="C6124" s="72">
        <v>15.37</v>
      </c>
      <c r="D6124" s="192">
        <f t="shared" si="97"/>
        <v>-0.15270121278941573</v>
      </c>
      <c r="E6124">
        <v>-1.4111610006414366E-2</v>
      </c>
    </row>
    <row r="6125" spans="2:5" x14ac:dyDescent="0.35">
      <c r="B6125" s="191">
        <v>37915</v>
      </c>
      <c r="C6125" s="72">
        <v>18.14</v>
      </c>
      <c r="D6125" s="192">
        <f t="shared" si="97"/>
        <v>-0.86219993922819804</v>
      </c>
      <c r="E6125">
        <v>-1.4130434782608559E-2</v>
      </c>
    </row>
    <row r="6126" spans="2:5" x14ac:dyDescent="0.35">
      <c r="B6126" s="191">
        <v>41551</v>
      </c>
      <c r="C6126" s="72">
        <v>131.63999999999999</v>
      </c>
      <c r="D6126" s="192">
        <f t="shared" si="97"/>
        <v>-0.894051461178762</v>
      </c>
      <c r="E6126">
        <v>-1.415412266906324E-2</v>
      </c>
    </row>
    <row r="6127" spans="2:5" x14ac:dyDescent="0.35">
      <c r="B6127" s="191">
        <v>46154</v>
      </c>
      <c r="C6127" s="72">
        <v>1242.49</v>
      </c>
      <c r="D6127" s="192">
        <f t="shared" si="97"/>
        <v>4.1589852184022584</v>
      </c>
      <c r="E6127">
        <v>-1.4162844946601694E-2</v>
      </c>
    </row>
    <row r="6128" spans="2:5" x14ac:dyDescent="0.35">
      <c r="B6128" s="191">
        <v>43661</v>
      </c>
      <c r="C6128" s="72">
        <v>240.84</v>
      </c>
      <c r="D6128" s="192">
        <f t="shared" si="97"/>
        <v>13.421556886227545</v>
      </c>
      <c r="E6128">
        <v>-1.4162914449447395E-2</v>
      </c>
    </row>
    <row r="6129" spans="2:5" x14ac:dyDescent="0.35">
      <c r="B6129" s="191">
        <v>35195</v>
      </c>
      <c r="C6129" s="72">
        <v>16.7</v>
      </c>
      <c r="D6129" s="192">
        <f t="shared" si="97"/>
        <v>-0.72721332897745827</v>
      </c>
      <c r="E6129">
        <v>-1.416765053128699E-2</v>
      </c>
    </row>
    <row r="6130" spans="2:5" x14ac:dyDescent="0.35">
      <c r="B6130" s="191">
        <v>39241</v>
      </c>
      <c r="C6130" s="72">
        <v>61.22</v>
      </c>
      <c r="D6130" s="192">
        <f t="shared" si="97"/>
        <v>-0.41700790400914201</v>
      </c>
      <c r="E6130">
        <v>-1.4170692431561993E-2</v>
      </c>
    </row>
    <row r="6131" spans="2:5" x14ac:dyDescent="0.35">
      <c r="B6131" s="191">
        <v>40473</v>
      </c>
      <c r="C6131" s="72">
        <v>105.01</v>
      </c>
      <c r="D6131" s="192">
        <f t="shared" si="97"/>
        <v>-0.48086810361874632</v>
      </c>
      <c r="E6131">
        <v>-1.417574164476143E-2</v>
      </c>
    </row>
    <row r="6132" spans="2:5" x14ac:dyDescent="0.35">
      <c r="B6132" s="191">
        <v>43426</v>
      </c>
      <c r="C6132" s="72">
        <v>202.28</v>
      </c>
      <c r="D6132" s="192">
        <f t="shared" si="97"/>
        <v>7.5675561202880139</v>
      </c>
      <c r="E6132">
        <v>-1.4181977679224134E-2</v>
      </c>
    </row>
    <row r="6133" spans="2:5" x14ac:dyDescent="0.35">
      <c r="B6133" s="191">
        <v>38082</v>
      </c>
      <c r="C6133" s="72">
        <v>23.61</v>
      </c>
      <c r="D6133" s="192">
        <f t="shared" si="97"/>
        <v>-0.80887233870314901</v>
      </c>
      <c r="E6133">
        <v>-1.4196242171189977E-2</v>
      </c>
    </row>
    <row r="6134" spans="2:5" x14ac:dyDescent="0.35">
      <c r="B6134" s="191">
        <v>41425</v>
      </c>
      <c r="C6134" s="72">
        <v>123.53</v>
      </c>
      <c r="D6134" s="192">
        <f t="shared" si="97"/>
        <v>-0.43293242746970251</v>
      </c>
      <c r="E6134">
        <v>-1.4204772165030688E-2</v>
      </c>
    </row>
    <row r="6135" spans="2:5" x14ac:dyDescent="0.35">
      <c r="B6135" s="191">
        <v>43606</v>
      </c>
      <c r="C6135" s="72">
        <v>217.84</v>
      </c>
      <c r="D6135" s="192">
        <f t="shared" si="97"/>
        <v>2.5699770567027205</v>
      </c>
      <c r="E6135">
        <v>-1.4209430717711968E-2</v>
      </c>
    </row>
    <row r="6136" spans="2:5" x14ac:dyDescent="0.35">
      <c r="B6136" s="191">
        <v>38625</v>
      </c>
      <c r="C6136" s="72">
        <v>61.02</v>
      </c>
      <c r="D6136" s="192">
        <f t="shared" si="97"/>
        <v>0.31395348837209314</v>
      </c>
      <c r="E6136">
        <v>-1.4216478190629989E-2</v>
      </c>
    </row>
    <row r="6137" spans="2:5" x14ac:dyDescent="0.35">
      <c r="B6137" s="191">
        <v>38876</v>
      </c>
      <c r="C6137" s="72">
        <v>46.44</v>
      </c>
      <c r="D6137" s="192">
        <f t="shared" si="97"/>
        <v>-9.3853658536585449E-2</v>
      </c>
      <c r="E6137">
        <v>-1.4222033538526913E-2</v>
      </c>
    </row>
    <row r="6138" spans="2:5" x14ac:dyDescent="0.35">
      <c r="B6138" s="191">
        <v>39121</v>
      </c>
      <c r="C6138" s="72">
        <v>51.25</v>
      </c>
      <c r="D6138" s="192">
        <f t="shared" si="97"/>
        <v>1.8488048916064481</v>
      </c>
      <c r="E6138">
        <v>-1.4233506443546928E-2</v>
      </c>
    </row>
    <row r="6139" spans="2:5" x14ac:dyDescent="0.35">
      <c r="B6139" s="191">
        <v>35166</v>
      </c>
      <c r="C6139" s="72">
        <v>17.989999999999998</v>
      </c>
      <c r="D6139" s="192">
        <f t="shared" si="97"/>
        <v>-0.27721976697468875</v>
      </c>
      <c r="E6139">
        <v>-1.4246575342465873E-2</v>
      </c>
    </row>
    <row r="6140" spans="2:5" x14ac:dyDescent="0.35">
      <c r="B6140" s="191">
        <v>35864</v>
      </c>
      <c r="C6140" s="72">
        <v>24.89</v>
      </c>
      <c r="D6140" s="192">
        <f t="shared" si="97"/>
        <v>-0.62486812358703836</v>
      </c>
      <c r="E6140">
        <v>-1.425742574257427E-2</v>
      </c>
    </row>
    <row r="6141" spans="2:5" x14ac:dyDescent="0.35">
      <c r="B6141" s="191">
        <v>38778</v>
      </c>
      <c r="C6141" s="72">
        <v>66.349999999999994</v>
      </c>
      <c r="D6141" s="192">
        <f t="shared" si="97"/>
        <v>4.333601286173633</v>
      </c>
      <c r="E6141">
        <v>-1.4262368147377913E-2</v>
      </c>
    </row>
    <row r="6142" spans="2:5" x14ac:dyDescent="0.35">
      <c r="B6142" s="191">
        <v>35486</v>
      </c>
      <c r="C6142" s="72">
        <v>12.44</v>
      </c>
      <c r="D6142" s="192">
        <f t="shared" si="97"/>
        <v>-0.56088951641369578</v>
      </c>
      <c r="E6142">
        <v>-1.426307448494446E-2</v>
      </c>
    </row>
    <row r="6143" spans="2:5" x14ac:dyDescent="0.35">
      <c r="B6143" s="191">
        <v>36250</v>
      </c>
      <c r="C6143" s="72">
        <v>28.33</v>
      </c>
      <c r="D6143" s="192">
        <f t="shared" si="97"/>
        <v>-0.86715123094958968</v>
      </c>
      <c r="E6143">
        <v>-1.4265831593597733E-2</v>
      </c>
    </row>
    <row r="6144" spans="2:5" x14ac:dyDescent="0.35">
      <c r="B6144" s="191">
        <v>43376</v>
      </c>
      <c r="C6144" s="72">
        <v>213.25</v>
      </c>
      <c r="D6144" s="192">
        <f t="shared" si="97"/>
        <v>7.3660258925068653</v>
      </c>
      <c r="E6144">
        <v>-1.4283072940741492E-2</v>
      </c>
    </row>
    <row r="6145" spans="2:5" x14ac:dyDescent="0.35">
      <c r="B6145" s="191">
        <v>38050</v>
      </c>
      <c r="C6145" s="72">
        <v>25.49</v>
      </c>
      <c r="D6145" s="192">
        <f t="shared" si="97"/>
        <v>-0.96372408100530838</v>
      </c>
      <c r="E6145">
        <v>-1.4307811291569994E-2</v>
      </c>
    </row>
    <row r="6146" spans="2:5" x14ac:dyDescent="0.35">
      <c r="B6146" s="191">
        <v>44960</v>
      </c>
      <c r="C6146" s="72">
        <v>702.67</v>
      </c>
      <c r="D6146" s="192">
        <f t="shared" si="97"/>
        <v>50.029048656499633</v>
      </c>
      <c r="E6146">
        <v>-1.4308359167870766E-2</v>
      </c>
    </row>
    <row r="6147" spans="2:5" x14ac:dyDescent="0.35">
      <c r="B6147" s="191">
        <v>35339</v>
      </c>
      <c r="C6147" s="72">
        <v>13.77</v>
      </c>
      <c r="D6147" s="192">
        <f t="shared" si="97"/>
        <v>-0.92642265562383119</v>
      </c>
      <c r="E6147">
        <v>-1.431639226914827E-2</v>
      </c>
    </row>
    <row r="6148" spans="2:5" x14ac:dyDescent="0.35">
      <c r="B6148" s="191">
        <v>43592</v>
      </c>
      <c r="C6148" s="72">
        <v>187.15</v>
      </c>
      <c r="D6148" s="192">
        <f t="shared" ref="D6148:D6211" si="98">C6148/C6149-1</f>
        <v>0.38199675084921014</v>
      </c>
      <c r="E6148">
        <v>-1.4325591193974807E-2</v>
      </c>
    </row>
    <row r="6149" spans="2:5" x14ac:dyDescent="0.35">
      <c r="B6149" s="191">
        <v>42051</v>
      </c>
      <c r="C6149" s="72">
        <v>135.41999999999999</v>
      </c>
      <c r="D6149" s="192">
        <f t="shared" si="98"/>
        <v>0.27107189787873076</v>
      </c>
      <c r="E6149">
        <v>-1.4338743722250524E-2</v>
      </c>
    </row>
    <row r="6150" spans="2:5" x14ac:dyDescent="0.35">
      <c r="B6150" s="191">
        <v>42481</v>
      </c>
      <c r="C6150" s="72">
        <v>106.54</v>
      </c>
      <c r="D6150" s="192">
        <f t="shared" si="98"/>
        <v>0.55057487993014131</v>
      </c>
      <c r="E6150">
        <v>-1.4339901933573818E-2</v>
      </c>
    </row>
    <row r="6151" spans="2:5" x14ac:dyDescent="0.35">
      <c r="B6151" s="191">
        <v>40864</v>
      </c>
      <c r="C6151" s="72">
        <v>68.709999999999994</v>
      </c>
      <c r="D6151" s="192">
        <f t="shared" si="98"/>
        <v>-0.54532821598729497</v>
      </c>
      <c r="E6151">
        <v>-1.434514416869892E-2</v>
      </c>
    </row>
    <row r="6152" spans="2:5" x14ac:dyDescent="0.35">
      <c r="B6152" s="191">
        <v>42949</v>
      </c>
      <c r="C6152" s="72">
        <v>151.12</v>
      </c>
      <c r="D6152" s="192">
        <f t="shared" si="98"/>
        <v>12.750682438580528</v>
      </c>
      <c r="E6152">
        <v>-1.4349073832507053E-2</v>
      </c>
    </row>
    <row r="6153" spans="2:5" x14ac:dyDescent="0.35">
      <c r="B6153" s="191">
        <v>36822</v>
      </c>
      <c r="C6153" s="72">
        <v>10.99</v>
      </c>
      <c r="D6153" s="192">
        <f t="shared" si="98"/>
        <v>-0.83657992565055761</v>
      </c>
      <c r="E6153">
        <v>-1.4349775784753382E-2</v>
      </c>
    </row>
    <row r="6154" spans="2:5" x14ac:dyDescent="0.35">
      <c r="B6154" s="191">
        <v>38769</v>
      </c>
      <c r="C6154" s="72">
        <v>67.25</v>
      </c>
      <c r="D6154" s="192">
        <f t="shared" si="98"/>
        <v>-0.94508590279592375</v>
      </c>
      <c r="E6154">
        <v>-1.4363183350432407E-2</v>
      </c>
    </row>
    <row r="6155" spans="2:5" x14ac:dyDescent="0.35">
      <c r="B6155" s="191">
        <v>46155</v>
      </c>
      <c r="C6155" s="72">
        <v>1224.6400000000001</v>
      </c>
      <c r="D6155" s="192">
        <f t="shared" si="98"/>
        <v>18.874066861408636</v>
      </c>
      <c r="E6155">
        <v>-1.436631280734646E-2</v>
      </c>
    </row>
    <row r="6156" spans="2:5" x14ac:dyDescent="0.35">
      <c r="B6156" s="191">
        <v>38932</v>
      </c>
      <c r="C6156" s="72">
        <v>61.62</v>
      </c>
      <c r="D6156" s="192">
        <f t="shared" si="98"/>
        <v>0.18522792844777825</v>
      </c>
      <c r="E6156">
        <v>-1.4395393474088358E-2</v>
      </c>
    </row>
    <row r="6157" spans="2:5" x14ac:dyDescent="0.35">
      <c r="B6157" s="191">
        <v>39120</v>
      </c>
      <c r="C6157" s="72">
        <v>51.99</v>
      </c>
      <c r="D6157" s="192">
        <f t="shared" si="98"/>
        <v>4.0672514619883042</v>
      </c>
      <c r="E6157">
        <v>-1.4407582938388619E-2</v>
      </c>
    </row>
    <row r="6158" spans="2:5" x14ac:dyDescent="0.35">
      <c r="B6158" s="191">
        <v>37130</v>
      </c>
      <c r="C6158" s="72">
        <v>10.26</v>
      </c>
      <c r="D6158" s="192">
        <f t="shared" si="98"/>
        <v>-0.96878897575517897</v>
      </c>
      <c r="E6158">
        <v>-1.4409221902017322E-2</v>
      </c>
    </row>
    <row r="6159" spans="2:5" x14ac:dyDescent="0.35">
      <c r="B6159" s="191">
        <v>43969</v>
      </c>
      <c r="C6159" s="72">
        <v>328.73</v>
      </c>
      <c r="D6159" s="192">
        <f t="shared" si="98"/>
        <v>0.75210531926233881</v>
      </c>
      <c r="E6159">
        <v>-1.4480153495622927E-2</v>
      </c>
    </row>
    <row r="6160" spans="2:5" x14ac:dyDescent="0.35">
      <c r="B6160" s="191">
        <v>43542</v>
      </c>
      <c r="C6160" s="72">
        <v>187.62</v>
      </c>
      <c r="D6160" s="192">
        <f t="shared" si="98"/>
        <v>5.9003310040456052</v>
      </c>
      <c r="E6160">
        <v>-1.4497321147179276E-2</v>
      </c>
    </row>
    <row r="6161" spans="2:5" x14ac:dyDescent="0.35">
      <c r="B6161" s="191">
        <v>36241</v>
      </c>
      <c r="C6161" s="72">
        <v>27.19</v>
      </c>
      <c r="D6161" s="192">
        <f t="shared" si="98"/>
        <v>-0.97407809937840828</v>
      </c>
      <c r="E6161">
        <v>-1.4498006524102935E-2</v>
      </c>
    </row>
    <row r="6162" spans="2:5" x14ac:dyDescent="0.35">
      <c r="B6162" s="191">
        <v>46093</v>
      </c>
      <c r="C6162" s="72">
        <v>1048.92</v>
      </c>
      <c r="D6162" s="192">
        <f t="shared" si="98"/>
        <v>0.56254375903111931</v>
      </c>
      <c r="E6162">
        <v>-1.4534146318548657E-2</v>
      </c>
    </row>
    <row r="6163" spans="2:5" x14ac:dyDescent="0.35">
      <c r="B6163" s="191">
        <v>44998</v>
      </c>
      <c r="C6163" s="72">
        <v>671.29</v>
      </c>
      <c r="D6163" s="192">
        <f t="shared" si="98"/>
        <v>5.5249805598755835</v>
      </c>
      <c r="E6163">
        <v>-1.4547856723429398E-2</v>
      </c>
    </row>
    <row r="6164" spans="2:5" x14ac:dyDescent="0.35">
      <c r="B6164" s="191">
        <v>40434</v>
      </c>
      <c r="C6164" s="72">
        <v>102.88</v>
      </c>
      <c r="D6164" s="192">
        <f t="shared" si="98"/>
        <v>-0.25091014999271888</v>
      </c>
      <c r="E6164">
        <v>-1.4559386973180155E-2</v>
      </c>
    </row>
    <row r="6165" spans="2:5" x14ac:dyDescent="0.35">
      <c r="B6165" s="191">
        <v>42663</v>
      </c>
      <c r="C6165" s="72">
        <v>137.34</v>
      </c>
      <c r="D6165" s="192">
        <f t="shared" si="98"/>
        <v>-0.2125451522275098</v>
      </c>
      <c r="E6165">
        <v>-1.4565544952285236E-2</v>
      </c>
    </row>
    <row r="6166" spans="2:5" x14ac:dyDescent="0.35">
      <c r="B6166" s="191">
        <v>43511</v>
      </c>
      <c r="C6166" s="72">
        <v>174.41</v>
      </c>
      <c r="D6166" s="192">
        <f t="shared" si="98"/>
        <v>4.1661729857819907</v>
      </c>
      <c r="E6166">
        <v>-1.4577094751115904E-2</v>
      </c>
    </row>
    <row r="6167" spans="2:5" x14ac:dyDescent="0.35">
      <c r="B6167" s="191">
        <v>36411</v>
      </c>
      <c r="C6167" s="72">
        <v>33.76</v>
      </c>
      <c r="D6167" s="192">
        <f t="shared" si="98"/>
        <v>-0.82267044857653115</v>
      </c>
      <c r="E6167">
        <v>-1.4594279042615343E-2</v>
      </c>
    </row>
    <row r="6168" spans="2:5" x14ac:dyDescent="0.35">
      <c r="B6168" s="191">
        <v>43539</v>
      </c>
      <c r="C6168" s="72">
        <v>190.38</v>
      </c>
      <c r="D6168" s="192">
        <f t="shared" si="98"/>
        <v>0.41725601131541712</v>
      </c>
      <c r="E6168">
        <v>-1.4596273291925477E-2</v>
      </c>
    </row>
    <row r="6169" spans="2:5" x14ac:dyDescent="0.35">
      <c r="B6169" s="191">
        <v>41285</v>
      </c>
      <c r="C6169" s="72">
        <v>134.33000000000001</v>
      </c>
      <c r="D6169" s="192">
        <f t="shared" si="98"/>
        <v>0.84316684961580712</v>
      </c>
      <c r="E6169">
        <v>-1.459800469483552E-2</v>
      </c>
    </row>
    <row r="6170" spans="2:5" x14ac:dyDescent="0.35">
      <c r="B6170" s="191">
        <v>40891</v>
      </c>
      <c r="C6170" s="72">
        <v>72.88</v>
      </c>
      <c r="D6170" s="192">
        <f t="shared" si="98"/>
        <v>-0.91926979485134475</v>
      </c>
      <c r="E6170">
        <v>-1.4602487831260169E-2</v>
      </c>
    </row>
    <row r="6171" spans="2:5" x14ac:dyDescent="0.35">
      <c r="B6171" s="191">
        <v>45615</v>
      </c>
      <c r="C6171" s="72">
        <v>902.76</v>
      </c>
      <c r="D6171" s="192">
        <f t="shared" si="98"/>
        <v>27.532237673830593</v>
      </c>
      <c r="E6171">
        <v>-1.4615510560497702E-2</v>
      </c>
    </row>
    <row r="6172" spans="2:5" x14ac:dyDescent="0.35">
      <c r="B6172" s="191">
        <v>36524</v>
      </c>
      <c r="C6172" s="72">
        <v>31.64</v>
      </c>
      <c r="D6172" s="192">
        <f t="shared" si="98"/>
        <v>1.0439276485788112</v>
      </c>
      <c r="E6172">
        <v>-1.4637184677670501E-2</v>
      </c>
    </row>
    <row r="6173" spans="2:5" x14ac:dyDescent="0.35">
      <c r="B6173" s="191">
        <v>35079</v>
      </c>
      <c r="C6173" s="72">
        <v>15.48</v>
      </c>
      <c r="D6173" s="192">
        <f t="shared" si="98"/>
        <v>-0.75235962246040633</v>
      </c>
      <c r="E6173">
        <v>-1.4640356460852932E-2</v>
      </c>
    </row>
    <row r="6174" spans="2:5" x14ac:dyDescent="0.35">
      <c r="B6174" s="191">
        <v>38819</v>
      </c>
      <c r="C6174" s="72">
        <v>62.51</v>
      </c>
      <c r="D6174" s="192">
        <f t="shared" si="98"/>
        <v>1.736865148861646</v>
      </c>
      <c r="E6174">
        <v>-1.4659520807061788E-2</v>
      </c>
    </row>
    <row r="6175" spans="2:5" x14ac:dyDescent="0.35">
      <c r="B6175" s="191">
        <v>35635</v>
      </c>
      <c r="C6175" s="72">
        <v>22.84</v>
      </c>
      <c r="D6175" s="192">
        <f t="shared" si="98"/>
        <v>-0.81004657351962739</v>
      </c>
      <c r="E6175">
        <v>-1.4667817083692802E-2</v>
      </c>
    </row>
    <row r="6176" spans="2:5" x14ac:dyDescent="0.35">
      <c r="B6176" s="191">
        <v>42131</v>
      </c>
      <c r="C6176" s="72">
        <v>120.24</v>
      </c>
      <c r="D6176" s="192">
        <f t="shared" si="98"/>
        <v>-0.8361674296926096</v>
      </c>
      <c r="E6176">
        <v>-1.466852413340991E-2</v>
      </c>
    </row>
    <row r="6177" spans="2:5" x14ac:dyDescent="0.35">
      <c r="B6177" s="191">
        <v>44687</v>
      </c>
      <c r="C6177" s="72">
        <v>733.92</v>
      </c>
      <c r="D6177" s="192">
        <f t="shared" si="98"/>
        <v>12.334302325581394</v>
      </c>
      <c r="E6177">
        <v>-1.4674095455460945E-2</v>
      </c>
    </row>
    <row r="6178" spans="2:5" x14ac:dyDescent="0.35">
      <c r="B6178" s="191">
        <v>39024</v>
      </c>
      <c r="C6178" s="72">
        <v>55.04</v>
      </c>
      <c r="D6178" s="192">
        <f t="shared" si="98"/>
        <v>-0.2336396546922862</v>
      </c>
      <c r="E6178">
        <v>-1.4679556032939467E-2</v>
      </c>
    </row>
    <row r="6179" spans="2:5" x14ac:dyDescent="0.35">
      <c r="B6179" s="191">
        <v>40133</v>
      </c>
      <c r="C6179" s="72">
        <v>71.819999999999993</v>
      </c>
      <c r="D6179" s="192">
        <f t="shared" si="98"/>
        <v>-0.91862678450033997</v>
      </c>
      <c r="E6179">
        <v>-1.4679654273562992E-2</v>
      </c>
    </row>
    <row r="6180" spans="2:5" x14ac:dyDescent="0.35">
      <c r="B6180" s="191">
        <v>45239</v>
      </c>
      <c r="C6180" s="72">
        <v>882.6</v>
      </c>
      <c r="D6180" s="192">
        <f t="shared" si="98"/>
        <v>72.123446561723284</v>
      </c>
      <c r="E6180">
        <v>-1.4680435389338498E-2</v>
      </c>
    </row>
    <row r="6181" spans="2:5" x14ac:dyDescent="0.35">
      <c r="B6181" s="191">
        <v>36809</v>
      </c>
      <c r="C6181" s="72">
        <v>12.07</v>
      </c>
      <c r="D6181" s="192">
        <f t="shared" si="98"/>
        <v>-0.83783420663710872</v>
      </c>
      <c r="E6181">
        <v>-1.4693877551020362E-2</v>
      </c>
    </row>
    <row r="6182" spans="2:5" x14ac:dyDescent="0.35">
      <c r="B6182" s="191">
        <v>40228</v>
      </c>
      <c r="C6182" s="72">
        <v>74.430000000000007</v>
      </c>
      <c r="D6182" s="192">
        <f t="shared" si="98"/>
        <v>-0.9047893161409164</v>
      </c>
      <c r="E6182">
        <v>-1.4694201747418534E-2</v>
      </c>
    </row>
    <row r="6183" spans="2:5" x14ac:dyDescent="0.35">
      <c r="B6183" s="191">
        <v>44490</v>
      </c>
      <c r="C6183" s="72">
        <v>781.74</v>
      </c>
      <c r="D6183" s="192">
        <f t="shared" si="98"/>
        <v>-0.31196366804847786</v>
      </c>
      <c r="E6183">
        <v>-1.4696244013108095E-2</v>
      </c>
    </row>
    <row r="6184" spans="2:5" x14ac:dyDescent="0.35">
      <c r="B6184" s="191">
        <v>45999</v>
      </c>
      <c r="C6184" s="72">
        <v>1136.19</v>
      </c>
      <c r="D6184" s="192">
        <f t="shared" si="98"/>
        <v>83.790298507462694</v>
      </c>
      <c r="E6184">
        <v>-1.4698995785420665E-2</v>
      </c>
    </row>
    <row r="6185" spans="2:5" x14ac:dyDescent="0.35">
      <c r="B6185" s="191">
        <v>35548</v>
      </c>
      <c r="C6185" s="72">
        <v>13.4</v>
      </c>
      <c r="D6185" s="192">
        <f t="shared" si="98"/>
        <v>-0.22944220816561245</v>
      </c>
      <c r="E6185">
        <v>-1.4705882352941124E-2</v>
      </c>
    </row>
    <row r="6186" spans="2:5" x14ac:dyDescent="0.35">
      <c r="B6186" s="191">
        <v>35249</v>
      </c>
      <c r="C6186" s="72">
        <v>17.39</v>
      </c>
      <c r="D6186" s="192">
        <f t="shared" si="98"/>
        <v>-0.98082267313630345</v>
      </c>
      <c r="E6186">
        <v>-1.4730878186968721E-2</v>
      </c>
    </row>
    <row r="6187" spans="2:5" x14ac:dyDescent="0.35">
      <c r="B6187" s="191">
        <v>45638</v>
      </c>
      <c r="C6187" s="72">
        <v>906.8</v>
      </c>
      <c r="D6187" s="192">
        <f t="shared" si="98"/>
        <v>0.4849993449495611</v>
      </c>
      <c r="E6187">
        <v>-1.4754775201547221E-2</v>
      </c>
    </row>
    <row r="6188" spans="2:5" x14ac:dyDescent="0.35">
      <c r="B6188" s="191">
        <v>44340</v>
      </c>
      <c r="C6188" s="72">
        <v>610.64</v>
      </c>
      <c r="D6188" s="192">
        <f t="shared" si="98"/>
        <v>9.1824245456061355</v>
      </c>
      <c r="E6188">
        <v>-1.476306490908208E-2</v>
      </c>
    </row>
    <row r="6189" spans="2:5" x14ac:dyDescent="0.35">
      <c r="B6189" s="191">
        <v>39388</v>
      </c>
      <c r="C6189" s="72">
        <v>59.97</v>
      </c>
      <c r="D6189" s="192">
        <f t="shared" si="98"/>
        <v>4.0016680567139282</v>
      </c>
      <c r="E6189">
        <v>-1.4785608674223738E-2</v>
      </c>
    </row>
    <row r="6190" spans="2:5" x14ac:dyDescent="0.35">
      <c r="B6190" s="191">
        <v>37684</v>
      </c>
      <c r="C6190" s="72">
        <v>11.99</v>
      </c>
      <c r="D6190" s="192">
        <f t="shared" si="98"/>
        <v>-0.98480970962347336</v>
      </c>
      <c r="E6190">
        <v>-1.4790468364831555E-2</v>
      </c>
    </row>
    <row r="6191" spans="2:5" x14ac:dyDescent="0.35">
      <c r="B6191" s="191">
        <v>44467</v>
      </c>
      <c r="C6191" s="72">
        <v>789.32</v>
      </c>
      <c r="D6191" s="192">
        <f t="shared" si="98"/>
        <v>44.625433526011562</v>
      </c>
      <c r="E6191">
        <v>-1.4790868355030629E-2</v>
      </c>
    </row>
    <row r="6192" spans="2:5" x14ac:dyDescent="0.35">
      <c r="B6192" s="191">
        <v>35954</v>
      </c>
      <c r="C6192" s="72">
        <v>17.3</v>
      </c>
      <c r="D6192" s="192">
        <f t="shared" si="98"/>
        <v>-0.72600570161545774</v>
      </c>
      <c r="E6192">
        <v>-1.4806378132118381E-2</v>
      </c>
    </row>
    <row r="6193" spans="2:5" x14ac:dyDescent="0.35">
      <c r="B6193" s="191">
        <v>38945</v>
      </c>
      <c r="C6193" s="72">
        <v>63.14</v>
      </c>
      <c r="D6193" s="192">
        <f t="shared" si="98"/>
        <v>-0.52003040668947165</v>
      </c>
      <c r="E6193">
        <v>-1.482290528943675E-2</v>
      </c>
    </row>
    <row r="6194" spans="2:5" x14ac:dyDescent="0.35">
      <c r="B6194" s="191">
        <v>41850</v>
      </c>
      <c r="C6194" s="72">
        <v>131.55000000000001</v>
      </c>
      <c r="D6194" s="192">
        <f t="shared" si="98"/>
        <v>4.5042897998093467E-2</v>
      </c>
      <c r="E6194">
        <v>-1.4828128510447014E-2</v>
      </c>
    </row>
    <row r="6195" spans="2:5" x14ac:dyDescent="0.35">
      <c r="B6195" s="191">
        <v>42367</v>
      </c>
      <c r="C6195" s="72">
        <v>125.88</v>
      </c>
      <c r="D6195" s="192">
        <f t="shared" si="98"/>
        <v>2.7088772845953013E-2</v>
      </c>
      <c r="E6195">
        <v>-1.4869306620754474E-2</v>
      </c>
    </row>
    <row r="6196" spans="2:5" x14ac:dyDescent="0.35">
      <c r="B6196" s="191">
        <v>41767</v>
      </c>
      <c r="C6196" s="72">
        <v>122.56</v>
      </c>
      <c r="D6196" s="192">
        <f t="shared" si="98"/>
        <v>-0.10618436406067677</v>
      </c>
      <c r="E6196">
        <v>-1.4870187283980374E-2</v>
      </c>
    </row>
    <row r="6197" spans="2:5" x14ac:dyDescent="0.35">
      <c r="B6197" s="191">
        <v>42898</v>
      </c>
      <c r="C6197" s="72">
        <v>137.12</v>
      </c>
      <c r="D6197" s="192">
        <f t="shared" si="98"/>
        <v>-0.8778658590896945</v>
      </c>
      <c r="E6197">
        <v>-1.4871758028593973E-2</v>
      </c>
    </row>
    <row r="6198" spans="2:5" x14ac:dyDescent="0.35">
      <c r="B6198" s="191">
        <v>46066</v>
      </c>
      <c r="C6198" s="72">
        <v>1122.7</v>
      </c>
      <c r="D6198" s="192">
        <f t="shared" si="98"/>
        <v>13.887945895769793</v>
      </c>
      <c r="E6198">
        <v>-1.48816313637401E-2</v>
      </c>
    </row>
    <row r="6199" spans="2:5" x14ac:dyDescent="0.35">
      <c r="B6199" s="191">
        <v>40213</v>
      </c>
      <c r="C6199" s="72">
        <v>75.41</v>
      </c>
      <c r="D6199" s="192">
        <f t="shared" si="98"/>
        <v>1.3262599469476832E-4</v>
      </c>
      <c r="E6199">
        <v>-1.4892227302416683E-2</v>
      </c>
    </row>
    <row r="6200" spans="2:5" x14ac:dyDescent="0.35">
      <c r="B6200" s="191">
        <v>40260</v>
      </c>
      <c r="C6200" s="72">
        <v>75.400000000000006</v>
      </c>
      <c r="D6200" s="192">
        <f t="shared" si="98"/>
        <v>0.67928730512249458</v>
      </c>
      <c r="E6200">
        <v>-1.4894172981447573E-2</v>
      </c>
    </row>
    <row r="6201" spans="2:5" x14ac:dyDescent="0.35">
      <c r="B6201" s="191">
        <v>39741</v>
      </c>
      <c r="C6201" s="72">
        <v>44.9</v>
      </c>
      <c r="D6201" s="192">
        <f t="shared" si="98"/>
        <v>-0.95932270952428411</v>
      </c>
      <c r="E6201">
        <v>-1.4918824045634049E-2</v>
      </c>
    </row>
    <row r="6202" spans="2:5" x14ac:dyDescent="0.35">
      <c r="B6202" s="191">
        <v>45805</v>
      </c>
      <c r="C6202" s="72">
        <v>1103.81</v>
      </c>
      <c r="D6202" s="192">
        <f t="shared" si="98"/>
        <v>103.62654028436017</v>
      </c>
      <c r="E6202">
        <v>-1.4930301461795192E-2</v>
      </c>
    </row>
    <row r="6203" spans="2:5" x14ac:dyDescent="0.35">
      <c r="B6203" s="191">
        <v>37201</v>
      </c>
      <c r="C6203" s="72">
        <v>10.55</v>
      </c>
      <c r="D6203" s="192">
        <f t="shared" si="98"/>
        <v>-0.81591345314953756</v>
      </c>
      <c r="E6203">
        <v>-1.4939309056956174E-2</v>
      </c>
    </row>
    <row r="6204" spans="2:5" x14ac:dyDescent="0.35">
      <c r="B6204" s="191">
        <v>39401</v>
      </c>
      <c r="C6204" s="72">
        <v>57.31</v>
      </c>
      <c r="D6204" s="192">
        <f t="shared" si="98"/>
        <v>-3.2905838677016463E-2</v>
      </c>
      <c r="E6204">
        <v>-1.4953592299759344E-2</v>
      </c>
    </row>
    <row r="6205" spans="2:5" x14ac:dyDescent="0.35">
      <c r="B6205" s="191">
        <v>39251</v>
      </c>
      <c r="C6205" s="72">
        <v>59.26</v>
      </c>
      <c r="D6205" s="192">
        <f t="shared" si="98"/>
        <v>-0.76799906040793953</v>
      </c>
      <c r="E6205">
        <v>-1.4960106382978733E-2</v>
      </c>
    </row>
    <row r="6206" spans="2:5" x14ac:dyDescent="0.35">
      <c r="B6206" s="191">
        <v>43644</v>
      </c>
      <c r="C6206" s="72">
        <v>255.43</v>
      </c>
      <c r="D6206" s="192">
        <f t="shared" si="98"/>
        <v>21.826630920464702</v>
      </c>
      <c r="E6206">
        <v>-1.4962785854768401E-2</v>
      </c>
    </row>
    <row r="6207" spans="2:5" x14ac:dyDescent="0.35">
      <c r="B6207" s="191">
        <v>36812</v>
      </c>
      <c r="C6207" s="72">
        <v>11.19</v>
      </c>
      <c r="D6207" s="192">
        <f t="shared" si="98"/>
        <v>-5.4898648648648685E-2</v>
      </c>
      <c r="E6207">
        <v>-1.4964788732394374E-2</v>
      </c>
    </row>
    <row r="6208" spans="2:5" x14ac:dyDescent="0.35">
      <c r="B6208" s="191">
        <v>37326</v>
      </c>
      <c r="C6208" s="72">
        <v>11.84</v>
      </c>
      <c r="D6208" s="192">
        <f t="shared" si="98"/>
        <v>-0.98727729900496441</v>
      </c>
      <c r="E6208">
        <v>-1.4975041597337757E-2</v>
      </c>
    </row>
    <row r="6209" spans="2:5" x14ac:dyDescent="0.35">
      <c r="B6209" s="191">
        <v>45728</v>
      </c>
      <c r="C6209" s="72">
        <v>930.62</v>
      </c>
      <c r="D6209" s="192">
        <f t="shared" si="98"/>
        <v>34.425199847735058</v>
      </c>
      <c r="E6209">
        <v>-1.4998041892907321E-2</v>
      </c>
    </row>
    <row r="6210" spans="2:5" x14ac:dyDescent="0.35">
      <c r="B6210" s="191">
        <v>38181</v>
      </c>
      <c r="C6210" s="72">
        <v>26.27</v>
      </c>
      <c r="D6210" s="192">
        <f t="shared" si="98"/>
        <v>-0.70781893004115226</v>
      </c>
      <c r="E6210">
        <v>-1.4998125234345738E-2</v>
      </c>
    </row>
    <row r="6211" spans="2:5" x14ac:dyDescent="0.35">
      <c r="B6211" s="191">
        <v>41054</v>
      </c>
      <c r="C6211" s="72">
        <v>89.91</v>
      </c>
      <c r="D6211" s="192">
        <f t="shared" si="98"/>
        <v>-0.7718251954116333</v>
      </c>
      <c r="E6211">
        <v>-1.5008764241893124E-2</v>
      </c>
    </row>
    <row r="6212" spans="2:5" x14ac:dyDescent="0.35">
      <c r="B6212" s="191">
        <v>44027</v>
      </c>
      <c r="C6212" s="72">
        <v>394.04</v>
      </c>
      <c r="D6212" s="192">
        <f t="shared" ref="D6212:D6275" si="99">C6212/C6213-1</f>
        <v>-0.28208865487273849</v>
      </c>
      <c r="E6212">
        <v>-1.502312210973622E-2</v>
      </c>
    </row>
    <row r="6213" spans="2:5" x14ac:dyDescent="0.35">
      <c r="B6213" s="191">
        <v>44229</v>
      </c>
      <c r="C6213" s="72">
        <v>548.87</v>
      </c>
      <c r="D6213" s="192">
        <f t="shared" si="99"/>
        <v>-0.13301636444051312</v>
      </c>
      <c r="E6213">
        <v>-1.5055808778667079E-2</v>
      </c>
    </row>
    <row r="6214" spans="2:5" x14ac:dyDescent="0.35">
      <c r="B6214" s="191">
        <v>44627</v>
      </c>
      <c r="C6214" s="72">
        <v>633.08000000000004</v>
      </c>
      <c r="D6214" s="192">
        <f t="shared" si="99"/>
        <v>52.879148936170218</v>
      </c>
      <c r="E6214">
        <v>-1.5075376884422065E-2</v>
      </c>
    </row>
    <row r="6215" spans="2:5" x14ac:dyDescent="0.35">
      <c r="B6215" s="191">
        <v>37602</v>
      </c>
      <c r="C6215" s="72">
        <v>11.75</v>
      </c>
      <c r="D6215" s="192">
        <f t="shared" si="99"/>
        <v>-0.52601855586930213</v>
      </c>
      <c r="E6215">
        <v>-1.5088013411567402E-2</v>
      </c>
    </row>
    <row r="6216" spans="2:5" x14ac:dyDescent="0.35">
      <c r="B6216" s="191">
        <v>35901</v>
      </c>
      <c r="C6216" s="72">
        <v>24.79</v>
      </c>
      <c r="D6216" s="192">
        <f t="shared" si="99"/>
        <v>-0.81777418406351077</v>
      </c>
      <c r="E6216">
        <v>-1.5097338100913849E-2</v>
      </c>
    </row>
    <row r="6217" spans="2:5" x14ac:dyDescent="0.35">
      <c r="B6217" s="191">
        <v>41955</v>
      </c>
      <c r="C6217" s="72">
        <v>136.04</v>
      </c>
      <c r="D6217" s="192">
        <f t="shared" si="99"/>
        <v>-0.8828826502061865</v>
      </c>
      <c r="E6217">
        <v>-1.5130674002751032E-2</v>
      </c>
    </row>
    <row r="6218" spans="2:5" x14ac:dyDescent="0.35">
      <c r="B6218" s="191">
        <v>46036</v>
      </c>
      <c r="C6218" s="72">
        <v>1161.57</v>
      </c>
      <c r="D6218" s="192">
        <f t="shared" si="99"/>
        <v>0.51100502120352775</v>
      </c>
      <c r="E6218">
        <v>-1.5134557663936676E-2</v>
      </c>
    </row>
    <row r="6219" spans="2:5" x14ac:dyDescent="0.35">
      <c r="B6219" s="191">
        <v>44470</v>
      </c>
      <c r="C6219" s="72">
        <v>768.74</v>
      </c>
      <c r="D6219" s="192">
        <f t="shared" si="99"/>
        <v>-0.3426201470839747</v>
      </c>
      <c r="E6219">
        <v>-1.5180824760757883E-2</v>
      </c>
    </row>
    <row r="6220" spans="2:5" x14ac:dyDescent="0.35">
      <c r="B6220" s="191">
        <v>45965</v>
      </c>
      <c r="C6220" s="72">
        <v>1169.4000000000001</v>
      </c>
      <c r="D6220" s="192">
        <f t="shared" si="99"/>
        <v>9.6202888021069857</v>
      </c>
      <c r="E6220">
        <v>-1.5200640026948431E-2</v>
      </c>
    </row>
    <row r="6221" spans="2:5" x14ac:dyDescent="0.35">
      <c r="B6221" s="191">
        <v>41339</v>
      </c>
      <c r="C6221" s="72">
        <v>110.11</v>
      </c>
      <c r="D6221" s="192">
        <f t="shared" si="99"/>
        <v>-0.37685342388228638</v>
      </c>
      <c r="E6221">
        <v>-1.520436454699936E-2</v>
      </c>
    </row>
    <row r="6222" spans="2:5" x14ac:dyDescent="0.35">
      <c r="B6222" s="191">
        <v>42976</v>
      </c>
      <c r="C6222" s="72">
        <v>176.7</v>
      </c>
      <c r="D6222" s="192">
        <f t="shared" si="99"/>
        <v>9.1202749140893467</v>
      </c>
      <c r="E6222">
        <v>-1.5214847015549315E-2</v>
      </c>
    </row>
    <row r="6223" spans="2:5" x14ac:dyDescent="0.35">
      <c r="B6223" s="191">
        <v>35187</v>
      </c>
      <c r="C6223" s="72">
        <v>17.46</v>
      </c>
      <c r="D6223" s="192">
        <f t="shared" si="99"/>
        <v>-0.3076923076923076</v>
      </c>
      <c r="E6223">
        <v>-1.5228426395939021E-2</v>
      </c>
    </row>
    <row r="6224" spans="2:5" x14ac:dyDescent="0.35">
      <c r="B6224" s="191">
        <v>35859</v>
      </c>
      <c r="C6224" s="72">
        <v>25.22</v>
      </c>
      <c r="D6224" s="192">
        <f t="shared" si="99"/>
        <v>0.77355836849507709</v>
      </c>
      <c r="E6224">
        <v>-1.5228426395939132E-2</v>
      </c>
    </row>
    <row r="6225" spans="2:5" x14ac:dyDescent="0.35">
      <c r="B6225" s="191">
        <v>36738</v>
      </c>
      <c r="C6225" s="72">
        <v>14.22</v>
      </c>
      <c r="D6225" s="192">
        <f t="shared" si="99"/>
        <v>0.46749226006191957</v>
      </c>
      <c r="E6225">
        <v>-1.5235457063711877E-2</v>
      </c>
    </row>
    <row r="6226" spans="2:5" x14ac:dyDescent="0.35">
      <c r="B6226" s="191">
        <v>37109</v>
      </c>
      <c r="C6226" s="72">
        <v>9.69</v>
      </c>
      <c r="D6226" s="192">
        <f t="shared" si="99"/>
        <v>-0.99072665154603656</v>
      </c>
      <c r="E6226">
        <v>-1.5243902439024404E-2</v>
      </c>
    </row>
    <row r="6227" spans="2:5" x14ac:dyDescent="0.35">
      <c r="B6227" s="191">
        <v>45427</v>
      </c>
      <c r="C6227" s="72">
        <v>1044.93</v>
      </c>
      <c r="D6227" s="192">
        <f t="shared" si="99"/>
        <v>6.8554352728912944</v>
      </c>
      <c r="E6227">
        <v>-1.5248183505951141E-2</v>
      </c>
    </row>
    <row r="6228" spans="2:5" x14ac:dyDescent="0.35">
      <c r="B6228" s="191">
        <v>42041</v>
      </c>
      <c r="C6228" s="72">
        <v>133.02000000000001</v>
      </c>
      <c r="D6228" s="192">
        <f t="shared" si="99"/>
        <v>1.2401481980464806</v>
      </c>
      <c r="E6228">
        <v>-1.5250222090612997E-2</v>
      </c>
    </row>
    <row r="6229" spans="2:5" x14ac:dyDescent="0.35">
      <c r="B6229" s="191">
        <v>38967</v>
      </c>
      <c r="C6229" s="72">
        <v>59.38</v>
      </c>
      <c r="D6229" s="192">
        <f t="shared" si="99"/>
        <v>4.4129443938012765</v>
      </c>
      <c r="E6229">
        <v>-1.5257048092868875E-2</v>
      </c>
    </row>
    <row r="6230" spans="2:5" x14ac:dyDescent="0.35">
      <c r="B6230" s="191">
        <v>37649</v>
      </c>
      <c r="C6230" s="72">
        <v>10.97</v>
      </c>
      <c r="D6230" s="192">
        <f t="shared" si="99"/>
        <v>-0.8827365045430251</v>
      </c>
      <c r="E6230">
        <v>-1.5260323159784539E-2</v>
      </c>
    </row>
    <row r="6231" spans="2:5" x14ac:dyDescent="0.35">
      <c r="B6231" s="191">
        <v>40394</v>
      </c>
      <c r="C6231" s="72">
        <v>93.55</v>
      </c>
      <c r="D6231" s="192">
        <f t="shared" si="99"/>
        <v>6.6367346938775507</v>
      </c>
      <c r="E6231">
        <v>-1.5263157894736867E-2</v>
      </c>
    </row>
    <row r="6232" spans="2:5" x14ac:dyDescent="0.35">
      <c r="B6232" s="191">
        <v>36805</v>
      </c>
      <c r="C6232" s="72">
        <v>12.25</v>
      </c>
      <c r="D6232" s="192">
        <f t="shared" si="99"/>
        <v>-0.98693765261620159</v>
      </c>
      <c r="E6232">
        <v>-1.5273311897106123E-2</v>
      </c>
    </row>
    <row r="6233" spans="2:5" x14ac:dyDescent="0.35">
      <c r="B6233" s="191">
        <v>45609</v>
      </c>
      <c r="C6233" s="72">
        <v>937.81</v>
      </c>
      <c r="D6233" s="192">
        <f t="shared" si="99"/>
        <v>18.681217208814271</v>
      </c>
      <c r="E6233">
        <v>-1.5288175814021976E-2</v>
      </c>
    </row>
    <row r="6234" spans="2:5" x14ac:dyDescent="0.35">
      <c r="B6234" s="191">
        <v>39736</v>
      </c>
      <c r="C6234" s="72">
        <v>47.65</v>
      </c>
      <c r="D6234" s="192">
        <f t="shared" si="99"/>
        <v>-0.82280975754871344</v>
      </c>
      <c r="E6234">
        <v>-1.5292415788386027E-2</v>
      </c>
    </row>
    <row r="6235" spans="2:5" x14ac:dyDescent="0.35">
      <c r="B6235" s="191">
        <v>43228</v>
      </c>
      <c r="C6235" s="72">
        <v>268.92</v>
      </c>
      <c r="D6235" s="192">
        <f t="shared" si="99"/>
        <v>26.867357512953369</v>
      </c>
      <c r="E6235">
        <v>-1.5305748809959718E-2</v>
      </c>
    </row>
    <row r="6236" spans="2:5" x14ac:dyDescent="0.35">
      <c r="B6236" s="191">
        <v>37139</v>
      </c>
      <c r="C6236" s="72">
        <v>9.65</v>
      </c>
      <c r="D6236" s="192">
        <f t="shared" si="99"/>
        <v>-0.2857142857142857</v>
      </c>
      <c r="E6236">
        <v>-1.5306122448979664E-2</v>
      </c>
    </row>
    <row r="6237" spans="2:5" x14ac:dyDescent="0.35">
      <c r="B6237" s="191">
        <v>35475</v>
      </c>
      <c r="C6237" s="72">
        <v>13.51</v>
      </c>
      <c r="D6237" s="192">
        <f t="shared" si="99"/>
        <v>-0.22177419354838712</v>
      </c>
      <c r="E6237">
        <v>-1.5306122448979664E-2</v>
      </c>
    </row>
    <row r="6238" spans="2:5" x14ac:dyDescent="0.35">
      <c r="B6238" s="191">
        <v>37876</v>
      </c>
      <c r="C6238" s="72">
        <v>17.36</v>
      </c>
      <c r="D6238" s="192">
        <f t="shared" si="99"/>
        <v>-0.52607152607152607</v>
      </c>
      <c r="E6238">
        <v>-1.5314804310833763E-2</v>
      </c>
    </row>
    <row r="6239" spans="2:5" x14ac:dyDescent="0.35">
      <c r="B6239" s="191">
        <v>38471</v>
      </c>
      <c r="C6239" s="72">
        <v>36.630000000000003</v>
      </c>
      <c r="D6239" s="192">
        <f t="shared" si="99"/>
        <v>-0.68670886075949367</v>
      </c>
      <c r="E6239">
        <v>-1.5322580645161343E-2</v>
      </c>
    </row>
    <row r="6240" spans="2:5" x14ac:dyDescent="0.35">
      <c r="B6240" s="191">
        <v>42572</v>
      </c>
      <c r="C6240" s="72">
        <v>116.92</v>
      </c>
      <c r="D6240" s="192">
        <f t="shared" si="99"/>
        <v>6.592207792207792</v>
      </c>
      <c r="E6240">
        <v>-1.5327606535287086E-2</v>
      </c>
    </row>
    <row r="6241" spans="2:5" x14ac:dyDescent="0.35">
      <c r="B6241" s="191">
        <v>36038</v>
      </c>
      <c r="C6241" s="72">
        <v>15.4</v>
      </c>
      <c r="D6241" s="192">
        <f t="shared" si="99"/>
        <v>9.2973740241306002E-2</v>
      </c>
      <c r="E6241">
        <v>-1.5345268542199531E-2</v>
      </c>
    </row>
    <row r="6242" spans="2:5" x14ac:dyDescent="0.35">
      <c r="B6242" s="191">
        <v>36972</v>
      </c>
      <c r="C6242" s="72">
        <v>14.09</v>
      </c>
      <c r="D6242" s="192">
        <f t="shared" si="99"/>
        <v>-0.80498269896193775</v>
      </c>
      <c r="E6242">
        <v>-1.5373864430468287E-2</v>
      </c>
    </row>
    <row r="6243" spans="2:5" x14ac:dyDescent="0.35">
      <c r="B6243" s="191">
        <v>40829</v>
      </c>
      <c r="C6243" s="72">
        <v>72.25</v>
      </c>
      <c r="D6243" s="192">
        <f t="shared" si="99"/>
        <v>-0.35056179775280893</v>
      </c>
      <c r="E6243">
        <v>-1.5399291360043588E-2</v>
      </c>
    </row>
    <row r="6244" spans="2:5" x14ac:dyDescent="0.35">
      <c r="B6244" s="191">
        <v>41452</v>
      </c>
      <c r="C6244" s="72">
        <v>111.25</v>
      </c>
      <c r="D6244" s="192">
        <f t="shared" si="99"/>
        <v>0.56822667042571195</v>
      </c>
      <c r="E6244">
        <v>-1.5399592884326019E-2</v>
      </c>
    </row>
    <row r="6245" spans="2:5" x14ac:dyDescent="0.35">
      <c r="B6245" s="191">
        <v>40693</v>
      </c>
      <c r="C6245" s="72">
        <v>70.94</v>
      </c>
      <c r="D6245" s="192">
        <f t="shared" si="99"/>
        <v>-0.45312981806968855</v>
      </c>
      <c r="E6245">
        <v>-1.5405968077723764E-2</v>
      </c>
    </row>
    <row r="6246" spans="2:5" x14ac:dyDescent="0.35">
      <c r="B6246" s="191">
        <v>42775</v>
      </c>
      <c r="C6246" s="72">
        <v>129.72</v>
      </c>
      <c r="D6246" s="192">
        <f t="shared" si="99"/>
        <v>1.0525316455696201</v>
      </c>
      <c r="E6246">
        <v>-1.5407969639468666E-2</v>
      </c>
    </row>
    <row r="6247" spans="2:5" x14ac:dyDescent="0.35">
      <c r="B6247" s="191">
        <v>38686</v>
      </c>
      <c r="C6247" s="72">
        <v>63.2</v>
      </c>
      <c r="D6247" s="192">
        <f t="shared" si="99"/>
        <v>4.8356417359187445</v>
      </c>
      <c r="E6247">
        <v>-1.5422963078360996E-2</v>
      </c>
    </row>
    <row r="6248" spans="2:5" x14ac:dyDescent="0.35">
      <c r="B6248" s="191">
        <v>37515</v>
      </c>
      <c r="C6248" s="72">
        <v>10.83</v>
      </c>
      <c r="D6248" s="192">
        <f t="shared" si="99"/>
        <v>-0.56383407168747479</v>
      </c>
      <c r="E6248">
        <v>-1.5454545454545499E-2</v>
      </c>
    </row>
    <row r="6249" spans="2:5" x14ac:dyDescent="0.35">
      <c r="B6249" s="191">
        <v>35860</v>
      </c>
      <c r="C6249" s="72">
        <v>24.83</v>
      </c>
      <c r="D6249" s="192">
        <f t="shared" si="99"/>
        <v>-4.756425009589571E-2</v>
      </c>
      <c r="E6249">
        <v>-1.5463917525773252E-2</v>
      </c>
    </row>
    <row r="6250" spans="2:5" x14ac:dyDescent="0.35">
      <c r="B6250" s="191">
        <v>35663</v>
      </c>
      <c r="C6250" s="72">
        <v>26.07</v>
      </c>
      <c r="D6250" s="192">
        <f t="shared" si="99"/>
        <v>-0.89690354727725707</v>
      </c>
      <c r="E6250">
        <v>-1.54833836858006E-2</v>
      </c>
    </row>
    <row r="6251" spans="2:5" x14ac:dyDescent="0.35">
      <c r="B6251" s="191">
        <v>43712</v>
      </c>
      <c r="C6251" s="72">
        <v>252.87</v>
      </c>
      <c r="D6251" s="192">
        <f t="shared" si="99"/>
        <v>1.1400643195666893</v>
      </c>
      <c r="E6251">
        <v>-1.5495425345532499E-2</v>
      </c>
    </row>
    <row r="6252" spans="2:5" x14ac:dyDescent="0.35">
      <c r="B6252" s="191">
        <v>42349</v>
      </c>
      <c r="C6252" s="72">
        <v>118.16</v>
      </c>
      <c r="D6252" s="192">
        <f t="shared" si="99"/>
        <v>-0.88922638467019166</v>
      </c>
      <c r="E6252">
        <v>-1.5497417097150468E-2</v>
      </c>
    </row>
    <row r="6253" spans="2:5" x14ac:dyDescent="0.35">
      <c r="B6253" s="191">
        <v>45414</v>
      </c>
      <c r="C6253" s="72">
        <v>1066.68</v>
      </c>
      <c r="D6253" s="192">
        <f t="shared" si="99"/>
        <v>42.133036797412053</v>
      </c>
      <c r="E6253">
        <v>-1.5514679415592147E-2</v>
      </c>
    </row>
    <row r="6254" spans="2:5" x14ac:dyDescent="0.35">
      <c r="B6254" s="191">
        <v>36601</v>
      </c>
      <c r="C6254" s="72">
        <v>24.73</v>
      </c>
      <c r="D6254" s="192">
        <f t="shared" si="99"/>
        <v>8.417360806663754E-2</v>
      </c>
      <c r="E6254">
        <v>-1.5525477707006408E-2</v>
      </c>
    </row>
    <row r="6255" spans="2:5" x14ac:dyDescent="0.35">
      <c r="B6255" s="191">
        <v>37974</v>
      </c>
      <c r="C6255" s="72">
        <v>22.81</v>
      </c>
      <c r="D6255" s="192">
        <f t="shared" si="99"/>
        <v>-0.60868073425973579</v>
      </c>
      <c r="E6255">
        <v>-1.5537332757876721E-2</v>
      </c>
    </row>
    <row r="6256" spans="2:5" x14ac:dyDescent="0.35">
      <c r="B6256" s="191">
        <v>39612</v>
      </c>
      <c r="C6256" s="72">
        <v>58.29</v>
      </c>
      <c r="D6256" s="192">
        <f t="shared" si="99"/>
        <v>1.9679226069246436</v>
      </c>
      <c r="E6256">
        <v>-1.5537915892585685E-2</v>
      </c>
    </row>
    <row r="6257" spans="2:5" x14ac:dyDescent="0.35">
      <c r="B6257" s="191">
        <v>36720</v>
      </c>
      <c r="C6257" s="72">
        <v>19.64</v>
      </c>
      <c r="D6257" s="192">
        <f t="shared" si="99"/>
        <v>-0.98179745498021265</v>
      </c>
      <c r="E6257">
        <v>-1.5538847117794408E-2</v>
      </c>
    </row>
    <row r="6258" spans="2:5" x14ac:dyDescent="0.35">
      <c r="B6258" s="191">
        <v>45890</v>
      </c>
      <c r="C6258" s="72">
        <v>1078.97</v>
      </c>
      <c r="D6258" s="192">
        <f t="shared" si="99"/>
        <v>45.129542539546811</v>
      </c>
      <c r="E6258">
        <v>-1.5565267374068159E-2</v>
      </c>
    </row>
    <row r="6259" spans="2:5" x14ac:dyDescent="0.35">
      <c r="B6259" s="191">
        <v>35704</v>
      </c>
      <c r="C6259" s="72">
        <v>23.39</v>
      </c>
      <c r="D6259" s="192">
        <f t="shared" si="99"/>
        <v>-0.77823077652413009</v>
      </c>
      <c r="E6259">
        <v>-1.5572390572390571E-2</v>
      </c>
    </row>
    <row r="6260" spans="2:5" x14ac:dyDescent="0.35">
      <c r="B6260" s="191">
        <v>42730</v>
      </c>
      <c r="C6260" s="72">
        <v>105.47</v>
      </c>
      <c r="D6260" s="192">
        <f t="shared" si="99"/>
        <v>-0.13400114951966502</v>
      </c>
      <c r="E6260">
        <v>-1.55870823221953E-2</v>
      </c>
    </row>
    <row r="6261" spans="2:5" x14ac:dyDescent="0.35">
      <c r="B6261" s="191">
        <v>41520</v>
      </c>
      <c r="C6261" s="72">
        <v>121.79</v>
      </c>
      <c r="D6261" s="192">
        <f t="shared" si="99"/>
        <v>0.2534993824619185</v>
      </c>
      <c r="E6261">
        <v>-1.5599741351438712E-2</v>
      </c>
    </row>
    <row r="6262" spans="2:5" x14ac:dyDescent="0.35">
      <c r="B6262" s="191">
        <v>41024</v>
      </c>
      <c r="C6262" s="72">
        <v>97.16</v>
      </c>
      <c r="D6262" s="192">
        <f t="shared" si="99"/>
        <v>8.063432835820894</v>
      </c>
      <c r="E6262">
        <v>-1.5602836879432647E-2</v>
      </c>
    </row>
    <row r="6263" spans="2:5" x14ac:dyDescent="0.35">
      <c r="B6263" s="191">
        <v>37651</v>
      </c>
      <c r="C6263" s="72">
        <v>10.72</v>
      </c>
      <c r="D6263" s="192">
        <f t="shared" si="99"/>
        <v>-0.98437067168204817</v>
      </c>
      <c r="E6263">
        <v>-1.5610651974288348E-2</v>
      </c>
    </row>
    <row r="6264" spans="2:5" x14ac:dyDescent="0.35">
      <c r="B6264" s="191">
        <v>44994</v>
      </c>
      <c r="C6264" s="72">
        <v>685.89</v>
      </c>
      <c r="D6264" s="192">
        <f t="shared" si="99"/>
        <v>2.1372181310890546</v>
      </c>
      <c r="E6264">
        <v>-1.5614908793432525E-2</v>
      </c>
    </row>
    <row r="6265" spans="2:5" x14ac:dyDescent="0.35">
      <c r="B6265" s="191">
        <v>43340</v>
      </c>
      <c r="C6265" s="72">
        <v>218.63</v>
      </c>
      <c r="D6265" s="192">
        <f t="shared" si="99"/>
        <v>19.413632119514471</v>
      </c>
      <c r="E6265">
        <v>-1.5623592976136913E-2</v>
      </c>
    </row>
    <row r="6266" spans="2:5" x14ac:dyDescent="0.35">
      <c r="B6266" s="191">
        <v>37551</v>
      </c>
      <c r="C6266" s="72">
        <v>10.71</v>
      </c>
      <c r="D6266" s="192">
        <f t="shared" si="99"/>
        <v>-0.9085709407546525</v>
      </c>
      <c r="E6266">
        <v>-1.5625E-2</v>
      </c>
    </row>
    <row r="6267" spans="2:5" x14ac:dyDescent="0.35">
      <c r="B6267" s="191">
        <v>41387</v>
      </c>
      <c r="C6267" s="72">
        <v>117.14</v>
      </c>
      <c r="D6267" s="192">
        <f t="shared" si="99"/>
        <v>0.46479929973740153</v>
      </c>
      <c r="E6267">
        <v>-1.5630252100840347E-2</v>
      </c>
    </row>
    <row r="6268" spans="2:5" x14ac:dyDescent="0.35">
      <c r="B6268" s="191">
        <v>40667</v>
      </c>
      <c r="C6268" s="72">
        <v>79.97</v>
      </c>
      <c r="D6268" s="192">
        <f t="shared" si="99"/>
        <v>0.8986229819563154</v>
      </c>
      <c r="E6268">
        <v>-1.5632693254554408E-2</v>
      </c>
    </row>
    <row r="6269" spans="2:5" x14ac:dyDescent="0.35">
      <c r="B6269" s="191">
        <v>39790</v>
      </c>
      <c r="C6269" s="72">
        <v>42.12</v>
      </c>
      <c r="D6269" s="192">
        <f t="shared" si="99"/>
        <v>1.6810948440483764</v>
      </c>
      <c r="E6269">
        <v>-1.5657863986912823E-2</v>
      </c>
    </row>
    <row r="6270" spans="2:5" x14ac:dyDescent="0.35">
      <c r="B6270" s="191">
        <v>35962</v>
      </c>
      <c r="C6270" s="72">
        <v>15.71</v>
      </c>
      <c r="D6270" s="192">
        <f t="shared" si="99"/>
        <v>-0.62684085510688836</v>
      </c>
      <c r="E6270">
        <v>-1.5664160401002492E-2</v>
      </c>
    </row>
    <row r="6271" spans="2:5" x14ac:dyDescent="0.35">
      <c r="B6271" s="191">
        <v>38512</v>
      </c>
      <c r="C6271" s="72">
        <v>42.1</v>
      </c>
      <c r="D6271" s="192">
        <f t="shared" si="99"/>
        <v>-0.43693994917747758</v>
      </c>
      <c r="E6271">
        <v>-1.5665185877951848E-2</v>
      </c>
    </row>
    <row r="6272" spans="2:5" x14ac:dyDescent="0.35">
      <c r="B6272" s="191">
        <v>40066</v>
      </c>
      <c r="C6272" s="72">
        <v>74.77</v>
      </c>
      <c r="D6272" s="192">
        <f t="shared" si="99"/>
        <v>5.6168141592920344</v>
      </c>
      <c r="E6272">
        <v>-1.5666140073723023E-2</v>
      </c>
    </row>
    <row r="6273" spans="2:5" x14ac:dyDescent="0.35">
      <c r="B6273" s="191">
        <v>37587</v>
      </c>
      <c r="C6273" s="72">
        <v>11.3</v>
      </c>
      <c r="D6273" s="192">
        <f t="shared" si="99"/>
        <v>-0.91693008895096673</v>
      </c>
      <c r="E6273">
        <v>-1.5679442508710784E-2</v>
      </c>
    </row>
    <row r="6274" spans="2:5" x14ac:dyDescent="0.35">
      <c r="B6274" s="191">
        <v>42649</v>
      </c>
      <c r="C6274" s="72">
        <v>136.03</v>
      </c>
      <c r="D6274" s="192">
        <f t="shared" si="99"/>
        <v>1.502391464311994</v>
      </c>
      <c r="E6274">
        <v>-1.5701881331403711E-2</v>
      </c>
    </row>
    <row r="6275" spans="2:5" x14ac:dyDescent="0.35">
      <c r="B6275" s="191">
        <v>38994</v>
      </c>
      <c r="C6275" s="72">
        <v>54.36</v>
      </c>
      <c r="D6275" s="192">
        <f t="shared" si="99"/>
        <v>-0.50532350532350534</v>
      </c>
      <c r="E6275">
        <v>-1.5752308527973935E-2</v>
      </c>
    </row>
    <row r="6276" spans="2:5" x14ac:dyDescent="0.35">
      <c r="B6276" s="191">
        <v>42705</v>
      </c>
      <c r="C6276" s="72">
        <v>109.89</v>
      </c>
      <c r="D6276" s="192">
        <f t="shared" ref="D6276:D6339" si="100">C6276/C6277-1</f>
        <v>-0.85708897963430175</v>
      </c>
      <c r="E6276">
        <v>-1.5763546798029604E-2</v>
      </c>
    </row>
    <row r="6277" spans="2:5" x14ac:dyDescent="0.35">
      <c r="B6277" s="191">
        <v>44474</v>
      </c>
      <c r="C6277" s="72">
        <v>768.94</v>
      </c>
      <c r="D6277" s="192">
        <f t="shared" si="100"/>
        <v>2.5140297961795088</v>
      </c>
      <c r="E6277">
        <v>-1.5781995980902797E-2</v>
      </c>
    </row>
    <row r="6278" spans="2:5" x14ac:dyDescent="0.35">
      <c r="B6278" s="191">
        <v>43322</v>
      </c>
      <c r="C6278" s="72">
        <v>218.82</v>
      </c>
      <c r="D6278" s="192">
        <f t="shared" si="100"/>
        <v>12.009512485136741</v>
      </c>
      <c r="E6278">
        <v>-1.5787343138577881E-2</v>
      </c>
    </row>
    <row r="6279" spans="2:5" x14ac:dyDescent="0.35">
      <c r="B6279" s="191">
        <v>35139</v>
      </c>
      <c r="C6279" s="72">
        <v>16.82</v>
      </c>
      <c r="D6279" s="192">
        <f t="shared" si="100"/>
        <v>-0.72703667640376501</v>
      </c>
      <c r="E6279">
        <v>-1.5798712697483897E-2</v>
      </c>
    </row>
    <row r="6280" spans="2:5" x14ac:dyDescent="0.35">
      <c r="B6280" s="191">
        <v>38617</v>
      </c>
      <c r="C6280" s="72">
        <v>61.62</v>
      </c>
      <c r="D6280" s="192">
        <f t="shared" si="100"/>
        <v>-0.5558598817932825</v>
      </c>
      <c r="E6280">
        <v>-1.5812170579779572E-2</v>
      </c>
    </row>
    <row r="6281" spans="2:5" x14ac:dyDescent="0.35">
      <c r="B6281" s="191">
        <v>42109</v>
      </c>
      <c r="C6281" s="72">
        <v>138.74</v>
      </c>
      <c r="D6281" s="192">
        <f t="shared" si="100"/>
        <v>7.2632519356759992</v>
      </c>
      <c r="E6281">
        <v>-1.5818968574873971E-2</v>
      </c>
    </row>
    <row r="6282" spans="2:5" x14ac:dyDescent="0.35">
      <c r="B6282" s="191">
        <v>35964</v>
      </c>
      <c r="C6282" s="72">
        <v>16.79</v>
      </c>
      <c r="D6282" s="192">
        <f t="shared" si="100"/>
        <v>-0.47051403342794074</v>
      </c>
      <c r="E6282">
        <v>-1.5826494724501705E-2</v>
      </c>
    </row>
    <row r="6283" spans="2:5" x14ac:dyDescent="0.35">
      <c r="B6283" s="191">
        <v>38321</v>
      </c>
      <c r="C6283" s="72">
        <v>31.71</v>
      </c>
      <c r="D6283" s="192">
        <f t="shared" si="100"/>
        <v>-0.59835338822039263</v>
      </c>
      <c r="E6283">
        <v>-1.582867783985098E-2</v>
      </c>
    </row>
    <row r="6284" spans="2:5" x14ac:dyDescent="0.35">
      <c r="B6284" s="191">
        <v>40703</v>
      </c>
      <c r="C6284" s="72">
        <v>78.95</v>
      </c>
      <c r="D6284" s="192">
        <f t="shared" si="100"/>
        <v>1.7084048027444254</v>
      </c>
      <c r="E6284">
        <v>-1.5831463475442509E-2</v>
      </c>
    </row>
    <row r="6285" spans="2:5" x14ac:dyDescent="0.35">
      <c r="B6285" s="191">
        <v>36500</v>
      </c>
      <c r="C6285" s="72">
        <v>29.15</v>
      </c>
      <c r="D6285" s="192">
        <f t="shared" si="100"/>
        <v>-0.88746477242018296</v>
      </c>
      <c r="E6285">
        <v>-1.5867656988521328E-2</v>
      </c>
    </row>
    <row r="6286" spans="2:5" x14ac:dyDescent="0.35">
      <c r="B6286" s="191">
        <v>43073</v>
      </c>
      <c r="C6286" s="72">
        <v>259.02999999999997</v>
      </c>
      <c r="D6286" s="192">
        <f t="shared" si="100"/>
        <v>2.2913595933926296</v>
      </c>
      <c r="E6286">
        <v>-1.5880855590593046E-2</v>
      </c>
    </row>
    <row r="6287" spans="2:5" x14ac:dyDescent="0.35">
      <c r="B6287" s="191">
        <v>40668</v>
      </c>
      <c r="C6287" s="72">
        <v>78.7</v>
      </c>
      <c r="D6287" s="192">
        <f t="shared" si="100"/>
        <v>3.5360230547550433</v>
      </c>
      <c r="E6287">
        <v>-1.5880955358259286E-2</v>
      </c>
    </row>
    <row r="6288" spans="2:5" x14ac:dyDescent="0.35">
      <c r="B6288" s="191">
        <v>36143</v>
      </c>
      <c r="C6288" s="72">
        <v>17.350000000000001</v>
      </c>
      <c r="D6288" s="192">
        <f t="shared" si="100"/>
        <v>0.55605381165919288</v>
      </c>
      <c r="E6288">
        <v>-1.5882019285308968E-2</v>
      </c>
    </row>
    <row r="6289" spans="2:5" x14ac:dyDescent="0.35">
      <c r="B6289" s="191">
        <v>37341</v>
      </c>
      <c r="C6289" s="72">
        <v>11.15</v>
      </c>
      <c r="D6289" s="192">
        <f t="shared" si="100"/>
        <v>-0.88601512983030051</v>
      </c>
      <c r="E6289">
        <v>-1.5887025595763382E-2</v>
      </c>
    </row>
    <row r="6290" spans="2:5" x14ac:dyDescent="0.35">
      <c r="B6290" s="191">
        <v>41032</v>
      </c>
      <c r="C6290" s="72">
        <v>97.82</v>
      </c>
      <c r="D6290" s="192">
        <f t="shared" si="100"/>
        <v>-0.91724266292163348</v>
      </c>
      <c r="E6290">
        <v>-1.589537223340054E-2</v>
      </c>
    </row>
    <row r="6291" spans="2:5" x14ac:dyDescent="0.35">
      <c r="B6291" s="191">
        <v>45553</v>
      </c>
      <c r="C6291" s="72">
        <v>1182.01</v>
      </c>
      <c r="D6291" s="192">
        <f t="shared" si="100"/>
        <v>7.6786430055023169E-2</v>
      </c>
      <c r="E6291">
        <v>-1.5901957356112217E-2</v>
      </c>
    </row>
    <row r="6292" spans="2:5" x14ac:dyDescent="0.35">
      <c r="B6292" s="191">
        <v>45321</v>
      </c>
      <c r="C6292" s="72">
        <v>1097.72</v>
      </c>
      <c r="D6292" s="192">
        <f t="shared" si="100"/>
        <v>15.746300533943554</v>
      </c>
      <c r="E6292">
        <v>-1.590375271188571E-2</v>
      </c>
    </row>
    <row r="6293" spans="2:5" x14ac:dyDescent="0.35">
      <c r="B6293" s="191">
        <v>39548</v>
      </c>
      <c r="C6293" s="72">
        <v>65.55</v>
      </c>
      <c r="D6293" s="192">
        <f t="shared" si="100"/>
        <v>-0.47492790772188409</v>
      </c>
      <c r="E6293">
        <v>-1.5913526497522978E-2</v>
      </c>
    </row>
    <row r="6294" spans="2:5" x14ac:dyDescent="0.35">
      <c r="B6294" s="191">
        <v>41464</v>
      </c>
      <c r="C6294" s="72">
        <v>124.84</v>
      </c>
      <c r="D6294" s="192">
        <f t="shared" si="100"/>
        <v>-0.58574462436952479</v>
      </c>
      <c r="E6294">
        <v>-1.5923064795837938E-2</v>
      </c>
    </row>
    <row r="6295" spans="2:5" x14ac:dyDescent="0.35">
      <c r="B6295" s="191">
        <v>43833</v>
      </c>
      <c r="C6295" s="72">
        <v>301.36</v>
      </c>
      <c r="D6295" s="192">
        <f t="shared" si="100"/>
        <v>2.699030317908433</v>
      </c>
      <c r="E6295">
        <v>-1.5935214211076243E-2</v>
      </c>
    </row>
    <row r="6296" spans="2:5" x14ac:dyDescent="0.35">
      <c r="B6296" s="191">
        <v>40197</v>
      </c>
      <c r="C6296" s="72">
        <v>81.47</v>
      </c>
      <c r="D6296" s="192">
        <f t="shared" si="100"/>
        <v>-0.92799377778563408</v>
      </c>
      <c r="E6296">
        <v>-1.5943954583886977E-2</v>
      </c>
    </row>
    <row r="6297" spans="2:5" x14ac:dyDescent="0.35">
      <c r="B6297" s="191">
        <v>46080</v>
      </c>
      <c r="C6297" s="72">
        <v>1131.43</v>
      </c>
      <c r="D6297" s="192">
        <f t="shared" si="100"/>
        <v>62.243711570709898</v>
      </c>
      <c r="E6297">
        <v>-1.5951016290214448E-2</v>
      </c>
    </row>
    <row r="6298" spans="2:5" x14ac:dyDescent="0.35">
      <c r="B6298" s="191">
        <v>36115</v>
      </c>
      <c r="C6298" s="72">
        <v>17.89</v>
      </c>
      <c r="D6298" s="192">
        <f t="shared" si="100"/>
        <v>-0.7336608605032009</v>
      </c>
      <c r="E6298">
        <v>-1.5951595159515941E-2</v>
      </c>
    </row>
    <row r="6299" spans="2:5" x14ac:dyDescent="0.35">
      <c r="B6299" s="191">
        <v>38714</v>
      </c>
      <c r="C6299" s="72">
        <v>67.17</v>
      </c>
      <c r="D6299" s="192">
        <f t="shared" si="100"/>
        <v>-0.44924565431288943</v>
      </c>
      <c r="E6299">
        <v>-1.5968356284793539E-2</v>
      </c>
    </row>
    <row r="6300" spans="2:5" x14ac:dyDescent="0.35">
      <c r="B6300" s="191">
        <v>41683</v>
      </c>
      <c r="C6300" s="72">
        <v>121.96</v>
      </c>
      <c r="D6300" s="192">
        <f t="shared" si="100"/>
        <v>1.1528684907325681</v>
      </c>
      <c r="E6300">
        <v>-1.5975472002581981E-2</v>
      </c>
    </row>
    <row r="6301" spans="2:5" x14ac:dyDescent="0.35">
      <c r="B6301" s="191">
        <v>39289</v>
      </c>
      <c r="C6301" s="72">
        <v>56.65</v>
      </c>
      <c r="D6301" s="192">
        <f t="shared" si="100"/>
        <v>-0.92067826038253664</v>
      </c>
      <c r="E6301">
        <v>-1.5980545422963344E-2</v>
      </c>
    </row>
    <row r="6302" spans="2:5" x14ac:dyDescent="0.35">
      <c r="B6302" s="191">
        <v>44945</v>
      </c>
      <c r="C6302" s="72">
        <v>714.18</v>
      </c>
      <c r="D6302" s="192">
        <f t="shared" si="100"/>
        <v>-0.13342393282694698</v>
      </c>
      <c r="E6302">
        <v>-1.5982804706660469E-2</v>
      </c>
    </row>
    <row r="6303" spans="2:5" x14ac:dyDescent="0.35">
      <c r="B6303" s="191">
        <v>45140</v>
      </c>
      <c r="C6303" s="72">
        <v>824.14</v>
      </c>
      <c r="D6303" s="192">
        <f t="shared" si="100"/>
        <v>-0.17010885436071987</v>
      </c>
      <c r="E6303">
        <v>-1.5999235857391825E-2</v>
      </c>
    </row>
    <row r="6304" spans="2:5" x14ac:dyDescent="0.35">
      <c r="B6304" s="191">
        <v>45708</v>
      </c>
      <c r="C6304" s="72">
        <v>993.07</v>
      </c>
      <c r="D6304" s="192">
        <f t="shared" si="100"/>
        <v>3.6022337566039484</v>
      </c>
      <c r="E6304">
        <v>-1.6002457343294751E-2</v>
      </c>
    </row>
    <row r="6305" spans="2:5" x14ac:dyDescent="0.35">
      <c r="B6305" s="191">
        <v>43608</v>
      </c>
      <c r="C6305" s="72">
        <v>215.78</v>
      </c>
      <c r="D6305" s="192">
        <f t="shared" si="100"/>
        <v>-0.80925862084206246</v>
      </c>
      <c r="E6305">
        <v>-1.6006201833188904E-2</v>
      </c>
    </row>
    <row r="6306" spans="2:5" x14ac:dyDescent="0.35">
      <c r="B6306" s="191">
        <v>45796</v>
      </c>
      <c r="C6306" s="72">
        <v>1131.27</v>
      </c>
      <c r="D6306" s="192">
        <f t="shared" si="100"/>
        <v>7.3328668238067181</v>
      </c>
      <c r="E6306">
        <v>-1.6013151485630872E-2</v>
      </c>
    </row>
    <row r="6307" spans="2:5" x14ac:dyDescent="0.35">
      <c r="B6307" s="191">
        <v>42832</v>
      </c>
      <c r="C6307" s="72">
        <v>135.76</v>
      </c>
      <c r="D6307" s="192">
        <f t="shared" si="100"/>
        <v>-0.87431607987631577</v>
      </c>
      <c r="E6307">
        <v>-1.6017974922084566E-2</v>
      </c>
    </row>
    <row r="6308" spans="2:5" x14ac:dyDescent="0.35">
      <c r="B6308" s="191">
        <v>45299</v>
      </c>
      <c r="C6308" s="72">
        <v>1080.17</v>
      </c>
      <c r="D6308" s="192">
        <f t="shared" si="100"/>
        <v>15.004889613276042</v>
      </c>
      <c r="E6308">
        <v>-1.6032502254570535E-2</v>
      </c>
    </row>
    <row r="6309" spans="2:5" x14ac:dyDescent="0.35">
      <c r="B6309" s="191">
        <v>38734</v>
      </c>
      <c r="C6309" s="72">
        <v>67.489999999999995</v>
      </c>
      <c r="D6309" s="192">
        <f t="shared" si="100"/>
        <v>2.143455985095482</v>
      </c>
      <c r="E6309">
        <v>-1.6037323224959987E-2</v>
      </c>
    </row>
    <row r="6310" spans="2:5" x14ac:dyDescent="0.35">
      <c r="B6310" s="191">
        <v>35928</v>
      </c>
      <c r="C6310" s="72">
        <v>21.47</v>
      </c>
      <c r="D6310" s="192">
        <f t="shared" si="100"/>
        <v>0.66692546583850909</v>
      </c>
      <c r="E6310">
        <v>-1.6040329972502376E-2</v>
      </c>
    </row>
    <row r="6311" spans="2:5" x14ac:dyDescent="0.35">
      <c r="B6311" s="191">
        <v>36860</v>
      </c>
      <c r="C6311" s="72">
        <v>12.88</v>
      </c>
      <c r="D6311" s="192">
        <f t="shared" si="100"/>
        <v>-0.80543806646525673</v>
      </c>
      <c r="E6311">
        <v>-1.6042780748663055E-2</v>
      </c>
    </row>
    <row r="6312" spans="2:5" x14ac:dyDescent="0.35">
      <c r="B6312" s="191">
        <v>39594</v>
      </c>
      <c r="C6312" s="72">
        <v>66.2</v>
      </c>
      <c r="D6312" s="192">
        <f t="shared" si="100"/>
        <v>-0.91908376419395454</v>
      </c>
      <c r="E6312">
        <v>-1.6052318668252075E-2</v>
      </c>
    </row>
    <row r="6313" spans="2:5" x14ac:dyDescent="0.35">
      <c r="B6313" s="191">
        <v>45149</v>
      </c>
      <c r="C6313" s="72">
        <v>818.13</v>
      </c>
      <c r="D6313" s="192">
        <f t="shared" si="100"/>
        <v>5.6100832188737177</v>
      </c>
      <c r="E6313">
        <v>-1.6055707894357063E-2</v>
      </c>
    </row>
    <row r="6314" spans="2:5" x14ac:dyDescent="0.35">
      <c r="B6314" s="191">
        <v>41547</v>
      </c>
      <c r="C6314" s="72">
        <v>123.77</v>
      </c>
      <c r="D6314" s="192">
        <f t="shared" si="100"/>
        <v>6.4830713422007253</v>
      </c>
      <c r="E6314">
        <v>-1.6058510215438471E-2</v>
      </c>
    </row>
    <row r="6315" spans="2:5" x14ac:dyDescent="0.35">
      <c r="B6315" s="191">
        <v>35576</v>
      </c>
      <c r="C6315" s="72">
        <v>16.54</v>
      </c>
      <c r="D6315" s="192">
        <f t="shared" si="100"/>
        <v>-0.84390335975839936</v>
      </c>
      <c r="E6315">
        <v>-1.6061867935752483E-2</v>
      </c>
    </row>
    <row r="6316" spans="2:5" x14ac:dyDescent="0.35">
      <c r="B6316" s="191">
        <v>42452</v>
      </c>
      <c r="C6316" s="72">
        <v>105.96</v>
      </c>
      <c r="D6316" s="192">
        <f t="shared" si="100"/>
        <v>0.92339807587583933</v>
      </c>
      <c r="E6316">
        <v>-1.6064629956356269E-2</v>
      </c>
    </row>
    <row r="6317" spans="2:5" x14ac:dyDescent="0.35">
      <c r="B6317" s="191">
        <v>39945</v>
      </c>
      <c r="C6317" s="72">
        <v>55.09</v>
      </c>
      <c r="D6317" s="192">
        <f t="shared" si="100"/>
        <v>1.3088851634534788</v>
      </c>
      <c r="E6317">
        <v>-1.6074298981960999E-2</v>
      </c>
    </row>
    <row r="6318" spans="2:5" x14ac:dyDescent="0.35">
      <c r="B6318" s="191">
        <v>35815</v>
      </c>
      <c r="C6318" s="72">
        <v>23.86</v>
      </c>
      <c r="D6318" s="192">
        <f t="shared" si="100"/>
        <v>-0.83182971525232596</v>
      </c>
      <c r="E6318">
        <v>-1.60824742268042E-2</v>
      </c>
    </row>
    <row r="6319" spans="2:5" x14ac:dyDescent="0.35">
      <c r="B6319" s="191">
        <v>41892</v>
      </c>
      <c r="C6319" s="72">
        <v>141.88</v>
      </c>
      <c r="D6319" s="192">
        <f t="shared" si="100"/>
        <v>10.600981193785772</v>
      </c>
      <c r="E6319">
        <v>-1.6088765603328614E-2</v>
      </c>
    </row>
    <row r="6320" spans="2:5" x14ac:dyDescent="0.35">
      <c r="B6320" s="191">
        <v>37453</v>
      </c>
      <c r="C6320" s="72">
        <v>12.23</v>
      </c>
      <c r="D6320" s="192">
        <f t="shared" si="100"/>
        <v>-0.76467192611121804</v>
      </c>
      <c r="E6320">
        <v>-1.6090104585679721E-2</v>
      </c>
    </row>
    <row r="6321" spans="2:5" x14ac:dyDescent="0.35">
      <c r="B6321" s="191">
        <v>38868</v>
      </c>
      <c r="C6321" s="72">
        <v>51.97</v>
      </c>
      <c r="D6321" s="192">
        <f t="shared" si="100"/>
        <v>0.66677357280307881</v>
      </c>
      <c r="E6321">
        <v>-1.6092389246497585E-2</v>
      </c>
    </row>
    <row r="6322" spans="2:5" x14ac:dyDescent="0.35">
      <c r="B6322" s="191">
        <v>36490</v>
      </c>
      <c r="C6322" s="72">
        <v>31.18</v>
      </c>
      <c r="D6322" s="192">
        <f t="shared" si="100"/>
        <v>-0.73420850737362542</v>
      </c>
      <c r="E6322">
        <v>-1.6093404859577221E-2</v>
      </c>
    </row>
    <row r="6323" spans="2:5" x14ac:dyDescent="0.35">
      <c r="B6323" s="191">
        <v>42166</v>
      </c>
      <c r="C6323" s="72">
        <v>117.31</v>
      </c>
      <c r="D6323" s="192">
        <f t="shared" si="100"/>
        <v>2.5624051017309446</v>
      </c>
      <c r="E6323">
        <v>-1.610332969890127E-2</v>
      </c>
    </row>
    <row r="6324" spans="2:5" x14ac:dyDescent="0.35">
      <c r="B6324" s="191">
        <v>36539</v>
      </c>
      <c r="C6324" s="72">
        <v>32.93</v>
      </c>
      <c r="D6324" s="192">
        <f t="shared" si="100"/>
        <v>0.92911540714704155</v>
      </c>
      <c r="E6324">
        <v>-1.6133851210038852E-2</v>
      </c>
    </row>
    <row r="6325" spans="2:5" x14ac:dyDescent="0.35">
      <c r="B6325" s="191">
        <v>36144</v>
      </c>
      <c r="C6325" s="72">
        <v>17.07</v>
      </c>
      <c r="D6325" s="192">
        <f t="shared" si="100"/>
        <v>-0.87213483146067416</v>
      </c>
      <c r="E6325">
        <v>-1.6138328530259427E-2</v>
      </c>
    </row>
    <row r="6326" spans="2:5" x14ac:dyDescent="0.35">
      <c r="B6326" s="191">
        <v>41877</v>
      </c>
      <c r="C6326" s="72">
        <v>133.5</v>
      </c>
      <c r="D6326" s="192">
        <f t="shared" si="100"/>
        <v>1.461283185840708</v>
      </c>
      <c r="E6326">
        <v>-1.6139730267521579E-2</v>
      </c>
    </row>
    <row r="6327" spans="2:5" x14ac:dyDescent="0.35">
      <c r="B6327" s="191">
        <v>39706</v>
      </c>
      <c r="C6327" s="72">
        <v>54.24</v>
      </c>
      <c r="D6327" s="192">
        <f t="shared" si="100"/>
        <v>-0.80040478380864766</v>
      </c>
      <c r="E6327">
        <v>-1.6143660438962426E-2</v>
      </c>
    </row>
    <row r="6328" spans="2:5" x14ac:dyDescent="0.35">
      <c r="B6328" s="191">
        <v>43222</v>
      </c>
      <c r="C6328" s="72">
        <v>271.75</v>
      </c>
      <c r="D6328" s="192">
        <f t="shared" si="100"/>
        <v>3.8535452759421327</v>
      </c>
      <c r="E6328">
        <v>-1.6147134426704235E-2</v>
      </c>
    </row>
    <row r="6329" spans="2:5" x14ac:dyDescent="0.35">
      <c r="B6329" s="191">
        <v>39944</v>
      </c>
      <c r="C6329" s="72">
        <v>55.99</v>
      </c>
      <c r="D6329" s="192">
        <f t="shared" si="100"/>
        <v>-0.88911553847981939</v>
      </c>
      <c r="E6329">
        <v>-1.6165875944473607E-2</v>
      </c>
    </row>
    <row r="6330" spans="2:5" x14ac:dyDescent="0.35">
      <c r="B6330" s="191">
        <v>44166</v>
      </c>
      <c r="C6330" s="72">
        <v>504.94</v>
      </c>
      <c r="D6330" s="192">
        <f t="shared" si="100"/>
        <v>32.263504611330696</v>
      </c>
      <c r="E6330">
        <v>-1.6171771490920417E-2</v>
      </c>
    </row>
    <row r="6331" spans="2:5" x14ac:dyDescent="0.35">
      <c r="B6331" s="191">
        <v>36087</v>
      </c>
      <c r="C6331" s="72">
        <v>15.18</v>
      </c>
      <c r="D6331" s="192">
        <f t="shared" si="100"/>
        <v>-0.98559075074276925</v>
      </c>
      <c r="E6331">
        <v>-1.6202203499675938E-2</v>
      </c>
    </row>
    <row r="6332" spans="2:5" x14ac:dyDescent="0.35">
      <c r="B6332" s="191">
        <v>45897</v>
      </c>
      <c r="C6332" s="72">
        <v>1053.49</v>
      </c>
      <c r="D6332" s="192">
        <f t="shared" si="100"/>
        <v>7.7317861583091592</v>
      </c>
      <c r="E6332">
        <v>-1.6202233760412299E-2</v>
      </c>
    </row>
    <row r="6333" spans="2:5" x14ac:dyDescent="0.35">
      <c r="B6333" s="191">
        <v>41313</v>
      </c>
      <c r="C6333" s="72">
        <v>120.65</v>
      </c>
      <c r="D6333" s="192">
        <f t="shared" si="100"/>
        <v>3.5238095238095237</v>
      </c>
      <c r="E6333">
        <v>-1.6226353555120587E-2</v>
      </c>
    </row>
    <row r="6334" spans="2:5" x14ac:dyDescent="0.35">
      <c r="B6334" s="191">
        <v>38180</v>
      </c>
      <c r="C6334" s="72">
        <v>26.67</v>
      </c>
      <c r="D6334" s="192">
        <f t="shared" si="100"/>
        <v>-0.73648848927971544</v>
      </c>
      <c r="E6334">
        <v>-1.6230173367760892E-2</v>
      </c>
    </row>
    <row r="6335" spans="2:5" x14ac:dyDescent="0.35">
      <c r="B6335" s="191">
        <v>40435</v>
      </c>
      <c r="C6335" s="72">
        <v>101.21</v>
      </c>
      <c r="D6335" s="192">
        <f t="shared" si="100"/>
        <v>0.51921344941458991</v>
      </c>
      <c r="E6335">
        <v>-1.6232503888024885E-2</v>
      </c>
    </row>
    <row r="6336" spans="2:5" x14ac:dyDescent="0.35">
      <c r="B6336" s="191">
        <v>38712</v>
      </c>
      <c r="C6336" s="72">
        <v>66.62</v>
      </c>
      <c r="D6336" s="192">
        <f t="shared" si="100"/>
        <v>-0.78652225462236036</v>
      </c>
      <c r="E6336">
        <v>-1.6243354991139936E-2</v>
      </c>
    </row>
    <row r="6337" spans="2:5" x14ac:dyDescent="0.35">
      <c r="B6337" s="191">
        <v>43956</v>
      </c>
      <c r="C6337" s="72">
        <v>312.07</v>
      </c>
      <c r="D6337" s="192">
        <f t="shared" si="100"/>
        <v>4.0123674911660778</v>
      </c>
      <c r="E6337">
        <v>-1.6265800838508371E-2</v>
      </c>
    </row>
    <row r="6338" spans="2:5" x14ac:dyDescent="0.35">
      <c r="B6338" s="191">
        <v>38806</v>
      </c>
      <c r="C6338" s="72">
        <v>62.26</v>
      </c>
      <c r="D6338" s="192">
        <f t="shared" si="100"/>
        <v>0.7478944413250983</v>
      </c>
      <c r="E6338">
        <v>-1.6274292937272894E-2</v>
      </c>
    </row>
    <row r="6339" spans="2:5" x14ac:dyDescent="0.35">
      <c r="B6339" s="191">
        <v>39776</v>
      </c>
      <c r="C6339" s="72">
        <v>35.619999999999997</v>
      </c>
      <c r="D6339" s="192">
        <f t="shared" si="100"/>
        <v>-0.52020474137931028</v>
      </c>
      <c r="E6339">
        <v>-1.6293841480254145E-2</v>
      </c>
    </row>
    <row r="6340" spans="2:5" x14ac:dyDescent="0.35">
      <c r="B6340" s="191">
        <v>40211</v>
      </c>
      <c r="C6340" s="72">
        <v>74.239999999999995</v>
      </c>
      <c r="D6340" s="192">
        <f t="shared" ref="D6340:D6403" si="101">C6340/C6341-1</f>
        <v>-0.7402651925969983</v>
      </c>
      <c r="E6340">
        <v>-1.6297866702000841E-2</v>
      </c>
    </row>
    <row r="6341" spans="2:5" x14ac:dyDescent="0.35">
      <c r="B6341" s="191">
        <v>43790</v>
      </c>
      <c r="C6341" s="72">
        <v>285.83</v>
      </c>
      <c r="D6341" s="192">
        <f t="shared" si="101"/>
        <v>-0.47347382382197989</v>
      </c>
      <c r="E6341">
        <v>-1.6312764566197457E-2</v>
      </c>
    </row>
    <row r="6342" spans="2:5" x14ac:dyDescent="0.35">
      <c r="B6342" s="191">
        <v>44078</v>
      </c>
      <c r="C6342" s="72">
        <v>542.86</v>
      </c>
      <c r="D6342" s="192">
        <f t="shared" si="101"/>
        <v>-0.54789546446358073</v>
      </c>
      <c r="E6342">
        <v>-1.6326308732128925E-2</v>
      </c>
    </row>
    <row r="6343" spans="2:5" x14ac:dyDescent="0.35">
      <c r="B6343" s="191">
        <v>46161</v>
      </c>
      <c r="C6343" s="72">
        <v>1200.74</v>
      </c>
      <c r="D6343" s="192">
        <f t="shared" si="101"/>
        <v>0.4956900847035377</v>
      </c>
      <c r="E6343">
        <v>-1.6327099052159899E-2</v>
      </c>
    </row>
    <row r="6344" spans="2:5" x14ac:dyDescent="0.35">
      <c r="B6344" s="191">
        <v>44463</v>
      </c>
      <c r="C6344" s="72">
        <v>802.8</v>
      </c>
      <c r="D6344" s="192">
        <f t="shared" si="101"/>
        <v>-0.27367478218386132</v>
      </c>
      <c r="E6344">
        <v>-1.6345234886171567E-2</v>
      </c>
    </row>
    <row r="6345" spans="2:5" x14ac:dyDescent="0.35">
      <c r="B6345" s="191">
        <v>45397</v>
      </c>
      <c r="C6345" s="72">
        <v>1105.29</v>
      </c>
      <c r="D6345" s="192">
        <f t="shared" si="101"/>
        <v>19.913718070009459</v>
      </c>
      <c r="E6345">
        <v>-1.6357115523240928E-2</v>
      </c>
    </row>
    <row r="6346" spans="2:5" x14ac:dyDescent="0.35">
      <c r="B6346" s="191">
        <v>39107</v>
      </c>
      <c r="C6346" s="72">
        <v>52.85</v>
      </c>
      <c r="D6346" s="192">
        <f t="shared" si="101"/>
        <v>9.4696969696972388E-4</v>
      </c>
      <c r="E6346">
        <v>-1.6378187232458541E-2</v>
      </c>
    </row>
    <row r="6347" spans="2:5" x14ac:dyDescent="0.35">
      <c r="B6347" s="191">
        <v>39728</v>
      </c>
      <c r="C6347" s="72">
        <v>52.8</v>
      </c>
      <c r="D6347" s="192">
        <f t="shared" si="101"/>
        <v>-0.51604032997250227</v>
      </c>
      <c r="E6347">
        <v>-1.6393442622950838E-2</v>
      </c>
    </row>
    <row r="6348" spans="2:5" x14ac:dyDescent="0.35">
      <c r="B6348" s="191">
        <v>41145</v>
      </c>
      <c r="C6348" s="72">
        <v>109.1</v>
      </c>
      <c r="D6348" s="192">
        <f t="shared" si="101"/>
        <v>9.0236834216048889E-2</v>
      </c>
      <c r="E6348">
        <v>-1.6408222142084483E-2</v>
      </c>
    </row>
    <row r="6349" spans="2:5" x14ac:dyDescent="0.35">
      <c r="B6349" s="191">
        <v>40442</v>
      </c>
      <c r="C6349" s="72">
        <v>100.07</v>
      </c>
      <c r="D6349" s="192">
        <f t="shared" si="101"/>
        <v>3.6414656771799629</v>
      </c>
      <c r="E6349">
        <v>-1.6414389620601599E-2</v>
      </c>
    </row>
    <row r="6350" spans="2:5" x14ac:dyDescent="0.35">
      <c r="B6350" s="191">
        <v>36691</v>
      </c>
      <c r="C6350" s="72">
        <v>21.56</v>
      </c>
      <c r="D6350" s="192">
        <f t="shared" si="101"/>
        <v>-0.96986891019369992</v>
      </c>
      <c r="E6350">
        <v>-1.6423357664233751E-2</v>
      </c>
    </row>
    <row r="6351" spans="2:5" x14ac:dyDescent="0.35">
      <c r="B6351" s="191">
        <v>44691</v>
      </c>
      <c r="C6351" s="72">
        <v>715.54</v>
      </c>
      <c r="D6351" s="192">
        <f t="shared" si="101"/>
        <v>-0.1227257123240646</v>
      </c>
      <c r="E6351">
        <v>-1.6426342630139312E-2</v>
      </c>
    </row>
    <row r="6352" spans="2:5" x14ac:dyDescent="0.35">
      <c r="B6352" s="191">
        <v>45169</v>
      </c>
      <c r="C6352" s="72">
        <v>815.64</v>
      </c>
      <c r="D6352" s="192">
        <f t="shared" si="101"/>
        <v>58.579254930606282</v>
      </c>
      <c r="E6352">
        <v>-1.6507301074361269E-2</v>
      </c>
    </row>
    <row r="6353" spans="2:5" x14ac:dyDescent="0.35">
      <c r="B6353" s="191">
        <v>35524</v>
      </c>
      <c r="C6353" s="72">
        <v>13.69</v>
      </c>
      <c r="D6353" s="192">
        <f t="shared" si="101"/>
        <v>-0.94302480439487268</v>
      </c>
      <c r="E6353">
        <v>-1.6522988505747183E-2</v>
      </c>
    </row>
    <row r="6354" spans="2:5" x14ac:dyDescent="0.35">
      <c r="B6354" s="191">
        <v>43181</v>
      </c>
      <c r="C6354" s="72">
        <v>240.28</v>
      </c>
      <c r="D6354" s="192">
        <f t="shared" si="101"/>
        <v>7.602935911206588</v>
      </c>
      <c r="E6354">
        <v>-1.6535690897183986E-2</v>
      </c>
    </row>
    <row r="6355" spans="2:5" x14ac:dyDescent="0.35">
      <c r="B6355" s="191">
        <v>38001</v>
      </c>
      <c r="C6355" s="72">
        <v>27.93</v>
      </c>
      <c r="D6355" s="192">
        <f t="shared" si="101"/>
        <v>0.23693534100974323</v>
      </c>
      <c r="E6355">
        <v>-1.654929577464781E-2</v>
      </c>
    </row>
    <row r="6356" spans="2:5" x14ac:dyDescent="0.35">
      <c r="B6356" s="191">
        <v>36308</v>
      </c>
      <c r="C6356" s="72">
        <v>22.58</v>
      </c>
      <c r="D6356" s="192">
        <f t="shared" si="101"/>
        <v>4.4306601683641311E-4</v>
      </c>
      <c r="E6356">
        <v>-1.6550522648083765E-2</v>
      </c>
    </row>
    <row r="6357" spans="2:5" x14ac:dyDescent="0.35">
      <c r="B6357" s="191">
        <v>36349</v>
      </c>
      <c r="C6357" s="72">
        <v>22.57</v>
      </c>
      <c r="D6357" s="192">
        <f t="shared" si="101"/>
        <v>-0.83016028294077804</v>
      </c>
      <c r="E6357">
        <v>-1.6557734204793007E-2</v>
      </c>
    </row>
    <row r="6358" spans="2:5" x14ac:dyDescent="0.35">
      <c r="B6358" s="191">
        <v>41205</v>
      </c>
      <c r="C6358" s="72">
        <v>132.88999999999999</v>
      </c>
      <c r="D6358" s="192">
        <f t="shared" si="101"/>
        <v>6.726162790697674</v>
      </c>
      <c r="E6358">
        <v>-1.6576629911936758E-2</v>
      </c>
    </row>
    <row r="6359" spans="2:5" x14ac:dyDescent="0.35">
      <c r="B6359" s="191">
        <v>35171</v>
      </c>
      <c r="C6359" s="72">
        <v>17.2</v>
      </c>
      <c r="D6359" s="192">
        <f t="shared" si="101"/>
        <v>-0.93143586063940043</v>
      </c>
      <c r="E6359">
        <v>-1.6580903373356159E-2</v>
      </c>
    </row>
    <row r="6360" spans="2:5" x14ac:dyDescent="0.35">
      <c r="B6360" s="191">
        <v>43194</v>
      </c>
      <c r="C6360" s="72">
        <v>250.86</v>
      </c>
      <c r="D6360" s="192">
        <f t="shared" si="101"/>
        <v>9.5758853288364261</v>
      </c>
      <c r="E6360">
        <v>-1.6582382688462904E-2</v>
      </c>
    </row>
    <row r="6361" spans="2:5" x14ac:dyDescent="0.35">
      <c r="B6361" s="191">
        <v>35836</v>
      </c>
      <c r="C6361" s="72">
        <v>23.72</v>
      </c>
      <c r="D6361" s="192">
        <f t="shared" si="101"/>
        <v>8.1623347013223935E-2</v>
      </c>
      <c r="E6361">
        <v>-1.6583747927031545E-2</v>
      </c>
    </row>
    <row r="6362" spans="2:5" x14ac:dyDescent="0.35">
      <c r="B6362" s="191">
        <v>36635</v>
      </c>
      <c r="C6362" s="72">
        <v>21.93</v>
      </c>
      <c r="D6362" s="192">
        <f t="shared" si="101"/>
        <v>-0.62999831280580398</v>
      </c>
      <c r="E6362">
        <v>-1.6591928251121102E-2</v>
      </c>
    </row>
    <row r="6363" spans="2:5" x14ac:dyDescent="0.35">
      <c r="B6363" s="191">
        <v>39346</v>
      </c>
      <c r="C6363" s="72">
        <v>59.27</v>
      </c>
      <c r="D6363" s="192">
        <f t="shared" si="101"/>
        <v>-0.28052925467346435</v>
      </c>
      <c r="E6363">
        <v>-1.6592002654720384E-2</v>
      </c>
    </row>
    <row r="6364" spans="2:5" x14ac:dyDescent="0.35">
      <c r="B6364" s="191">
        <v>40739</v>
      </c>
      <c r="C6364" s="72">
        <v>82.38</v>
      </c>
      <c r="D6364" s="192">
        <f t="shared" si="101"/>
        <v>3.6411267605633801</v>
      </c>
      <c r="E6364">
        <v>-1.659305240539577E-2</v>
      </c>
    </row>
    <row r="6365" spans="2:5" x14ac:dyDescent="0.35">
      <c r="B6365" s="191">
        <v>35181</v>
      </c>
      <c r="C6365" s="72">
        <v>17.75</v>
      </c>
      <c r="D6365" s="192">
        <f t="shared" si="101"/>
        <v>0.11145898559799616</v>
      </c>
      <c r="E6365">
        <v>-1.6620498614958512E-2</v>
      </c>
    </row>
    <row r="6366" spans="2:5" x14ac:dyDescent="0.35">
      <c r="B6366" s="191">
        <v>35066</v>
      </c>
      <c r="C6366" s="72">
        <v>15.97</v>
      </c>
      <c r="D6366" s="192">
        <f t="shared" si="101"/>
        <v>-0.71578572699768639</v>
      </c>
      <c r="E6366">
        <v>-1.6625615763546708E-2</v>
      </c>
    </row>
    <row r="6367" spans="2:5" x14ac:dyDescent="0.35">
      <c r="B6367" s="191">
        <v>39686</v>
      </c>
      <c r="C6367" s="72">
        <v>56.19</v>
      </c>
      <c r="D6367" s="192">
        <f t="shared" si="101"/>
        <v>-0.94738172828407685</v>
      </c>
      <c r="E6367">
        <v>-1.6625831291564586E-2</v>
      </c>
    </row>
    <row r="6368" spans="2:5" x14ac:dyDescent="0.35">
      <c r="B6368" s="191">
        <v>45464</v>
      </c>
      <c r="C6368" s="72">
        <v>1067.8800000000001</v>
      </c>
      <c r="D6368" s="192">
        <f t="shared" si="101"/>
        <v>7.2468144258243878</v>
      </c>
      <c r="E6368">
        <v>-1.6630753080280614E-2</v>
      </c>
    </row>
    <row r="6369" spans="2:5" x14ac:dyDescent="0.35">
      <c r="B6369" s="191">
        <v>41745</v>
      </c>
      <c r="C6369" s="72">
        <v>129.49</v>
      </c>
      <c r="D6369" s="192">
        <f t="shared" si="101"/>
        <v>-0.38467021478806307</v>
      </c>
      <c r="E6369">
        <v>-1.6631227217496991E-2</v>
      </c>
    </row>
    <row r="6370" spans="2:5" x14ac:dyDescent="0.35">
      <c r="B6370" s="191">
        <v>43384</v>
      </c>
      <c r="C6370" s="72">
        <v>210.44</v>
      </c>
      <c r="D6370" s="192">
        <f t="shared" si="101"/>
        <v>8.6267154620311075</v>
      </c>
      <c r="E6370">
        <v>-1.6635514018691566E-2</v>
      </c>
    </row>
    <row r="6371" spans="2:5" x14ac:dyDescent="0.35">
      <c r="B6371" s="191">
        <v>36342</v>
      </c>
      <c r="C6371" s="72">
        <v>21.86</v>
      </c>
      <c r="D6371" s="192">
        <f t="shared" si="101"/>
        <v>-0.810226582168591</v>
      </c>
      <c r="E6371">
        <v>-1.6644174538911427E-2</v>
      </c>
    </row>
    <row r="6372" spans="2:5" x14ac:dyDescent="0.35">
      <c r="B6372" s="191">
        <v>41389</v>
      </c>
      <c r="C6372" s="72">
        <v>115.19</v>
      </c>
      <c r="D6372" s="192">
        <f t="shared" si="101"/>
        <v>-0.39995832682189925</v>
      </c>
      <c r="E6372">
        <v>-1.6646747481645963E-2</v>
      </c>
    </row>
    <row r="6373" spans="2:5" x14ac:dyDescent="0.35">
      <c r="B6373" s="191">
        <v>43026</v>
      </c>
      <c r="C6373" s="72">
        <v>191.97</v>
      </c>
      <c r="D6373" s="192">
        <f t="shared" si="101"/>
        <v>7.1274343776460629</v>
      </c>
      <c r="E6373">
        <v>-1.664788443806986E-2</v>
      </c>
    </row>
    <row r="6374" spans="2:5" x14ac:dyDescent="0.35">
      <c r="B6374" s="191">
        <v>35727</v>
      </c>
      <c r="C6374" s="72">
        <v>23.62</v>
      </c>
      <c r="D6374" s="192">
        <f t="shared" si="101"/>
        <v>-0.62949019607843137</v>
      </c>
      <c r="E6374">
        <v>-1.6652789342214813E-2</v>
      </c>
    </row>
    <row r="6375" spans="2:5" x14ac:dyDescent="0.35">
      <c r="B6375" s="191">
        <v>39601</v>
      </c>
      <c r="C6375" s="72">
        <v>63.75</v>
      </c>
      <c r="D6375" s="192">
        <f t="shared" si="101"/>
        <v>5.0028248587570623</v>
      </c>
      <c r="E6375">
        <v>-1.6658954187875996E-2</v>
      </c>
    </row>
    <row r="6376" spans="2:5" x14ac:dyDescent="0.35">
      <c r="B6376" s="191">
        <v>37249</v>
      </c>
      <c r="C6376" s="72">
        <v>10.62</v>
      </c>
      <c r="D6376" s="192">
        <f t="shared" si="101"/>
        <v>-9.92366412213741E-2</v>
      </c>
      <c r="E6376">
        <v>-1.6666666666666829E-2</v>
      </c>
    </row>
    <row r="6377" spans="2:5" x14ac:dyDescent="0.35">
      <c r="B6377" s="191">
        <v>36838</v>
      </c>
      <c r="C6377" s="72">
        <v>11.79</v>
      </c>
      <c r="D6377" s="192">
        <f t="shared" si="101"/>
        <v>-0.310122878876536</v>
      </c>
      <c r="E6377">
        <v>-1.6680567139282787E-2</v>
      </c>
    </row>
    <row r="6378" spans="2:5" x14ac:dyDescent="0.35">
      <c r="B6378" s="191">
        <v>35138</v>
      </c>
      <c r="C6378" s="72">
        <v>17.09</v>
      </c>
      <c r="D6378" s="192">
        <f t="shared" si="101"/>
        <v>-0.92977193342921716</v>
      </c>
      <c r="E6378">
        <v>-1.6685845799769838E-2</v>
      </c>
    </row>
    <row r="6379" spans="2:5" x14ac:dyDescent="0.35">
      <c r="B6379" s="191">
        <v>43153</v>
      </c>
      <c r="C6379" s="72">
        <v>243.35</v>
      </c>
      <c r="D6379" s="192">
        <f t="shared" si="101"/>
        <v>3.4447488584474888</v>
      </c>
      <c r="E6379">
        <v>-1.6688217229675062E-2</v>
      </c>
    </row>
    <row r="6380" spans="2:5" x14ac:dyDescent="0.35">
      <c r="B6380" s="191">
        <v>38904</v>
      </c>
      <c r="C6380" s="72">
        <v>54.75</v>
      </c>
      <c r="D6380" s="192">
        <f t="shared" si="101"/>
        <v>5.6444174757281553</v>
      </c>
      <c r="E6380">
        <v>-1.6702586206896575E-2</v>
      </c>
    </row>
    <row r="6381" spans="2:5" x14ac:dyDescent="0.35">
      <c r="B6381" s="191">
        <v>37180</v>
      </c>
      <c r="C6381" s="72">
        <v>8.24</v>
      </c>
      <c r="D6381" s="192">
        <f t="shared" si="101"/>
        <v>-0.96672320491075037</v>
      </c>
      <c r="E6381">
        <v>-1.6706443914081159E-2</v>
      </c>
    </row>
    <row r="6382" spans="2:5" x14ac:dyDescent="0.35">
      <c r="B6382" s="191">
        <v>43698</v>
      </c>
      <c r="C6382" s="72">
        <v>247.62</v>
      </c>
      <c r="D6382" s="192">
        <f t="shared" si="101"/>
        <v>3.4638365436844509E-2</v>
      </c>
      <c r="E6382">
        <v>-1.6717626970575439E-2</v>
      </c>
    </row>
    <row r="6383" spans="2:5" x14ac:dyDescent="0.35">
      <c r="B6383" s="191">
        <v>43626</v>
      </c>
      <c r="C6383" s="72">
        <v>239.33</v>
      </c>
      <c r="D6383" s="192">
        <f t="shared" si="101"/>
        <v>0.89478267753938723</v>
      </c>
      <c r="E6383">
        <v>-1.6721446179128963E-2</v>
      </c>
    </row>
    <row r="6384" spans="2:5" x14ac:dyDescent="0.35">
      <c r="B6384" s="191">
        <v>41611</v>
      </c>
      <c r="C6384" s="72">
        <v>126.31</v>
      </c>
      <c r="D6384" s="192">
        <f t="shared" si="101"/>
        <v>1.2882246376811595</v>
      </c>
      <c r="E6384">
        <v>-1.6736727385956773E-2</v>
      </c>
    </row>
    <row r="6385" spans="2:5" x14ac:dyDescent="0.35">
      <c r="B6385" s="191">
        <v>39009</v>
      </c>
      <c r="C6385" s="72">
        <v>55.2</v>
      </c>
      <c r="D6385" s="192">
        <f t="shared" si="101"/>
        <v>-0.52965235173824121</v>
      </c>
      <c r="E6385">
        <v>-1.6743854649091561E-2</v>
      </c>
    </row>
    <row r="6386" spans="2:5" x14ac:dyDescent="0.35">
      <c r="B6386" s="191">
        <v>42290</v>
      </c>
      <c r="C6386" s="72">
        <v>117.36</v>
      </c>
      <c r="D6386" s="192">
        <f t="shared" si="101"/>
        <v>1.0217054263565895</v>
      </c>
      <c r="E6386">
        <v>-1.6756032171581725E-2</v>
      </c>
    </row>
    <row r="6387" spans="2:5" x14ac:dyDescent="0.35">
      <c r="B6387" s="191">
        <v>39609</v>
      </c>
      <c r="C6387" s="72">
        <v>58.05</v>
      </c>
      <c r="D6387" s="192">
        <f t="shared" si="101"/>
        <v>-0.70262793914246191</v>
      </c>
      <c r="E6387">
        <v>-1.67682926829269E-2</v>
      </c>
    </row>
    <row r="6388" spans="2:5" x14ac:dyDescent="0.35">
      <c r="B6388" s="191">
        <v>43558</v>
      </c>
      <c r="C6388" s="72">
        <v>195.21</v>
      </c>
      <c r="D6388" s="192">
        <f t="shared" si="101"/>
        <v>17.503317535545023</v>
      </c>
      <c r="E6388">
        <v>-1.6772438803263734E-2</v>
      </c>
    </row>
    <row r="6389" spans="2:5" x14ac:dyDescent="0.35">
      <c r="B6389" s="191">
        <v>37284</v>
      </c>
      <c r="C6389" s="72">
        <v>10.55</v>
      </c>
      <c r="D6389" s="192">
        <f t="shared" si="101"/>
        <v>-0.71874166888829638</v>
      </c>
      <c r="E6389">
        <v>-1.6775396085740857E-2</v>
      </c>
    </row>
    <row r="6390" spans="2:5" x14ac:dyDescent="0.35">
      <c r="B6390" s="191">
        <v>38426</v>
      </c>
      <c r="C6390" s="72">
        <v>37.51</v>
      </c>
      <c r="D6390" s="192">
        <f t="shared" si="101"/>
        <v>-0.57331361619838472</v>
      </c>
      <c r="E6390">
        <v>-1.6775884665792939E-2</v>
      </c>
    </row>
    <row r="6391" spans="2:5" x14ac:dyDescent="0.35">
      <c r="B6391" s="191">
        <v>41047</v>
      </c>
      <c r="C6391" s="72">
        <v>87.91</v>
      </c>
      <c r="D6391" s="192">
        <f t="shared" si="101"/>
        <v>1.1431009263773766</v>
      </c>
      <c r="E6391">
        <v>-1.67766469075048E-2</v>
      </c>
    </row>
    <row r="6392" spans="2:5" x14ac:dyDescent="0.35">
      <c r="B6392" s="191">
        <v>39863</v>
      </c>
      <c r="C6392" s="72">
        <v>41.02</v>
      </c>
      <c r="D6392" s="192">
        <f t="shared" si="101"/>
        <v>-0.95394685138821833</v>
      </c>
      <c r="E6392">
        <v>-1.6778523489932806E-2</v>
      </c>
    </row>
    <row r="6393" spans="2:5" x14ac:dyDescent="0.35">
      <c r="B6393" s="191">
        <v>45643</v>
      </c>
      <c r="C6393" s="72">
        <v>890.71</v>
      </c>
      <c r="D6393" s="192">
        <f t="shared" si="101"/>
        <v>4.0342508336630303</v>
      </c>
      <c r="E6393">
        <v>-1.6778708701747358E-2</v>
      </c>
    </row>
    <row r="6394" spans="2:5" x14ac:dyDescent="0.35">
      <c r="B6394" s="191">
        <v>42964</v>
      </c>
      <c r="C6394" s="72">
        <v>176.93</v>
      </c>
      <c r="D6394" s="192">
        <f t="shared" si="101"/>
        <v>-9.2759716952107496E-2</v>
      </c>
      <c r="E6394">
        <v>-1.6782439566546126E-2</v>
      </c>
    </row>
    <row r="6395" spans="2:5" x14ac:dyDescent="0.35">
      <c r="B6395" s="191">
        <v>43440</v>
      </c>
      <c r="C6395" s="72">
        <v>195.02</v>
      </c>
      <c r="D6395" s="192">
        <f t="shared" si="101"/>
        <v>7.764943820224719</v>
      </c>
      <c r="E6395">
        <v>-1.6788505167632861E-2</v>
      </c>
    </row>
    <row r="6396" spans="2:5" x14ac:dyDescent="0.35">
      <c r="B6396" s="191">
        <v>38008</v>
      </c>
      <c r="C6396" s="72">
        <v>22.25</v>
      </c>
      <c r="D6396" s="192">
        <f t="shared" si="101"/>
        <v>-0.97966123385467607</v>
      </c>
      <c r="E6396">
        <v>-1.6791869200176723E-2</v>
      </c>
    </row>
    <row r="6397" spans="2:5" x14ac:dyDescent="0.35">
      <c r="B6397" s="191">
        <v>45572</v>
      </c>
      <c r="C6397" s="72">
        <v>1093.97</v>
      </c>
      <c r="D6397" s="192">
        <f t="shared" si="101"/>
        <v>8.7990863489788609</v>
      </c>
      <c r="E6397">
        <v>-1.6806420591909621E-2</v>
      </c>
    </row>
    <row r="6398" spans="2:5" x14ac:dyDescent="0.35">
      <c r="B6398" s="191">
        <v>42314</v>
      </c>
      <c r="C6398" s="72">
        <v>111.64</v>
      </c>
      <c r="D6398" s="192">
        <f t="shared" si="101"/>
        <v>3.6594323873121866</v>
      </c>
      <c r="E6398">
        <v>-1.6820783795684746E-2</v>
      </c>
    </row>
    <row r="6399" spans="2:5" x14ac:dyDescent="0.35">
      <c r="B6399" s="191">
        <v>35914</v>
      </c>
      <c r="C6399" s="72">
        <v>23.96</v>
      </c>
      <c r="D6399" s="192">
        <f t="shared" si="101"/>
        <v>-0.9024549118593006</v>
      </c>
      <c r="E6399">
        <v>-1.6823963890028715E-2</v>
      </c>
    </row>
    <row r="6400" spans="2:5" x14ac:dyDescent="0.35">
      <c r="B6400" s="191">
        <v>43719</v>
      </c>
      <c r="C6400" s="72">
        <v>245.63</v>
      </c>
      <c r="D6400" s="192">
        <f t="shared" si="101"/>
        <v>2.0298507462686568</v>
      </c>
      <c r="E6400">
        <v>-1.6850784502081328E-2</v>
      </c>
    </row>
    <row r="6401" spans="2:5" x14ac:dyDescent="0.35">
      <c r="B6401" s="191">
        <v>40745</v>
      </c>
      <c r="C6401" s="72">
        <v>81.069999999999993</v>
      </c>
      <c r="D6401" s="192">
        <f t="shared" si="101"/>
        <v>-0.92720334036726082</v>
      </c>
      <c r="E6401">
        <v>-1.68566577734659E-2</v>
      </c>
    </row>
    <row r="6402" spans="2:5" x14ac:dyDescent="0.35">
      <c r="B6402" s="191">
        <v>45484</v>
      </c>
      <c r="C6402" s="72">
        <v>1113.6500000000001</v>
      </c>
      <c r="D6402" s="192">
        <f t="shared" si="101"/>
        <v>0.47468153287957859</v>
      </c>
      <c r="E6402">
        <v>-1.6861619951445528E-2</v>
      </c>
    </row>
    <row r="6403" spans="2:5" x14ac:dyDescent="0.35">
      <c r="B6403" s="191">
        <v>44841</v>
      </c>
      <c r="C6403" s="72">
        <v>755.18</v>
      </c>
      <c r="D6403" s="192">
        <f t="shared" si="101"/>
        <v>80.027896995708147</v>
      </c>
      <c r="E6403">
        <v>-1.6871924388783377E-2</v>
      </c>
    </row>
    <row r="6404" spans="2:5" x14ac:dyDescent="0.35">
      <c r="B6404" s="191">
        <v>37111</v>
      </c>
      <c r="C6404" s="72">
        <v>9.32</v>
      </c>
      <c r="D6404" s="192">
        <f t="shared" ref="D6404:D6467" si="102">C6404/C6405-1</f>
        <v>-0.93042699313227828</v>
      </c>
      <c r="E6404">
        <v>-1.6877637130801704E-2</v>
      </c>
    </row>
    <row r="6405" spans="2:5" x14ac:dyDescent="0.35">
      <c r="B6405" s="191">
        <v>42821</v>
      </c>
      <c r="C6405" s="72">
        <v>133.96</v>
      </c>
      <c r="D6405" s="192">
        <f t="shared" si="102"/>
        <v>5.0533212833258023</v>
      </c>
      <c r="E6405">
        <v>-1.6879495082929519E-2</v>
      </c>
    </row>
    <row r="6406" spans="2:5" x14ac:dyDescent="0.35">
      <c r="B6406" s="191">
        <v>36273</v>
      </c>
      <c r="C6406" s="72">
        <v>22.13</v>
      </c>
      <c r="D6406" s="192">
        <f t="shared" si="102"/>
        <v>-9.4887525562372232E-2</v>
      </c>
      <c r="E6406">
        <v>-1.6881386050644265E-2</v>
      </c>
    </row>
    <row r="6407" spans="2:5" x14ac:dyDescent="0.35">
      <c r="B6407" s="191">
        <v>35674</v>
      </c>
      <c r="C6407" s="72">
        <v>24.45</v>
      </c>
      <c r="D6407" s="192">
        <f t="shared" si="102"/>
        <v>-0.88514116596984072</v>
      </c>
      <c r="E6407">
        <v>-1.6887816646562137E-2</v>
      </c>
    </row>
    <row r="6408" spans="2:5" x14ac:dyDescent="0.35">
      <c r="B6408" s="191">
        <v>43392</v>
      </c>
      <c r="C6408" s="72">
        <v>212.87</v>
      </c>
      <c r="D6408" s="192">
        <f t="shared" si="102"/>
        <v>4.3071553228621298</v>
      </c>
      <c r="E6408">
        <v>-1.6902969565418147E-2</v>
      </c>
    </row>
    <row r="6409" spans="2:5" x14ac:dyDescent="0.35">
      <c r="B6409" s="191">
        <v>39769</v>
      </c>
      <c r="C6409" s="72">
        <v>40.11</v>
      </c>
      <c r="D6409" s="192">
        <f t="shared" si="102"/>
        <v>-0.67587878787878786</v>
      </c>
      <c r="E6409">
        <v>-1.6911764705882293E-2</v>
      </c>
    </row>
    <row r="6410" spans="2:5" x14ac:dyDescent="0.35">
      <c r="B6410" s="191">
        <v>42381</v>
      </c>
      <c r="C6410" s="72">
        <v>123.75</v>
      </c>
      <c r="D6410" s="192">
        <f t="shared" si="102"/>
        <v>4.4756637168141591</v>
      </c>
      <c r="E6410">
        <v>-1.6920877025738745E-2</v>
      </c>
    </row>
    <row r="6411" spans="2:5" x14ac:dyDescent="0.35">
      <c r="B6411" s="191">
        <v>35823</v>
      </c>
      <c r="C6411" s="72">
        <v>22.6</v>
      </c>
      <c r="D6411" s="192">
        <f t="shared" si="102"/>
        <v>-0.82796681129633853</v>
      </c>
      <c r="E6411">
        <v>-1.6963897346672363E-2</v>
      </c>
    </row>
    <row r="6412" spans="2:5" x14ac:dyDescent="0.35">
      <c r="B6412" s="191">
        <v>41879</v>
      </c>
      <c r="C6412" s="72">
        <v>131.37</v>
      </c>
      <c r="D6412" s="192">
        <f t="shared" si="102"/>
        <v>5.6878519710378272E-2</v>
      </c>
      <c r="E6412">
        <v>-1.698593235558199E-2</v>
      </c>
    </row>
    <row r="6413" spans="2:5" x14ac:dyDescent="0.35">
      <c r="B6413" s="191">
        <v>41306</v>
      </c>
      <c r="C6413" s="72">
        <v>124.3</v>
      </c>
      <c r="D6413" s="192">
        <f t="shared" si="102"/>
        <v>4.3762975778546709</v>
      </c>
      <c r="E6413">
        <v>-1.7002767892447701E-2</v>
      </c>
    </row>
    <row r="6414" spans="2:5" x14ac:dyDescent="0.35">
      <c r="B6414" s="191">
        <v>35614</v>
      </c>
      <c r="C6414" s="72">
        <v>23.12</v>
      </c>
      <c r="D6414" s="192">
        <f t="shared" si="102"/>
        <v>-0.80660811375993302</v>
      </c>
      <c r="E6414">
        <v>-1.7006802721088343E-2</v>
      </c>
    </row>
    <row r="6415" spans="2:5" x14ac:dyDescent="0.35">
      <c r="B6415" s="191">
        <v>41667</v>
      </c>
      <c r="C6415" s="72">
        <v>119.55</v>
      </c>
      <c r="D6415" s="192">
        <f t="shared" si="102"/>
        <v>5.4691558441558437</v>
      </c>
      <c r="E6415">
        <v>-1.7020226936359184E-2</v>
      </c>
    </row>
    <row r="6416" spans="2:5" x14ac:dyDescent="0.35">
      <c r="B6416" s="191">
        <v>36935</v>
      </c>
      <c r="C6416" s="72">
        <v>18.48</v>
      </c>
      <c r="D6416" s="192">
        <f t="shared" si="102"/>
        <v>3.2979318054779272E-2</v>
      </c>
      <c r="E6416">
        <v>-1.7021276595744705E-2</v>
      </c>
    </row>
    <row r="6417" spans="2:5" x14ac:dyDescent="0.35">
      <c r="B6417" s="191">
        <v>37917</v>
      </c>
      <c r="C6417" s="72">
        <v>17.89</v>
      </c>
      <c r="D6417" s="192">
        <f t="shared" si="102"/>
        <v>-0.92799935605908157</v>
      </c>
      <c r="E6417">
        <v>-1.7032967032966972E-2</v>
      </c>
    </row>
    <row r="6418" spans="2:5" x14ac:dyDescent="0.35">
      <c r="B6418" s="191">
        <v>43293</v>
      </c>
      <c r="C6418" s="72">
        <v>248.47</v>
      </c>
      <c r="D6418" s="192">
        <f t="shared" si="102"/>
        <v>9.5150232754972492</v>
      </c>
      <c r="E6418">
        <v>-1.7050399556926998E-2</v>
      </c>
    </row>
    <row r="6419" spans="2:5" x14ac:dyDescent="0.35">
      <c r="B6419" s="191">
        <v>38156</v>
      </c>
      <c r="C6419" s="72">
        <v>23.63</v>
      </c>
      <c r="D6419" s="192">
        <f t="shared" si="102"/>
        <v>0.70860448300795364</v>
      </c>
      <c r="E6419">
        <v>-1.705490848585689E-2</v>
      </c>
    </row>
    <row r="6420" spans="2:5" x14ac:dyDescent="0.35">
      <c r="B6420" s="191">
        <v>37428</v>
      </c>
      <c r="C6420" s="72">
        <v>13.83</v>
      </c>
      <c r="D6420" s="192">
        <f t="shared" si="102"/>
        <v>-0.84896800262094574</v>
      </c>
      <c r="E6420">
        <v>-1.7057569296375252E-2</v>
      </c>
    </row>
    <row r="6421" spans="2:5" x14ac:dyDescent="0.35">
      <c r="B6421" s="191">
        <v>40396</v>
      </c>
      <c r="C6421" s="72">
        <v>91.57</v>
      </c>
      <c r="D6421" s="192">
        <f t="shared" si="102"/>
        <v>5.6403190717911533</v>
      </c>
      <c r="E6421">
        <v>-1.7067410905968305E-2</v>
      </c>
    </row>
    <row r="6422" spans="2:5" x14ac:dyDescent="0.35">
      <c r="B6422" s="191">
        <v>35362</v>
      </c>
      <c r="C6422" s="72">
        <v>13.79</v>
      </c>
      <c r="D6422" s="192">
        <f t="shared" si="102"/>
        <v>-0.98564498667554967</v>
      </c>
      <c r="E6422">
        <v>-1.7106200997861754E-2</v>
      </c>
    </row>
    <row r="6423" spans="2:5" x14ac:dyDescent="0.35">
      <c r="B6423" s="191">
        <v>45607</v>
      </c>
      <c r="C6423" s="72">
        <v>960.64</v>
      </c>
      <c r="D6423" s="192">
        <f t="shared" si="102"/>
        <v>8.0014992503748132</v>
      </c>
      <c r="E6423">
        <v>-1.7117365992408207E-2</v>
      </c>
    </row>
    <row r="6424" spans="2:5" x14ac:dyDescent="0.35">
      <c r="B6424" s="191">
        <v>42488</v>
      </c>
      <c r="C6424" s="72">
        <v>106.72</v>
      </c>
      <c r="D6424" s="192">
        <f t="shared" si="102"/>
        <v>4.0292177191328937</v>
      </c>
      <c r="E6424">
        <v>-1.7130226561061002E-2</v>
      </c>
    </row>
    <row r="6425" spans="2:5" x14ac:dyDescent="0.35">
      <c r="B6425" s="191">
        <v>35942</v>
      </c>
      <c r="C6425" s="72">
        <v>21.22</v>
      </c>
      <c r="D6425" s="192">
        <f t="shared" si="102"/>
        <v>-0.97970446176653436</v>
      </c>
      <c r="E6425">
        <v>-1.7137563686892121E-2</v>
      </c>
    </row>
    <row r="6426" spans="2:5" x14ac:dyDescent="0.35">
      <c r="B6426" s="191">
        <v>45863</v>
      </c>
      <c r="C6426" s="72">
        <v>1045.55</v>
      </c>
      <c r="D6426" s="192">
        <f t="shared" si="102"/>
        <v>6.6051061972650569</v>
      </c>
      <c r="E6426">
        <v>-1.7155480353449937E-2</v>
      </c>
    </row>
    <row r="6427" spans="2:5" x14ac:dyDescent="0.35">
      <c r="B6427" s="191">
        <v>41925</v>
      </c>
      <c r="C6427" s="72">
        <v>137.47999999999999</v>
      </c>
      <c r="D6427" s="192">
        <f t="shared" si="102"/>
        <v>-0.58430091920657967</v>
      </c>
      <c r="E6427">
        <v>-1.71575636259651E-2</v>
      </c>
    </row>
    <row r="6428" spans="2:5" x14ac:dyDescent="0.35">
      <c r="B6428" s="191">
        <v>43894</v>
      </c>
      <c r="C6428" s="72">
        <v>330.72</v>
      </c>
      <c r="D6428" s="192">
        <f t="shared" si="102"/>
        <v>10.337675694206377</v>
      </c>
      <c r="E6428">
        <v>-1.7176820208023691E-2</v>
      </c>
    </row>
    <row r="6429" spans="2:5" x14ac:dyDescent="0.35">
      <c r="B6429" s="191">
        <v>38288</v>
      </c>
      <c r="C6429" s="72">
        <v>29.17</v>
      </c>
      <c r="D6429" s="192">
        <f t="shared" si="102"/>
        <v>1.1260932944606412</v>
      </c>
      <c r="E6429">
        <v>-1.7183288409703401E-2</v>
      </c>
    </row>
    <row r="6430" spans="2:5" x14ac:dyDescent="0.35">
      <c r="B6430" s="191">
        <v>35474</v>
      </c>
      <c r="C6430" s="72">
        <v>13.72</v>
      </c>
      <c r="D6430" s="192">
        <f t="shared" si="102"/>
        <v>-0.87418615314076109</v>
      </c>
      <c r="E6430">
        <v>-1.7191977077363862E-2</v>
      </c>
    </row>
    <row r="6431" spans="2:5" x14ac:dyDescent="0.35">
      <c r="B6431" s="191">
        <v>41176</v>
      </c>
      <c r="C6431" s="72">
        <v>109.05</v>
      </c>
      <c r="D6431" s="192">
        <f t="shared" si="102"/>
        <v>-6.2661165549252273E-2</v>
      </c>
      <c r="E6431">
        <v>-1.7213410237923554E-2</v>
      </c>
    </row>
    <row r="6432" spans="2:5" x14ac:dyDescent="0.35">
      <c r="B6432" s="191">
        <v>42577</v>
      </c>
      <c r="C6432" s="72">
        <v>116.34</v>
      </c>
      <c r="D6432" s="192">
        <f t="shared" si="102"/>
        <v>0.46912488950625097</v>
      </c>
      <c r="E6432">
        <v>-1.723264064875818E-2</v>
      </c>
    </row>
    <row r="6433" spans="2:5" x14ac:dyDescent="0.35">
      <c r="B6433" s="191">
        <v>40710</v>
      </c>
      <c r="C6433" s="72">
        <v>79.19</v>
      </c>
      <c r="D6433" s="192">
        <f t="shared" si="102"/>
        <v>-0.5625345265716496</v>
      </c>
      <c r="E6433">
        <v>-1.7249937949863514E-2</v>
      </c>
    </row>
    <row r="6434" spans="2:5" x14ac:dyDescent="0.35">
      <c r="B6434" s="191">
        <v>43532</v>
      </c>
      <c r="C6434" s="72">
        <v>181.02</v>
      </c>
      <c r="D6434" s="192">
        <f t="shared" si="102"/>
        <v>0.63081081081081081</v>
      </c>
      <c r="E6434">
        <v>-1.7263843648208321E-2</v>
      </c>
    </row>
    <row r="6435" spans="2:5" x14ac:dyDescent="0.35">
      <c r="B6435" s="191">
        <v>41351</v>
      </c>
      <c r="C6435" s="72">
        <v>111</v>
      </c>
      <c r="D6435" s="192">
        <f t="shared" si="102"/>
        <v>7.8658146964856233</v>
      </c>
      <c r="E6435">
        <v>-1.7264276228419639E-2</v>
      </c>
    </row>
    <row r="6436" spans="2:5" x14ac:dyDescent="0.35">
      <c r="B6436" s="191">
        <v>35388</v>
      </c>
      <c r="C6436" s="72">
        <v>12.52</v>
      </c>
      <c r="D6436" s="192">
        <f t="shared" si="102"/>
        <v>-0.79585847056905268</v>
      </c>
      <c r="E6436">
        <v>-1.7268445839874413E-2</v>
      </c>
    </row>
    <row r="6437" spans="2:5" x14ac:dyDescent="0.35">
      <c r="B6437" s="191">
        <v>38841</v>
      </c>
      <c r="C6437" s="72">
        <v>61.33</v>
      </c>
      <c r="D6437" s="192">
        <f t="shared" si="102"/>
        <v>-0.16693833197500685</v>
      </c>
      <c r="E6437">
        <v>-1.7304919083480197E-2</v>
      </c>
    </row>
    <row r="6438" spans="2:5" x14ac:dyDescent="0.35">
      <c r="B6438" s="191">
        <v>39454</v>
      </c>
      <c r="C6438" s="72">
        <v>73.62</v>
      </c>
      <c r="D6438" s="192">
        <f t="shared" si="102"/>
        <v>-0.89498908810817746</v>
      </c>
      <c r="E6438">
        <v>-1.735184196476236E-2</v>
      </c>
    </row>
    <row r="6439" spans="2:5" x14ac:dyDescent="0.35">
      <c r="B6439" s="191">
        <v>44728</v>
      </c>
      <c r="C6439" s="72">
        <v>701.07</v>
      </c>
      <c r="D6439" s="192">
        <f t="shared" si="102"/>
        <v>4.6049728173968667</v>
      </c>
      <c r="E6439">
        <v>-1.7352302193566427E-2</v>
      </c>
    </row>
    <row r="6440" spans="2:5" x14ac:dyDescent="0.35">
      <c r="B6440" s="191">
        <v>42781</v>
      </c>
      <c r="C6440" s="72">
        <v>125.08</v>
      </c>
      <c r="D6440" s="192">
        <f t="shared" si="102"/>
        <v>-6.3071161048689151E-2</v>
      </c>
      <c r="E6440">
        <v>-1.7361929452431535E-2</v>
      </c>
    </row>
    <row r="6441" spans="2:5" x14ac:dyDescent="0.35">
      <c r="B6441" s="191">
        <v>41985</v>
      </c>
      <c r="C6441" s="72">
        <v>133.5</v>
      </c>
      <c r="D6441" s="192">
        <f t="shared" si="102"/>
        <v>-0.87592936802973975</v>
      </c>
      <c r="E6441">
        <v>-1.7370822905932726E-2</v>
      </c>
    </row>
    <row r="6442" spans="2:5" x14ac:dyDescent="0.35">
      <c r="B6442" s="191">
        <v>45820</v>
      </c>
      <c r="C6442" s="72">
        <v>1076</v>
      </c>
      <c r="D6442" s="192">
        <f t="shared" si="102"/>
        <v>7.4591194968553456</v>
      </c>
      <c r="E6442">
        <v>-1.737851930997325E-2</v>
      </c>
    </row>
    <row r="6443" spans="2:5" x14ac:dyDescent="0.35">
      <c r="B6443" s="191">
        <v>42796</v>
      </c>
      <c r="C6443" s="72">
        <v>127.2</v>
      </c>
      <c r="D6443" s="192">
        <f t="shared" si="102"/>
        <v>-0.39188220108046079</v>
      </c>
      <c r="E6443">
        <v>-1.7381228273464555E-2</v>
      </c>
    </row>
    <row r="6444" spans="2:5" x14ac:dyDescent="0.35">
      <c r="B6444" s="191">
        <v>43395</v>
      </c>
      <c r="C6444" s="72">
        <v>209.17</v>
      </c>
      <c r="D6444" s="192">
        <f t="shared" si="102"/>
        <v>0.71492990079527741</v>
      </c>
      <c r="E6444">
        <v>-1.7381500446281839E-2</v>
      </c>
    </row>
    <row r="6445" spans="2:5" x14ac:dyDescent="0.35">
      <c r="B6445" s="191">
        <v>41414</v>
      </c>
      <c r="C6445" s="72">
        <v>121.97</v>
      </c>
      <c r="D6445" s="192">
        <f t="shared" si="102"/>
        <v>-0.84313952441580819</v>
      </c>
      <c r="E6445">
        <v>-1.7401111737694319E-2</v>
      </c>
    </row>
    <row r="6446" spans="2:5" x14ac:dyDescent="0.35">
      <c r="B6446" s="191">
        <v>44764</v>
      </c>
      <c r="C6446" s="72">
        <v>777.57</v>
      </c>
      <c r="D6446" s="192">
        <f t="shared" si="102"/>
        <v>43.45797598627788</v>
      </c>
      <c r="E6446">
        <v>-1.7413281101914424E-2</v>
      </c>
    </row>
    <row r="6447" spans="2:5" x14ac:dyDescent="0.35">
      <c r="B6447" s="191">
        <v>35977</v>
      </c>
      <c r="C6447" s="72">
        <v>17.489999999999998</v>
      </c>
      <c r="D6447" s="192">
        <f t="shared" si="102"/>
        <v>-0.87341680538467104</v>
      </c>
      <c r="E6447">
        <v>-1.7415730337078772E-2</v>
      </c>
    </row>
    <row r="6448" spans="2:5" x14ac:dyDescent="0.35">
      <c r="B6448" s="191">
        <v>41981</v>
      </c>
      <c r="C6448" s="72">
        <v>138.16999999999999</v>
      </c>
      <c r="D6448" s="192">
        <f t="shared" si="102"/>
        <v>1.3793697261925262</v>
      </c>
      <c r="E6448">
        <v>-1.7422841701038361E-2</v>
      </c>
    </row>
    <row r="6449" spans="2:5" x14ac:dyDescent="0.35">
      <c r="B6449" s="191">
        <v>38587</v>
      </c>
      <c r="C6449" s="72">
        <v>58.07</v>
      </c>
      <c r="D6449" s="192">
        <f t="shared" si="102"/>
        <v>3.2919438285291944</v>
      </c>
      <c r="E6449">
        <v>-1.742808798646367E-2</v>
      </c>
    </row>
    <row r="6450" spans="2:5" x14ac:dyDescent="0.35">
      <c r="B6450" s="191">
        <v>37735</v>
      </c>
      <c r="C6450" s="72">
        <v>13.53</v>
      </c>
      <c r="D6450" s="192">
        <f t="shared" si="102"/>
        <v>0.20159857904085254</v>
      </c>
      <c r="E6450">
        <v>-1.7429193899782147E-2</v>
      </c>
    </row>
    <row r="6451" spans="2:5" x14ac:dyDescent="0.35">
      <c r="B6451" s="191">
        <v>37090</v>
      </c>
      <c r="C6451" s="72">
        <v>11.26</v>
      </c>
      <c r="D6451" s="192">
        <f t="shared" si="102"/>
        <v>-0.98590262040990073</v>
      </c>
      <c r="E6451">
        <v>-1.7452006980802848E-2</v>
      </c>
    </row>
    <row r="6452" spans="2:5" x14ac:dyDescent="0.35">
      <c r="B6452" s="191">
        <v>44431</v>
      </c>
      <c r="C6452" s="72">
        <v>798.73</v>
      </c>
      <c r="D6452" s="192">
        <f t="shared" si="102"/>
        <v>35.43841240875912</v>
      </c>
      <c r="E6452">
        <v>-1.7467678643917628E-2</v>
      </c>
    </row>
    <row r="6453" spans="2:5" x14ac:dyDescent="0.35">
      <c r="B6453" s="191">
        <v>36690</v>
      </c>
      <c r="C6453" s="72">
        <v>21.92</v>
      </c>
      <c r="D6453" s="192">
        <f t="shared" si="102"/>
        <v>-0.7866459022775939</v>
      </c>
      <c r="E6453">
        <v>-1.7480950246526072E-2</v>
      </c>
    </row>
    <row r="6454" spans="2:5" x14ac:dyDescent="0.35">
      <c r="B6454" s="191">
        <v>40969</v>
      </c>
      <c r="C6454" s="72">
        <v>102.74</v>
      </c>
      <c r="D6454" s="192">
        <f t="shared" si="102"/>
        <v>0.35576669305885456</v>
      </c>
      <c r="E6454">
        <v>-1.7500239074304313E-2</v>
      </c>
    </row>
    <row r="6455" spans="2:5" x14ac:dyDescent="0.35">
      <c r="B6455" s="191">
        <v>40246</v>
      </c>
      <c r="C6455" s="72">
        <v>75.78</v>
      </c>
      <c r="D6455" s="192">
        <f t="shared" si="102"/>
        <v>0.42203039969975609</v>
      </c>
      <c r="E6455">
        <v>-1.7502917152858788E-2</v>
      </c>
    </row>
    <row r="6456" spans="2:5" x14ac:dyDescent="0.35">
      <c r="B6456" s="191">
        <v>39707</v>
      </c>
      <c r="C6456" s="72">
        <v>53.29</v>
      </c>
      <c r="D6456" s="192">
        <f t="shared" si="102"/>
        <v>-0.60408618127786029</v>
      </c>
      <c r="E6456">
        <v>-1.7514749262536933E-2</v>
      </c>
    </row>
    <row r="6457" spans="2:5" x14ac:dyDescent="0.35">
      <c r="B6457" s="191">
        <v>41968</v>
      </c>
      <c r="C6457" s="72">
        <v>134.6</v>
      </c>
      <c r="D6457" s="192">
        <f t="shared" si="102"/>
        <v>7.2830769230769228</v>
      </c>
      <c r="E6457">
        <v>-1.7518248175182549E-2</v>
      </c>
    </row>
    <row r="6458" spans="2:5" x14ac:dyDescent="0.35">
      <c r="B6458" s="191">
        <v>37889</v>
      </c>
      <c r="C6458" s="72">
        <v>16.25</v>
      </c>
      <c r="D6458" s="192">
        <f t="shared" si="102"/>
        <v>-0.76969954648526073</v>
      </c>
      <c r="E6458">
        <v>-1.7533252720677073E-2</v>
      </c>
    </row>
    <row r="6459" spans="2:5" x14ac:dyDescent="0.35">
      <c r="B6459" s="191">
        <v>40134</v>
      </c>
      <c r="C6459" s="72">
        <v>70.56</v>
      </c>
      <c r="D6459" s="192">
        <f t="shared" si="102"/>
        <v>-0.43973320628870893</v>
      </c>
      <c r="E6459">
        <v>-1.754385964912264E-2</v>
      </c>
    </row>
    <row r="6460" spans="2:5" x14ac:dyDescent="0.35">
      <c r="B6460" s="191">
        <v>42622</v>
      </c>
      <c r="C6460" s="72">
        <v>125.94</v>
      </c>
      <c r="D6460" s="192">
        <f t="shared" si="102"/>
        <v>1.5012909632571994</v>
      </c>
      <c r="E6460">
        <v>-1.7552071144395054E-2</v>
      </c>
    </row>
    <row r="6461" spans="2:5" x14ac:dyDescent="0.35">
      <c r="B6461" s="191">
        <v>39122</v>
      </c>
      <c r="C6461" s="72">
        <v>50.35</v>
      </c>
      <c r="D6461" s="192">
        <f t="shared" si="102"/>
        <v>-0.12617146824019432</v>
      </c>
      <c r="E6461">
        <v>-1.7560975609756113E-2</v>
      </c>
    </row>
    <row r="6462" spans="2:5" x14ac:dyDescent="0.35">
      <c r="B6462" s="191">
        <v>39414</v>
      </c>
      <c r="C6462" s="72">
        <v>57.62</v>
      </c>
      <c r="D6462" s="192">
        <f t="shared" si="102"/>
        <v>-7.1094631629856631E-2</v>
      </c>
      <c r="E6462">
        <v>-1.7561807331628376E-2</v>
      </c>
    </row>
    <row r="6463" spans="2:5" x14ac:dyDescent="0.35">
      <c r="B6463" s="191">
        <v>38946</v>
      </c>
      <c r="C6463" s="72">
        <v>62.03</v>
      </c>
      <c r="D6463" s="192">
        <f t="shared" si="102"/>
        <v>-0.1645791245791246</v>
      </c>
      <c r="E6463">
        <v>-1.7579980994615108E-2</v>
      </c>
    </row>
    <row r="6464" spans="2:5" x14ac:dyDescent="0.35">
      <c r="B6464" s="191">
        <v>40856</v>
      </c>
      <c r="C6464" s="72">
        <v>74.25</v>
      </c>
      <c r="D6464" s="192">
        <f t="shared" si="102"/>
        <v>-0.369587366276108</v>
      </c>
      <c r="E6464">
        <v>-1.7597247949192929E-2</v>
      </c>
    </row>
    <row r="6465" spans="2:5" x14ac:dyDescent="0.35">
      <c r="B6465" s="191">
        <v>41438</v>
      </c>
      <c r="C6465" s="72">
        <v>117.78</v>
      </c>
      <c r="D6465" s="192">
        <f t="shared" si="102"/>
        <v>8.1800467653936089</v>
      </c>
      <c r="E6465">
        <v>-1.7599466177329215E-2</v>
      </c>
    </row>
    <row r="6466" spans="2:5" x14ac:dyDescent="0.35">
      <c r="B6466" s="191">
        <v>37026</v>
      </c>
      <c r="C6466" s="72">
        <v>12.83</v>
      </c>
      <c r="D6466" s="192">
        <f t="shared" si="102"/>
        <v>-0.78498407910172618</v>
      </c>
      <c r="E6466">
        <v>-1.7611026033690691E-2</v>
      </c>
    </row>
    <row r="6467" spans="2:5" x14ac:dyDescent="0.35">
      <c r="B6467" s="191">
        <v>38834</v>
      </c>
      <c r="C6467" s="72">
        <v>59.67</v>
      </c>
      <c r="D6467" s="192">
        <f t="shared" si="102"/>
        <v>-0.93088150121626323</v>
      </c>
      <c r="E6467">
        <v>-1.7616068488640058E-2</v>
      </c>
    </row>
    <row r="6468" spans="2:5" x14ac:dyDescent="0.35">
      <c r="B6468" s="191">
        <v>45222</v>
      </c>
      <c r="C6468" s="72">
        <v>863.3</v>
      </c>
      <c r="D6468" s="192">
        <f t="shared" ref="D6468:D6531" si="103">C6468/C6469-1</f>
        <v>5.0047297767267152</v>
      </c>
      <c r="E6468">
        <v>-1.7626509177391614E-2</v>
      </c>
    </row>
    <row r="6469" spans="2:5" x14ac:dyDescent="0.35">
      <c r="B6469" s="191">
        <v>41254</v>
      </c>
      <c r="C6469" s="72">
        <v>143.77000000000001</v>
      </c>
      <c r="D6469" s="192">
        <f t="shared" si="103"/>
        <v>4.7347427203829282</v>
      </c>
      <c r="E6469">
        <v>-1.7628971643320668E-2</v>
      </c>
    </row>
    <row r="6470" spans="2:5" x14ac:dyDescent="0.35">
      <c r="B6470" s="191">
        <v>38105</v>
      </c>
      <c r="C6470" s="72">
        <v>25.07</v>
      </c>
      <c r="D6470" s="192">
        <f t="shared" si="103"/>
        <v>-0.80084207181442646</v>
      </c>
      <c r="E6470">
        <v>-1.7633228840125414E-2</v>
      </c>
    </row>
    <row r="6471" spans="2:5" x14ac:dyDescent="0.35">
      <c r="B6471" s="191">
        <v>42380</v>
      </c>
      <c r="C6471" s="72">
        <v>125.88</v>
      </c>
      <c r="D6471" s="192">
        <f t="shared" si="103"/>
        <v>-0.77433985264327843</v>
      </c>
      <c r="E6471">
        <v>-1.7636959575464295E-2</v>
      </c>
    </row>
    <row r="6472" spans="2:5" x14ac:dyDescent="0.35">
      <c r="B6472" s="191">
        <v>44218</v>
      </c>
      <c r="C6472" s="72">
        <v>557.83000000000004</v>
      </c>
      <c r="D6472" s="192">
        <f t="shared" si="103"/>
        <v>0.82775229357798175</v>
      </c>
      <c r="E6472">
        <v>-1.7645504974905357E-2</v>
      </c>
    </row>
    <row r="6473" spans="2:5" x14ac:dyDescent="0.35">
      <c r="B6473" s="191">
        <v>43815</v>
      </c>
      <c r="C6473" s="72">
        <v>305.2</v>
      </c>
      <c r="D6473" s="192">
        <f t="shared" si="103"/>
        <v>1.5923723774738807</v>
      </c>
      <c r="E6473">
        <v>-1.7670346647783997E-2</v>
      </c>
    </row>
    <row r="6474" spans="2:5" x14ac:dyDescent="0.35">
      <c r="B6474" s="191">
        <v>41319</v>
      </c>
      <c r="C6474" s="72">
        <v>117.73</v>
      </c>
      <c r="D6474" s="192">
        <f t="shared" si="103"/>
        <v>-0.52355321732092275</v>
      </c>
      <c r="E6474">
        <v>-1.7688777638715014E-2</v>
      </c>
    </row>
    <row r="6475" spans="2:5" x14ac:dyDescent="0.35">
      <c r="B6475" s="191">
        <v>43682</v>
      </c>
      <c r="C6475" s="72">
        <v>247.1</v>
      </c>
      <c r="D6475" s="192">
        <f t="shared" si="103"/>
        <v>3.0455140798952192</v>
      </c>
      <c r="E6475">
        <v>-1.7690320015901428E-2</v>
      </c>
    </row>
    <row r="6476" spans="2:5" x14ac:dyDescent="0.35">
      <c r="B6476" s="191">
        <v>39484</v>
      </c>
      <c r="C6476" s="72">
        <v>61.08</v>
      </c>
      <c r="D6476" s="192">
        <f t="shared" si="103"/>
        <v>-0.15201999167013747</v>
      </c>
      <c r="E6476">
        <v>-1.7690575747828952E-2</v>
      </c>
    </row>
    <row r="6477" spans="2:5" x14ac:dyDescent="0.35">
      <c r="B6477" s="191">
        <v>40086</v>
      </c>
      <c r="C6477" s="72">
        <v>72.03</v>
      </c>
      <c r="D6477" s="192">
        <f t="shared" si="103"/>
        <v>4.6538461538461542</v>
      </c>
      <c r="E6477">
        <v>-1.7728078549024917E-2</v>
      </c>
    </row>
    <row r="6478" spans="2:5" x14ac:dyDescent="0.35">
      <c r="B6478" s="191">
        <v>35387</v>
      </c>
      <c r="C6478" s="72">
        <v>12.74</v>
      </c>
      <c r="D6478" s="192">
        <f t="shared" si="103"/>
        <v>-0.76516129032258062</v>
      </c>
      <c r="E6478">
        <v>-1.7733230531996935E-2</v>
      </c>
    </row>
    <row r="6479" spans="2:5" x14ac:dyDescent="0.35">
      <c r="B6479" s="191">
        <v>39714</v>
      </c>
      <c r="C6479" s="72">
        <v>54.25</v>
      </c>
      <c r="D6479" s="192">
        <f t="shared" si="103"/>
        <v>3.9006323396567302</v>
      </c>
      <c r="E6479">
        <v>-1.7743979721165926E-2</v>
      </c>
    </row>
    <row r="6480" spans="2:5" x14ac:dyDescent="0.35">
      <c r="B6480" s="191">
        <v>35396</v>
      </c>
      <c r="C6480" s="72">
        <v>11.07</v>
      </c>
      <c r="D6480" s="192">
        <f t="shared" si="103"/>
        <v>-0.99045541549550797</v>
      </c>
      <c r="E6480">
        <v>-1.7746228926353136E-2</v>
      </c>
    </row>
    <row r="6481" spans="2:5" x14ac:dyDescent="0.35">
      <c r="B6481" s="191">
        <v>45512</v>
      </c>
      <c r="C6481" s="72">
        <v>1159.82</v>
      </c>
      <c r="D6481" s="192">
        <f t="shared" si="103"/>
        <v>26.238609675904179</v>
      </c>
      <c r="E6481">
        <v>-1.7750978166974352E-2</v>
      </c>
    </row>
    <row r="6482" spans="2:5" x14ac:dyDescent="0.35">
      <c r="B6482" s="191">
        <v>39877</v>
      </c>
      <c r="C6482" s="72">
        <v>42.58</v>
      </c>
      <c r="D6482" s="192">
        <f t="shared" si="103"/>
        <v>2.5074135090609553</v>
      </c>
      <c r="E6482">
        <v>-1.7762399077278057E-2</v>
      </c>
    </row>
    <row r="6483" spans="2:5" x14ac:dyDescent="0.35">
      <c r="B6483" s="191">
        <v>37677</v>
      </c>
      <c r="C6483" s="72">
        <v>12.14</v>
      </c>
      <c r="D6483" s="192">
        <f t="shared" si="103"/>
        <v>-0.93966502658913575</v>
      </c>
      <c r="E6483">
        <v>-1.7799352750809017E-2</v>
      </c>
    </row>
    <row r="6484" spans="2:5" x14ac:dyDescent="0.35">
      <c r="B6484" s="191">
        <v>43437</v>
      </c>
      <c r="C6484" s="72">
        <v>201.21</v>
      </c>
      <c r="D6484" s="192">
        <f t="shared" si="103"/>
        <v>2.2307321772639694</v>
      </c>
      <c r="E6484">
        <v>-1.7817045787366981E-2</v>
      </c>
    </row>
    <row r="6485" spans="2:5" x14ac:dyDescent="0.35">
      <c r="B6485" s="191">
        <v>39268</v>
      </c>
      <c r="C6485" s="72">
        <v>62.28</v>
      </c>
      <c r="D6485" s="192">
        <f t="shared" si="103"/>
        <v>0.79377880184331806</v>
      </c>
      <c r="E6485">
        <v>-1.7820533038952813E-2</v>
      </c>
    </row>
    <row r="6486" spans="2:5" x14ac:dyDescent="0.35">
      <c r="B6486" s="191">
        <v>38363</v>
      </c>
      <c r="C6486" s="72">
        <v>34.72</v>
      </c>
      <c r="D6486" s="192">
        <f t="shared" si="103"/>
        <v>-0.82102170214959536</v>
      </c>
      <c r="E6486">
        <v>-1.7821782178217949E-2</v>
      </c>
    </row>
    <row r="6487" spans="2:5" x14ac:dyDescent="0.35">
      <c r="B6487" s="191">
        <v>43490</v>
      </c>
      <c r="C6487" s="72">
        <v>193.99</v>
      </c>
      <c r="D6487" s="192">
        <f t="shared" si="103"/>
        <v>2.3872882835690588</v>
      </c>
      <c r="E6487">
        <v>-1.7821882436332204E-2</v>
      </c>
    </row>
    <row r="6488" spans="2:5" x14ac:dyDescent="0.35">
      <c r="B6488" s="191">
        <v>38576</v>
      </c>
      <c r="C6488" s="72">
        <v>57.27</v>
      </c>
      <c r="D6488" s="192">
        <f t="shared" si="103"/>
        <v>0.53005610472882725</v>
      </c>
      <c r="E6488">
        <v>-1.7835705710855798E-2</v>
      </c>
    </row>
    <row r="6489" spans="2:5" x14ac:dyDescent="0.35">
      <c r="B6489" s="191">
        <v>38469</v>
      </c>
      <c r="C6489" s="72">
        <v>37.43</v>
      </c>
      <c r="D6489" s="192">
        <f t="shared" si="103"/>
        <v>-0.96183805387328969</v>
      </c>
      <c r="E6489">
        <v>-1.7843085804250869E-2</v>
      </c>
    </row>
    <row r="6490" spans="2:5" x14ac:dyDescent="0.35">
      <c r="B6490" s="191">
        <v>45589</v>
      </c>
      <c r="C6490" s="72">
        <v>980.82</v>
      </c>
      <c r="D6490" s="192">
        <f t="shared" si="103"/>
        <v>58.407631738340399</v>
      </c>
      <c r="E6490">
        <v>-1.7844268204758373E-2</v>
      </c>
    </row>
    <row r="6491" spans="2:5" x14ac:dyDescent="0.35">
      <c r="B6491" s="191">
        <v>36055</v>
      </c>
      <c r="C6491" s="72">
        <v>16.510000000000002</v>
      </c>
      <c r="D6491" s="192">
        <f t="shared" si="103"/>
        <v>-0.93531324687536732</v>
      </c>
      <c r="E6491">
        <v>-1.7846519928613747E-2</v>
      </c>
    </row>
    <row r="6492" spans="2:5" x14ac:dyDescent="0.35">
      <c r="B6492" s="191">
        <v>43075</v>
      </c>
      <c r="C6492" s="72">
        <v>255.23</v>
      </c>
      <c r="D6492" s="192">
        <f t="shared" si="103"/>
        <v>22.202727272727273</v>
      </c>
      <c r="E6492">
        <v>-1.7855081386847327E-2</v>
      </c>
    </row>
    <row r="6493" spans="2:5" x14ac:dyDescent="0.35">
      <c r="B6493" s="191">
        <v>37512</v>
      </c>
      <c r="C6493" s="72">
        <v>11</v>
      </c>
      <c r="D6493" s="192">
        <f t="shared" si="103"/>
        <v>-0.94981980749053418</v>
      </c>
      <c r="E6493">
        <v>-1.7857142857142794E-2</v>
      </c>
    </row>
    <row r="6494" spans="2:5" x14ac:dyDescent="0.35">
      <c r="B6494" s="191">
        <v>43049</v>
      </c>
      <c r="C6494" s="72">
        <v>219.21</v>
      </c>
      <c r="D6494" s="192">
        <f t="shared" si="103"/>
        <v>20.037428023032632</v>
      </c>
      <c r="E6494">
        <v>-1.7876344086021456E-2</v>
      </c>
    </row>
    <row r="6495" spans="2:5" x14ac:dyDescent="0.35">
      <c r="B6495" s="191">
        <v>36829</v>
      </c>
      <c r="C6495" s="72">
        <v>10.42</v>
      </c>
      <c r="D6495" s="192">
        <f t="shared" si="103"/>
        <v>-0.75940891249134146</v>
      </c>
      <c r="E6495">
        <v>-1.7907634307257281E-2</v>
      </c>
    </row>
    <row r="6496" spans="2:5" x14ac:dyDescent="0.35">
      <c r="B6496" s="191">
        <v>39794</v>
      </c>
      <c r="C6496" s="72">
        <v>43.31</v>
      </c>
      <c r="D6496" s="192">
        <f t="shared" si="103"/>
        <v>1.5491465567981169</v>
      </c>
      <c r="E6496">
        <v>-1.7913832199546453E-2</v>
      </c>
    </row>
    <row r="6497" spans="2:5" x14ac:dyDescent="0.35">
      <c r="B6497" s="191">
        <v>36122</v>
      </c>
      <c r="C6497" s="72">
        <v>16.989999999999998</v>
      </c>
      <c r="D6497" s="192">
        <f t="shared" si="103"/>
        <v>0.55159817351598162</v>
      </c>
      <c r="E6497">
        <v>-1.7919075144508856E-2</v>
      </c>
    </row>
    <row r="6498" spans="2:5" x14ac:dyDescent="0.35">
      <c r="B6498" s="191">
        <v>37414</v>
      </c>
      <c r="C6498" s="72">
        <v>10.95</v>
      </c>
      <c r="D6498" s="192">
        <f t="shared" si="103"/>
        <v>-0.5237059591126576</v>
      </c>
      <c r="E6498">
        <v>-1.7937219730941756E-2</v>
      </c>
    </row>
    <row r="6499" spans="2:5" x14ac:dyDescent="0.35">
      <c r="B6499" s="191">
        <v>35822</v>
      </c>
      <c r="C6499" s="72">
        <v>22.99</v>
      </c>
      <c r="D6499" s="192">
        <f t="shared" si="103"/>
        <v>-0.98028352615284342</v>
      </c>
      <c r="E6499">
        <v>-1.7941050832977479E-2</v>
      </c>
    </row>
    <row r="6500" spans="2:5" x14ac:dyDescent="0.35">
      <c r="B6500" s="191">
        <v>46031</v>
      </c>
      <c r="C6500" s="72">
        <v>1166.03</v>
      </c>
      <c r="D6500" s="192">
        <f t="shared" si="103"/>
        <v>7.4348234953703702</v>
      </c>
      <c r="E6500">
        <v>-1.7955952330820701E-2</v>
      </c>
    </row>
    <row r="6501" spans="2:5" x14ac:dyDescent="0.35">
      <c r="B6501" s="191">
        <v>42922</v>
      </c>
      <c r="C6501" s="72">
        <v>138.24</v>
      </c>
      <c r="D6501" s="192">
        <f t="shared" si="103"/>
        <v>9.5446224256292922</v>
      </c>
      <c r="E6501">
        <v>-1.7972579384812115E-2</v>
      </c>
    </row>
    <row r="6502" spans="2:5" x14ac:dyDescent="0.35">
      <c r="B6502" s="191">
        <v>35555</v>
      </c>
      <c r="C6502" s="72">
        <v>13.11</v>
      </c>
      <c r="D6502" s="192">
        <f t="shared" si="103"/>
        <v>-0.84101382488479259</v>
      </c>
      <c r="E6502">
        <v>-1.7977528089887618E-2</v>
      </c>
    </row>
    <row r="6503" spans="2:5" x14ac:dyDescent="0.35">
      <c r="B6503" s="191">
        <v>40744</v>
      </c>
      <c r="C6503" s="72">
        <v>82.46</v>
      </c>
      <c r="D6503" s="192">
        <f t="shared" si="103"/>
        <v>3.7227949599083612</v>
      </c>
      <c r="E6503">
        <v>-1.7982612837918355E-2</v>
      </c>
    </row>
    <row r="6504" spans="2:5" x14ac:dyDescent="0.35">
      <c r="B6504" s="191">
        <v>37946</v>
      </c>
      <c r="C6504" s="72">
        <v>17.46</v>
      </c>
      <c r="D6504" s="192">
        <f t="shared" si="103"/>
        <v>-0.85250886974151041</v>
      </c>
      <c r="E6504">
        <v>-1.7997750281214864E-2</v>
      </c>
    </row>
    <row r="6505" spans="2:5" x14ac:dyDescent="0.35">
      <c r="B6505" s="191">
        <v>42307</v>
      </c>
      <c r="C6505" s="72">
        <v>118.38</v>
      </c>
      <c r="D6505" s="192">
        <f t="shared" si="103"/>
        <v>0.43839611178614812</v>
      </c>
      <c r="E6505">
        <v>-1.8000829531314877E-2</v>
      </c>
    </row>
    <row r="6506" spans="2:5" x14ac:dyDescent="0.35">
      <c r="B6506" s="191">
        <v>40662</v>
      </c>
      <c r="C6506" s="72">
        <v>82.3</v>
      </c>
      <c r="D6506" s="192">
        <f t="shared" si="103"/>
        <v>-0.67442044465543161</v>
      </c>
      <c r="E6506">
        <v>-1.8016943085550685E-2</v>
      </c>
    </row>
    <row r="6507" spans="2:5" x14ac:dyDescent="0.35">
      <c r="B6507" s="191">
        <v>43292</v>
      </c>
      <c r="C6507" s="72">
        <v>252.78</v>
      </c>
      <c r="D6507" s="192">
        <f t="shared" si="103"/>
        <v>18.340474368783472</v>
      </c>
      <c r="E6507">
        <v>-1.8025017481159256E-2</v>
      </c>
    </row>
    <row r="6508" spans="2:5" x14ac:dyDescent="0.35">
      <c r="B6508" s="191">
        <v>37022</v>
      </c>
      <c r="C6508" s="72">
        <v>13.07</v>
      </c>
      <c r="D6508" s="192">
        <f t="shared" si="103"/>
        <v>-0.3682938617689705</v>
      </c>
      <c r="E6508">
        <v>-1.8031555221637907E-2</v>
      </c>
    </row>
    <row r="6509" spans="2:5" x14ac:dyDescent="0.35">
      <c r="B6509" s="191">
        <v>35752</v>
      </c>
      <c r="C6509" s="72">
        <v>20.69</v>
      </c>
      <c r="D6509" s="192">
        <f t="shared" si="103"/>
        <v>-0.98206857103237888</v>
      </c>
      <c r="E6509">
        <v>-1.8035121025154255E-2</v>
      </c>
    </row>
    <row r="6510" spans="2:5" x14ac:dyDescent="0.35">
      <c r="B6510" s="191">
        <v>46043</v>
      </c>
      <c r="C6510" s="72">
        <v>1153.8399999999999</v>
      </c>
      <c r="D6510" s="192">
        <f t="shared" si="103"/>
        <v>9.7194351542177628</v>
      </c>
      <c r="E6510">
        <v>-1.8058652324136615E-2</v>
      </c>
    </row>
    <row r="6511" spans="2:5" x14ac:dyDescent="0.35">
      <c r="B6511" s="191">
        <v>42726</v>
      </c>
      <c r="C6511" s="72">
        <v>107.64</v>
      </c>
      <c r="D6511" s="192">
        <f t="shared" si="103"/>
        <v>-0.90309686712279436</v>
      </c>
      <c r="E6511">
        <v>-1.8062397372742289E-2</v>
      </c>
    </row>
    <row r="6512" spans="2:5" x14ac:dyDescent="0.35">
      <c r="B6512" s="191">
        <v>45797</v>
      </c>
      <c r="C6512" s="72">
        <v>1110.8</v>
      </c>
      <c r="D6512" s="192">
        <f t="shared" si="103"/>
        <v>9.2975804208769812</v>
      </c>
      <c r="E6512">
        <v>-1.8094707717874581E-2</v>
      </c>
    </row>
    <row r="6513" spans="2:5" x14ac:dyDescent="0.35">
      <c r="B6513" s="191">
        <v>41172</v>
      </c>
      <c r="C6513" s="72">
        <v>107.87</v>
      </c>
      <c r="D6513" s="192">
        <f t="shared" si="103"/>
        <v>6.9667651403249637</v>
      </c>
      <c r="E6513">
        <v>-1.8113963225923846E-2</v>
      </c>
    </row>
    <row r="6514" spans="2:5" x14ac:dyDescent="0.35">
      <c r="B6514" s="191">
        <v>35363</v>
      </c>
      <c r="C6514" s="72">
        <v>13.54</v>
      </c>
      <c r="D6514" s="192">
        <f t="shared" si="103"/>
        <v>-0.13757961783439487</v>
      </c>
      <c r="E6514">
        <v>-1.8129079042784602E-2</v>
      </c>
    </row>
    <row r="6515" spans="2:5" x14ac:dyDescent="0.35">
      <c r="B6515" s="191">
        <v>35072</v>
      </c>
      <c r="C6515" s="72">
        <v>15.7</v>
      </c>
      <c r="D6515" s="192">
        <f t="shared" si="103"/>
        <v>-0.50829940494832448</v>
      </c>
      <c r="E6515">
        <v>-1.8136335209505972E-2</v>
      </c>
    </row>
    <row r="6516" spans="2:5" x14ac:dyDescent="0.35">
      <c r="B6516" s="191">
        <v>36424</v>
      </c>
      <c r="C6516" s="72">
        <v>31.93</v>
      </c>
      <c r="D6516" s="192">
        <f t="shared" si="103"/>
        <v>-0.59826371414192248</v>
      </c>
      <c r="E6516">
        <v>-1.8142681426814411E-2</v>
      </c>
    </row>
    <row r="6517" spans="2:5" x14ac:dyDescent="0.35">
      <c r="B6517" s="191">
        <v>40619</v>
      </c>
      <c r="C6517" s="72">
        <v>79.48</v>
      </c>
      <c r="D6517" s="192">
        <f t="shared" si="103"/>
        <v>-9.6715535856347179E-2</v>
      </c>
      <c r="E6517">
        <v>-1.8159357628165562E-2</v>
      </c>
    </row>
    <row r="6518" spans="2:5" x14ac:dyDescent="0.35">
      <c r="B6518" s="191">
        <v>41061</v>
      </c>
      <c r="C6518" s="72">
        <v>87.99</v>
      </c>
      <c r="D6518" s="192">
        <f t="shared" si="103"/>
        <v>-0.64487226056423297</v>
      </c>
      <c r="E6518">
        <v>-1.8187904485606032E-2</v>
      </c>
    </row>
    <row r="6519" spans="2:5" x14ac:dyDescent="0.35">
      <c r="B6519" s="191">
        <v>43283</v>
      </c>
      <c r="C6519" s="72">
        <v>247.77</v>
      </c>
      <c r="D6519" s="192">
        <f t="shared" si="103"/>
        <v>-0.7884007720293098</v>
      </c>
      <c r="E6519">
        <v>-1.818830242510705E-2</v>
      </c>
    </row>
    <row r="6520" spans="2:5" x14ac:dyDescent="0.35">
      <c r="B6520" s="191">
        <v>45560</v>
      </c>
      <c r="C6520" s="72">
        <v>1170.94</v>
      </c>
      <c r="D6520" s="192">
        <f t="shared" si="103"/>
        <v>3.6929581980682142</v>
      </c>
      <c r="E6520">
        <v>-1.8194928897236395E-2</v>
      </c>
    </row>
    <row r="6521" spans="2:5" x14ac:dyDescent="0.35">
      <c r="B6521" s="191">
        <v>43287</v>
      </c>
      <c r="C6521" s="72">
        <v>249.51</v>
      </c>
      <c r="D6521" s="192">
        <f t="shared" si="103"/>
        <v>10.58894565722248</v>
      </c>
      <c r="E6521">
        <v>-1.8218304871330693E-2</v>
      </c>
    </row>
    <row r="6522" spans="2:5" x14ac:dyDescent="0.35">
      <c r="B6522" s="191">
        <v>36636</v>
      </c>
      <c r="C6522" s="72">
        <v>21.53</v>
      </c>
      <c r="D6522" s="192">
        <f t="shared" si="103"/>
        <v>0.33395291201982658</v>
      </c>
      <c r="E6522">
        <v>-1.8239854081167239E-2</v>
      </c>
    </row>
    <row r="6523" spans="2:5" x14ac:dyDescent="0.35">
      <c r="B6523" s="191">
        <v>35216</v>
      </c>
      <c r="C6523" s="72">
        <v>16.14</v>
      </c>
      <c r="D6523" s="192">
        <f t="shared" si="103"/>
        <v>0.25019364833462432</v>
      </c>
      <c r="E6523">
        <v>-1.8248175182481785E-2</v>
      </c>
    </row>
    <row r="6524" spans="2:5" x14ac:dyDescent="0.35">
      <c r="B6524" s="191">
        <v>37708</v>
      </c>
      <c r="C6524" s="72">
        <v>12.91</v>
      </c>
      <c r="D6524" s="192">
        <f t="shared" si="103"/>
        <v>-0.67091511598266629</v>
      </c>
      <c r="E6524">
        <v>-1.8250950570342206E-2</v>
      </c>
    </row>
    <row r="6525" spans="2:5" x14ac:dyDescent="0.35">
      <c r="B6525" s="191">
        <v>38398</v>
      </c>
      <c r="C6525" s="72">
        <v>39.229999999999997</v>
      </c>
      <c r="D6525" s="192">
        <f t="shared" si="103"/>
        <v>-0.50316616008105375</v>
      </c>
      <c r="E6525">
        <v>-1.8268268268268328E-2</v>
      </c>
    </row>
    <row r="6526" spans="2:5" x14ac:dyDescent="0.35">
      <c r="B6526" s="191">
        <v>40199</v>
      </c>
      <c r="C6526" s="72">
        <v>78.959999999999994</v>
      </c>
      <c r="D6526" s="192">
        <f t="shared" si="103"/>
        <v>-0.92099022384101981</v>
      </c>
      <c r="E6526">
        <v>-1.8276762402088975E-2</v>
      </c>
    </row>
    <row r="6527" spans="2:5" x14ac:dyDescent="0.35">
      <c r="B6527" s="191">
        <v>45693</v>
      </c>
      <c r="C6527" s="72">
        <v>999.37</v>
      </c>
      <c r="D6527" s="192">
        <f t="shared" si="103"/>
        <v>4.8367597243312694</v>
      </c>
      <c r="E6527">
        <v>-1.8281302186683446E-2</v>
      </c>
    </row>
    <row r="6528" spans="2:5" x14ac:dyDescent="0.35">
      <c r="B6528" s="191">
        <v>43514</v>
      </c>
      <c r="C6528" s="72">
        <v>171.22</v>
      </c>
      <c r="D6528" s="192">
        <f t="shared" si="103"/>
        <v>11.300287356321839</v>
      </c>
      <c r="E6528">
        <v>-1.8290235651625464E-2</v>
      </c>
    </row>
    <row r="6529" spans="2:5" x14ac:dyDescent="0.35">
      <c r="B6529" s="191">
        <v>36882</v>
      </c>
      <c r="C6529" s="72">
        <v>13.92</v>
      </c>
      <c r="D6529" s="192">
        <f t="shared" si="103"/>
        <v>-0.8916647209899603</v>
      </c>
      <c r="E6529">
        <v>-1.833568406205921E-2</v>
      </c>
    </row>
    <row r="6530" spans="2:5" x14ac:dyDescent="0.35">
      <c r="B6530" s="191">
        <v>42086</v>
      </c>
      <c r="C6530" s="72">
        <v>128.49</v>
      </c>
      <c r="D6530" s="192">
        <f t="shared" si="103"/>
        <v>-8.3915585341508447E-2</v>
      </c>
      <c r="E6530">
        <v>-1.8336007334402771E-2</v>
      </c>
    </row>
    <row r="6531" spans="2:5" x14ac:dyDescent="0.35">
      <c r="B6531" s="191">
        <v>41260</v>
      </c>
      <c r="C6531" s="72">
        <v>140.26</v>
      </c>
      <c r="D6531" s="192">
        <f t="shared" si="103"/>
        <v>0.28443223443223431</v>
      </c>
      <c r="E6531">
        <v>-1.8337066069428976E-2</v>
      </c>
    </row>
    <row r="6532" spans="2:5" x14ac:dyDescent="0.35">
      <c r="B6532" s="191">
        <v>42263</v>
      </c>
      <c r="C6532" s="72">
        <v>109.2</v>
      </c>
      <c r="D6532" s="192">
        <f t="shared" ref="D6532:D6595" si="104">C6532/C6533-1</f>
        <v>-0.84132750177997995</v>
      </c>
      <c r="E6532">
        <v>-1.8338727076591121E-2</v>
      </c>
    </row>
    <row r="6533" spans="2:5" x14ac:dyDescent="0.35">
      <c r="B6533" s="191">
        <v>44729</v>
      </c>
      <c r="C6533" s="72">
        <v>688.21</v>
      </c>
      <c r="D6533" s="192">
        <f t="shared" si="104"/>
        <v>57.471537807986408</v>
      </c>
      <c r="E6533">
        <v>-1.8343389390503062E-2</v>
      </c>
    </row>
    <row r="6534" spans="2:5" x14ac:dyDescent="0.35">
      <c r="B6534" s="191">
        <v>37685</v>
      </c>
      <c r="C6534" s="72">
        <v>11.77</v>
      </c>
      <c r="D6534" s="192">
        <f t="shared" si="104"/>
        <v>-0.71788111217641415</v>
      </c>
      <c r="E6534">
        <v>-1.834862385321101E-2</v>
      </c>
    </row>
    <row r="6535" spans="2:5" x14ac:dyDescent="0.35">
      <c r="B6535" s="191">
        <v>39862</v>
      </c>
      <c r="C6535" s="72">
        <v>41.72</v>
      </c>
      <c r="D6535" s="192">
        <f t="shared" si="104"/>
        <v>1.3637393767705386</v>
      </c>
      <c r="E6535">
        <v>-1.8352941176470572E-2</v>
      </c>
    </row>
    <row r="6536" spans="2:5" x14ac:dyDescent="0.35">
      <c r="B6536" s="191">
        <v>35248</v>
      </c>
      <c r="C6536" s="72">
        <v>17.649999999999999</v>
      </c>
      <c r="D6536" s="192">
        <f t="shared" si="104"/>
        <v>3.2163742690058283E-2</v>
      </c>
      <c r="E6536">
        <v>-1.8353726362625222E-2</v>
      </c>
    </row>
    <row r="6537" spans="2:5" x14ac:dyDescent="0.35">
      <c r="B6537" s="191">
        <v>36102</v>
      </c>
      <c r="C6537" s="72">
        <v>17.100000000000001</v>
      </c>
      <c r="D6537" s="192">
        <f t="shared" si="104"/>
        <v>0.52406417112299475</v>
      </c>
      <c r="E6537">
        <v>-1.8369690011481032E-2</v>
      </c>
    </row>
    <row r="6538" spans="2:5" x14ac:dyDescent="0.35">
      <c r="B6538" s="191">
        <v>36843</v>
      </c>
      <c r="C6538" s="72">
        <v>11.22</v>
      </c>
      <c r="D6538" s="192">
        <f t="shared" si="104"/>
        <v>-0.90947232531870259</v>
      </c>
      <c r="E6538">
        <v>-1.8372703412073421E-2</v>
      </c>
    </row>
    <row r="6539" spans="2:5" x14ac:dyDescent="0.35">
      <c r="B6539" s="191">
        <v>41512</v>
      </c>
      <c r="C6539" s="72">
        <v>123.94</v>
      </c>
      <c r="D6539" s="192">
        <f t="shared" si="104"/>
        <v>3.8338533541341651</v>
      </c>
      <c r="E6539">
        <v>-1.837478219546973E-2</v>
      </c>
    </row>
    <row r="6540" spans="2:5" x14ac:dyDescent="0.35">
      <c r="B6540" s="191">
        <v>35667</v>
      </c>
      <c r="C6540" s="72">
        <v>25.64</v>
      </c>
      <c r="D6540" s="192">
        <f t="shared" si="104"/>
        <v>-0.83878269617706236</v>
      </c>
      <c r="E6540">
        <v>-1.8376722817764146E-2</v>
      </c>
    </row>
    <row r="6541" spans="2:5" x14ac:dyDescent="0.35">
      <c r="B6541" s="191">
        <v>42934</v>
      </c>
      <c r="C6541" s="72">
        <v>159.04</v>
      </c>
      <c r="D6541" s="192">
        <f t="shared" si="104"/>
        <v>-0.56298087491756432</v>
      </c>
      <c r="E6541">
        <v>-1.8392791013455256E-2</v>
      </c>
    </row>
    <row r="6542" spans="2:5" x14ac:dyDescent="0.35">
      <c r="B6542" s="191">
        <v>43846</v>
      </c>
      <c r="C6542" s="72">
        <v>363.92</v>
      </c>
      <c r="D6542" s="192">
        <f t="shared" si="104"/>
        <v>-0.67357629140617292</v>
      </c>
      <c r="E6542">
        <v>-1.8395641150132147E-2</v>
      </c>
    </row>
    <row r="6543" spans="2:5" x14ac:dyDescent="0.35">
      <c r="B6543" s="191">
        <v>45835</v>
      </c>
      <c r="C6543" s="72">
        <v>1114.8699999999999</v>
      </c>
      <c r="D6543" s="192">
        <f t="shared" si="104"/>
        <v>9.5166493727006873</v>
      </c>
      <c r="E6543">
        <v>-1.8418897859639571E-2</v>
      </c>
    </row>
    <row r="6544" spans="2:5" x14ac:dyDescent="0.35">
      <c r="B6544" s="191">
        <v>42515</v>
      </c>
      <c r="C6544" s="72">
        <v>106.01</v>
      </c>
      <c r="D6544" s="192">
        <f t="shared" si="104"/>
        <v>0.79282935903940466</v>
      </c>
      <c r="E6544">
        <v>-1.8425925925925846E-2</v>
      </c>
    </row>
    <row r="6545" spans="2:5" x14ac:dyDescent="0.35">
      <c r="B6545" s="191">
        <v>39379</v>
      </c>
      <c r="C6545" s="72">
        <v>59.13</v>
      </c>
      <c r="D6545" s="192">
        <f t="shared" si="104"/>
        <v>-0.72692005726689146</v>
      </c>
      <c r="E6545">
        <v>-1.8426294820717115E-2</v>
      </c>
    </row>
    <row r="6546" spans="2:5" x14ac:dyDescent="0.35">
      <c r="B6546" s="191">
        <v>43390</v>
      </c>
      <c r="C6546" s="72">
        <v>216.53</v>
      </c>
      <c r="D6546" s="192">
        <f t="shared" si="104"/>
        <v>-0.33326148540460643</v>
      </c>
      <c r="E6546">
        <v>-1.8449682683590152E-2</v>
      </c>
    </row>
    <row r="6547" spans="2:5" x14ac:dyDescent="0.35">
      <c r="B6547" s="191">
        <v>43949</v>
      </c>
      <c r="C6547" s="72">
        <v>324.76</v>
      </c>
      <c r="D6547" s="192">
        <f t="shared" si="104"/>
        <v>-0.7160742074801979</v>
      </c>
      <c r="E6547">
        <v>-1.846646719255296E-2</v>
      </c>
    </row>
    <row r="6548" spans="2:5" x14ac:dyDescent="0.35">
      <c r="B6548" s="191">
        <v>46045</v>
      </c>
      <c r="C6548" s="72">
        <v>1143.82</v>
      </c>
      <c r="D6548" s="192">
        <f t="shared" si="104"/>
        <v>8.3167711981754504</v>
      </c>
      <c r="E6548">
        <v>-1.846671357715346E-2</v>
      </c>
    </row>
    <row r="6549" spans="2:5" x14ac:dyDescent="0.35">
      <c r="B6549" s="191">
        <v>42584</v>
      </c>
      <c r="C6549" s="72">
        <v>122.77</v>
      </c>
      <c r="D6549" s="192">
        <f t="shared" si="104"/>
        <v>-0.55222846305346862</v>
      </c>
      <c r="E6549">
        <v>-1.8468180364566655E-2</v>
      </c>
    </row>
    <row r="6550" spans="2:5" x14ac:dyDescent="0.35">
      <c r="B6550" s="191">
        <v>43782</v>
      </c>
      <c r="C6550" s="72">
        <v>274.18</v>
      </c>
      <c r="D6550" s="192">
        <f t="shared" si="104"/>
        <v>0.10068245684464072</v>
      </c>
      <c r="E6550">
        <v>-1.8472112837402355E-2</v>
      </c>
    </row>
    <row r="6551" spans="2:5" x14ac:dyDescent="0.35">
      <c r="B6551" s="191">
        <v>43168</v>
      </c>
      <c r="C6551" s="72">
        <v>249.1</v>
      </c>
      <c r="D6551" s="192">
        <f t="shared" si="104"/>
        <v>0.95418529850160816</v>
      </c>
      <c r="E6551">
        <v>-1.8479845541589546E-2</v>
      </c>
    </row>
    <row r="6552" spans="2:5" x14ac:dyDescent="0.35">
      <c r="B6552" s="191">
        <v>42373</v>
      </c>
      <c r="C6552" s="72">
        <v>127.47</v>
      </c>
      <c r="D6552" s="192">
        <f t="shared" si="104"/>
        <v>-0.87027142551827308</v>
      </c>
      <c r="E6552">
        <v>-1.8480018480018567E-2</v>
      </c>
    </row>
    <row r="6553" spans="2:5" x14ac:dyDescent="0.35">
      <c r="B6553" s="191">
        <v>45587</v>
      </c>
      <c r="C6553" s="72">
        <v>982.59</v>
      </c>
      <c r="D6553" s="192">
        <f t="shared" si="104"/>
        <v>58.768248175182478</v>
      </c>
      <c r="E6553">
        <v>-1.8489661372490196E-2</v>
      </c>
    </row>
    <row r="6554" spans="2:5" x14ac:dyDescent="0.35">
      <c r="B6554" s="191">
        <v>35215</v>
      </c>
      <c r="C6554" s="72">
        <v>16.440000000000001</v>
      </c>
      <c r="D6554" s="192">
        <f t="shared" si="104"/>
        <v>-0.32567678424938462</v>
      </c>
      <c r="E6554">
        <v>-1.8507462686567111E-2</v>
      </c>
    </row>
    <row r="6555" spans="2:5" x14ac:dyDescent="0.35">
      <c r="B6555" s="191">
        <v>35884</v>
      </c>
      <c r="C6555" s="72">
        <v>24.38</v>
      </c>
      <c r="D6555" s="192">
        <f t="shared" si="104"/>
        <v>-0.77880602431500634</v>
      </c>
      <c r="E6555">
        <v>-1.8518518518518601E-2</v>
      </c>
    </row>
    <row r="6556" spans="2:5" x14ac:dyDescent="0.35">
      <c r="B6556" s="191">
        <v>42402</v>
      </c>
      <c r="C6556" s="72">
        <v>110.22</v>
      </c>
      <c r="D6556" s="192">
        <f t="shared" si="104"/>
        <v>5.5064935064935057</v>
      </c>
      <c r="E6556">
        <v>-1.8521816562778293E-2</v>
      </c>
    </row>
    <row r="6557" spans="2:5" x14ac:dyDescent="0.35">
      <c r="B6557" s="191">
        <v>36146</v>
      </c>
      <c r="C6557" s="72">
        <v>16.940000000000001</v>
      </c>
      <c r="D6557" s="192">
        <f t="shared" si="104"/>
        <v>3.2297379646557101E-2</v>
      </c>
      <c r="E6557">
        <v>-1.8539976825028948E-2</v>
      </c>
    </row>
    <row r="6558" spans="2:5" x14ac:dyDescent="0.35">
      <c r="B6558" s="191">
        <v>36034</v>
      </c>
      <c r="C6558" s="72">
        <v>16.41</v>
      </c>
      <c r="D6558" s="192">
        <f t="shared" si="104"/>
        <v>-0.24273188740193818</v>
      </c>
      <c r="E6558">
        <v>-1.8540669856459302E-2</v>
      </c>
    </row>
    <row r="6559" spans="2:5" x14ac:dyDescent="0.35">
      <c r="B6559" s="191">
        <v>36175</v>
      </c>
      <c r="C6559" s="72">
        <v>21.67</v>
      </c>
      <c r="D6559" s="192">
        <f t="shared" si="104"/>
        <v>-0.6400930078060123</v>
      </c>
      <c r="E6559">
        <v>-1.8568840579709978E-2</v>
      </c>
    </row>
    <row r="6560" spans="2:5" x14ac:dyDescent="0.35">
      <c r="B6560" s="191">
        <v>39605</v>
      </c>
      <c r="C6560" s="72">
        <v>60.21</v>
      </c>
      <c r="D6560" s="192">
        <f t="shared" si="104"/>
        <v>-0.40597868981846885</v>
      </c>
      <c r="E6560">
        <v>-1.8581907090464589E-2</v>
      </c>
    </row>
    <row r="6561" spans="2:5" x14ac:dyDescent="0.35">
      <c r="B6561" s="191">
        <v>41019</v>
      </c>
      <c r="C6561" s="72">
        <v>101.36</v>
      </c>
      <c r="D6561" s="192">
        <f t="shared" si="104"/>
        <v>3.1763494025545942</v>
      </c>
      <c r="E6561">
        <v>-1.8590240123934954E-2</v>
      </c>
    </row>
    <row r="6562" spans="2:5" x14ac:dyDescent="0.35">
      <c r="B6562" s="191">
        <v>36263</v>
      </c>
      <c r="C6562" s="72">
        <v>24.27</v>
      </c>
      <c r="D6562" s="192">
        <f t="shared" si="104"/>
        <v>0.43864848844101956</v>
      </c>
      <c r="E6562">
        <v>-1.8600889607763849E-2</v>
      </c>
    </row>
    <row r="6563" spans="2:5" x14ac:dyDescent="0.35">
      <c r="B6563" s="191">
        <v>37881</v>
      </c>
      <c r="C6563" s="72">
        <v>16.87</v>
      </c>
      <c r="D6563" s="192">
        <f t="shared" si="104"/>
        <v>-0.80827366746221163</v>
      </c>
      <c r="E6563">
        <v>-1.8615474112856356E-2</v>
      </c>
    </row>
    <row r="6564" spans="2:5" x14ac:dyDescent="0.35">
      <c r="B6564" s="191">
        <v>41078</v>
      </c>
      <c r="C6564" s="72">
        <v>87.99</v>
      </c>
      <c r="D6564" s="192">
        <f t="shared" si="104"/>
        <v>5.6861702127659566</v>
      </c>
      <c r="E6564">
        <v>-1.8625920142761543E-2</v>
      </c>
    </row>
    <row r="6565" spans="2:5" x14ac:dyDescent="0.35">
      <c r="B6565" s="191">
        <v>37014</v>
      </c>
      <c r="C6565" s="72">
        <v>13.16</v>
      </c>
      <c r="D6565" s="192">
        <f t="shared" si="104"/>
        <v>-0.8991879883560594</v>
      </c>
      <c r="E6565">
        <v>-1.8642803877703229E-2</v>
      </c>
    </row>
    <row r="6566" spans="2:5" x14ac:dyDescent="0.35">
      <c r="B6566" s="191">
        <v>42044</v>
      </c>
      <c r="C6566" s="72">
        <v>130.54</v>
      </c>
      <c r="D6566" s="192">
        <f t="shared" si="104"/>
        <v>0.24787305228945611</v>
      </c>
      <c r="E6566">
        <v>-1.8643812960457251E-2</v>
      </c>
    </row>
    <row r="6567" spans="2:5" x14ac:dyDescent="0.35">
      <c r="B6567" s="191">
        <v>41358</v>
      </c>
      <c r="C6567" s="72">
        <v>104.61</v>
      </c>
      <c r="D6567" s="192">
        <f t="shared" si="104"/>
        <v>0.48509369676320269</v>
      </c>
      <c r="E6567">
        <v>-1.8667917448405236E-2</v>
      </c>
    </row>
    <row r="6568" spans="2:5" x14ac:dyDescent="0.35">
      <c r="B6568" s="191">
        <v>40091</v>
      </c>
      <c r="C6568" s="72">
        <v>70.44</v>
      </c>
      <c r="D6568" s="192">
        <f t="shared" si="104"/>
        <v>0.30131165712174379</v>
      </c>
      <c r="E6568">
        <v>-1.8668152688771311E-2</v>
      </c>
    </row>
    <row r="6569" spans="2:5" x14ac:dyDescent="0.35">
      <c r="B6569" s="191">
        <v>39961</v>
      </c>
      <c r="C6569" s="72">
        <v>54.13</v>
      </c>
      <c r="D6569" s="192">
        <f t="shared" si="104"/>
        <v>-0.9413536441348227</v>
      </c>
      <c r="E6569">
        <v>-1.8672951414068106E-2</v>
      </c>
    </row>
    <row r="6570" spans="2:5" x14ac:dyDescent="0.35">
      <c r="B6570" s="191">
        <v>45673</v>
      </c>
      <c r="C6570" s="72">
        <v>922.99</v>
      </c>
      <c r="D6570" s="192">
        <f t="shared" si="104"/>
        <v>38.938987451319775</v>
      </c>
      <c r="E6570">
        <v>-1.8680360636216697E-2</v>
      </c>
    </row>
    <row r="6571" spans="2:5" x14ac:dyDescent="0.35">
      <c r="B6571" s="191">
        <v>38152</v>
      </c>
      <c r="C6571" s="72">
        <v>23.11</v>
      </c>
      <c r="D6571" s="192">
        <f t="shared" si="104"/>
        <v>-0.83004853654949251</v>
      </c>
      <c r="E6571">
        <v>-1.868365180467102E-2</v>
      </c>
    </row>
    <row r="6572" spans="2:5" x14ac:dyDescent="0.35">
      <c r="B6572" s="191">
        <v>41635</v>
      </c>
      <c r="C6572" s="72">
        <v>135.97999999999999</v>
      </c>
      <c r="D6572" s="192">
        <f t="shared" si="104"/>
        <v>1.4696694515074462</v>
      </c>
      <c r="E6572">
        <v>-1.8690914339323128E-2</v>
      </c>
    </row>
    <row r="6573" spans="2:5" x14ac:dyDescent="0.35">
      <c r="B6573" s="191">
        <v>39323</v>
      </c>
      <c r="C6573" s="72">
        <v>55.06</v>
      </c>
      <c r="D6573" s="192">
        <f t="shared" si="104"/>
        <v>-0.71909596449160751</v>
      </c>
      <c r="E6573">
        <v>-1.871324184637313E-2</v>
      </c>
    </row>
    <row r="6574" spans="2:5" x14ac:dyDescent="0.35">
      <c r="B6574" s="191">
        <v>43585</v>
      </c>
      <c r="C6574" s="72">
        <v>196.01</v>
      </c>
      <c r="D6574" s="192">
        <f t="shared" si="104"/>
        <v>16</v>
      </c>
      <c r="E6574">
        <v>-1.8723404255319154E-2</v>
      </c>
    </row>
    <row r="6575" spans="2:5" x14ac:dyDescent="0.35">
      <c r="B6575" s="191">
        <v>35391</v>
      </c>
      <c r="C6575" s="72">
        <v>11.53</v>
      </c>
      <c r="D6575" s="192">
        <f t="shared" si="104"/>
        <v>-0.80517066576546137</v>
      </c>
      <c r="E6575">
        <v>-1.8723404255319154E-2</v>
      </c>
    </row>
    <row r="6576" spans="2:5" x14ac:dyDescent="0.35">
      <c r="B6576" s="191">
        <v>39499</v>
      </c>
      <c r="C6576" s="72">
        <v>59.18</v>
      </c>
      <c r="D6576" s="192">
        <f t="shared" si="104"/>
        <v>-0.53091312618896636</v>
      </c>
      <c r="E6576">
        <v>-1.8736527938981951E-2</v>
      </c>
    </row>
    <row r="6577" spans="2:5" x14ac:dyDescent="0.35">
      <c r="B6577" s="191">
        <v>41297</v>
      </c>
      <c r="C6577" s="72">
        <v>126.16</v>
      </c>
      <c r="D6577" s="192">
        <f t="shared" si="104"/>
        <v>9.0594744121714976E-2</v>
      </c>
      <c r="E6577">
        <v>-1.8744652718363564E-2</v>
      </c>
    </row>
    <row r="6578" spans="2:5" x14ac:dyDescent="0.35">
      <c r="B6578" s="191">
        <v>42237</v>
      </c>
      <c r="C6578" s="72">
        <v>115.68</v>
      </c>
      <c r="D6578" s="192">
        <f t="shared" si="104"/>
        <v>-0.48673351672730492</v>
      </c>
      <c r="E6578">
        <v>-1.8746288913393805E-2</v>
      </c>
    </row>
    <row r="6579" spans="2:5" x14ac:dyDescent="0.35">
      <c r="B6579" s="191">
        <v>43333</v>
      </c>
      <c r="C6579" s="72">
        <v>225.38</v>
      </c>
      <c r="D6579" s="192">
        <f t="shared" si="104"/>
        <v>-0.19386222190428493</v>
      </c>
      <c r="E6579">
        <v>-1.8764421611737525E-2</v>
      </c>
    </row>
    <row r="6580" spans="2:5" x14ac:dyDescent="0.35">
      <c r="B6580" s="191">
        <v>43777</v>
      </c>
      <c r="C6580" s="72">
        <v>279.58</v>
      </c>
      <c r="D6580" s="192">
        <f t="shared" si="104"/>
        <v>-0.59881184708988644</v>
      </c>
      <c r="E6580">
        <v>-1.8776541606710495E-2</v>
      </c>
    </row>
    <row r="6581" spans="2:5" x14ac:dyDescent="0.35">
      <c r="B6581" s="191">
        <v>44547</v>
      </c>
      <c r="C6581" s="72">
        <v>696.88</v>
      </c>
      <c r="D6581" s="192">
        <f t="shared" si="104"/>
        <v>5.1769189859953908</v>
      </c>
      <c r="E6581">
        <v>-1.8782912337022339E-2</v>
      </c>
    </row>
    <row r="6582" spans="2:5" x14ac:dyDescent="0.35">
      <c r="B6582" s="191">
        <v>42747</v>
      </c>
      <c r="C6582" s="72">
        <v>112.82</v>
      </c>
      <c r="D6582" s="192">
        <f t="shared" si="104"/>
        <v>-0.78984818850703176</v>
      </c>
      <c r="E6582">
        <v>-1.8785875804487873E-2</v>
      </c>
    </row>
    <row r="6583" spans="2:5" x14ac:dyDescent="0.35">
      <c r="B6583" s="191">
        <v>44186</v>
      </c>
      <c r="C6583" s="72">
        <v>536.85</v>
      </c>
      <c r="D6583" s="192">
        <f t="shared" si="104"/>
        <v>15.620743034055728</v>
      </c>
      <c r="E6583">
        <v>-1.8824819519327352E-2</v>
      </c>
    </row>
    <row r="6584" spans="2:5" x14ac:dyDescent="0.35">
      <c r="B6584" s="191">
        <v>38331</v>
      </c>
      <c r="C6584" s="72">
        <v>32.299999999999997</v>
      </c>
      <c r="D6584" s="192">
        <f t="shared" si="104"/>
        <v>-0.55680570801317231</v>
      </c>
      <c r="E6584">
        <v>-1.8833535844471561E-2</v>
      </c>
    </row>
    <row r="6585" spans="2:5" x14ac:dyDescent="0.35">
      <c r="B6585" s="191">
        <v>39450</v>
      </c>
      <c r="C6585" s="72">
        <v>72.88</v>
      </c>
      <c r="D6585" s="192">
        <f t="shared" si="104"/>
        <v>-0.38864189245868641</v>
      </c>
      <c r="E6585">
        <v>-1.8847603661820256E-2</v>
      </c>
    </row>
    <row r="6586" spans="2:5" x14ac:dyDescent="0.35">
      <c r="B6586" s="191">
        <v>41445</v>
      </c>
      <c r="C6586" s="72">
        <v>119.21</v>
      </c>
      <c r="D6586" s="192">
        <f t="shared" si="104"/>
        <v>-0.826865541580736</v>
      </c>
      <c r="E6586">
        <v>-1.8847736625514422E-2</v>
      </c>
    </row>
    <row r="6587" spans="2:5" x14ac:dyDescent="0.35">
      <c r="B6587" s="191">
        <v>44580</v>
      </c>
      <c r="C6587" s="72">
        <v>688.54</v>
      </c>
      <c r="D6587" s="192">
        <f t="shared" si="104"/>
        <v>-0.36730193152371682</v>
      </c>
      <c r="E6587">
        <v>-1.8866311379634682E-2</v>
      </c>
    </row>
    <row r="6588" spans="2:5" x14ac:dyDescent="0.35">
      <c r="B6588" s="191">
        <v>45462</v>
      </c>
      <c r="C6588" s="72">
        <v>1088.26</v>
      </c>
      <c r="D6588" s="192">
        <f t="shared" si="104"/>
        <v>0.8937129134981816</v>
      </c>
      <c r="E6588">
        <v>-1.8896161266475531E-2</v>
      </c>
    </row>
    <row r="6589" spans="2:5" x14ac:dyDescent="0.35">
      <c r="B6589" s="191">
        <v>44211</v>
      </c>
      <c r="C6589" s="72">
        <v>574.66999999999996</v>
      </c>
      <c r="D6589" s="192">
        <f t="shared" si="104"/>
        <v>1.6552233978653605</v>
      </c>
      <c r="E6589">
        <v>-1.889917028032928E-2</v>
      </c>
    </row>
    <row r="6590" spans="2:5" x14ac:dyDescent="0.35">
      <c r="B6590" s="191">
        <v>43336</v>
      </c>
      <c r="C6590" s="72">
        <v>216.43</v>
      </c>
      <c r="D6590" s="192">
        <f t="shared" si="104"/>
        <v>1.3322198275862069</v>
      </c>
      <c r="E6590">
        <v>-1.8902991840435091E-2</v>
      </c>
    </row>
    <row r="6591" spans="2:5" x14ac:dyDescent="0.35">
      <c r="B6591" s="191">
        <v>40534</v>
      </c>
      <c r="C6591" s="72">
        <v>92.8</v>
      </c>
      <c r="D6591" s="192">
        <f t="shared" si="104"/>
        <v>0.42200429053018684</v>
      </c>
      <c r="E6591">
        <v>-1.8923776297705919E-2</v>
      </c>
    </row>
    <row r="6592" spans="2:5" x14ac:dyDescent="0.35">
      <c r="B6592" s="191">
        <v>39458</v>
      </c>
      <c r="C6592" s="72">
        <v>65.260000000000005</v>
      </c>
      <c r="D6592" s="192">
        <f t="shared" si="104"/>
        <v>-0.31145811352606034</v>
      </c>
      <c r="E6592">
        <v>-1.8941671677690786E-2</v>
      </c>
    </row>
    <row r="6593" spans="2:5" x14ac:dyDescent="0.35">
      <c r="B6593" s="191">
        <v>40974</v>
      </c>
      <c r="C6593" s="72">
        <v>94.78</v>
      </c>
      <c r="D6593" s="192">
        <f t="shared" si="104"/>
        <v>-0.8612481517808781</v>
      </c>
      <c r="E6593">
        <v>-1.8942138494979832E-2</v>
      </c>
    </row>
    <row r="6594" spans="2:5" x14ac:dyDescent="0.35">
      <c r="B6594" s="191">
        <v>44742</v>
      </c>
      <c r="C6594" s="72">
        <v>683.09</v>
      </c>
      <c r="D6594" s="192">
        <f t="shared" si="104"/>
        <v>59.131161971830991</v>
      </c>
      <c r="E6594">
        <v>-1.8957618233781837E-2</v>
      </c>
    </row>
    <row r="6595" spans="2:5" x14ac:dyDescent="0.35">
      <c r="B6595" s="191">
        <v>37607</v>
      </c>
      <c r="C6595" s="72">
        <v>11.36</v>
      </c>
      <c r="D6595" s="192">
        <f t="shared" si="104"/>
        <v>-0.85430293702706173</v>
      </c>
      <c r="E6595">
        <v>-1.8998272884283351E-2</v>
      </c>
    </row>
    <row r="6596" spans="2:5" x14ac:dyDescent="0.35">
      <c r="B6596" s="191">
        <v>40686</v>
      </c>
      <c r="C6596" s="72">
        <v>77.97</v>
      </c>
      <c r="D6596" s="192">
        <f t="shared" ref="D6596:D6659" si="105">C6596/C6597-1</f>
        <v>2.0818181818181816</v>
      </c>
      <c r="E6596">
        <v>-1.899849018621047E-2</v>
      </c>
    </row>
    <row r="6597" spans="2:5" x14ac:dyDescent="0.35">
      <c r="B6597" s="191">
        <v>36258</v>
      </c>
      <c r="C6597" s="72">
        <v>25.3</v>
      </c>
      <c r="D6597" s="192">
        <f t="shared" si="105"/>
        <v>-0.54191562556581563</v>
      </c>
      <c r="E6597">
        <v>-1.8999612252811104E-2</v>
      </c>
    </row>
    <row r="6598" spans="2:5" x14ac:dyDescent="0.35">
      <c r="B6598" s="191">
        <v>39713</v>
      </c>
      <c r="C6598" s="72">
        <v>55.23</v>
      </c>
      <c r="D6598" s="192">
        <f t="shared" si="105"/>
        <v>-0.77364754098360655</v>
      </c>
      <c r="E6598">
        <v>-1.9005328596802817E-2</v>
      </c>
    </row>
    <row r="6599" spans="2:5" x14ac:dyDescent="0.35">
      <c r="B6599" s="191">
        <v>43151</v>
      </c>
      <c r="C6599" s="72">
        <v>244</v>
      </c>
      <c r="D6599" s="192">
        <f t="shared" si="105"/>
        <v>13.361389052383757</v>
      </c>
      <c r="E6599">
        <v>-1.9016604350098443E-2</v>
      </c>
    </row>
    <row r="6600" spans="2:5" x14ac:dyDescent="0.35">
      <c r="B6600" s="191">
        <v>35972</v>
      </c>
      <c r="C6600" s="72">
        <v>16.989999999999998</v>
      </c>
      <c r="D6600" s="192">
        <f t="shared" si="105"/>
        <v>-0.96895102339181283</v>
      </c>
      <c r="E6600">
        <v>-1.9053117782910078E-2</v>
      </c>
    </row>
    <row r="6601" spans="2:5" x14ac:dyDescent="0.35">
      <c r="B6601" s="191">
        <v>44221</v>
      </c>
      <c r="C6601" s="72">
        <v>547.20000000000005</v>
      </c>
      <c r="D6601" s="192">
        <f t="shared" si="105"/>
        <v>3.0061497913463651</v>
      </c>
      <c r="E6601">
        <v>-1.9055984798236003E-2</v>
      </c>
    </row>
    <row r="6602" spans="2:5" x14ac:dyDescent="0.35">
      <c r="B6602" s="191">
        <v>41570</v>
      </c>
      <c r="C6602" s="72">
        <v>136.59</v>
      </c>
      <c r="D6602" s="192">
        <f t="shared" si="105"/>
        <v>2.0577568838146405</v>
      </c>
      <c r="E6602">
        <v>-1.9102333931777404E-2</v>
      </c>
    </row>
    <row r="6603" spans="2:5" x14ac:dyDescent="0.35">
      <c r="B6603" s="191">
        <v>39157</v>
      </c>
      <c r="C6603" s="72">
        <v>44.67</v>
      </c>
      <c r="D6603" s="192">
        <f t="shared" si="105"/>
        <v>-0.64488433102790366</v>
      </c>
      <c r="E6603">
        <v>-1.910408432147559E-2</v>
      </c>
    </row>
    <row r="6604" spans="2:5" x14ac:dyDescent="0.35">
      <c r="B6604" s="191">
        <v>41656</v>
      </c>
      <c r="C6604" s="72">
        <v>125.79</v>
      </c>
      <c r="D6604" s="192">
        <f t="shared" si="105"/>
        <v>-0.88872375998513842</v>
      </c>
      <c r="E6604">
        <v>-1.9104803493449785E-2</v>
      </c>
    </row>
    <row r="6605" spans="2:5" x14ac:dyDescent="0.35">
      <c r="B6605" s="191">
        <v>45994</v>
      </c>
      <c r="C6605" s="72">
        <v>1130.43</v>
      </c>
      <c r="D6605" s="192">
        <f t="shared" si="105"/>
        <v>65.731404958677686</v>
      </c>
      <c r="E6605">
        <v>-1.910711961473377E-2</v>
      </c>
    </row>
    <row r="6606" spans="2:5" x14ac:dyDescent="0.35">
      <c r="B6606" s="191">
        <v>35194</v>
      </c>
      <c r="C6606" s="72">
        <v>16.940000000000001</v>
      </c>
      <c r="D6606" s="192">
        <f t="shared" si="105"/>
        <v>0.10000000000000009</v>
      </c>
      <c r="E6606">
        <v>-1.9108280254776955E-2</v>
      </c>
    </row>
    <row r="6607" spans="2:5" x14ac:dyDescent="0.35">
      <c r="B6607" s="191">
        <v>35073</v>
      </c>
      <c r="C6607" s="72">
        <v>15.4</v>
      </c>
      <c r="D6607" s="192">
        <f t="shared" si="105"/>
        <v>-0.72724052426496633</v>
      </c>
      <c r="E6607">
        <v>-1.9108280254776955E-2</v>
      </c>
    </row>
    <row r="6608" spans="2:5" x14ac:dyDescent="0.35">
      <c r="B6608" s="191">
        <v>39681</v>
      </c>
      <c r="C6608" s="72">
        <v>56.46</v>
      </c>
      <c r="D6608" s="192">
        <f t="shared" si="105"/>
        <v>-0.53557621123632471</v>
      </c>
      <c r="E6608">
        <v>-1.9110493398193262E-2</v>
      </c>
    </row>
    <row r="6609" spans="2:5" x14ac:dyDescent="0.35">
      <c r="B6609" s="191">
        <v>41513</v>
      </c>
      <c r="C6609" s="72">
        <v>121.57</v>
      </c>
      <c r="D6609" s="192">
        <f t="shared" si="105"/>
        <v>6.4082876294942102</v>
      </c>
      <c r="E6609">
        <v>-1.9122155881878378E-2</v>
      </c>
    </row>
    <row r="6610" spans="2:5" x14ac:dyDescent="0.35">
      <c r="B6610" s="191">
        <v>36923</v>
      </c>
      <c r="C6610" s="72">
        <v>16.41</v>
      </c>
      <c r="D6610" s="192">
        <f t="shared" si="105"/>
        <v>-0.79342900302114805</v>
      </c>
      <c r="E6610">
        <v>-1.9127316198445876E-2</v>
      </c>
    </row>
    <row r="6611" spans="2:5" x14ac:dyDescent="0.35">
      <c r="B6611" s="191">
        <v>40679</v>
      </c>
      <c r="C6611" s="72">
        <v>79.44</v>
      </c>
      <c r="D6611" s="192">
        <f t="shared" si="105"/>
        <v>-0.34030891878425518</v>
      </c>
      <c r="E6611">
        <v>-1.913816520558087E-2</v>
      </c>
    </row>
    <row r="6612" spans="2:5" x14ac:dyDescent="0.35">
      <c r="B6612" s="191">
        <v>42585</v>
      </c>
      <c r="C6612" s="72">
        <v>120.42</v>
      </c>
      <c r="D6612" s="192">
        <f t="shared" si="105"/>
        <v>-0.59261138739470209</v>
      </c>
      <c r="E6612">
        <v>-1.9141484075914317E-2</v>
      </c>
    </row>
    <row r="6613" spans="2:5" x14ac:dyDescent="0.35">
      <c r="B6613" s="191">
        <v>43836</v>
      </c>
      <c r="C6613" s="72">
        <v>295.58999999999997</v>
      </c>
      <c r="D6613" s="192">
        <f t="shared" si="105"/>
        <v>0.23065073483492227</v>
      </c>
      <c r="E6613">
        <v>-1.9146535704804957E-2</v>
      </c>
    </row>
    <row r="6614" spans="2:5" x14ac:dyDescent="0.35">
      <c r="B6614" s="191">
        <v>43187</v>
      </c>
      <c r="C6614" s="72">
        <v>240.19</v>
      </c>
      <c r="D6614" s="192">
        <f t="shared" si="105"/>
        <v>-3.7738872641320476E-2</v>
      </c>
      <c r="E6614">
        <v>-1.9152237830774244E-2</v>
      </c>
    </row>
    <row r="6615" spans="2:5" x14ac:dyDescent="0.35">
      <c r="B6615" s="191">
        <v>43166</v>
      </c>
      <c r="C6615" s="72">
        <v>249.61</v>
      </c>
      <c r="D6615" s="192">
        <f t="shared" si="105"/>
        <v>17.074583635047066</v>
      </c>
      <c r="E6615">
        <v>-1.9175606114189114E-2</v>
      </c>
    </row>
    <row r="6616" spans="2:5" x14ac:dyDescent="0.35">
      <c r="B6616" s="191">
        <v>36756</v>
      </c>
      <c r="C6616" s="72">
        <v>13.81</v>
      </c>
      <c r="D6616" s="192">
        <f t="shared" si="105"/>
        <v>-0.12815656565656564</v>
      </c>
      <c r="E6616">
        <v>-1.9176136363636354E-2</v>
      </c>
    </row>
    <row r="6617" spans="2:5" x14ac:dyDescent="0.35">
      <c r="B6617" s="191">
        <v>35968</v>
      </c>
      <c r="C6617" s="72">
        <v>15.84</v>
      </c>
      <c r="D6617" s="192">
        <f t="shared" si="105"/>
        <v>-0.98574591004805356</v>
      </c>
      <c r="E6617">
        <v>-1.9195046439628438E-2</v>
      </c>
    </row>
    <row r="6618" spans="2:5" x14ac:dyDescent="0.35">
      <c r="B6618" s="191">
        <v>45316</v>
      </c>
      <c r="C6618" s="72">
        <v>1111.26</v>
      </c>
      <c r="D6618" s="192">
        <f t="shared" si="105"/>
        <v>29.663907284768211</v>
      </c>
      <c r="E6618">
        <v>-1.9196653162814048E-2</v>
      </c>
    </row>
    <row r="6619" spans="2:5" x14ac:dyDescent="0.35">
      <c r="B6619" s="191">
        <v>36460</v>
      </c>
      <c r="C6619" s="72">
        <v>36.24</v>
      </c>
      <c r="D6619" s="192">
        <f t="shared" si="105"/>
        <v>-0.94953630211379392</v>
      </c>
      <c r="E6619">
        <v>-1.9215155615696866E-2</v>
      </c>
    </row>
    <row r="6620" spans="2:5" x14ac:dyDescent="0.35">
      <c r="B6620" s="191">
        <v>44845</v>
      </c>
      <c r="C6620" s="72">
        <v>718.14</v>
      </c>
      <c r="D6620" s="192">
        <f t="shared" si="105"/>
        <v>13.368547418967587</v>
      </c>
      <c r="E6620">
        <v>-1.9215798746261337E-2</v>
      </c>
    </row>
    <row r="6621" spans="2:5" x14ac:dyDescent="0.35">
      <c r="B6621" s="191">
        <v>39311</v>
      </c>
      <c r="C6621" s="72">
        <v>49.98</v>
      </c>
      <c r="D6621" s="192">
        <f t="shared" si="105"/>
        <v>-0.61255813953488381</v>
      </c>
      <c r="E6621">
        <v>-1.9230769230769273E-2</v>
      </c>
    </row>
    <row r="6622" spans="2:5" x14ac:dyDescent="0.35">
      <c r="B6622" s="191">
        <v>42816</v>
      </c>
      <c r="C6622" s="72">
        <v>129</v>
      </c>
      <c r="D6622" s="192">
        <f t="shared" si="105"/>
        <v>-7.8900392716886869E-2</v>
      </c>
      <c r="E6622">
        <v>-1.9235155477837718E-2</v>
      </c>
    </row>
    <row r="6623" spans="2:5" x14ac:dyDescent="0.35">
      <c r="B6623" s="191">
        <v>42038</v>
      </c>
      <c r="C6623" s="72">
        <v>140.05000000000001</v>
      </c>
      <c r="D6623" s="192">
        <f t="shared" si="105"/>
        <v>3.3960871170173768E-2</v>
      </c>
      <c r="E6623">
        <v>-1.9257703081232536E-2</v>
      </c>
    </row>
    <row r="6624" spans="2:5" x14ac:dyDescent="0.35">
      <c r="B6624" s="191">
        <v>42660</v>
      </c>
      <c r="C6624" s="72">
        <v>135.44999999999999</v>
      </c>
      <c r="D6624" s="192">
        <f t="shared" si="105"/>
        <v>7.5890932149651231</v>
      </c>
      <c r="E6624">
        <v>-1.9260010136847638E-2</v>
      </c>
    </row>
    <row r="6625" spans="2:5" x14ac:dyDescent="0.35">
      <c r="B6625" s="191">
        <v>36080</v>
      </c>
      <c r="C6625" s="72">
        <v>15.77</v>
      </c>
      <c r="D6625" s="192">
        <f t="shared" si="105"/>
        <v>-0.97822665267576081</v>
      </c>
      <c r="E6625">
        <v>-1.9278606965174028E-2</v>
      </c>
    </row>
    <row r="6626" spans="2:5" x14ac:dyDescent="0.35">
      <c r="B6626" s="191">
        <v>44405</v>
      </c>
      <c r="C6626" s="72">
        <v>724.28</v>
      </c>
      <c r="D6626" s="192">
        <f t="shared" si="105"/>
        <v>34.661250615460368</v>
      </c>
      <c r="E6626">
        <v>-1.9281806856957129E-2</v>
      </c>
    </row>
    <row r="6627" spans="2:5" x14ac:dyDescent="0.35">
      <c r="B6627" s="191">
        <v>36621</v>
      </c>
      <c r="C6627" s="72">
        <v>20.309999999999999</v>
      </c>
      <c r="D6627" s="192">
        <f t="shared" si="105"/>
        <v>0.53863636363636358</v>
      </c>
      <c r="E6627">
        <v>-1.93143408981169E-2</v>
      </c>
    </row>
    <row r="6628" spans="2:5" x14ac:dyDescent="0.35">
      <c r="B6628" s="191">
        <v>35354</v>
      </c>
      <c r="C6628" s="72">
        <v>13.2</v>
      </c>
      <c r="D6628" s="192">
        <f t="shared" si="105"/>
        <v>-0.43468950749464674</v>
      </c>
      <c r="E6628">
        <v>-1.9316493313521699E-2</v>
      </c>
    </row>
    <row r="6629" spans="2:5" x14ac:dyDescent="0.35">
      <c r="B6629" s="191">
        <v>35830</v>
      </c>
      <c r="C6629" s="72">
        <v>23.35</v>
      </c>
      <c r="D6629" s="192">
        <f t="shared" si="105"/>
        <v>-0.97810759624219468</v>
      </c>
      <c r="E6629">
        <v>-1.9319613607727715E-2</v>
      </c>
    </row>
    <row r="6630" spans="2:5" x14ac:dyDescent="0.35">
      <c r="B6630" s="191">
        <v>45378</v>
      </c>
      <c r="C6630" s="72">
        <v>1066.58</v>
      </c>
      <c r="D6630" s="192">
        <f t="shared" si="105"/>
        <v>-3.9636232667026872E-2</v>
      </c>
      <c r="E6630">
        <v>-1.932695844060317E-2</v>
      </c>
    </row>
    <row r="6631" spans="2:5" x14ac:dyDescent="0.35">
      <c r="B6631" s="191">
        <v>45937</v>
      </c>
      <c r="C6631" s="72">
        <v>1110.5999999999999</v>
      </c>
      <c r="D6631" s="192">
        <f t="shared" si="105"/>
        <v>0.56532769556025353</v>
      </c>
      <c r="E6631">
        <v>-1.9355066577190772E-2</v>
      </c>
    </row>
    <row r="6632" spans="2:5" x14ac:dyDescent="0.35">
      <c r="B6632" s="191">
        <v>44544</v>
      </c>
      <c r="C6632" s="72">
        <v>709.5</v>
      </c>
      <c r="D6632" s="192">
        <f t="shared" si="105"/>
        <v>18.459681843115742</v>
      </c>
      <c r="E6632">
        <v>-1.9363934154330908E-2</v>
      </c>
    </row>
    <row r="6633" spans="2:5" x14ac:dyDescent="0.35">
      <c r="B6633" s="191">
        <v>38457</v>
      </c>
      <c r="C6633" s="72">
        <v>36.46</v>
      </c>
      <c r="D6633" s="192">
        <f t="shared" si="105"/>
        <v>-0.96681955516726725</v>
      </c>
      <c r="E6633">
        <v>-1.9365250134480871E-2</v>
      </c>
    </row>
    <row r="6634" spans="2:5" x14ac:dyDescent="0.35">
      <c r="B6634" s="191">
        <v>45371</v>
      </c>
      <c r="C6634" s="72">
        <v>1098.8399999999999</v>
      </c>
      <c r="D6634" s="192">
        <f t="shared" si="105"/>
        <v>-1.242956132546047E-2</v>
      </c>
      <c r="E6634">
        <v>-1.9365662983918508E-2</v>
      </c>
    </row>
    <row r="6635" spans="2:5" x14ac:dyDescent="0.35">
      <c r="B6635" s="191">
        <v>45569</v>
      </c>
      <c r="C6635" s="72">
        <v>1112.67</v>
      </c>
      <c r="D6635" s="192">
        <f t="shared" si="105"/>
        <v>0.40240736072598948</v>
      </c>
      <c r="E6635">
        <v>-1.9388897212405332E-2</v>
      </c>
    </row>
    <row r="6636" spans="2:5" x14ac:dyDescent="0.35">
      <c r="B6636" s="191">
        <v>44489</v>
      </c>
      <c r="C6636" s="72">
        <v>793.4</v>
      </c>
      <c r="D6636" s="192">
        <f t="shared" si="105"/>
        <v>2.095228806616471</v>
      </c>
      <c r="E6636">
        <v>-1.9392156620400725E-2</v>
      </c>
    </row>
    <row r="6637" spans="2:5" x14ac:dyDescent="0.35">
      <c r="B6637" s="191">
        <v>43739</v>
      </c>
      <c r="C6637" s="72">
        <v>256.33</v>
      </c>
      <c r="D6637" s="192">
        <f t="shared" si="105"/>
        <v>3.3416327913279131</v>
      </c>
      <c r="E6637">
        <v>-1.9395562356541718E-2</v>
      </c>
    </row>
    <row r="6638" spans="2:5" x14ac:dyDescent="0.35">
      <c r="B6638" s="191">
        <v>39608</v>
      </c>
      <c r="C6638" s="72">
        <v>59.04</v>
      </c>
      <c r="D6638" s="192">
        <f t="shared" si="105"/>
        <v>-0.92517110266159697</v>
      </c>
      <c r="E6638">
        <v>-1.9431988041853532E-2</v>
      </c>
    </row>
    <row r="6639" spans="2:5" x14ac:dyDescent="0.35">
      <c r="B6639" s="191">
        <v>45085</v>
      </c>
      <c r="C6639" s="72">
        <v>789</v>
      </c>
      <c r="D6639" s="192">
        <f t="shared" si="105"/>
        <v>32.291139240506332</v>
      </c>
      <c r="E6639">
        <v>-1.9437263869556576E-2</v>
      </c>
    </row>
    <row r="6640" spans="2:5" x14ac:dyDescent="0.35">
      <c r="B6640" s="191">
        <v>36374</v>
      </c>
      <c r="C6640" s="72">
        <v>23.7</v>
      </c>
      <c r="D6640" s="192">
        <f t="shared" si="105"/>
        <v>-0.82054970848792308</v>
      </c>
      <c r="E6640">
        <v>-1.944559371121235E-2</v>
      </c>
    </row>
    <row r="6641" spans="2:5" x14ac:dyDescent="0.35">
      <c r="B6641" s="191">
        <v>41845</v>
      </c>
      <c r="C6641" s="72">
        <v>132.07</v>
      </c>
      <c r="D6641" s="192">
        <f t="shared" si="105"/>
        <v>-0.84914905768132498</v>
      </c>
      <c r="E6641">
        <v>-1.9452075135496405E-2</v>
      </c>
    </row>
    <row r="6642" spans="2:5" x14ac:dyDescent="0.35">
      <c r="B6642" s="191">
        <v>45646</v>
      </c>
      <c r="C6642" s="72">
        <v>875.5</v>
      </c>
      <c r="D6642" s="192">
        <f t="shared" si="105"/>
        <v>-0.24356969440388454</v>
      </c>
      <c r="E6642">
        <v>-1.9454119860674024E-2</v>
      </c>
    </row>
    <row r="6643" spans="2:5" x14ac:dyDescent="0.35">
      <c r="B6643" s="191">
        <v>45968</v>
      </c>
      <c r="C6643" s="72">
        <v>1157.4100000000001</v>
      </c>
      <c r="D6643" s="192">
        <f t="shared" si="105"/>
        <v>64.911731207289307</v>
      </c>
      <c r="E6643">
        <v>-1.9484755296888423E-2</v>
      </c>
    </row>
    <row r="6644" spans="2:5" x14ac:dyDescent="0.35">
      <c r="B6644" s="191">
        <v>35202</v>
      </c>
      <c r="C6644" s="72">
        <v>17.559999999999999</v>
      </c>
      <c r="D6644" s="192">
        <f t="shared" si="105"/>
        <v>-0.53934942287513121</v>
      </c>
      <c r="E6644">
        <v>-1.9542155220547253E-2</v>
      </c>
    </row>
    <row r="6645" spans="2:5" x14ac:dyDescent="0.35">
      <c r="B6645" s="191">
        <v>38489</v>
      </c>
      <c r="C6645" s="72">
        <v>38.119999999999997</v>
      </c>
      <c r="D6645" s="192">
        <f t="shared" si="105"/>
        <v>-0.6958915037893898</v>
      </c>
      <c r="E6645">
        <v>-1.9547325102880819E-2</v>
      </c>
    </row>
    <row r="6646" spans="2:5" x14ac:dyDescent="0.35">
      <c r="B6646" s="191">
        <v>41403</v>
      </c>
      <c r="C6646" s="72">
        <v>125.35</v>
      </c>
      <c r="D6646" s="192">
        <f t="shared" si="105"/>
        <v>1.018843614108552</v>
      </c>
      <c r="E6646">
        <v>-1.9554165037152904E-2</v>
      </c>
    </row>
    <row r="6647" spans="2:5" x14ac:dyDescent="0.35">
      <c r="B6647" s="191">
        <v>39478</v>
      </c>
      <c r="C6647" s="72">
        <v>62.09</v>
      </c>
      <c r="D6647" s="192">
        <f t="shared" si="105"/>
        <v>-0.54905948144382299</v>
      </c>
      <c r="E6647">
        <v>-1.9579977893573242E-2</v>
      </c>
    </row>
    <row r="6648" spans="2:5" x14ac:dyDescent="0.35">
      <c r="B6648" s="191">
        <v>41953</v>
      </c>
      <c r="C6648" s="72">
        <v>137.69</v>
      </c>
      <c r="D6648" s="192">
        <f t="shared" si="105"/>
        <v>0.57162424380778454</v>
      </c>
      <c r="E6648">
        <v>-1.958131586442613E-2</v>
      </c>
    </row>
    <row r="6649" spans="2:5" x14ac:dyDescent="0.35">
      <c r="B6649" s="191">
        <v>40542</v>
      </c>
      <c r="C6649" s="72">
        <v>87.61</v>
      </c>
      <c r="D6649" s="192">
        <f t="shared" si="105"/>
        <v>6.6116420503909641</v>
      </c>
      <c r="E6649">
        <v>-1.958370635631157E-2</v>
      </c>
    </row>
    <row r="6650" spans="2:5" x14ac:dyDescent="0.35">
      <c r="B6650" s="191">
        <v>37645</v>
      </c>
      <c r="C6650" s="72">
        <v>11.51</v>
      </c>
      <c r="D6650" s="192">
        <f t="shared" si="105"/>
        <v>-0.91250475104522999</v>
      </c>
      <c r="E6650">
        <v>-1.9591141396933631E-2</v>
      </c>
    </row>
    <row r="6651" spans="2:5" x14ac:dyDescent="0.35">
      <c r="B6651" s="191">
        <v>41652</v>
      </c>
      <c r="C6651" s="72">
        <v>131.55000000000001</v>
      </c>
      <c r="D6651" s="192">
        <f t="shared" si="105"/>
        <v>2.3496459970435035E-2</v>
      </c>
      <c r="E6651">
        <v>-1.9600536592636719E-2</v>
      </c>
    </row>
    <row r="6652" spans="2:5" x14ac:dyDescent="0.35">
      <c r="B6652" s="191">
        <v>42118</v>
      </c>
      <c r="C6652" s="72">
        <v>128.53</v>
      </c>
      <c r="D6652" s="192">
        <f t="shared" si="105"/>
        <v>10.176521739130434</v>
      </c>
      <c r="E6652">
        <v>-1.9603356216628454E-2</v>
      </c>
    </row>
    <row r="6653" spans="2:5" x14ac:dyDescent="0.35">
      <c r="B6653" s="191">
        <v>37067</v>
      </c>
      <c r="C6653" s="72">
        <v>11.5</v>
      </c>
      <c r="D6653" s="192">
        <f t="shared" si="105"/>
        <v>-0.91664250507393452</v>
      </c>
      <c r="E6653">
        <v>-1.9607843137254943E-2</v>
      </c>
    </row>
    <row r="6654" spans="2:5" x14ac:dyDescent="0.35">
      <c r="B6654" s="191">
        <v>41585</v>
      </c>
      <c r="C6654" s="72">
        <v>137.96</v>
      </c>
      <c r="D6654" s="192">
        <f t="shared" si="105"/>
        <v>1.3004835751208939</v>
      </c>
      <c r="E6654">
        <v>-1.9613416714042042E-2</v>
      </c>
    </row>
    <row r="6655" spans="2:5" x14ac:dyDescent="0.35">
      <c r="B6655" s="191">
        <v>38852</v>
      </c>
      <c r="C6655" s="72">
        <v>59.97</v>
      </c>
      <c r="D6655" s="192">
        <f t="shared" si="105"/>
        <v>1.6096605744125325</v>
      </c>
      <c r="E6655">
        <v>-1.9617459538989745E-2</v>
      </c>
    </row>
    <row r="6656" spans="2:5" x14ac:dyDescent="0.35">
      <c r="B6656" s="191">
        <v>36598</v>
      </c>
      <c r="C6656" s="72">
        <v>22.98</v>
      </c>
      <c r="D6656" s="192">
        <f t="shared" si="105"/>
        <v>-0.97205161572795928</v>
      </c>
      <c r="E6656">
        <v>-1.9624573378839605E-2</v>
      </c>
    </row>
    <row r="6657" spans="2:5" x14ac:dyDescent="0.35">
      <c r="B6657" s="191">
        <v>44459</v>
      </c>
      <c r="C6657" s="72">
        <v>822.23</v>
      </c>
      <c r="D6657" s="192">
        <f t="shared" si="105"/>
        <v>4.9885651857246902</v>
      </c>
      <c r="E6657">
        <v>-1.9625845067903547E-2</v>
      </c>
    </row>
    <row r="6658" spans="2:5" x14ac:dyDescent="0.35">
      <c r="B6658" s="191">
        <v>42860</v>
      </c>
      <c r="C6658" s="72">
        <v>137.30000000000001</v>
      </c>
      <c r="D6658" s="192">
        <f t="shared" si="105"/>
        <v>-0.54239434742034387</v>
      </c>
      <c r="E6658">
        <v>-1.9635844341306719E-2</v>
      </c>
    </row>
    <row r="6659" spans="2:5" x14ac:dyDescent="0.35">
      <c r="B6659" s="191">
        <v>43801</v>
      </c>
      <c r="C6659" s="72">
        <v>300.04000000000002</v>
      </c>
      <c r="D6659" s="192">
        <f t="shared" si="105"/>
        <v>0.15391123759710812</v>
      </c>
      <c r="E6659">
        <v>-1.9637314164352215E-2</v>
      </c>
    </row>
    <row r="6660" spans="2:5" x14ac:dyDescent="0.35">
      <c r="B6660" s="191">
        <v>43706</v>
      </c>
      <c r="C6660" s="72">
        <v>260.02</v>
      </c>
      <c r="D6660" s="192">
        <f t="shared" ref="D6660:D6723" si="106">C6660/C6661-1</f>
        <v>19.047802621434077</v>
      </c>
      <c r="E6660">
        <v>-1.9643328431927176E-2</v>
      </c>
    </row>
    <row r="6661" spans="2:5" x14ac:dyDescent="0.35">
      <c r="B6661" s="191">
        <v>35345</v>
      </c>
      <c r="C6661" s="72">
        <v>12.97</v>
      </c>
      <c r="D6661" s="192">
        <f t="shared" si="106"/>
        <v>0.18231540565177751</v>
      </c>
      <c r="E6661">
        <v>-1.9652305366591016E-2</v>
      </c>
    </row>
    <row r="6662" spans="2:5" x14ac:dyDescent="0.35">
      <c r="B6662" s="191">
        <v>36815</v>
      </c>
      <c r="C6662" s="72">
        <v>10.97</v>
      </c>
      <c r="D6662" s="192">
        <f t="shared" si="106"/>
        <v>-0.5504098360655737</v>
      </c>
      <c r="E6662">
        <v>-1.9660411081322549E-2</v>
      </c>
    </row>
    <row r="6663" spans="2:5" x14ac:dyDescent="0.35">
      <c r="B6663" s="191">
        <v>35865</v>
      </c>
      <c r="C6663" s="72">
        <v>24.4</v>
      </c>
      <c r="D6663" s="192">
        <f t="shared" si="106"/>
        <v>-0.97527411280679355</v>
      </c>
      <c r="E6663">
        <v>-1.9686621132985249E-2</v>
      </c>
    </row>
    <row r="6664" spans="2:5" x14ac:dyDescent="0.35">
      <c r="B6664" s="191">
        <v>45596</v>
      </c>
      <c r="C6664" s="72">
        <v>986.82</v>
      </c>
      <c r="D6664" s="192">
        <f t="shared" si="106"/>
        <v>54.129608938547491</v>
      </c>
      <c r="E6664">
        <v>-1.9708739792978713E-2</v>
      </c>
    </row>
    <row r="6665" spans="2:5" x14ac:dyDescent="0.35">
      <c r="B6665" s="191">
        <v>36929</v>
      </c>
      <c r="C6665" s="72">
        <v>17.899999999999999</v>
      </c>
      <c r="D6665" s="192">
        <f t="shared" si="106"/>
        <v>0.44006436041834274</v>
      </c>
      <c r="E6665">
        <v>-1.9715224534501807E-2</v>
      </c>
    </row>
    <row r="6666" spans="2:5" x14ac:dyDescent="0.35">
      <c r="B6666" s="191">
        <v>36798</v>
      </c>
      <c r="C6666" s="72">
        <v>12.43</v>
      </c>
      <c r="D6666" s="192">
        <f t="shared" si="106"/>
        <v>-0.90307236431690585</v>
      </c>
      <c r="E6666">
        <v>-1.9716088328075698E-2</v>
      </c>
    </row>
    <row r="6667" spans="2:5" x14ac:dyDescent="0.35">
      <c r="B6667" s="191">
        <v>41655</v>
      </c>
      <c r="C6667" s="72">
        <v>128.24</v>
      </c>
      <c r="D6667" s="192">
        <f t="shared" si="106"/>
        <v>10.219597550306213</v>
      </c>
      <c r="E6667">
        <v>-1.9721755083320525E-2</v>
      </c>
    </row>
    <row r="6668" spans="2:5" x14ac:dyDescent="0.35">
      <c r="B6668" s="191">
        <v>36840</v>
      </c>
      <c r="C6668" s="72">
        <v>11.43</v>
      </c>
      <c r="D6668" s="192">
        <f t="shared" si="106"/>
        <v>-0.89629831246597713</v>
      </c>
      <c r="E6668">
        <v>-1.9725557461406584E-2</v>
      </c>
    </row>
    <row r="6669" spans="2:5" x14ac:dyDescent="0.35">
      <c r="B6669" s="191">
        <v>42545</v>
      </c>
      <c r="C6669" s="72">
        <v>110.22</v>
      </c>
      <c r="D6669" s="192">
        <f t="shared" si="106"/>
        <v>0.91653625456442356</v>
      </c>
      <c r="E6669">
        <v>-1.9743863393810068E-2</v>
      </c>
    </row>
    <row r="6670" spans="2:5" x14ac:dyDescent="0.35">
      <c r="B6670" s="191">
        <v>39678</v>
      </c>
      <c r="C6670" s="72">
        <v>57.51</v>
      </c>
      <c r="D6670" s="192">
        <f t="shared" si="106"/>
        <v>-0.93791361236761706</v>
      </c>
      <c r="E6670">
        <v>-1.9771603886142852E-2</v>
      </c>
    </row>
    <row r="6671" spans="2:5" x14ac:dyDescent="0.35">
      <c r="B6671" s="191">
        <v>45624</v>
      </c>
      <c r="C6671" s="72">
        <v>926.29</v>
      </c>
      <c r="D6671" s="192">
        <f t="shared" si="106"/>
        <v>1.5345171970339559</v>
      </c>
      <c r="E6671">
        <v>-1.9788569191208416E-2</v>
      </c>
    </row>
    <row r="6672" spans="2:5" x14ac:dyDescent="0.35">
      <c r="B6672" s="191">
        <v>44006</v>
      </c>
      <c r="C6672" s="72">
        <v>365.47</v>
      </c>
      <c r="D6672" s="192">
        <f t="shared" si="106"/>
        <v>2.4809981903038389</v>
      </c>
      <c r="E6672">
        <v>-1.981977149600378E-2</v>
      </c>
    </row>
    <row r="6673" spans="2:5" x14ac:dyDescent="0.35">
      <c r="B6673" s="191">
        <v>42410</v>
      </c>
      <c r="C6673" s="72">
        <v>104.99</v>
      </c>
      <c r="D6673" s="192">
        <f t="shared" si="106"/>
        <v>-0.63109627547434999</v>
      </c>
      <c r="E6673">
        <v>-1.9884241971620753E-2</v>
      </c>
    </row>
    <row r="6674" spans="2:5" x14ac:dyDescent="0.35">
      <c r="B6674" s="191">
        <v>43774</v>
      </c>
      <c r="C6674" s="72">
        <v>284.60000000000002</v>
      </c>
      <c r="D6674" s="192">
        <f t="shared" si="106"/>
        <v>5.0850972845841351</v>
      </c>
      <c r="E6674">
        <v>-1.9904952131689413E-2</v>
      </c>
    </row>
    <row r="6675" spans="2:5" x14ac:dyDescent="0.35">
      <c r="B6675" s="191">
        <v>39846</v>
      </c>
      <c r="C6675" s="72">
        <v>46.77</v>
      </c>
      <c r="D6675" s="192">
        <f t="shared" si="106"/>
        <v>-0.57558983666061703</v>
      </c>
      <c r="E6675">
        <v>-1.9907795473595891E-2</v>
      </c>
    </row>
    <row r="6676" spans="2:5" x14ac:dyDescent="0.35">
      <c r="B6676" s="191">
        <v>41373</v>
      </c>
      <c r="C6676" s="72">
        <v>110.2</v>
      </c>
      <c r="D6676" s="192">
        <f t="shared" si="106"/>
        <v>-0.83939137785291629</v>
      </c>
      <c r="E6676">
        <v>-1.9921736036997428E-2</v>
      </c>
    </row>
    <row r="6677" spans="2:5" x14ac:dyDescent="0.35">
      <c r="B6677" s="191">
        <v>44705</v>
      </c>
      <c r="C6677" s="72">
        <v>686.14</v>
      </c>
      <c r="D6677" s="192">
        <f t="shared" si="106"/>
        <v>9.050388164640399</v>
      </c>
      <c r="E6677">
        <v>-1.9940008570204282E-2</v>
      </c>
    </row>
    <row r="6678" spans="2:5" x14ac:dyDescent="0.35">
      <c r="B6678" s="191">
        <v>40112</v>
      </c>
      <c r="C6678" s="72">
        <v>68.27</v>
      </c>
      <c r="D6678" s="192">
        <f t="shared" si="106"/>
        <v>-0.72849473056273606</v>
      </c>
      <c r="E6678">
        <v>-1.9954062589721544E-2</v>
      </c>
    </row>
    <row r="6679" spans="2:5" x14ac:dyDescent="0.35">
      <c r="B6679" s="191">
        <v>43686</v>
      </c>
      <c r="C6679" s="72">
        <v>251.45</v>
      </c>
      <c r="D6679" s="192">
        <f t="shared" si="106"/>
        <v>0.91800152555301295</v>
      </c>
      <c r="E6679">
        <v>-1.9955567681334552E-2</v>
      </c>
    </row>
    <row r="6680" spans="2:5" x14ac:dyDescent="0.35">
      <c r="B6680" s="191">
        <v>42115</v>
      </c>
      <c r="C6680" s="72">
        <v>131.1</v>
      </c>
      <c r="D6680" s="192">
        <f t="shared" si="106"/>
        <v>5.0722556739231122</v>
      </c>
      <c r="E6680">
        <v>-1.9959632204530231E-2</v>
      </c>
    </row>
    <row r="6681" spans="2:5" x14ac:dyDescent="0.35">
      <c r="B6681" s="191">
        <v>35941</v>
      </c>
      <c r="C6681" s="72">
        <v>21.59</v>
      </c>
      <c r="D6681" s="192">
        <f t="shared" si="106"/>
        <v>-0.81271686328938242</v>
      </c>
      <c r="E6681">
        <v>-1.9972764412165334E-2</v>
      </c>
    </row>
    <row r="6682" spans="2:5" x14ac:dyDescent="0.35">
      <c r="B6682" s="191">
        <v>42569</v>
      </c>
      <c r="C6682" s="72">
        <v>115.28</v>
      </c>
      <c r="D6682" s="192">
        <f t="shared" si="106"/>
        <v>5.3515151515151524</v>
      </c>
      <c r="E6682">
        <v>-1.9977896795035255E-2</v>
      </c>
    </row>
    <row r="6683" spans="2:5" x14ac:dyDescent="0.35">
      <c r="B6683" s="191">
        <v>35984</v>
      </c>
      <c r="C6683" s="72">
        <v>18.149999999999999</v>
      </c>
      <c r="D6683" s="192">
        <f t="shared" si="106"/>
        <v>0.68211306765523627</v>
      </c>
      <c r="E6683">
        <v>-1.9978401727861805E-2</v>
      </c>
    </row>
    <row r="6684" spans="2:5" x14ac:dyDescent="0.35">
      <c r="B6684" s="191">
        <v>35416</v>
      </c>
      <c r="C6684" s="72">
        <v>10.79</v>
      </c>
      <c r="D6684" s="192">
        <f t="shared" si="106"/>
        <v>-0.40518191841234852</v>
      </c>
      <c r="E6684">
        <v>-1.9981834695731227E-2</v>
      </c>
    </row>
    <row r="6685" spans="2:5" x14ac:dyDescent="0.35">
      <c r="B6685" s="191">
        <v>35234</v>
      </c>
      <c r="C6685" s="72">
        <v>18.14</v>
      </c>
      <c r="D6685" s="192">
        <f t="shared" si="106"/>
        <v>0.60958296362023079</v>
      </c>
      <c r="E6685">
        <v>-1.9989195029713747E-2</v>
      </c>
    </row>
    <row r="6686" spans="2:5" x14ac:dyDescent="0.35">
      <c r="B6686" s="191">
        <v>37299</v>
      </c>
      <c r="C6686" s="72">
        <v>11.27</v>
      </c>
      <c r="D6686" s="192">
        <f t="shared" si="106"/>
        <v>-0.48865698729582574</v>
      </c>
      <c r="E6686">
        <v>-2.0000000000000018E-2</v>
      </c>
    </row>
    <row r="6687" spans="2:5" x14ac:dyDescent="0.35">
      <c r="B6687" s="191">
        <v>36655</v>
      </c>
      <c r="C6687" s="72">
        <v>22.04</v>
      </c>
      <c r="D6687" s="192">
        <f t="shared" si="106"/>
        <v>-0.98058149779735682</v>
      </c>
      <c r="E6687">
        <v>-2.0008892841262726E-2</v>
      </c>
    </row>
    <row r="6688" spans="2:5" x14ac:dyDescent="0.35">
      <c r="B6688" s="191">
        <v>46142</v>
      </c>
      <c r="C6688" s="72">
        <v>1135</v>
      </c>
      <c r="D6688" s="192">
        <f t="shared" si="106"/>
        <v>8.3323466535109354</v>
      </c>
      <c r="E6688">
        <v>-2.0031082714557114E-2</v>
      </c>
    </row>
    <row r="6689" spans="2:5" x14ac:dyDescent="0.35">
      <c r="B6689" s="191">
        <v>41666</v>
      </c>
      <c r="C6689" s="72">
        <v>121.62</v>
      </c>
      <c r="D6689" s="192">
        <f t="shared" si="106"/>
        <v>7.0330250990752976</v>
      </c>
      <c r="E6689">
        <v>-2.0062847474014989E-2</v>
      </c>
    </row>
    <row r="6690" spans="2:5" x14ac:dyDescent="0.35">
      <c r="B6690" s="191">
        <v>37811</v>
      </c>
      <c r="C6690" s="72">
        <v>15.14</v>
      </c>
      <c r="D6690" s="192">
        <f t="shared" si="106"/>
        <v>-0.87865672838021958</v>
      </c>
      <c r="E6690">
        <v>-2.0064724919093724E-2</v>
      </c>
    </row>
    <row r="6691" spans="2:5" x14ac:dyDescent="0.35">
      <c r="B6691" s="191">
        <v>42604</v>
      </c>
      <c r="C6691" s="72">
        <v>124.77</v>
      </c>
      <c r="D6691" s="192">
        <f t="shared" si="106"/>
        <v>0.15527777777777785</v>
      </c>
      <c r="E6691">
        <v>-2.0105238357025046E-2</v>
      </c>
    </row>
    <row r="6692" spans="2:5" x14ac:dyDescent="0.35">
      <c r="B6692" s="191">
        <v>42403</v>
      </c>
      <c r="C6692" s="72">
        <v>108</v>
      </c>
      <c r="D6692" s="192">
        <f t="shared" si="106"/>
        <v>-0.1793313069908814</v>
      </c>
      <c r="E6692">
        <v>-2.0141535111594999E-2</v>
      </c>
    </row>
    <row r="6693" spans="2:5" x14ac:dyDescent="0.35">
      <c r="B6693" s="191">
        <v>41754</v>
      </c>
      <c r="C6693" s="72">
        <v>131.6</v>
      </c>
      <c r="D6693" s="192">
        <f t="shared" si="106"/>
        <v>-0.81810894113419308</v>
      </c>
      <c r="E6693">
        <v>-2.0177201995383864E-2</v>
      </c>
    </row>
    <row r="6694" spans="2:5" x14ac:dyDescent="0.35">
      <c r="B6694" s="191">
        <v>44543</v>
      </c>
      <c r="C6694" s="72">
        <v>723.51</v>
      </c>
      <c r="D6694" s="192">
        <f t="shared" si="106"/>
        <v>33.700719424460431</v>
      </c>
      <c r="E6694">
        <v>-2.0205029589805301E-2</v>
      </c>
    </row>
    <row r="6695" spans="2:5" x14ac:dyDescent="0.35">
      <c r="B6695" s="191">
        <v>36193</v>
      </c>
      <c r="C6695" s="72">
        <v>20.85</v>
      </c>
      <c r="D6695" s="192">
        <f t="shared" si="106"/>
        <v>-0.89773396115361981</v>
      </c>
      <c r="E6695">
        <v>-2.0206766917293173E-2</v>
      </c>
    </row>
    <row r="6696" spans="2:5" x14ac:dyDescent="0.35">
      <c r="B6696" s="191">
        <v>43399</v>
      </c>
      <c r="C6696" s="72">
        <v>203.88</v>
      </c>
      <c r="D6696" s="192">
        <f t="shared" si="106"/>
        <v>2.7987702627166011</v>
      </c>
      <c r="E6696">
        <v>-2.0231630544475965E-2</v>
      </c>
    </row>
    <row r="6697" spans="2:5" x14ac:dyDescent="0.35">
      <c r="B6697" s="191">
        <v>39300</v>
      </c>
      <c r="C6697" s="72">
        <v>53.67</v>
      </c>
      <c r="D6697" s="192">
        <f t="shared" si="106"/>
        <v>-7.4655172413793047E-2</v>
      </c>
      <c r="E6697">
        <v>-2.0262869660459981E-2</v>
      </c>
    </row>
    <row r="6698" spans="2:5" x14ac:dyDescent="0.35">
      <c r="B6698" s="191">
        <v>39398</v>
      </c>
      <c r="C6698" s="72">
        <v>58</v>
      </c>
      <c r="D6698" s="192">
        <f t="shared" si="106"/>
        <v>1.0721686316541623</v>
      </c>
      <c r="E6698">
        <v>-2.0270270270270285E-2</v>
      </c>
    </row>
    <row r="6699" spans="2:5" x14ac:dyDescent="0.35">
      <c r="B6699" s="191">
        <v>38188</v>
      </c>
      <c r="C6699" s="72">
        <v>27.99</v>
      </c>
      <c r="D6699" s="192">
        <f t="shared" si="106"/>
        <v>-0.88920555753473463</v>
      </c>
      <c r="E6699">
        <v>-2.0301015050752547E-2</v>
      </c>
    </row>
    <row r="6700" spans="2:5" x14ac:dyDescent="0.35">
      <c r="B6700" s="191">
        <v>43266</v>
      </c>
      <c r="C6700" s="72">
        <v>252.63</v>
      </c>
      <c r="D6700" s="192">
        <f t="shared" si="106"/>
        <v>16.507276507276508</v>
      </c>
      <c r="E6700">
        <v>-2.0320316438515618E-2</v>
      </c>
    </row>
    <row r="6701" spans="2:5" x14ac:dyDescent="0.35">
      <c r="B6701" s="191">
        <v>36966</v>
      </c>
      <c r="C6701" s="72">
        <v>14.43</v>
      </c>
      <c r="D6701" s="192">
        <f t="shared" si="106"/>
        <v>-0.11689106487148104</v>
      </c>
      <c r="E6701">
        <v>-2.0366598778004175E-2</v>
      </c>
    </row>
    <row r="6702" spans="2:5" x14ac:dyDescent="0.35">
      <c r="B6702" s="191">
        <v>36942</v>
      </c>
      <c r="C6702" s="72">
        <v>16.34</v>
      </c>
      <c r="D6702" s="192">
        <f t="shared" si="106"/>
        <v>-0.3197335553705245</v>
      </c>
      <c r="E6702">
        <v>-2.0383693045563533E-2</v>
      </c>
    </row>
    <row r="6703" spans="2:5" x14ac:dyDescent="0.35">
      <c r="B6703" s="191">
        <v>38132</v>
      </c>
      <c r="C6703" s="72">
        <v>24.02</v>
      </c>
      <c r="D6703" s="192">
        <f t="shared" si="106"/>
        <v>-0.90032781443213417</v>
      </c>
      <c r="E6703">
        <v>-2.0391517128874437E-2</v>
      </c>
    </row>
    <row r="6704" spans="2:5" x14ac:dyDescent="0.35">
      <c r="B6704" s="191">
        <v>43727</v>
      </c>
      <c r="C6704" s="72">
        <v>240.99</v>
      </c>
      <c r="D6704" s="192">
        <f t="shared" si="106"/>
        <v>-0.79868177033732646</v>
      </c>
      <c r="E6704">
        <v>-2.040567456607445E-2</v>
      </c>
    </row>
    <row r="6705" spans="2:5" x14ac:dyDescent="0.35">
      <c r="B6705" s="191">
        <v>45497</v>
      </c>
      <c r="C6705" s="72">
        <v>1197.06</v>
      </c>
      <c r="D6705" s="192">
        <f t="shared" si="106"/>
        <v>3.0757916241062304</v>
      </c>
      <c r="E6705">
        <v>-2.0409165302782362E-2</v>
      </c>
    </row>
    <row r="6706" spans="2:5" x14ac:dyDescent="0.35">
      <c r="B6706" s="191">
        <v>43116</v>
      </c>
      <c r="C6706" s="72">
        <v>293.7</v>
      </c>
      <c r="D6706" s="192">
        <f t="shared" si="106"/>
        <v>-0.72126262242806161</v>
      </c>
      <c r="E6706">
        <v>-2.0444918787312805E-2</v>
      </c>
    </row>
    <row r="6707" spans="2:5" x14ac:dyDescent="0.35">
      <c r="B6707" s="191">
        <v>45861</v>
      </c>
      <c r="C6707" s="72">
        <v>1053.68</v>
      </c>
      <c r="D6707" s="192">
        <f t="shared" si="106"/>
        <v>11.584258927505076</v>
      </c>
      <c r="E6707">
        <v>-2.0470391373059393E-2</v>
      </c>
    </row>
    <row r="6708" spans="2:5" x14ac:dyDescent="0.35">
      <c r="B6708" s="191">
        <v>40644</v>
      </c>
      <c r="C6708" s="72">
        <v>83.73</v>
      </c>
      <c r="D6708" s="192">
        <f t="shared" si="106"/>
        <v>1.7780358327803585</v>
      </c>
      <c r="E6708">
        <v>-2.0472625175479653E-2</v>
      </c>
    </row>
    <row r="6709" spans="2:5" x14ac:dyDescent="0.35">
      <c r="B6709" s="191">
        <v>38266</v>
      </c>
      <c r="C6709" s="72">
        <v>30.14</v>
      </c>
      <c r="D6709" s="192">
        <f t="shared" si="106"/>
        <v>-0.85010195454319393</v>
      </c>
      <c r="E6709">
        <v>-2.0474488137796509E-2</v>
      </c>
    </row>
    <row r="6710" spans="2:5" x14ac:dyDescent="0.35">
      <c r="B6710" s="191">
        <v>43467</v>
      </c>
      <c r="C6710" s="72">
        <v>201.07</v>
      </c>
      <c r="D6710" s="192">
        <f t="shared" si="106"/>
        <v>2.0516011534375473</v>
      </c>
      <c r="E6710">
        <v>-2.0508573655494966E-2</v>
      </c>
    </row>
    <row r="6711" spans="2:5" x14ac:dyDescent="0.35">
      <c r="B6711" s="191">
        <v>39238</v>
      </c>
      <c r="C6711" s="72">
        <v>65.89</v>
      </c>
      <c r="D6711" s="192">
        <f t="shared" si="106"/>
        <v>2.8375072801397785</v>
      </c>
      <c r="E6711">
        <v>-2.0514345176155691E-2</v>
      </c>
    </row>
    <row r="6712" spans="2:5" x14ac:dyDescent="0.35">
      <c r="B6712" s="191">
        <v>35124</v>
      </c>
      <c r="C6712" s="72">
        <v>17.170000000000002</v>
      </c>
      <c r="D6712" s="192">
        <f t="shared" si="106"/>
        <v>1.1661807580176653E-3</v>
      </c>
      <c r="E6712">
        <v>-2.0536223616657079E-2</v>
      </c>
    </row>
    <row r="6713" spans="2:5" x14ac:dyDescent="0.35">
      <c r="B6713" s="191">
        <v>36902</v>
      </c>
      <c r="C6713" s="72">
        <v>17.149999999999999</v>
      </c>
      <c r="D6713" s="192">
        <f t="shared" si="106"/>
        <v>0.50043744531933498</v>
      </c>
      <c r="E6713">
        <v>-2.0559680182752893E-2</v>
      </c>
    </row>
    <row r="6714" spans="2:5" x14ac:dyDescent="0.35">
      <c r="B6714" s="191">
        <v>37077</v>
      </c>
      <c r="C6714" s="72">
        <v>11.43</v>
      </c>
      <c r="D6714" s="192">
        <f t="shared" si="106"/>
        <v>-0.91240708100237566</v>
      </c>
      <c r="E6714">
        <v>-2.0565552699228773E-2</v>
      </c>
    </row>
    <row r="6715" spans="2:5" x14ac:dyDescent="0.35">
      <c r="B6715" s="191">
        <v>42878</v>
      </c>
      <c r="C6715" s="72">
        <v>130.49</v>
      </c>
      <c r="D6715" s="192">
        <f t="shared" si="106"/>
        <v>6.237382140876317</v>
      </c>
      <c r="E6715">
        <v>-2.0639447613329365E-2</v>
      </c>
    </row>
    <row r="6716" spans="2:5" x14ac:dyDescent="0.35">
      <c r="B6716" s="191">
        <v>35993</v>
      </c>
      <c r="C6716" s="72">
        <v>18.03</v>
      </c>
      <c r="D6716" s="192">
        <f t="shared" si="106"/>
        <v>-7.2530864197530853E-2</v>
      </c>
      <c r="E6716">
        <v>-2.0640956002172639E-2</v>
      </c>
    </row>
    <row r="6717" spans="2:5" x14ac:dyDescent="0.35">
      <c r="B6717" s="191">
        <v>35587</v>
      </c>
      <c r="C6717" s="72">
        <v>19.440000000000001</v>
      </c>
      <c r="D6717" s="192">
        <f t="shared" si="106"/>
        <v>-0.17940059096665262</v>
      </c>
      <c r="E6717">
        <v>-2.0654911838790979E-2</v>
      </c>
    </row>
    <row r="6718" spans="2:5" x14ac:dyDescent="0.35">
      <c r="B6718" s="191">
        <v>35716</v>
      </c>
      <c r="C6718" s="72">
        <v>23.69</v>
      </c>
      <c r="D6718" s="192">
        <f t="shared" si="106"/>
        <v>0.43228536880290225</v>
      </c>
      <c r="E6718">
        <v>-2.0669698222405941E-2</v>
      </c>
    </row>
    <row r="6719" spans="2:5" x14ac:dyDescent="0.35">
      <c r="B6719" s="191">
        <v>35275</v>
      </c>
      <c r="C6719" s="72">
        <v>16.54</v>
      </c>
      <c r="D6719" s="192">
        <f t="shared" si="106"/>
        <v>-0.71526940953692542</v>
      </c>
      <c r="E6719">
        <v>-2.072232089994086E-2</v>
      </c>
    </row>
    <row r="6720" spans="2:5" x14ac:dyDescent="0.35">
      <c r="B6720" s="191">
        <v>39496</v>
      </c>
      <c r="C6720" s="72">
        <v>58.09</v>
      </c>
      <c r="D6720" s="192">
        <f t="shared" si="106"/>
        <v>-0.53009221808768814</v>
      </c>
      <c r="E6720">
        <v>-2.0734996628455793E-2</v>
      </c>
    </row>
    <row r="6721" spans="2:5" x14ac:dyDescent="0.35">
      <c r="B6721" s="191">
        <v>41435</v>
      </c>
      <c r="C6721" s="72">
        <v>123.62</v>
      </c>
      <c r="D6721" s="192">
        <f t="shared" si="106"/>
        <v>-0.35131447761977219</v>
      </c>
      <c r="E6721">
        <v>-2.0754119138149507E-2</v>
      </c>
    </row>
    <row r="6722" spans="2:5" x14ac:dyDescent="0.35">
      <c r="B6722" s="191">
        <v>43033</v>
      </c>
      <c r="C6722" s="72">
        <v>190.57</v>
      </c>
      <c r="D6722" s="192">
        <f t="shared" si="106"/>
        <v>7.0818490245971173</v>
      </c>
      <c r="E6722">
        <v>-2.0759467653255315E-2</v>
      </c>
    </row>
    <row r="6723" spans="2:5" x14ac:dyDescent="0.35">
      <c r="B6723" s="191">
        <v>36613</v>
      </c>
      <c r="C6723" s="72">
        <v>23.58</v>
      </c>
      <c r="D6723" s="192">
        <f t="shared" si="106"/>
        <v>1.3818181818181814</v>
      </c>
      <c r="E6723">
        <v>-2.0764119601328956E-2</v>
      </c>
    </row>
    <row r="6724" spans="2:5" x14ac:dyDescent="0.35">
      <c r="B6724" s="191">
        <v>37137</v>
      </c>
      <c r="C6724" s="72">
        <v>9.9</v>
      </c>
      <c r="D6724" s="192">
        <f t="shared" ref="D6724:D6787" si="107">C6724/C6725-1</f>
        <v>-0.34350132625994689</v>
      </c>
      <c r="E6724">
        <v>-2.0771513353115667E-2</v>
      </c>
    </row>
    <row r="6725" spans="2:5" x14ac:dyDescent="0.35">
      <c r="B6725" s="191">
        <v>36039</v>
      </c>
      <c r="C6725" s="72">
        <v>15.08</v>
      </c>
      <c r="D6725" s="192">
        <f t="shared" si="107"/>
        <v>-0.98700369722406556</v>
      </c>
      <c r="E6725">
        <v>-2.0779220779220786E-2</v>
      </c>
    </row>
    <row r="6726" spans="2:5" x14ac:dyDescent="0.35">
      <c r="B6726" s="191">
        <v>45369</v>
      </c>
      <c r="C6726" s="72">
        <v>1160.33</v>
      </c>
      <c r="D6726" s="192">
        <f t="shared" si="107"/>
        <v>5.1966889185580767</v>
      </c>
      <c r="E6726">
        <v>-2.0793775369840617E-2</v>
      </c>
    </row>
    <row r="6727" spans="2:5" x14ac:dyDescent="0.35">
      <c r="B6727" s="191">
        <v>43500</v>
      </c>
      <c r="C6727" s="72">
        <v>187.25</v>
      </c>
      <c r="D6727" s="192">
        <f t="shared" si="107"/>
        <v>-0.29629072870081541</v>
      </c>
      <c r="E6727">
        <v>-2.0812634000941244E-2</v>
      </c>
    </row>
    <row r="6728" spans="2:5" x14ac:dyDescent="0.35">
      <c r="B6728" s="191">
        <v>43223</v>
      </c>
      <c r="C6728" s="72">
        <v>266.08999999999997</v>
      </c>
      <c r="D6728" s="192">
        <f t="shared" si="107"/>
        <v>22.610470275066547</v>
      </c>
      <c r="E6728">
        <v>-2.0827966881324822E-2</v>
      </c>
    </row>
    <row r="6729" spans="2:5" x14ac:dyDescent="0.35">
      <c r="B6729" s="191">
        <v>35395</v>
      </c>
      <c r="C6729" s="72">
        <v>11.27</v>
      </c>
      <c r="D6729" s="192">
        <f t="shared" si="107"/>
        <v>-0.87753993263066388</v>
      </c>
      <c r="E6729">
        <v>-2.0851433536055675E-2</v>
      </c>
    </row>
    <row r="6730" spans="2:5" x14ac:dyDescent="0.35">
      <c r="B6730" s="191">
        <v>41038</v>
      </c>
      <c r="C6730" s="72">
        <v>92.03</v>
      </c>
      <c r="D6730" s="192">
        <f t="shared" si="107"/>
        <v>4.4455621301775157</v>
      </c>
      <c r="E6730">
        <v>-2.0853282264070572E-2</v>
      </c>
    </row>
    <row r="6731" spans="2:5" x14ac:dyDescent="0.35">
      <c r="B6731" s="191">
        <v>37866</v>
      </c>
      <c r="C6731" s="72">
        <v>16.899999999999999</v>
      </c>
      <c r="D6731" s="192">
        <f t="shared" si="107"/>
        <v>0.20028409090909083</v>
      </c>
      <c r="E6731">
        <v>-2.0857473928157733E-2</v>
      </c>
    </row>
    <row r="6732" spans="2:5" x14ac:dyDescent="0.35">
      <c r="B6732" s="191">
        <v>36755</v>
      </c>
      <c r="C6732" s="72">
        <v>14.08</v>
      </c>
      <c r="D6732" s="192">
        <f t="shared" si="107"/>
        <v>-0.23060109289617492</v>
      </c>
      <c r="E6732">
        <v>-2.0862308762169768E-2</v>
      </c>
    </row>
    <row r="6733" spans="2:5" x14ac:dyDescent="0.35">
      <c r="B6733" s="191">
        <v>37939</v>
      </c>
      <c r="C6733" s="72">
        <v>18.3</v>
      </c>
      <c r="D6733" s="192">
        <f t="shared" si="107"/>
        <v>-0.85797438882421417</v>
      </c>
      <c r="E6733">
        <v>-2.0866773675762507E-2</v>
      </c>
    </row>
    <row r="6734" spans="2:5" x14ac:dyDescent="0.35">
      <c r="B6734" s="191">
        <v>42375</v>
      </c>
      <c r="C6734" s="72">
        <v>128.85</v>
      </c>
      <c r="D6734" s="192">
        <f t="shared" si="107"/>
        <v>4.0928853754940704</v>
      </c>
      <c r="E6734">
        <v>-2.0896656534954428E-2</v>
      </c>
    </row>
    <row r="6735" spans="2:5" x14ac:dyDescent="0.35">
      <c r="B6735" s="191">
        <v>36216</v>
      </c>
      <c r="C6735" s="72">
        <v>25.3</v>
      </c>
      <c r="D6735" s="192">
        <f t="shared" si="107"/>
        <v>0.50059311981020183</v>
      </c>
      <c r="E6735">
        <v>-2.0897832817337481E-2</v>
      </c>
    </row>
    <row r="6736" spans="2:5" x14ac:dyDescent="0.35">
      <c r="B6736" s="191">
        <v>36916</v>
      </c>
      <c r="C6736" s="72">
        <v>16.86</v>
      </c>
      <c r="D6736" s="192">
        <f t="shared" si="107"/>
        <v>-0.88018760659465611</v>
      </c>
      <c r="E6736">
        <v>-2.0905923344947674E-2</v>
      </c>
    </row>
    <row r="6737" spans="2:5" x14ac:dyDescent="0.35">
      <c r="B6737" s="191">
        <v>41808</v>
      </c>
      <c r="C6737" s="72">
        <v>140.72</v>
      </c>
      <c r="D6737" s="192">
        <f t="shared" si="107"/>
        <v>7.8558842039018248</v>
      </c>
      <c r="E6737">
        <v>-2.0942044110484836E-2</v>
      </c>
    </row>
    <row r="6738" spans="2:5" x14ac:dyDescent="0.35">
      <c r="B6738" s="191">
        <v>36083</v>
      </c>
      <c r="C6738" s="72">
        <v>15.89</v>
      </c>
      <c r="D6738" s="192">
        <f t="shared" si="107"/>
        <v>-0.84682860998650478</v>
      </c>
      <c r="E6738">
        <v>-2.0948860135551417E-2</v>
      </c>
    </row>
    <row r="6739" spans="2:5" x14ac:dyDescent="0.35">
      <c r="B6739" s="191">
        <v>42494</v>
      </c>
      <c r="C6739" s="72">
        <v>103.74</v>
      </c>
      <c r="D6739" s="192">
        <f t="shared" si="107"/>
        <v>0.48284734133790752</v>
      </c>
      <c r="E6739">
        <v>-2.0951302378255932E-2</v>
      </c>
    </row>
    <row r="6740" spans="2:5" x14ac:dyDescent="0.35">
      <c r="B6740" s="191">
        <v>40819</v>
      </c>
      <c r="C6740" s="72">
        <v>69.959999999999994</v>
      </c>
      <c r="D6740" s="192">
        <f t="shared" si="107"/>
        <v>4.0007147962830585</v>
      </c>
      <c r="E6740">
        <v>-2.0990764063811951E-2</v>
      </c>
    </row>
    <row r="6741" spans="2:5" x14ac:dyDescent="0.35">
      <c r="B6741" s="191">
        <v>37056</v>
      </c>
      <c r="C6741" s="72">
        <v>13.99</v>
      </c>
      <c r="D6741" s="192">
        <f t="shared" si="107"/>
        <v>-0.9876534493561967</v>
      </c>
      <c r="E6741">
        <v>-2.0993701889433058E-2</v>
      </c>
    </row>
    <row r="6742" spans="2:5" x14ac:dyDescent="0.35">
      <c r="B6742" s="191">
        <v>45971</v>
      </c>
      <c r="C6742" s="72">
        <v>1133.1099999999999</v>
      </c>
      <c r="D6742" s="192">
        <f t="shared" si="107"/>
        <v>4.9037669983848273</v>
      </c>
      <c r="E6742">
        <v>-2.0995152970857522E-2</v>
      </c>
    </row>
    <row r="6743" spans="2:5" x14ac:dyDescent="0.35">
      <c r="B6743" s="191">
        <v>43494</v>
      </c>
      <c r="C6743" s="72">
        <v>191.93</v>
      </c>
      <c r="D6743" s="192">
        <f t="shared" si="107"/>
        <v>-0.83229059261459959</v>
      </c>
      <c r="E6743">
        <v>-2.101504718184144E-2</v>
      </c>
    </row>
    <row r="6744" spans="2:5" x14ac:dyDescent="0.35">
      <c r="B6744" s="191">
        <v>45979</v>
      </c>
      <c r="C6744" s="72">
        <v>1144.42</v>
      </c>
      <c r="D6744" s="192">
        <f t="shared" si="107"/>
        <v>80.97851002865329</v>
      </c>
      <c r="E6744">
        <v>-2.10348927725168E-2</v>
      </c>
    </row>
    <row r="6745" spans="2:5" x14ac:dyDescent="0.35">
      <c r="B6745" s="191">
        <v>36762</v>
      </c>
      <c r="C6745" s="72">
        <v>13.96</v>
      </c>
      <c r="D6745" s="192">
        <f t="shared" si="107"/>
        <v>-0.86831430997075754</v>
      </c>
      <c r="E6745">
        <v>-2.1037868162692819E-2</v>
      </c>
    </row>
    <row r="6746" spans="2:5" x14ac:dyDescent="0.35">
      <c r="B6746" s="191">
        <v>41150</v>
      </c>
      <c r="C6746" s="72">
        <v>106.01</v>
      </c>
      <c r="D6746" s="192">
        <f t="shared" si="107"/>
        <v>-0.14556298863544759</v>
      </c>
      <c r="E6746">
        <v>-2.1054575676424436E-2</v>
      </c>
    </row>
    <row r="6747" spans="2:5" x14ac:dyDescent="0.35">
      <c r="B6747" s="191">
        <v>41774</v>
      </c>
      <c r="C6747" s="72">
        <v>124.07</v>
      </c>
      <c r="D6747" s="192">
        <f t="shared" si="107"/>
        <v>-2.8730233286362927E-2</v>
      </c>
      <c r="E6747">
        <v>-2.1066750828467762E-2</v>
      </c>
    </row>
    <row r="6748" spans="2:5" x14ac:dyDescent="0.35">
      <c r="B6748" s="191">
        <v>42879</v>
      </c>
      <c r="C6748" s="72">
        <v>127.74</v>
      </c>
      <c r="D6748" s="192">
        <f t="shared" si="107"/>
        <v>-0.51132364192807955</v>
      </c>
      <c r="E6748">
        <v>-2.1074411832324391E-2</v>
      </c>
    </row>
    <row r="6749" spans="2:5" x14ac:dyDescent="0.35">
      <c r="B6749" s="191">
        <v>43738</v>
      </c>
      <c r="C6749" s="72">
        <v>261.39999999999998</v>
      </c>
      <c r="D6749" s="192">
        <f t="shared" si="107"/>
        <v>1.5981512772090247</v>
      </c>
      <c r="E6749">
        <v>-2.108377335879863E-2</v>
      </c>
    </row>
    <row r="6750" spans="2:5" x14ac:dyDescent="0.35">
      <c r="B6750" s="191">
        <v>41115</v>
      </c>
      <c r="C6750" s="72">
        <v>100.61</v>
      </c>
      <c r="D6750" s="192">
        <f t="shared" si="107"/>
        <v>-0.86289553296448718</v>
      </c>
      <c r="E6750">
        <v>-2.111305701498345E-2</v>
      </c>
    </row>
    <row r="6751" spans="2:5" x14ac:dyDescent="0.35">
      <c r="B6751" s="191">
        <v>44417</v>
      </c>
      <c r="C6751" s="72">
        <v>733.82</v>
      </c>
      <c r="D6751" s="192">
        <f t="shared" si="107"/>
        <v>4.9534317702417656</v>
      </c>
      <c r="E6751">
        <v>-2.1116521043153424E-2</v>
      </c>
    </row>
    <row r="6752" spans="2:5" x14ac:dyDescent="0.35">
      <c r="B6752" s="191">
        <v>42226</v>
      </c>
      <c r="C6752" s="72">
        <v>123.26</v>
      </c>
      <c r="D6752" s="192">
        <f t="shared" si="107"/>
        <v>1.8000908677873695</v>
      </c>
      <c r="E6752">
        <v>-2.1124523506988568E-2</v>
      </c>
    </row>
    <row r="6753" spans="2:5" x14ac:dyDescent="0.35">
      <c r="B6753" s="191">
        <v>39143</v>
      </c>
      <c r="C6753" s="72">
        <v>44.02</v>
      </c>
      <c r="D6753" s="192">
        <f t="shared" si="107"/>
        <v>-0.62449884841764058</v>
      </c>
      <c r="E6753">
        <v>-2.1125194574160511E-2</v>
      </c>
    </row>
    <row r="6754" spans="2:5" x14ac:dyDescent="0.35">
      <c r="B6754" s="191">
        <v>42347</v>
      </c>
      <c r="C6754" s="72">
        <v>117.23</v>
      </c>
      <c r="D6754" s="192">
        <f t="shared" si="107"/>
        <v>5.8395565927654607</v>
      </c>
      <c r="E6754">
        <v>-2.1125584502338035E-2</v>
      </c>
    </row>
    <row r="6755" spans="2:5" x14ac:dyDescent="0.35">
      <c r="B6755" s="191">
        <v>36908</v>
      </c>
      <c r="C6755" s="72">
        <v>17.14</v>
      </c>
      <c r="D6755" s="192">
        <f t="shared" si="107"/>
        <v>-0.71929249918113336</v>
      </c>
      <c r="E6755">
        <v>-2.1130782410051507E-2</v>
      </c>
    </row>
    <row r="6756" spans="2:5" x14ac:dyDescent="0.35">
      <c r="B6756" s="191">
        <v>38952</v>
      </c>
      <c r="C6756" s="72">
        <v>61.06</v>
      </c>
      <c r="D6756" s="192">
        <f t="shared" si="107"/>
        <v>-0.92016213389121337</v>
      </c>
      <c r="E6756">
        <v>-2.1160628406540538E-2</v>
      </c>
    </row>
    <row r="6757" spans="2:5" x14ac:dyDescent="0.35">
      <c r="B6757" s="191">
        <v>44768</v>
      </c>
      <c r="C6757" s="72">
        <v>764.8</v>
      </c>
      <c r="D6757" s="192">
        <f t="shared" si="107"/>
        <v>10.343814891723524</v>
      </c>
      <c r="E6757">
        <v>-2.1168761358691612E-2</v>
      </c>
    </row>
    <row r="6758" spans="2:5" x14ac:dyDescent="0.35">
      <c r="B6758" s="191">
        <v>40870</v>
      </c>
      <c r="C6758" s="72">
        <v>67.42</v>
      </c>
      <c r="D6758" s="192">
        <f t="shared" si="107"/>
        <v>-0.69437896645512232</v>
      </c>
      <c r="E6758">
        <v>-2.1196283391405224E-2</v>
      </c>
    </row>
    <row r="6759" spans="2:5" x14ac:dyDescent="0.35">
      <c r="B6759" s="191">
        <v>43335</v>
      </c>
      <c r="C6759" s="72">
        <v>220.6</v>
      </c>
      <c r="D6759" s="192">
        <f t="shared" si="107"/>
        <v>-0.73196277125707754</v>
      </c>
      <c r="E6759">
        <v>-2.1208625432602712E-2</v>
      </c>
    </row>
    <row r="6760" spans="2:5" x14ac:dyDescent="0.35">
      <c r="B6760" s="191">
        <v>45099</v>
      </c>
      <c r="C6760" s="72">
        <v>823.02</v>
      </c>
      <c r="D6760" s="192">
        <f t="shared" si="107"/>
        <v>1.5649640041138153</v>
      </c>
      <c r="E6760">
        <v>-2.1216373712627634E-2</v>
      </c>
    </row>
    <row r="6761" spans="2:5" x14ac:dyDescent="0.35">
      <c r="B6761" s="191">
        <v>43892</v>
      </c>
      <c r="C6761" s="72">
        <v>320.87</v>
      </c>
      <c r="D6761" s="192">
        <f t="shared" si="107"/>
        <v>0.63043699186991864</v>
      </c>
      <c r="E6761">
        <v>-2.1230515816124118E-2</v>
      </c>
    </row>
    <row r="6762" spans="2:5" x14ac:dyDescent="0.35">
      <c r="B6762" s="191">
        <v>43468</v>
      </c>
      <c r="C6762" s="72">
        <v>196.8</v>
      </c>
      <c r="D6762" s="192">
        <f t="shared" si="107"/>
        <v>16.793851717902353</v>
      </c>
      <c r="E6762">
        <v>-2.1236385338439301E-2</v>
      </c>
    </row>
    <row r="6763" spans="2:5" x14ac:dyDescent="0.35">
      <c r="B6763" s="191">
        <v>37271</v>
      </c>
      <c r="C6763" s="72">
        <v>11.06</v>
      </c>
      <c r="D6763" s="192">
        <f t="shared" si="107"/>
        <v>-0.90982470444353858</v>
      </c>
      <c r="E6763">
        <v>-2.12389380530974E-2</v>
      </c>
    </row>
    <row r="6764" spans="2:5" x14ac:dyDescent="0.35">
      <c r="B6764" s="191">
        <v>41711</v>
      </c>
      <c r="C6764" s="72">
        <v>122.65</v>
      </c>
      <c r="D6764" s="192">
        <f t="shared" si="107"/>
        <v>6.0286532951289402</v>
      </c>
      <c r="E6764">
        <v>-2.1305458027449653E-2</v>
      </c>
    </row>
    <row r="6765" spans="2:5" x14ac:dyDescent="0.35">
      <c r="B6765" s="191">
        <v>36138</v>
      </c>
      <c r="C6765" s="72">
        <v>17.45</v>
      </c>
      <c r="D6765" s="192">
        <f t="shared" si="107"/>
        <v>-0.85969285197394874</v>
      </c>
      <c r="E6765">
        <v>-2.1312394840157012E-2</v>
      </c>
    </row>
    <row r="6766" spans="2:5" x14ac:dyDescent="0.35">
      <c r="B6766" s="191">
        <v>41597</v>
      </c>
      <c r="C6766" s="72">
        <v>124.37</v>
      </c>
      <c r="D6766" s="192">
        <f t="shared" si="107"/>
        <v>-5.7303115288410589E-2</v>
      </c>
      <c r="E6766">
        <v>-2.132514951211828E-2</v>
      </c>
    </row>
    <row r="6767" spans="2:5" x14ac:dyDescent="0.35">
      <c r="B6767" s="191">
        <v>41864</v>
      </c>
      <c r="C6767" s="72">
        <v>131.93</v>
      </c>
      <c r="D6767" s="192">
        <f t="shared" si="107"/>
        <v>-0.87705139555472722</v>
      </c>
      <c r="E6767">
        <v>-2.1363400341220973E-2</v>
      </c>
    </row>
    <row r="6768" spans="2:5" x14ac:dyDescent="0.35">
      <c r="B6768" s="191">
        <v>45582</v>
      </c>
      <c r="C6768" s="72">
        <v>1073.05</v>
      </c>
      <c r="D6768" s="192">
        <f t="shared" si="107"/>
        <v>46.839946500222915</v>
      </c>
      <c r="E6768">
        <v>-2.1368378812199107E-2</v>
      </c>
    </row>
    <row r="6769" spans="2:5" x14ac:dyDescent="0.35">
      <c r="B6769" s="191">
        <v>36336</v>
      </c>
      <c r="C6769" s="72">
        <v>22.43</v>
      </c>
      <c r="D6769" s="192">
        <f t="shared" si="107"/>
        <v>-0.58447573175250089</v>
      </c>
      <c r="E6769">
        <v>-2.1378708551483494E-2</v>
      </c>
    </row>
    <row r="6770" spans="2:5" x14ac:dyDescent="0.35">
      <c r="B6770" s="191">
        <v>38909</v>
      </c>
      <c r="C6770" s="72">
        <v>53.98</v>
      </c>
      <c r="D6770" s="192">
        <f t="shared" si="107"/>
        <v>1.2305785123966944</v>
      </c>
      <c r="E6770">
        <v>-2.1392313270485852E-2</v>
      </c>
    </row>
    <row r="6771" spans="2:5" x14ac:dyDescent="0.35">
      <c r="B6771" s="191">
        <v>36606</v>
      </c>
      <c r="C6771" s="72">
        <v>24.2</v>
      </c>
      <c r="D6771" s="192">
        <f t="shared" si="107"/>
        <v>-0.7553083923154702</v>
      </c>
      <c r="E6771">
        <v>-2.143145976546712E-2</v>
      </c>
    </row>
    <row r="6772" spans="2:5" x14ac:dyDescent="0.35">
      <c r="B6772" s="191">
        <v>41110</v>
      </c>
      <c r="C6772" s="72">
        <v>98.9</v>
      </c>
      <c r="D6772" s="192">
        <f t="shared" si="107"/>
        <v>-0.84422007655110498</v>
      </c>
      <c r="E6772">
        <v>-2.1470268130998171E-2</v>
      </c>
    </row>
    <row r="6773" spans="2:5" x14ac:dyDescent="0.35">
      <c r="B6773" s="191">
        <v>44308</v>
      </c>
      <c r="C6773" s="72">
        <v>634.87</v>
      </c>
      <c r="D6773" s="192">
        <f t="shared" si="107"/>
        <v>76.42317073170733</v>
      </c>
      <c r="E6773">
        <v>-2.1470406905055417E-2</v>
      </c>
    </row>
    <row r="6774" spans="2:5" x14ac:dyDescent="0.35">
      <c r="B6774" s="191">
        <v>37159</v>
      </c>
      <c r="C6774" s="72">
        <v>8.1999999999999993</v>
      </c>
      <c r="D6774" s="192">
        <f t="shared" si="107"/>
        <v>-0.71388695045359385</v>
      </c>
      <c r="E6774">
        <v>-2.147971360381884E-2</v>
      </c>
    </row>
    <row r="6775" spans="2:5" x14ac:dyDescent="0.35">
      <c r="B6775" s="191">
        <v>38203</v>
      </c>
      <c r="C6775" s="72">
        <v>28.66</v>
      </c>
      <c r="D6775" s="192">
        <f t="shared" si="107"/>
        <v>-0.93912877259308025</v>
      </c>
      <c r="E6775">
        <v>-2.1509047456469754E-2</v>
      </c>
    </row>
    <row r="6776" spans="2:5" x14ac:dyDescent="0.35">
      <c r="B6776" s="191">
        <v>44097</v>
      </c>
      <c r="C6776" s="72">
        <v>470.83</v>
      </c>
      <c r="D6776" s="192">
        <f t="shared" si="107"/>
        <v>21.135872120357309</v>
      </c>
      <c r="E6776">
        <v>-2.1509622178810472E-2</v>
      </c>
    </row>
    <row r="6777" spans="2:5" x14ac:dyDescent="0.35">
      <c r="B6777" s="191">
        <v>36679</v>
      </c>
      <c r="C6777" s="72">
        <v>21.27</v>
      </c>
      <c r="D6777" s="192">
        <f t="shared" si="107"/>
        <v>-0.97156341078638464</v>
      </c>
      <c r="E6777">
        <v>-2.1619135234590581E-2</v>
      </c>
    </row>
    <row r="6778" spans="2:5" x14ac:dyDescent="0.35">
      <c r="B6778" s="191">
        <v>44784</v>
      </c>
      <c r="C6778" s="72">
        <v>747.98</v>
      </c>
      <c r="D6778" s="192">
        <f t="shared" si="107"/>
        <v>31.464409722222221</v>
      </c>
      <c r="E6778">
        <v>-2.1621692325803465E-2</v>
      </c>
    </row>
    <row r="6779" spans="2:5" x14ac:dyDescent="0.35">
      <c r="B6779" s="191">
        <v>36616</v>
      </c>
      <c r="C6779" s="72">
        <v>23.04</v>
      </c>
      <c r="D6779" s="192">
        <f t="shared" si="107"/>
        <v>-0.58864488484199251</v>
      </c>
      <c r="E6779">
        <v>-2.1656050955414119E-2</v>
      </c>
    </row>
    <row r="6780" spans="2:5" x14ac:dyDescent="0.35">
      <c r="B6780" s="191">
        <v>39206</v>
      </c>
      <c r="C6780" s="72">
        <v>56.01</v>
      </c>
      <c r="D6780" s="192">
        <f t="shared" si="107"/>
        <v>0.29174354243542422</v>
      </c>
      <c r="E6780">
        <v>-2.1659388646288247E-2</v>
      </c>
    </row>
    <row r="6781" spans="2:5" x14ac:dyDescent="0.35">
      <c r="B6781" s="191">
        <v>39875</v>
      </c>
      <c r="C6781" s="72">
        <v>43.36</v>
      </c>
      <c r="D6781" s="192">
        <f t="shared" si="107"/>
        <v>0.92028343666961931</v>
      </c>
      <c r="E6781">
        <v>-2.166064981949456E-2</v>
      </c>
    </row>
    <row r="6782" spans="2:5" x14ac:dyDescent="0.35">
      <c r="B6782" s="191">
        <v>36326</v>
      </c>
      <c r="C6782" s="72">
        <v>22.58</v>
      </c>
      <c r="D6782" s="192">
        <f t="shared" si="107"/>
        <v>1.3818565400843879</v>
      </c>
      <c r="E6782">
        <v>-2.1663778162911651E-2</v>
      </c>
    </row>
    <row r="6783" spans="2:5" x14ac:dyDescent="0.35">
      <c r="B6783" s="191">
        <v>37110</v>
      </c>
      <c r="C6783" s="72">
        <v>9.48</v>
      </c>
      <c r="D6783" s="192">
        <f t="shared" si="107"/>
        <v>-0.85806258421919446</v>
      </c>
      <c r="E6783">
        <v>-2.1671826625386914E-2</v>
      </c>
    </row>
    <row r="6784" spans="2:5" x14ac:dyDescent="0.35">
      <c r="B6784" s="191">
        <v>40113</v>
      </c>
      <c r="C6784" s="72">
        <v>66.790000000000006</v>
      </c>
      <c r="D6784" s="192">
        <f t="shared" si="107"/>
        <v>-0.35630300693909023</v>
      </c>
      <c r="E6784">
        <v>-2.1678628973194503E-2</v>
      </c>
    </row>
    <row r="6785" spans="2:5" x14ac:dyDescent="0.35">
      <c r="B6785" s="191">
        <v>42698</v>
      </c>
      <c r="C6785" s="72">
        <v>103.76</v>
      </c>
      <c r="D6785" s="192">
        <f t="shared" si="107"/>
        <v>8.5896487985212566</v>
      </c>
      <c r="E6785">
        <v>-2.1685838204789754E-2</v>
      </c>
    </row>
    <row r="6786" spans="2:5" x14ac:dyDescent="0.35">
      <c r="B6786" s="191">
        <v>37280</v>
      </c>
      <c r="C6786" s="72">
        <v>10.82</v>
      </c>
      <c r="D6786" s="192">
        <f t="shared" si="107"/>
        <v>-0.98593617989211668</v>
      </c>
      <c r="E6786">
        <v>-2.1699819168173651E-2</v>
      </c>
    </row>
    <row r="6787" spans="2:5" x14ac:dyDescent="0.35">
      <c r="B6787" s="191">
        <v>44897</v>
      </c>
      <c r="C6787" s="72">
        <v>769.35</v>
      </c>
      <c r="D6787" s="192">
        <f t="shared" si="107"/>
        <v>10.389341228719468</v>
      </c>
      <c r="E6787">
        <v>-2.1705958648050583E-2</v>
      </c>
    </row>
    <row r="6788" spans="2:5" x14ac:dyDescent="0.35">
      <c r="B6788" s="191">
        <v>40821</v>
      </c>
      <c r="C6788" s="72">
        <v>67.55</v>
      </c>
      <c r="D6788" s="192">
        <f t="shared" ref="D6788:D6851" si="108">C6788/C6789-1</f>
        <v>0.12790115211220576</v>
      </c>
      <c r="E6788">
        <v>-2.172338884866043E-2</v>
      </c>
    </row>
    <row r="6789" spans="2:5" x14ac:dyDescent="0.35">
      <c r="B6789" s="191">
        <v>39244</v>
      </c>
      <c r="C6789" s="72">
        <v>59.89</v>
      </c>
      <c r="D6789" s="192">
        <f t="shared" si="108"/>
        <v>-0.9454509021686659</v>
      </c>
      <c r="E6789">
        <v>-2.1724926494609553E-2</v>
      </c>
    </row>
    <row r="6790" spans="2:5" x14ac:dyDescent="0.35">
      <c r="B6790" s="191">
        <v>46051</v>
      </c>
      <c r="C6790" s="72">
        <v>1097.9100000000001</v>
      </c>
      <c r="D6790" s="192">
        <f t="shared" si="108"/>
        <v>15.59477025392987</v>
      </c>
      <c r="E6790">
        <v>-2.1732157177225209E-2</v>
      </c>
    </row>
    <row r="6791" spans="2:5" x14ac:dyDescent="0.35">
      <c r="B6791" s="191">
        <v>38749</v>
      </c>
      <c r="C6791" s="72">
        <v>66.16</v>
      </c>
      <c r="D6791" s="192">
        <f t="shared" si="108"/>
        <v>-0.94385607603530208</v>
      </c>
      <c r="E6791">
        <v>-2.1735916013603362E-2</v>
      </c>
    </row>
    <row r="6792" spans="2:5" x14ac:dyDescent="0.35">
      <c r="B6792" s="191">
        <v>46171</v>
      </c>
      <c r="C6792" s="72">
        <v>1178.4000000000001</v>
      </c>
      <c r="D6792" s="192">
        <f t="shared" si="108"/>
        <v>71.785670166769606</v>
      </c>
      <c r="E6792">
        <v>-2.1749958492445431E-2</v>
      </c>
    </row>
    <row r="6793" spans="2:5" x14ac:dyDescent="0.35">
      <c r="B6793" s="191">
        <v>35153</v>
      </c>
      <c r="C6793" s="72">
        <v>16.190000000000001</v>
      </c>
      <c r="D6793" s="192">
        <f t="shared" si="108"/>
        <v>-5.2107728337236314E-2</v>
      </c>
      <c r="E6793">
        <v>-2.1752265861027187E-2</v>
      </c>
    </row>
    <row r="6794" spans="2:5" x14ac:dyDescent="0.35">
      <c r="B6794" s="191">
        <v>35188</v>
      </c>
      <c r="C6794" s="72">
        <v>17.079999999999998</v>
      </c>
      <c r="D6794" s="192">
        <f t="shared" si="108"/>
        <v>-0.7096719360870305</v>
      </c>
      <c r="E6794">
        <v>-2.1764032073310569E-2</v>
      </c>
    </row>
    <row r="6795" spans="2:5" x14ac:dyDescent="0.35">
      <c r="B6795" s="191">
        <v>39377</v>
      </c>
      <c r="C6795" s="72">
        <v>58.83</v>
      </c>
      <c r="D6795" s="192">
        <f t="shared" si="108"/>
        <v>-0.56473808819177274</v>
      </c>
      <c r="E6795">
        <v>-2.1782507482540736E-2</v>
      </c>
    </row>
    <row r="6796" spans="2:5" x14ac:dyDescent="0.35">
      <c r="B6796" s="191">
        <v>41982</v>
      </c>
      <c r="C6796" s="72">
        <v>135.16</v>
      </c>
      <c r="D6796" s="192">
        <f t="shared" si="108"/>
        <v>8.7097701149425291</v>
      </c>
      <c r="E6796">
        <v>-2.1784757906926133E-2</v>
      </c>
    </row>
    <row r="6797" spans="2:5" x14ac:dyDescent="0.35">
      <c r="B6797" s="191">
        <v>37750</v>
      </c>
      <c r="C6797" s="72">
        <v>13.92</v>
      </c>
      <c r="D6797" s="192">
        <f t="shared" si="108"/>
        <v>-0.9224209998328039</v>
      </c>
      <c r="E6797">
        <v>-2.1784961349262111E-2</v>
      </c>
    </row>
    <row r="6798" spans="2:5" x14ac:dyDescent="0.35">
      <c r="B6798" s="191">
        <v>42982</v>
      </c>
      <c r="C6798" s="72">
        <v>179.43</v>
      </c>
      <c r="D6798" s="192">
        <f t="shared" si="108"/>
        <v>10.773622047244094</v>
      </c>
      <c r="E6798">
        <v>-2.1806683748568978E-2</v>
      </c>
    </row>
    <row r="6799" spans="2:5" x14ac:dyDescent="0.35">
      <c r="B6799" s="191">
        <v>37838</v>
      </c>
      <c r="C6799" s="72">
        <v>15.24</v>
      </c>
      <c r="D6799" s="192">
        <f t="shared" si="108"/>
        <v>-0.94003305264814674</v>
      </c>
      <c r="E6799">
        <v>-2.1822849807445421E-2</v>
      </c>
    </row>
    <row r="6800" spans="2:5" x14ac:dyDescent="0.35">
      <c r="B6800" s="191">
        <v>43286</v>
      </c>
      <c r="C6800" s="72">
        <v>254.14</v>
      </c>
      <c r="D6800" s="192">
        <f t="shared" si="108"/>
        <v>10.572859744990891</v>
      </c>
      <c r="E6800">
        <v>-2.1823640352565343E-2</v>
      </c>
    </row>
    <row r="6801" spans="2:5" x14ac:dyDescent="0.35">
      <c r="B6801" s="191">
        <v>35936</v>
      </c>
      <c r="C6801" s="72">
        <v>21.96</v>
      </c>
      <c r="D6801" s="192">
        <f t="shared" si="108"/>
        <v>6.7574137092853759E-2</v>
      </c>
      <c r="E6801">
        <v>-2.1826280623607919E-2</v>
      </c>
    </row>
    <row r="6802" spans="2:5" x14ac:dyDescent="0.35">
      <c r="B6802" s="191">
        <v>36158</v>
      </c>
      <c r="C6802" s="72">
        <v>20.57</v>
      </c>
      <c r="D6802" s="192">
        <f t="shared" si="108"/>
        <v>-0.74579831932773111</v>
      </c>
      <c r="E6802">
        <v>-2.1873514027579644E-2</v>
      </c>
    </row>
    <row r="6803" spans="2:5" x14ac:dyDescent="0.35">
      <c r="B6803" s="191">
        <v>40325</v>
      </c>
      <c r="C6803" s="72">
        <v>80.92</v>
      </c>
      <c r="D6803" s="192">
        <f t="shared" si="108"/>
        <v>2.6222023276633841</v>
      </c>
      <c r="E6803">
        <v>-2.1878399613199595E-2</v>
      </c>
    </row>
    <row r="6804" spans="2:5" x14ac:dyDescent="0.35">
      <c r="B6804" s="191">
        <v>35636</v>
      </c>
      <c r="C6804" s="72">
        <v>22.34</v>
      </c>
      <c r="D6804" s="192">
        <f t="shared" si="108"/>
        <v>0.47167325428194995</v>
      </c>
      <c r="E6804">
        <v>-2.189141856392296E-2</v>
      </c>
    </row>
    <row r="6805" spans="2:5" x14ac:dyDescent="0.35">
      <c r="B6805" s="191">
        <v>36776</v>
      </c>
      <c r="C6805" s="72">
        <v>15.18</v>
      </c>
      <c r="D6805" s="192">
        <f t="shared" si="108"/>
        <v>-0.80789673500379644</v>
      </c>
      <c r="E6805">
        <v>-2.1907216494845394E-2</v>
      </c>
    </row>
    <row r="6806" spans="2:5" x14ac:dyDescent="0.35">
      <c r="B6806" s="191">
        <v>40284</v>
      </c>
      <c r="C6806" s="72">
        <v>79.02</v>
      </c>
      <c r="D6806" s="192">
        <f t="shared" si="108"/>
        <v>1.3959975742874469</v>
      </c>
      <c r="E6806">
        <v>-2.1908652060898759E-2</v>
      </c>
    </row>
    <row r="6807" spans="2:5" x14ac:dyDescent="0.35">
      <c r="B6807" s="191">
        <v>36419</v>
      </c>
      <c r="C6807" s="72">
        <v>32.979999999999997</v>
      </c>
      <c r="D6807" s="192">
        <f t="shared" si="108"/>
        <v>-0.78966836734693879</v>
      </c>
      <c r="E6807">
        <v>-2.1945432977461543E-2</v>
      </c>
    </row>
    <row r="6808" spans="2:5" x14ac:dyDescent="0.35">
      <c r="B6808" s="191">
        <v>42936</v>
      </c>
      <c r="C6808" s="72">
        <v>156.80000000000001</v>
      </c>
      <c r="D6808" s="192">
        <f t="shared" si="108"/>
        <v>1.2279056550156295</v>
      </c>
      <c r="E6808">
        <v>-2.1956087824351211E-2</v>
      </c>
    </row>
    <row r="6809" spans="2:5" x14ac:dyDescent="0.35">
      <c r="B6809" s="191">
        <v>40896</v>
      </c>
      <c r="C6809" s="72">
        <v>70.38</v>
      </c>
      <c r="D6809" s="192">
        <f t="shared" si="108"/>
        <v>5.0777202072538854</v>
      </c>
      <c r="E6809">
        <v>-2.1956642579210706E-2</v>
      </c>
    </row>
    <row r="6810" spans="2:5" x14ac:dyDescent="0.35">
      <c r="B6810" s="191">
        <v>37606</v>
      </c>
      <c r="C6810" s="72">
        <v>11.58</v>
      </c>
      <c r="D6810" s="192">
        <f t="shared" si="108"/>
        <v>-0.46929422548120991</v>
      </c>
      <c r="E6810">
        <v>-2.1959459459459429E-2</v>
      </c>
    </row>
    <row r="6811" spans="2:5" x14ac:dyDescent="0.35">
      <c r="B6811" s="191">
        <v>35745</v>
      </c>
      <c r="C6811" s="72">
        <v>21.82</v>
      </c>
      <c r="D6811" s="192">
        <f t="shared" si="108"/>
        <v>-9.1968372867249348E-2</v>
      </c>
      <c r="E6811">
        <v>-2.196324518153292E-2</v>
      </c>
    </row>
    <row r="6812" spans="2:5" x14ac:dyDescent="0.35">
      <c r="B6812" s="191">
        <v>36377</v>
      </c>
      <c r="C6812" s="72">
        <v>24.03</v>
      </c>
      <c r="D6812" s="192">
        <f t="shared" si="108"/>
        <v>0</v>
      </c>
      <c r="E6812">
        <v>-2.19780219780219E-2</v>
      </c>
    </row>
    <row r="6813" spans="2:5" x14ac:dyDescent="0.35">
      <c r="B6813" s="191">
        <v>36322</v>
      </c>
      <c r="C6813" s="72">
        <v>24.03</v>
      </c>
      <c r="D6813" s="192">
        <f t="shared" si="108"/>
        <v>-0.66855172413793107</v>
      </c>
      <c r="E6813">
        <v>-2.19780219780219E-2</v>
      </c>
    </row>
    <row r="6814" spans="2:5" x14ac:dyDescent="0.35">
      <c r="B6814" s="191">
        <v>40609</v>
      </c>
      <c r="C6814" s="72">
        <v>72.5</v>
      </c>
      <c r="D6814" s="192">
        <f t="shared" si="108"/>
        <v>-0.80096087851750175</v>
      </c>
      <c r="E6814">
        <v>-2.1988398758936989E-2</v>
      </c>
    </row>
    <row r="6815" spans="2:5" x14ac:dyDescent="0.35">
      <c r="B6815" s="191">
        <v>43854</v>
      </c>
      <c r="C6815" s="72">
        <v>364.25</v>
      </c>
      <c r="D6815" s="192">
        <f t="shared" si="108"/>
        <v>-0.62425211471012998</v>
      </c>
      <c r="E6815">
        <v>-2.1990119213833093E-2</v>
      </c>
    </row>
    <row r="6816" spans="2:5" x14ac:dyDescent="0.35">
      <c r="B6816" s="191">
        <v>45603</v>
      </c>
      <c r="C6816" s="72">
        <v>969.4</v>
      </c>
      <c r="D6816" s="192">
        <f t="shared" si="108"/>
        <v>11.853354547865287</v>
      </c>
      <c r="E6816">
        <v>-2.204287515762926E-2</v>
      </c>
    </row>
    <row r="6817" spans="2:5" x14ac:dyDescent="0.35">
      <c r="B6817" s="191">
        <v>40802</v>
      </c>
      <c r="C6817" s="72">
        <v>75.42</v>
      </c>
      <c r="D6817" s="192">
        <f t="shared" si="108"/>
        <v>3.1485148514851486</v>
      </c>
      <c r="E6817">
        <v>-2.2043568464730323E-2</v>
      </c>
    </row>
    <row r="6818" spans="2:5" x14ac:dyDescent="0.35">
      <c r="B6818" s="191">
        <v>37932</v>
      </c>
      <c r="C6818" s="72">
        <v>18.18</v>
      </c>
      <c r="D6818" s="192">
        <f t="shared" si="108"/>
        <v>-0.88205527442584664</v>
      </c>
      <c r="E6818">
        <v>-2.2054868208714384E-2</v>
      </c>
    </row>
    <row r="6819" spans="2:5" x14ac:dyDescent="0.35">
      <c r="B6819" s="191">
        <v>42943</v>
      </c>
      <c r="C6819" s="72">
        <v>154.13999999999999</v>
      </c>
      <c r="D6819" s="192">
        <f t="shared" si="108"/>
        <v>-0.3692351761672874</v>
      </c>
      <c r="E6819">
        <v>-2.2078416444613724E-2</v>
      </c>
    </row>
    <row r="6820" spans="2:5" x14ac:dyDescent="0.35">
      <c r="B6820" s="191">
        <v>43252</v>
      </c>
      <c r="C6820" s="72">
        <v>244.37</v>
      </c>
      <c r="D6820" s="192">
        <f t="shared" si="108"/>
        <v>7.0016371971185336</v>
      </c>
      <c r="E6820">
        <v>-2.2089719476569569E-2</v>
      </c>
    </row>
    <row r="6821" spans="2:5" x14ac:dyDescent="0.35">
      <c r="B6821" s="191">
        <v>38257</v>
      </c>
      <c r="C6821" s="72">
        <v>30.54</v>
      </c>
      <c r="D6821" s="192">
        <f t="shared" si="108"/>
        <v>0.38065099457504514</v>
      </c>
      <c r="E6821">
        <v>-2.2094140249759864E-2</v>
      </c>
    </row>
    <row r="6822" spans="2:5" x14ac:dyDescent="0.35">
      <c r="B6822" s="191">
        <v>36628</v>
      </c>
      <c r="C6822" s="72">
        <v>22.12</v>
      </c>
      <c r="D6822" s="192">
        <f t="shared" si="108"/>
        <v>0.61459854014598547</v>
      </c>
      <c r="E6822">
        <v>-2.2104332449159991E-2</v>
      </c>
    </row>
    <row r="6823" spans="2:5" x14ac:dyDescent="0.35">
      <c r="B6823" s="191">
        <v>37440</v>
      </c>
      <c r="C6823" s="72">
        <v>13.7</v>
      </c>
      <c r="D6823" s="192">
        <f t="shared" si="108"/>
        <v>0.19234116623150554</v>
      </c>
      <c r="E6823">
        <v>-2.2127052105638811E-2</v>
      </c>
    </row>
    <row r="6824" spans="2:5" x14ac:dyDescent="0.35">
      <c r="B6824" s="191">
        <v>37314</v>
      </c>
      <c r="C6824" s="72">
        <v>11.49</v>
      </c>
      <c r="D6824" s="192">
        <f t="shared" si="108"/>
        <v>-0.989103840682788</v>
      </c>
      <c r="E6824">
        <v>-2.212765957446805E-2</v>
      </c>
    </row>
    <row r="6825" spans="2:5" x14ac:dyDescent="0.35">
      <c r="B6825" s="191">
        <v>45441</v>
      </c>
      <c r="C6825" s="72">
        <v>1054.5</v>
      </c>
      <c r="D6825" s="192">
        <f t="shared" si="108"/>
        <v>14.407656341320866</v>
      </c>
      <c r="E6825">
        <v>-2.2135259697506293E-2</v>
      </c>
    </row>
    <row r="6826" spans="2:5" x14ac:dyDescent="0.35">
      <c r="B6826" s="191">
        <v>39573</v>
      </c>
      <c r="C6826" s="72">
        <v>68.44</v>
      </c>
      <c r="D6826" s="192">
        <f t="shared" si="108"/>
        <v>-4.1725007000840142E-2</v>
      </c>
      <c r="E6826">
        <v>-2.214602086012285E-2</v>
      </c>
    </row>
    <row r="6827" spans="2:5" x14ac:dyDescent="0.35">
      <c r="B6827" s="191">
        <v>40862</v>
      </c>
      <c r="C6827" s="72">
        <v>71.42</v>
      </c>
      <c r="D6827" s="192">
        <f t="shared" si="108"/>
        <v>-0.65080917224856982</v>
      </c>
      <c r="E6827">
        <v>-2.2179627601314422E-2</v>
      </c>
    </row>
    <row r="6828" spans="2:5" x14ac:dyDescent="0.35">
      <c r="B6828" s="191">
        <v>43396</v>
      </c>
      <c r="C6828" s="72">
        <v>204.53</v>
      </c>
      <c r="D6828" s="192">
        <f t="shared" si="108"/>
        <v>6.491941391941392</v>
      </c>
      <c r="E6828">
        <v>-2.2182913419706352E-2</v>
      </c>
    </row>
    <row r="6829" spans="2:5" x14ac:dyDescent="0.35">
      <c r="B6829" s="191">
        <v>35654</v>
      </c>
      <c r="C6829" s="72">
        <v>27.3</v>
      </c>
      <c r="D6829" s="192">
        <f t="shared" si="108"/>
        <v>-0.79731234687059171</v>
      </c>
      <c r="E6829">
        <v>-2.2206303724928378E-2</v>
      </c>
    </row>
    <row r="6830" spans="2:5" x14ac:dyDescent="0.35">
      <c r="B6830" s="191">
        <v>41589</v>
      </c>
      <c r="C6830" s="72">
        <v>134.69</v>
      </c>
      <c r="D6830" s="192">
        <f t="shared" si="108"/>
        <v>0.25972689861578746</v>
      </c>
      <c r="E6830">
        <v>-2.2214156079854774E-2</v>
      </c>
    </row>
    <row r="6831" spans="2:5" x14ac:dyDescent="0.35">
      <c r="B6831" s="191">
        <v>42691</v>
      </c>
      <c r="C6831" s="72">
        <v>106.92</v>
      </c>
      <c r="D6831" s="192">
        <f t="shared" si="108"/>
        <v>6.838709677419355</v>
      </c>
      <c r="E6831">
        <v>-2.2222222222222143E-2</v>
      </c>
    </row>
    <row r="6832" spans="2:5" x14ac:dyDescent="0.35">
      <c r="B6832" s="191">
        <v>35542</v>
      </c>
      <c r="C6832" s="72">
        <v>13.64</v>
      </c>
      <c r="D6832" s="192">
        <f t="shared" si="108"/>
        <v>-3.125E-2</v>
      </c>
      <c r="E6832">
        <v>-2.2222222222222143E-2</v>
      </c>
    </row>
    <row r="6833" spans="2:5" x14ac:dyDescent="0.35">
      <c r="B6833" s="191">
        <v>36970</v>
      </c>
      <c r="C6833" s="72">
        <v>14.08</v>
      </c>
      <c r="D6833" s="192">
        <f t="shared" si="108"/>
        <v>-0.84282205849519976</v>
      </c>
      <c r="E6833">
        <v>-2.2222222222222254E-2</v>
      </c>
    </row>
    <row r="6834" spans="2:5" x14ac:dyDescent="0.35">
      <c r="B6834" s="191">
        <v>41059</v>
      </c>
      <c r="C6834" s="72">
        <v>89.58</v>
      </c>
      <c r="D6834" s="192">
        <f t="shared" si="108"/>
        <v>1.873917228103946</v>
      </c>
      <c r="E6834">
        <v>-2.2265880812049832E-2</v>
      </c>
    </row>
    <row r="6835" spans="2:5" x14ac:dyDescent="0.35">
      <c r="B6835" s="191">
        <v>36397</v>
      </c>
      <c r="C6835" s="72">
        <v>31.17</v>
      </c>
      <c r="D6835" s="192">
        <f t="shared" si="108"/>
        <v>0.82280701754385954</v>
      </c>
      <c r="E6835">
        <v>-2.2271016311166791E-2</v>
      </c>
    </row>
    <row r="6836" spans="2:5" x14ac:dyDescent="0.35">
      <c r="B6836" s="191">
        <v>35978</v>
      </c>
      <c r="C6836" s="72">
        <v>17.100000000000001</v>
      </c>
      <c r="D6836" s="192">
        <f t="shared" si="108"/>
        <v>-0.85805594753880632</v>
      </c>
      <c r="E6836">
        <v>-2.2298456260720245E-2</v>
      </c>
    </row>
    <row r="6837" spans="2:5" x14ac:dyDescent="0.35">
      <c r="B6837" s="191">
        <v>42304</v>
      </c>
      <c r="C6837" s="72">
        <v>120.47</v>
      </c>
      <c r="D6837" s="192">
        <f t="shared" si="108"/>
        <v>6.6955982641041523E-2</v>
      </c>
      <c r="E6837">
        <v>-2.2317805551046899E-2</v>
      </c>
    </row>
    <row r="6838" spans="2:5" x14ac:dyDescent="0.35">
      <c r="B6838" s="191">
        <v>41449</v>
      </c>
      <c r="C6838" s="72">
        <v>112.91</v>
      </c>
      <c r="D6838" s="192">
        <f t="shared" si="108"/>
        <v>1.7748832637011551</v>
      </c>
      <c r="E6838">
        <v>-2.2339596501861569E-2</v>
      </c>
    </row>
    <row r="6839" spans="2:5" x14ac:dyDescent="0.35">
      <c r="B6839" s="191">
        <v>39764</v>
      </c>
      <c r="C6839" s="72">
        <v>40.69</v>
      </c>
      <c r="D6839" s="192">
        <f t="shared" si="108"/>
        <v>1.5163883735312305</v>
      </c>
      <c r="E6839">
        <v>-2.2345026429601123E-2</v>
      </c>
    </row>
    <row r="6840" spans="2:5" x14ac:dyDescent="0.35">
      <c r="B6840" s="191">
        <v>35276</v>
      </c>
      <c r="C6840" s="72">
        <v>16.170000000000002</v>
      </c>
      <c r="D6840" s="192">
        <f t="shared" si="108"/>
        <v>-0.91141667579708552</v>
      </c>
      <c r="E6840">
        <v>-2.2370012091898261E-2</v>
      </c>
    </row>
    <row r="6841" spans="2:5" x14ac:dyDescent="0.35">
      <c r="B6841" s="191">
        <v>43003</v>
      </c>
      <c r="C6841" s="72">
        <v>182.54</v>
      </c>
      <c r="D6841" s="192">
        <f t="shared" si="108"/>
        <v>-5.1395312581198449E-2</v>
      </c>
      <c r="E6841">
        <v>-2.2386461011139724E-2</v>
      </c>
    </row>
    <row r="6842" spans="2:5" x14ac:dyDescent="0.35">
      <c r="B6842" s="191">
        <v>42991</v>
      </c>
      <c r="C6842" s="72">
        <v>192.43</v>
      </c>
      <c r="D6842" s="192">
        <f t="shared" si="108"/>
        <v>1.0339287601733433</v>
      </c>
      <c r="E6842">
        <v>-2.240398293029866E-2</v>
      </c>
    </row>
    <row r="6843" spans="2:5" x14ac:dyDescent="0.35">
      <c r="B6843" s="191">
        <v>42423</v>
      </c>
      <c r="C6843" s="72">
        <v>94.61</v>
      </c>
      <c r="D6843" s="192">
        <f t="shared" si="108"/>
        <v>0.10732677902621734</v>
      </c>
      <c r="E6843">
        <v>-2.2421988014052485E-2</v>
      </c>
    </row>
    <row r="6844" spans="2:5" x14ac:dyDescent="0.35">
      <c r="B6844" s="191">
        <v>40757</v>
      </c>
      <c r="C6844" s="72">
        <v>85.44</v>
      </c>
      <c r="D6844" s="192">
        <f t="shared" si="108"/>
        <v>0.7818561001042752</v>
      </c>
      <c r="E6844">
        <v>-2.2425629290617977E-2</v>
      </c>
    </row>
    <row r="6845" spans="2:5" x14ac:dyDescent="0.35">
      <c r="B6845" s="191">
        <v>39834</v>
      </c>
      <c r="C6845" s="72">
        <v>47.95</v>
      </c>
      <c r="D6845" s="192">
        <f t="shared" si="108"/>
        <v>3.7854291417165671</v>
      </c>
      <c r="E6845">
        <v>-2.2426095820591074E-2</v>
      </c>
    </row>
    <row r="6846" spans="2:5" x14ac:dyDescent="0.35">
      <c r="B6846" s="191">
        <v>37560</v>
      </c>
      <c r="C6846" s="72">
        <v>10.02</v>
      </c>
      <c r="D6846" s="192">
        <f t="shared" si="108"/>
        <v>-0.97892567198081859</v>
      </c>
      <c r="E6846">
        <v>-2.2439024390243922E-2</v>
      </c>
    </row>
    <row r="6847" spans="2:5" x14ac:dyDescent="0.35">
      <c r="B6847" s="191">
        <v>44145</v>
      </c>
      <c r="C6847" s="72">
        <v>475.46</v>
      </c>
      <c r="D6847" s="192">
        <f t="shared" si="108"/>
        <v>-0.40537025225428036</v>
      </c>
      <c r="E6847">
        <v>-2.2451581068300586E-2</v>
      </c>
    </row>
    <row r="6848" spans="2:5" x14ac:dyDescent="0.35">
      <c r="B6848" s="191">
        <v>44516</v>
      </c>
      <c r="C6848" s="72">
        <v>799.59</v>
      </c>
      <c r="D6848" s="192">
        <f t="shared" si="108"/>
        <v>7.3516816377689587</v>
      </c>
      <c r="E6848">
        <v>-2.24583109198494E-2</v>
      </c>
    </row>
    <row r="6849" spans="2:5" x14ac:dyDescent="0.35">
      <c r="B6849" s="191">
        <v>40505</v>
      </c>
      <c r="C6849" s="72">
        <v>95.74</v>
      </c>
      <c r="D6849" s="192">
        <f t="shared" si="108"/>
        <v>1.9395148910039914</v>
      </c>
      <c r="E6849">
        <v>-2.2462732285072562E-2</v>
      </c>
    </row>
    <row r="6850" spans="2:5" x14ac:dyDescent="0.35">
      <c r="B6850" s="191">
        <v>36570</v>
      </c>
      <c r="C6850" s="72">
        <v>32.57</v>
      </c>
      <c r="D6850" s="192">
        <f t="shared" si="108"/>
        <v>-0.49636616669243849</v>
      </c>
      <c r="E6850">
        <v>-2.2509003601440591E-2</v>
      </c>
    </row>
    <row r="6851" spans="2:5" x14ac:dyDescent="0.35">
      <c r="B6851" s="191">
        <v>38750</v>
      </c>
      <c r="C6851" s="72">
        <v>64.67</v>
      </c>
      <c r="D6851" s="192">
        <f t="shared" si="108"/>
        <v>3.2602108036890645</v>
      </c>
      <c r="E6851">
        <v>-2.2521160822248976E-2</v>
      </c>
    </row>
    <row r="6852" spans="2:5" x14ac:dyDescent="0.35">
      <c r="B6852" s="191">
        <v>37775</v>
      </c>
      <c r="C6852" s="72">
        <v>15.18</v>
      </c>
      <c r="D6852" s="192">
        <f t="shared" ref="D6852:D6915" si="109">C6852/C6853-1</f>
        <v>-0.81763575204228733</v>
      </c>
      <c r="E6852">
        <v>-2.2537025112685072E-2</v>
      </c>
    </row>
    <row r="6853" spans="2:5" x14ac:dyDescent="0.35">
      <c r="B6853" s="191">
        <v>40554</v>
      </c>
      <c r="C6853" s="72">
        <v>83.24</v>
      </c>
      <c r="D6853" s="192">
        <f t="shared" si="109"/>
        <v>4.4871456822676334</v>
      </c>
      <c r="E6853">
        <v>-2.2545796148426556E-2</v>
      </c>
    </row>
    <row r="6854" spans="2:5" x14ac:dyDescent="0.35">
      <c r="B6854" s="191">
        <v>35499</v>
      </c>
      <c r="C6854" s="72">
        <v>15.17</v>
      </c>
      <c r="D6854" s="192">
        <f t="shared" si="109"/>
        <v>-0.65341558144848078</v>
      </c>
      <c r="E6854">
        <v>-2.2551546391752608E-2</v>
      </c>
    </row>
    <row r="6855" spans="2:5" x14ac:dyDescent="0.35">
      <c r="B6855" s="191">
        <v>39174</v>
      </c>
      <c r="C6855" s="72">
        <v>43.77</v>
      </c>
      <c r="D6855" s="192">
        <f t="shared" si="109"/>
        <v>-0.65966876603685565</v>
      </c>
      <c r="E6855">
        <v>-2.2554711924966497E-2</v>
      </c>
    </row>
    <row r="6856" spans="2:5" x14ac:dyDescent="0.35">
      <c r="B6856" s="191">
        <v>41186</v>
      </c>
      <c r="C6856" s="72">
        <v>128.61000000000001</v>
      </c>
      <c r="D6856" s="192">
        <f t="shared" si="109"/>
        <v>-0.88197452463108439</v>
      </c>
      <c r="E6856">
        <v>-2.2571819425444617E-2</v>
      </c>
    </row>
    <row r="6857" spans="2:5" x14ac:dyDescent="0.35">
      <c r="B6857" s="191">
        <v>45838</v>
      </c>
      <c r="C6857" s="72">
        <v>1089.68</v>
      </c>
      <c r="D6857" s="192">
        <f t="shared" si="109"/>
        <v>35.529668119342951</v>
      </c>
      <c r="E6857">
        <v>-2.2594562594741796E-2</v>
      </c>
    </row>
    <row r="6858" spans="2:5" x14ac:dyDescent="0.35">
      <c r="B6858" s="191">
        <v>38310</v>
      </c>
      <c r="C6858" s="72">
        <v>29.83</v>
      </c>
      <c r="D6858" s="192">
        <f t="shared" si="109"/>
        <v>-0.94914329554172705</v>
      </c>
      <c r="E6858">
        <v>-2.2608125819135072E-2</v>
      </c>
    </row>
    <row r="6859" spans="2:5" x14ac:dyDescent="0.35">
      <c r="B6859" s="191">
        <v>44280</v>
      </c>
      <c r="C6859" s="72">
        <v>586.54999999999995</v>
      </c>
      <c r="D6859" s="192">
        <f t="shared" si="109"/>
        <v>14.278718416254231</v>
      </c>
      <c r="E6859">
        <v>-2.2644716232879003E-2</v>
      </c>
    </row>
    <row r="6860" spans="2:5" x14ac:dyDescent="0.35">
      <c r="B6860" s="191">
        <v>36444</v>
      </c>
      <c r="C6860" s="72">
        <v>38.39</v>
      </c>
      <c r="D6860" s="192">
        <f t="shared" si="109"/>
        <v>2.5612244897959187</v>
      </c>
      <c r="E6860">
        <v>-2.26578411405296E-2</v>
      </c>
    </row>
    <row r="6861" spans="2:5" x14ac:dyDescent="0.35">
      <c r="B6861" s="191">
        <v>37371</v>
      </c>
      <c r="C6861" s="72">
        <v>10.78</v>
      </c>
      <c r="D6861" s="192">
        <f t="shared" si="109"/>
        <v>-0.91802281368821292</v>
      </c>
      <c r="E6861">
        <v>-2.2665457842248382E-2</v>
      </c>
    </row>
    <row r="6862" spans="2:5" x14ac:dyDescent="0.35">
      <c r="B6862" s="191">
        <v>41859</v>
      </c>
      <c r="C6862" s="72">
        <v>131.5</v>
      </c>
      <c r="D6862" s="192">
        <f t="shared" si="109"/>
        <v>4.352055352055352</v>
      </c>
      <c r="E6862">
        <v>-2.2668153102935795E-2</v>
      </c>
    </row>
    <row r="6863" spans="2:5" x14ac:dyDescent="0.35">
      <c r="B6863" s="191">
        <v>36321</v>
      </c>
      <c r="C6863" s="72">
        <v>24.57</v>
      </c>
      <c r="D6863" s="192">
        <f t="shared" si="109"/>
        <v>-0.63453815261044177</v>
      </c>
      <c r="E6863">
        <v>-2.2673031026252954E-2</v>
      </c>
    </row>
    <row r="6864" spans="2:5" x14ac:dyDescent="0.35">
      <c r="B6864" s="191">
        <v>40120</v>
      </c>
      <c r="C6864" s="72">
        <v>67.23</v>
      </c>
      <c r="D6864" s="192">
        <f t="shared" si="109"/>
        <v>4.7857142857142865</v>
      </c>
      <c r="E6864">
        <v>-2.2677714784125613E-2</v>
      </c>
    </row>
    <row r="6865" spans="2:5" x14ac:dyDescent="0.35">
      <c r="B6865" s="191">
        <v>37593</v>
      </c>
      <c r="C6865" s="72">
        <v>11.62</v>
      </c>
      <c r="D6865" s="192">
        <f t="shared" si="109"/>
        <v>-0.12828207051762952</v>
      </c>
      <c r="E6865">
        <v>-2.2708158116064081E-2</v>
      </c>
    </row>
    <row r="6866" spans="2:5" x14ac:dyDescent="0.35">
      <c r="B6866" s="191">
        <v>35521</v>
      </c>
      <c r="C6866" s="72">
        <v>13.33</v>
      </c>
      <c r="D6866" s="192">
        <f t="shared" si="109"/>
        <v>-0.86723107569721114</v>
      </c>
      <c r="E6866">
        <v>-2.2727272727272818E-2</v>
      </c>
    </row>
    <row r="6867" spans="2:5" x14ac:dyDescent="0.35">
      <c r="B6867" s="191">
        <v>40970</v>
      </c>
      <c r="C6867" s="72">
        <v>100.4</v>
      </c>
      <c r="D6867" s="192">
        <f t="shared" si="109"/>
        <v>4.8542274052478138</v>
      </c>
      <c r="E6867">
        <v>-2.2775939264161882E-2</v>
      </c>
    </row>
    <row r="6868" spans="2:5" x14ac:dyDescent="0.35">
      <c r="B6868" s="191">
        <v>36067</v>
      </c>
      <c r="C6868" s="72">
        <v>17.149999999999999</v>
      </c>
      <c r="D6868" s="192">
        <f t="shared" si="109"/>
        <v>-0.76736299511665762</v>
      </c>
      <c r="E6868">
        <v>-2.2792022792022859E-2</v>
      </c>
    </row>
    <row r="6869" spans="2:5" x14ac:dyDescent="0.35">
      <c r="B6869" s="191">
        <v>40716</v>
      </c>
      <c r="C6869" s="72">
        <v>73.72</v>
      </c>
      <c r="D6869" s="192">
        <f t="shared" si="109"/>
        <v>2.2504409171075839</v>
      </c>
      <c r="E6869">
        <v>-2.2799575821845108E-2</v>
      </c>
    </row>
    <row r="6870" spans="2:5" x14ac:dyDescent="0.35">
      <c r="B6870" s="191">
        <v>35782</v>
      </c>
      <c r="C6870" s="72">
        <v>22.68</v>
      </c>
      <c r="D6870" s="192">
        <f t="shared" si="109"/>
        <v>-0.53902439024390247</v>
      </c>
      <c r="E6870">
        <v>-2.2834984920293011E-2</v>
      </c>
    </row>
    <row r="6871" spans="2:5" x14ac:dyDescent="0.35">
      <c r="B6871" s="191">
        <v>39125</v>
      </c>
      <c r="C6871" s="72">
        <v>49.2</v>
      </c>
      <c r="D6871" s="192">
        <f t="shared" si="109"/>
        <v>-0.92933978658317651</v>
      </c>
      <c r="E6871">
        <v>-2.2840119165839057E-2</v>
      </c>
    </row>
    <row r="6872" spans="2:5" x14ac:dyDescent="0.35">
      <c r="B6872" s="191">
        <v>44741</v>
      </c>
      <c r="C6872" s="72">
        <v>696.29</v>
      </c>
      <c r="D6872" s="192">
        <f t="shared" si="109"/>
        <v>6.3720487030174686</v>
      </c>
      <c r="E6872">
        <v>-2.2860591091526716E-2</v>
      </c>
    </row>
    <row r="6873" spans="2:5" x14ac:dyDescent="0.35">
      <c r="B6873" s="191">
        <v>40946</v>
      </c>
      <c r="C6873" s="72">
        <v>94.45</v>
      </c>
      <c r="D6873" s="192">
        <f t="shared" si="109"/>
        <v>-0.80767664426796992</v>
      </c>
      <c r="E6873">
        <v>-2.2863645768673613E-2</v>
      </c>
    </row>
    <row r="6874" spans="2:5" x14ac:dyDescent="0.35">
      <c r="B6874" s="191">
        <v>44160</v>
      </c>
      <c r="C6874" s="72">
        <v>491.1</v>
      </c>
      <c r="D6874" s="192">
        <f t="shared" si="109"/>
        <v>27.752927400468387</v>
      </c>
      <c r="E6874">
        <v>-2.2881018702745726E-2</v>
      </c>
    </row>
    <row r="6875" spans="2:5" x14ac:dyDescent="0.35">
      <c r="B6875" s="191">
        <v>36018</v>
      </c>
      <c r="C6875" s="72">
        <v>17.079999999999998</v>
      </c>
      <c r="D6875" s="192">
        <f t="shared" si="109"/>
        <v>0.17793103448275849</v>
      </c>
      <c r="E6875">
        <v>-2.2883295194508158E-2</v>
      </c>
    </row>
    <row r="6876" spans="2:5" x14ac:dyDescent="0.35">
      <c r="B6876" s="191">
        <v>37817</v>
      </c>
      <c r="C6876" s="72">
        <v>14.5</v>
      </c>
      <c r="D6876" s="192">
        <f t="shared" si="109"/>
        <v>-0.82460384661908792</v>
      </c>
      <c r="E6876">
        <v>-2.2911051212938016E-2</v>
      </c>
    </row>
    <row r="6877" spans="2:5" x14ac:dyDescent="0.35">
      <c r="B6877" s="191">
        <v>40190</v>
      </c>
      <c r="C6877" s="72">
        <v>82.67</v>
      </c>
      <c r="D6877" s="192">
        <f t="shared" si="109"/>
        <v>-0.89552634904587392</v>
      </c>
      <c r="E6877">
        <v>-2.292873182838906E-2</v>
      </c>
    </row>
    <row r="6878" spans="2:5" x14ac:dyDescent="0.35">
      <c r="B6878" s="191">
        <v>44810</v>
      </c>
      <c r="C6878" s="72">
        <v>791.3</v>
      </c>
      <c r="D6878" s="192">
        <f t="shared" si="109"/>
        <v>5.8617759278529311</v>
      </c>
      <c r="E6878">
        <v>-2.2929605986146018E-2</v>
      </c>
    </row>
    <row r="6879" spans="2:5" x14ac:dyDescent="0.35">
      <c r="B6879" s="191">
        <v>42229</v>
      </c>
      <c r="C6879" s="72">
        <v>115.32</v>
      </c>
      <c r="D6879" s="192">
        <f t="shared" si="109"/>
        <v>7.4731814842027919</v>
      </c>
      <c r="E6879">
        <v>-2.2960264339574765E-2</v>
      </c>
    </row>
    <row r="6880" spans="2:5" x14ac:dyDescent="0.35">
      <c r="B6880" s="191">
        <v>37446</v>
      </c>
      <c r="C6880" s="72">
        <v>13.61</v>
      </c>
      <c r="D6880" s="192">
        <f t="shared" si="109"/>
        <v>-0.98378681025445536</v>
      </c>
      <c r="E6880">
        <v>-2.2972002871500363E-2</v>
      </c>
    </row>
    <row r="6881" spans="2:5" x14ac:dyDescent="0.35">
      <c r="B6881" s="191">
        <v>45176</v>
      </c>
      <c r="C6881" s="72">
        <v>839.44</v>
      </c>
      <c r="D6881" s="192">
        <f t="shared" si="109"/>
        <v>57.092733564013848</v>
      </c>
      <c r="E6881">
        <v>-2.2986766605756603E-2</v>
      </c>
    </row>
    <row r="6882" spans="2:5" x14ac:dyDescent="0.35">
      <c r="B6882" s="191">
        <v>36980</v>
      </c>
      <c r="C6882" s="72">
        <v>14.45</v>
      </c>
      <c r="D6882" s="192">
        <f t="shared" si="109"/>
        <v>-0.95940098898628912</v>
      </c>
      <c r="E6882">
        <v>-2.2988505747126409E-2</v>
      </c>
    </row>
    <row r="6883" spans="2:5" x14ac:dyDescent="0.35">
      <c r="B6883" s="191">
        <v>43993</v>
      </c>
      <c r="C6883" s="72">
        <v>355.92</v>
      </c>
      <c r="D6883" s="192">
        <f t="shared" si="109"/>
        <v>19.455172413793107</v>
      </c>
      <c r="E6883">
        <v>-2.3003019489431731E-2</v>
      </c>
    </row>
    <row r="6884" spans="2:5" x14ac:dyDescent="0.35">
      <c r="B6884" s="191">
        <v>35255</v>
      </c>
      <c r="C6884" s="72">
        <v>17.399999999999999</v>
      </c>
      <c r="D6884" s="192">
        <f t="shared" si="109"/>
        <v>-0.12738214643931811</v>
      </c>
      <c r="E6884">
        <v>-2.3020774845592396E-2</v>
      </c>
    </row>
    <row r="6885" spans="2:5" x14ac:dyDescent="0.35">
      <c r="B6885" s="191">
        <v>35944</v>
      </c>
      <c r="C6885" s="72">
        <v>19.940000000000001</v>
      </c>
      <c r="D6885" s="192">
        <f t="shared" si="109"/>
        <v>-0.92469504135352543</v>
      </c>
      <c r="E6885">
        <v>-2.3027927486526156E-2</v>
      </c>
    </row>
    <row r="6886" spans="2:5" x14ac:dyDescent="0.35">
      <c r="B6886" s="191">
        <v>43230</v>
      </c>
      <c r="C6886" s="72">
        <v>264.79000000000002</v>
      </c>
      <c r="D6886" s="192">
        <f t="shared" si="109"/>
        <v>1.2054805930368149</v>
      </c>
      <c r="E6886">
        <v>-2.3095369857959791E-2</v>
      </c>
    </row>
    <row r="6887" spans="2:5" x14ac:dyDescent="0.35">
      <c r="B6887" s="191">
        <v>42212</v>
      </c>
      <c r="C6887" s="72">
        <v>120.06</v>
      </c>
      <c r="D6887" s="192">
        <f t="shared" si="109"/>
        <v>1.5588235294117645</v>
      </c>
      <c r="E6887">
        <v>-2.3108218063466301E-2</v>
      </c>
    </row>
    <row r="6888" spans="2:5" x14ac:dyDescent="0.35">
      <c r="B6888" s="191">
        <v>38552</v>
      </c>
      <c r="C6888" s="72">
        <v>46.92</v>
      </c>
      <c r="D6888" s="192">
        <f t="shared" si="109"/>
        <v>-0.93107703155297017</v>
      </c>
      <c r="E6888">
        <v>-2.3110555902560836E-2</v>
      </c>
    </row>
    <row r="6889" spans="2:5" x14ac:dyDescent="0.35">
      <c r="B6889" s="191">
        <v>44550</v>
      </c>
      <c r="C6889" s="72">
        <v>680.76</v>
      </c>
      <c r="D6889" s="192">
        <f t="shared" si="109"/>
        <v>28.317829457364343</v>
      </c>
      <c r="E6889">
        <v>-2.313167259786475E-2</v>
      </c>
    </row>
    <row r="6890" spans="2:5" x14ac:dyDescent="0.35">
      <c r="B6890" s="191">
        <v>36367</v>
      </c>
      <c r="C6890" s="72">
        <v>23.22</v>
      </c>
      <c r="D6890" s="192">
        <f t="shared" si="109"/>
        <v>-0.15317286652078788</v>
      </c>
      <c r="E6890">
        <v>-2.3138409760201983E-2</v>
      </c>
    </row>
    <row r="6891" spans="2:5" x14ac:dyDescent="0.35">
      <c r="B6891" s="191">
        <v>38219</v>
      </c>
      <c r="C6891" s="72">
        <v>27.42</v>
      </c>
      <c r="D6891" s="192">
        <f t="shared" si="109"/>
        <v>-0.38089862271393082</v>
      </c>
      <c r="E6891">
        <v>-2.3156394727467E-2</v>
      </c>
    </row>
    <row r="6892" spans="2:5" x14ac:dyDescent="0.35">
      <c r="B6892" s="191">
        <v>39170</v>
      </c>
      <c r="C6892" s="72">
        <v>44.29</v>
      </c>
      <c r="D6892" s="192">
        <f t="shared" si="109"/>
        <v>-5.4036736437419908E-2</v>
      </c>
      <c r="E6892">
        <v>-2.3158359064843537E-2</v>
      </c>
    </row>
    <row r="6893" spans="2:5" x14ac:dyDescent="0.35">
      <c r="B6893" s="191">
        <v>39805</v>
      </c>
      <c r="C6893" s="72">
        <v>46.82</v>
      </c>
      <c r="D6893" s="192">
        <f t="shared" si="109"/>
        <v>2.2695530726256985</v>
      </c>
      <c r="E6893">
        <v>-2.3158773210932626E-2</v>
      </c>
    </row>
    <row r="6894" spans="2:5" x14ac:dyDescent="0.35">
      <c r="B6894" s="191">
        <v>36787</v>
      </c>
      <c r="C6894" s="72">
        <v>14.32</v>
      </c>
      <c r="D6894" s="192">
        <f t="shared" si="109"/>
        <v>-0.98163584600784837</v>
      </c>
      <c r="E6894">
        <v>-2.3192360163710735E-2</v>
      </c>
    </row>
    <row r="6895" spans="2:5" x14ac:dyDescent="0.35">
      <c r="B6895" s="191">
        <v>44522</v>
      </c>
      <c r="C6895" s="72">
        <v>779.78</v>
      </c>
      <c r="D6895" s="192">
        <f t="shared" si="109"/>
        <v>4.4802164593435938</v>
      </c>
      <c r="E6895">
        <v>-2.3199298509332333E-2</v>
      </c>
    </row>
    <row r="6896" spans="2:5" x14ac:dyDescent="0.35">
      <c r="B6896" s="191">
        <v>41256</v>
      </c>
      <c r="C6896" s="72">
        <v>142.29</v>
      </c>
      <c r="D6896" s="192">
        <f t="shared" si="109"/>
        <v>1.4503185810229033</v>
      </c>
      <c r="E6896">
        <v>-2.3203130363149582E-2</v>
      </c>
    </row>
    <row r="6897" spans="2:5" x14ac:dyDescent="0.35">
      <c r="B6897" s="191">
        <v>39408</v>
      </c>
      <c r="C6897" s="72">
        <v>58.07</v>
      </c>
      <c r="D6897" s="192">
        <f t="shared" si="109"/>
        <v>-0.57382944371055333</v>
      </c>
      <c r="E6897">
        <v>-2.3212783851976448E-2</v>
      </c>
    </row>
    <row r="6898" spans="2:5" x14ac:dyDescent="0.35">
      <c r="B6898" s="191">
        <v>42909</v>
      </c>
      <c r="C6898" s="72">
        <v>136.26</v>
      </c>
      <c r="D6898" s="192">
        <f t="shared" si="109"/>
        <v>5.1157989228007175</v>
      </c>
      <c r="E6898">
        <v>-2.3225806451612985E-2</v>
      </c>
    </row>
    <row r="6899" spans="2:5" x14ac:dyDescent="0.35">
      <c r="B6899" s="191">
        <v>37977</v>
      </c>
      <c r="C6899" s="72">
        <v>22.28</v>
      </c>
      <c r="D6899" s="192">
        <f t="shared" si="109"/>
        <v>-0.89798534798534801</v>
      </c>
      <c r="E6899">
        <v>-2.3235423060061322E-2</v>
      </c>
    </row>
    <row r="6900" spans="2:5" x14ac:dyDescent="0.35">
      <c r="B6900" s="191">
        <v>43300</v>
      </c>
      <c r="C6900" s="72">
        <v>218.4</v>
      </c>
      <c r="D6900" s="192">
        <f t="shared" si="109"/>
        <v>12.333333333333334</v>
      </c>
      <c r="E6900">
        <v>-2.3255813953488302E-2</v>
      </c>
    </row>
    <row r="6901" spans="2:5" x14ac:dyDescent="0.35">
      <c r="B6901" s="191">
        <v>35212</v>
      </c>
      <c r="C6901" s="72">
        <v>16.38</v>
      </c>
      <c r="D6901" s="192">
        <f t="shared" si="109"/>
        <v>-0.69480156512017888</v>
      </c>
      <c r="E6901">
        <v>-2.3255813953488413E-2</v>
      </c>
    </row>
    <row r="6902" spans="2:5" x14ac:dyDescent="0.35">
      <c r="B6902" s="191">
        <v>39931</v>
      </c>
      <c r="C6902" s="72">
        <v>53.67</v>
      </c>
      <c r="D6902" s="192">
        <f t="shared" si="109"/>
        <v>-0.55549113798244165</v>
      </c>
      <c r="E6902">
        <v>-2.3293903548680661E-2</v>
      </c>
    </row>
    <row r="6903" spans="2:5" x14ac:dyDescent="0.35">
      <c r="B6903" s="191">
        <v>41436</v>
      </c>
      <c r="C6903" s="72">
        <v>120.74</v>
      </c>
      <c r="D6903" s="192">
        <f t="shared" si="109"/>
        <v>3.5752178855627132</v>
      </c>
      <c r="E6903">
        <v>-2.3297201100145659E-2</v>
      </c>
    </row>
    <row r="6904" spans="2:5" x14ac:dyDescent="0.35">
      <c r="B6904" s="191">
        <v>38114</v>
      </c>
      <c r="C6904" s="72">
        <v>26.39</v>
      </c>
      <c r="D6904" s="192">
        <f t="shared" si="109"/>
        <v>-0.5956794852152596</v>
      </c>
      <c r="E6904">
        <v>-2.3316062176165775E-2</v>
      </c>
    </row>
    <row r="6905" spans="2:5" x14ac:dyDescent="0.35">
      <c r="B6905" s="191">
        <v>39560</v>
      </c>
      <c r="C6905" s="72">
        <v>65.27</v>
      </c>
      <c r="D6905" s="192">
        <f t="shared" si="109"/>
        <v>-0.73635739386840093</v>
      </c>
      <c r="E6905">
        <v>-2.3342810115217771E-2</v>
      </c>
    </row>
    <row r="6906" spans="2:5" x14ac:dyDescent="0.35">
      <c r="B6906" s="191">
        <v>43137</v>
      </c>
      <c r="C6906" s="72">
        <v>247.57</v>
      </c>
      <c r="D6906" s="192">
        <f t="shared" si="109"/>
        <v>11.921189979123174</v>
      </c>
      <c r="E6906">
        <v>-2.3431028361800332E-2</v>
      </c>
    </row>
    <row r="6907" spans="2:5" x14ac:dyDescent="0.35">
      <c r="B6907" s="191">
        <v>37911</v>
      </c>
      <c r="C6907" s="72">
        <v>19.16</v>
      </c>
      <c r="D6907" s="192">
        <f t="shared" si="109"/>
        <v>-0.56572982774252045</v>
      </c>
      <c r="E6907">
        <v>-2.3445463812436285E-2</v>
      </c>
    </row>
    <row r="6908" spans="2:5" x14ac:dyDescent="0.35">
      <c r="B6908" s="191">
        <v>39743</v>
      </c>
      <c r="C6908" s="72">
        <v>44.12</v>
      </c>
      <c r="D6908" s="192">
        <f t="shared" si="109"/>
        <v>-0.95393562263126574</v>
      </c>
      <c r="E6908">
        <v>-2.346170872067288E-2</v>
      </c>
    </row>
    <row r="6909" spans="2:5" x14ac:dyDescent="0.35">
      <c r="B6909" s="191">
        <v>45590</v>
      </c>
      <c r="C6909" s="72">
        <v>957.79</v>
      </c>
      <c r="D6909" s="192">
        <f t="shared" si="109"/>
        <v>15.694962523967231</v>
      </c>
      <c r="E6909">
        <v>-2.3480353173874979E-2</v>
      </c>
    </row>
    <row r="6910" spans="2:5" x14ac:dyDescent="0.35">
      <c r="B6910" s="191">
        <v>39982</v>
      </c>
      <c r="C6910" s="72">
        <v>57.37</v>
      </c>
      <c r="D6910" s="192">
        <f t="shared" si="109"/>
        <v>-0.61872798564497911</v>
      </c>
      <c r="E6910">
        <v>-2.3489361702127676E-2</v>
      </c>
    </row>
    <row r="6911" spans="2:5" x14ac:dyDescent="0.35">
      <c r="B6911" s="191">
        <v>42956</v>
      </c>
      <c r="C6911" s="72">
        <v>150.47</v>
      </c>
      <c r="D6911" s="192">
        <f t="shared" si="109"/>
        <v>1.4316418875242403</v>
      </c>
      <c r="E6911">
        <v>-2.3492763969109043E-2</v>
      </c>
    </row>
    <row r="6912" spans="2:5" x14ac:dyDescent="0.35">
      <c r="B6912" s="191">
        <v>39423</v>
      </c>
      <c r="C6912" s="72">
        <v>61.88</v>
      </c>
      <c r="D6912" s="192">
        <f t="shared" si="109"/>
        <v>3.3824362606232299</v>
      </c>
      <c r="E6912">
        <v>-2.3512703171847837E-2</v>
      </c>
    </row>
    <row r="6913" spans="2:5" x14ac:dyDescent="0.35">
      <c r="B6913" s="191">
        <v>36752</v>
      </c>
      <c r="C6913" s="72">
        <v>14.12</v>
      </c>
      <c r="D6913" s="192">
        <f t="shared" si="109"/>
        <v>-0.22672508214676901</v>
      </c>
      <c r="E6913">
        <v>-2.3513139695712448E-2</v>
      </c>
    </row>
    <row r="6914" spans="2:5" x14ac:dyDescent="0.35">
      <c r="B6914" s="191">
        <v>37944</v>
      </c>
      <c r="C6914" s="72">
        <v>18.260000000000002</v>
      </c>
      <c r="D6914" s="192">
        <f t="shared" si="109"/>
        <v>-0.86585365853658536</v>
      </c>
      <c r="E6914">
        <v>-2.3529411764705799E-2</v>
      </c>
    </row>
    <row r="6915" spans="2:5" x14ac:dyDescent="0.35">
      <c r="B6915" s="191">
        <v>42058</v>
      </c>
      <c r="C6915" s="72">
        <v>136.12</v>
      </c>
      <c r="D6915" s="192">
        <f t="shared" si="109"/>
        <v>9.584758942457233</v>
      </c>
      <c r="E6915">
        <v>-2.352941176470591E-2</v>
      </c>
    </row>
    <row r="6916" spans="2:5" x14ac:dyDescent="0.35">
      <c r="B6916" s="191">
        <v>35464</v>
      </c>
      <c r="C6916" s="72">
        <v>12.86</v>
      </c>
      <c r="D6916" s="192">
        <f t="shared" ref="D6916:D6979" si="110">C6916/C6917-1</f>
        <v>-0.89560840977352063</v>
      </c>
      <c r="E6916">
        <v>-2.3538344722854987E-2</v>
      </c>
    </row>
    <row r="6917" spans="2:5" x14ac:dyDescent="0.35">
      <c r="B6917" s="191">
        <v>41298</v>
      </c>
      <c r="C6917" s="72">
        <v>123.19</v>
      </c>
      <c r="D6917" s="192">
        <f t="shared" si="110"/>
        <v>-0.88811588937832064</v>
      </c>
      <c r="E6917">
        <v>-2.3541534559289756E-2</v>
      </c>
    </row>
    <row r="6918" spans="2:5" x14ac:dyDescent="0.35">
      <c r="B6918" s="191">
        <v>45790</v>
      </c>
      <c r="C6918" s="72">
        <v>1101.05</v>
      </c>
      <c r="D6918" s="192">
        <f t="shared" si="110"/>
        <v>97.483899821109119</v>
      </c>
      <c r="E6918">
        <v>-2.3571561593785373E-2</v>
      </c>
    </row>
    <row r="6919" spans="2:5" x14ac:dyDescent="0.35">
      <c r="B6919" s="191">
        <v>37278</v>
      </c>
      <c r="C6919" s="72">
        <v>11.18</v>
      </c>
      <c r="D6919" s="192">
        <f t="shared" si="110"/>
        <v>-0.91614161416141615</v>
      </c>
      <c r="E6919">
        <v>-2.358078602620084E-2</v>
      </c>
    </row>
    <row r="6920" spans="2:5" x14ac:dyDescent="0.35">
      <c r="B6920" s="191">
        <v>41829</v>
      </c>
      <c r="C6920" s="72">
        <v>133.32</v>
      </c>
      <c r="D6920" s="192">
        <f t="shared" si="110"/>
        <v>4.1996879875195008</v>
      </c>
      <c r="E6920">
        <v>-2.3582832869488812E-2</v>
      </c>
    </row>
    <row r="6921" spans="2:5" x14ac:dyDescent="0.35">
      <c r="B6921" s="191">
        <v>36559</v>
      </c>
      <c r="C6921" s="72">
        <v>25.64</v>
      </c>
      <c r="D6921" s="192">
        <f t="shared" si="110"/>
        <v>0.63416188655194405</v>
      </c>
      <c r="E6921">
        <v>-2.3610053313023682E-2</v>
      </c>
    </row>
    <row r="6922" spans="2:5" x14ac:dyDescent="0.35">
      <c r="B6922" s="191">
        <v>36003</v>
      </c>
      <c r="C6922" s="72">
        <v>15.69</v>
      </c>
      <c r="D6922" s="192">
        <f t="shared" si="110"/>
        <v>-0.36477732793522266</v>
      </c>
      <c r="E6922">
        <v>-2.3646546359676446E-2</v>
      </c>
    </row>
    <row r="6923" spans="2:5" x14ac:dyDescent="0.35">
      <c r="B6923" s="191">
        <v>36217</v>
      </c>
      <c r="C6923" s="72">
        <v>24.7</v>
      </c>
      <c r="D6923" s="192">
        <f t="shared" si="110"/>
        <v>-0.9767942201636618</v>
      </c>
      <c r="E6923">
        <v>-2.3715415019762931E-2</v>
      </c>
    </row>
    <row r="6924" spans="2:5" x14ac:dyDescent="0.35">
      <c r="B6924" s="191">
        <v>46092</v>
      </c>
      <c r="C6924" s="72">
        <v>1064.3900000000001</v>
      </c>
      <c r="D6924" s="192">
        <f t="shared" si="110"/>
        <v>3.3879704827472485</v>
      </c>
      <c r="E6924">
        <v>-2.3737239399414745E-2</v>
      </c>
    </row>
    <row r="6925" spans="2:5" x14ac:dyDescent="0.35">
      <c r="B6925" s="191">
        <v>43294</v>
      </c>
      <c r="C6925" s="72">
        <v>242.57</v>
      </c>
      <c r="D6925" s="192">
        <f t="shared" si="110"/>
        <v>-0.70888339494023334</v>
      </c>
      <c r="E6925">
        <v>-2.374532136676466E-2</v>
      </c>
    </row>
    <row r="6926" spans="2:5" x14ac:dyDescent="0.35">
      <c r="B6926" s="191">
        <v>45128</v>
      </c>
      <c r="C6926" s="72">
        <v>833.24</v>
      </c>
      <c r="D6926" s="192">
        <f t="shared" si="110"/>
        <v>7.8689728579031399</v>
      </c>
      <c r="E6926">
        <v>-2.3760427406504747E-2</v>
      </c>
    </row>
    <row r="6927" spans="2:5" x14ac:dyDescent="0.35">
      <c r="B6927" s="191">
        <v>40373</v>
      </c>
      <c r="C6927" s="72">
        <v>93.95</v>
      </c>
      <c r="D6927" s="192">
        <f t="shared" si="110"/>
        <v>8.1658536585365855</v>
      </c>
      <c r="E6927">
        <v>-2.3794679966749666E-2</v>
      </c>
    </row>
    <row r="6928" spans="2:5" x14ac:dyDescent="0.35">
      <c r="B6928" s="191">
        <v>37559</v>
      </c>
      <c r="C6928" s="72">
        <v>10.25</v>
      </c>
      <c r="D6928" s="192">
        <f t="shared" si="110"/>
        <v>-0.91295116772823781</v>
      </c>
      <c r="E6928">
        <v>-2.3809523809523836E-2</v>
      </c>
    </row>
    <row r="6929" spans="2:5" x14ac:dyDescent="0.35">
      <c r="B6929" s="191">
        <v>42193</v>
      </c>
      <c r="C6929" s="72">
        <v>117.75</v>
      </c>
      <c r="D6929" s="192">
        <f t="shared" si="110"/>
        <v>-0.12829434409238982</v>
      </c>
      <c r="E6929">
        <v>-2.3874658045262342E-2</v>
      </c>
    </row>
    <row r="6930" spans="2:5" x14ac:dyDescent="0.35">
      <c r="B6930" s="191">
        <v>42040</v>
      </c>
      <c r="C6930" s="72">
        <v>135.08000000000001</v>
      </c>
      <c r="D6930" s="192">
        <f t="shared" si="110"/>
        <v>0.93774207430784706</v>
      </c>
      <c r="E6930">
        <v>-2.3917913144013148E-2</v>
      </c>
    </row>
    <row r="6931" spans="2:5" x14ac:dyDescent="0.35">
      <c r="B6931" s="191">
        <v>40863</v>
      </c>
      <c r="C6931" s="72">
        <v>69.709999999999994</v>
      </c>
      <c r="D6931" s="192">
        <f t="shared" si="110"/>
        <v>1.1111447607510594</v>
      </c>
      <c r="E6931">
        <v>-2.3942873144777499E-2</v>
      </c>
    </row>
    <row r="6932" spans="2:5" x14ac:dyDescent="0.35">
      <c r="B6932" s="191">
        <v>36529</v>
      </c>
      <c r="C6932" s="72">
        <v>33.020000000000003</v>
      </c>
      <c r="D6932" s="192">
        <f t="shared" si="110"/>
        <v>-0.54717498628634109</v>
      </c>
      <c r="E6932">
        <v>-2.3943245639964417E-2</v>
      </c>
    </row>
    <row r="6933" spans="2:5" x14ac:dyDescent="0.35">
      <c r="B6933" s="191">
        <v>40889</v>
      </c>
      <c r="C6933" s="72">
        <v>72.92</v>
      </c>
      <c r="D6933" s="192">
        <f t="shared" si="110"/>
        <v>5.3964912280701753</v>
      </c>
      <c r="E6933">
        <v>-2.395930932940693E-2</v>
      </c>
    </row>
    <row r="6934" spans="2:5" x14ac:dyDescent="0.35">
      <c r="B6934" s="191">
        <v>37215</v>
      </c>
      <c r="C6934" s="72">
        <v>11.4</v>
      </c>
      <c r="D6934" s="192">
        <f t="shared" si="110"/>
        <v>-0.98505878189753471</v>
      </c>
      <c r="E6934">
        <v>-2.3972602739726012E-2</v>
      </c>
    </row>
    <row r="6935" spans="2:5" x14ac:dyDescent="0.35">
      <c r="B6935" s="191">
        <v>44491</v>
      </c>
      <c r="C6935" s="72">
        <v>762.99</v>
      </c>
      <c r="D6935" s="192">
        <f t="shared" si="110"/>
        <v>6.1932685962100509</v>
      </c>
      <c r="E6935">
        <v>-2.3984956635198396E-2</v>
      </c>
    </row>
    <row r="6936" spans="2:5" x14ac:dyDescent="0.35">
      <c r="B6936" s="191">
        <v>40466</v>
      </c>
      <c r="C6936" s="72">
        <v>106.07</v>
      </c>
      <c r="D6936" s="192">
        <f t="shared" si="110"/>
        <v>-0.57927095315536881</v>
      </c>
      <c r="E6936">
        <v>-2.401545822598472E-2</v>
      </c>
    </row>
    <row r="6937" spans="2:5" x14ac:dyDescent="0.35">
      <c r="B6937" s="191">
        <v>43742</v>
      </c>
      <c r="C6937" s="72">
        <v>252.11</v>
      </c>
      <c r="D6937" s="192">
        <f t="shared" si="110"/>
        <v>2.9074705517668944</v>
      </c>
      <c r="E6937">
        <v>-2.4039950449055381E-2</v>
      </c>
    </row>
    <row r="6938" spans="2:5" x14ac:dyDescent="0.35">
      <c r="B6938" s="191">
        <v>38785</v>
      </c>
      <c r="C6938" s="72">
        <v>64.52</v>
      </c>
      <c r="D6938" s="192">
        <f t="shared" si="110"/>
        <v>-0.42139718410904858</v>
      </c>
      <c r="E6938">
        <v>-2.4050824383603175E-2</v>
      </c>
    </row>
    <row r="6939" spans="2:5" x14ac:dyDescent="0.35">
      <c r="B6939" s="191">
        <v>42318</v>
      </c>
      <c r="C6939" s="72">
        <v>111.51</v>
      </c>
      <c r="D6939" s="192">
        <f t="shared" si="110"/>
        <v>0.52169759825327522</v>
      </c>
      <c r="E6939">
        <v>-2.4067915280938212E-2</v>
      </c>
    </row>
    <row r="6940" spans="2:5" x14ac:dyDescent="0.35">
      <c r="B6940" s="191">
        <v>40206</v>
      </c>
      <c r="C6940" s="72">
        <v>73.28</v>
      </c>
      <c r="D6940" s="192">
        <f t="shared" si="110"/>
        <v>3.41978287092883</v>
      </c>
      <c r="E6940">
        <v>-2.4104408043680969E-2</v>
      </c>
    </row>
    <row r="6941" spans="2:5" x14ac:dyDescent="0.35">
      <c r="B6941" s="191">
        <v>35957</v>
      </c>
      <c r="C6941" s="72">
        <v>16.579999999999998</v>
      </c>
      <c r="D6941" s="192">
        <f t="shared" si="110"/>
        <v>-0.88217737350767478</v>
      </c>
      <c r="E6941">
        <v>-2.413184226015308E-2</v>
      </c>
    </row>
    <row r="6942" spans="2:5" x14ac:dyDescent="0.35">
      <c r="B6942" s="191">
        <v>41584</v>
      </c>
      <c r="C6942" s="72">
        <v>140.72</v>
      </c>
      <c r="D6942" s="192">
        <f t="shared" si="110"/>
        <v>1.3065071299786921</v>
      </c>
      <c r="E6942">
        <v>-2.4133148404993032E-2</v>
      </c>
    </row>
    <row r="6943" spans="2:5" x14ac:dyDescent="0.35">
      <c r="B6943" s="191">
        <v>39972</v>
      </c>
      <c r="C6943" s="72">
        <v>61.01</v>
      </c>
      <c r="D6943" s="192">
        <f t="shared" si="110"/>
        <v>-0.21318029404178496</v>
      </c>
      <c r="E6943">
        <v>-2.4152271273192638E-2</v>
      </c>
    </row>
    <row r="6944" spans="2:5" x14ac:dyDescent="0.35">
      <c r="B6944" s="191">
        <v>40913</v>
      </c>
      <c r="C6944" s="72">
        <v>77.540000000000006</v>
      </c>
      <c r="D6944" s="192">
        <f t="shared" si="110"/>
        <v>-0.2753948229137464</v>
      </c>
      <c r="E6944">
        <v>-2.4163100931286041E-2</v>
      </c>
    </row>
    <row r="6945" spans="2:5" x14ac:dyDescent="0.35">
      <c r="B6945" s="191">
        <v>40463</v>
      </c>
      <c r="C6945" s="72">
        <v>107.01</v>
      </c>
      <c r="D6945" s="192">
        <f t="shared" si="110"/>
        <v>5.0253378378378377</v>
      </c>
      <c r="E6945">
        <v>-2.4165602772204919E-2</v>
      </c>
    </row>
    <row r="6946" spans="2:5" x14ac:dyDescent="0.35">
      <c r="B6946" s="191">
        <v>36118</v>
      </c>
      <c r="C6946" s="72">
        <v>17.760000000000002</v>
      </c>
      <c r="D6946" s="192">
        <f t="shared" si="110"/>
        <v>-0.76579190294078858</v>
      </c>
      <c r="E6946">
        <v>-2.417582417582409E-2</v>
      </c>
    </row>
    <row r="6947" spans="2:5" x14ac:dyDescent="0.35">
      <c r="B6947" s="191">
        <v>40798</v>
      </c>
      <c r="C6947" s="72">
        <v>75.83</v>
      </c>
      <c r="D6947" s="192">
        <f t="shared" si="110"/>
        <v>5.7165633303808683</v>
      </c>
      <c r="E6947">
        <v>-2.4192510616394269E-2</v>
      </c>
    </row>
    <row r="6948" spans="2:5" x14ac:dyDescent="0.35">
      <c r="B6948" s="191">
        <v>37463</v>
      </c>
      <c r="C6948" s="72">
        <v>11.29</v>
      </c>
      <c r="D6948" s="192">
        <f t="shared" si="110"/>
        <v>-0.84319444444444447</v>
      </c>
      <c r="E6948">
        <v>-2.4200518582541131E-2</v>
      </c>
    </row>
    <row r="6949" spans="2:5" x14ac:dyDescent="0.35">
      <c r="B6949" s="191">
        <v>40814</v>
      </c>
      <c r="C6949" s="72">
        <v>72</v>
      </c>
      <c r="D6949" s="192">
        <f t="shared" si="110"/>
        <v>-0.18616480162767035</v>
      </c>
      <c r="E6949">
        <v>-2.4258029543298587E-2</v>
      </c>
    </row>
    <row r="6950" spans="2:5" x14ac:dyDescent="0.35">
      <c r="B6950" s="191">
        <v>40550</v>
      </c>
      <c r="C6950" s="72">
        <v>88.47</v>
      </c>
      <c r="D6950" s="192">
        <f t="shared" si="110"/>
        <v>-0.92046782574300146</v>
      </c>
      <c r="E6950">
        <v>-2.4263813830373904E-2</v>
      </c>
    </row>
    <row r="6951" spans="2:5" x14ac:dyDescent="0.35">
      <c r="B6951" s="191">
        <v>45330</v>
      </c>
      <c r="C6951" s="72">
        <v>1112.3800000000001</v>
      </c>
      <c r="D6951" s="192">
        <f t="shared" si="110"/>
        <v>9.6041944709246909</v>
      </c>
      <c r="E6951">
        <v>-2.4270865312924772E-2</v>
      </c>
    </row>
    <row r="6952" spans="2:5" x14ac:dyDescent="0.35">
      <c r="B6952" s="191">
        <v>42465</v>
      </c>
      <c r="C6952" s="72">
        <v>104.9</v>
      </c>
      <c r="D6952" s="192">
        <f t="shared" si="110"/>
        <v>3.3545039435450397</v>
      </c>
      <c r="E6952">
        <v>-2.4276811459399084E-2</v>
      </c>
    </row>
    <row r="6953" spans="2:5" x14ac:dyDescent="0.35">
      <c r="B6953" s="191">
        <v>36384</v>
      </c>
      <c r="C6953" s="72">
        <v>24.09</v>
      </c>
      <c r="D6953" s="192">
        <f t="shared" si="110"/>
        <v>0.7661290322580645</v>
      </c>
      <c r="E6953">
        <v>-2.4301336573511634E-2</v>
      </c>
    </row>
    <row r="6954" spans="2:5" x14ac:dyDescent="0.35">
      <c r="B6954" s="191">
        <v>35460</v>
      </c>
      <c r="C6954" s="72">
        <v>13.64</v>
      </c>
      <c r="D6954" s="192">
        <f t="shared" si="110"/>
        <v>-0.20927536231884059</v>
      </c>
      <c r="E6954">
        <v>-2.4320457796852657E-2</v>
      </c>
    </row>
    <row r="6955" spans="2:5" x14ac:dyDescent="0.35">
      <c r="B6955" s="191">
        <v>35185</v>
      </c>
      <c r="C6955" s="72">
        <v>17.25</v>
      </c>
      <c r="D6955" s="192">
        <f t="shared" si="110"/>
        <v>-0.34807256235827666</v>
      </c>
      <c r="E6955">
        <v>-2.4321266968325816E-2</v>
      </c>
    </row>
    <row r="6956" spans="2:5" x14ac:dyDescent="0.35">
      <c r="B6956" s="191">
        <v>38037</v>
      </c>
      <c r="C6956" s="72">
        <v>26.46</v>
      </c>
      <c r="D6956" s="192">
        <f t="shared" si="110"/>
        <v>-0.61624365482233501</v>
      </c>
      <c r="E6956">
        <v>-2.433628318584069E-2</v>
      </c>
    </row>
    <row r="6957" spans="2:5" x14ac:dyDescent="0.35">
      <c r="B6957" s="191">
        <v>40136</v>
      </c>
      <c r="C6957" s="72">
        <v>68.95</v>
      </c>
      <c r="D6957" s="192">
        <f t="shared" si="110"/>
        <v>3.6587837837837833</v>
      </c>
      <c r="E6957">
        <v>-2.4338474600254734E-2</v>
      </c>
    </row>
    <row r="6958" spans="2:5" x14ac:dyDescent="0.35">
      <c r="B6958" s="191">
        <v>37858</v>
      </c>
      <c r="C6958" s="72">
        <v>14.8</v>
      </c>
      <c r="D6958" s="192">
        <f t="shared" si="110"/>
        <v>-0.92460135513780628</v>
      </c>
      <c r="E6958">
        <v>-2.4390243902438935E-2</v>
      </c>
    </row>
    <row r="6959" spans="2:5" x14ac:dyDescent="0.35">
      <c r="B6959" s="191">
        <v>43438</v>
      </c>
      <c r="C6959" s="72">
        <v>196.29</v>
      </c>
      <c r="D6959" s="192">
        <f t="shared" si="110"/>
        <v>0.79571859848138304</v>
      </c>
      <c r="E6959">
        <v>-2.4452065006709489E-2</v>
      </c>
    </row>
    <row r="6960" spans="2:5" x14ac:dyDescent="0.35">
      <c r="B6960" s="191">
        <v>42724</v>
      </c>
      <c r="C6960" s="72">
        <v>109.31</v>
      </c>
      <c r="D6960" s="192">
        <f t="shared" si="110"/>
        <v>0.239904718693285</v>
      </c>
      <c r="E6960">
        <v>-2.445336903168227E-2</v>
      </c>
    </row>
    <row r="6961" spans="2:5" x14ac:dyDescent="0.35">
      <c r="B6961" s="191">
        <v>41074</v>
      </c>
      <c r="C6961" s="72">
        <v>88.16</v>
      </c>
      <c r="D6961" s="192">
        <f t="shared" si="110"/>
        <v>1.6976744186046511</v>
      </c>
      <c r="E6961">
        <v>-2.4455018258271677E-2</v>
      </c>
    </row>
    <row r="6962" spans="2:5" x14ac:dyDescent="0.35">
      <c r="B6962" s="191">
        <v>38369</v>
      </c>
      <c r="C6962" s="72">
        <v>32.68</v>
      </c>
      <c r="D6962" s="192">
        <f t="shared" si="110"/>
        <v>-0.63547127718906871</v>
      </c>
      <c r="E6962">
        <v>-2.4477611940298516E-2</v>
      </c>
    </row>
    <row r="6963" spans="2:5" x14ac:dyDescent="0.35">
      <c r="B6963" s="191">
        <v>40539</v>
      </c>
      <c r="C6963" s="72">
        <v>89.65</v>
      </c>
      <c r="D6963" s="192">
        <f t="shared" si="110"/>
        <v>-0.25223121194428222</v>
      </c>
      <c r="E6963">
        <v>-2.4483133841131655E-2</v>
      </c>
    </row>
    <row r="6964" spans="2:5" x14ac:dyDescent="0.35">
      <c r="B6964" s="191">
        <v>42158</v>
      </c>
      <c r="C6964" s="72">
        <v>119.89</v>
      </c>
      <c r="D6964" s="192">
        <f t="shared" si="110"/>
        <v>9.38008658008658</v>
      </c>
      <c r="E6964">
        <v>-2.4491456468673789E-2</v>
      </c>
    </row>
    <row r="6965" spans="2:5" x14ac:dyDescent="0.35">
      <c r="B6965" s="191">
        <v>37327</v>
      </c>
      <c r="C6965" s="72">
        <v>11.55</v>
      </c>
      <c r="D6965" s="192">
        <f t="shared" si="110"/>
        <v>-0.95099287169042768</v>
      </c>
      <c r="E6965">
        <v>-2.4493243243243201E-2</v>
      </c>
    </row>
    <row r="6966" spans="2:5" x14ac:dyDescent="0.35">
      <c r="B6966" s="191">
        <v>43665</v>
      </c>
      <c r="C6966" s="72">
        <v>235.68</v>
      </c>
      <c r="D6966" s="192">
        <f t="shared" si="110"/>
        <v>9.2070160242529244</v>
      </c>
      <c r="E6966">
        <v>-2.4503311258278093E-2</v>
      </c>
    </row>
    <row r="6967" spans="2:5" x14ac:dyDescent="0.35">
      <c r="B6967" s="191">
        <v>36173</v>
      </c>
      <c r="C6967" s="72">
        <v>23.09</v>
      </c>
      <c r="D6967" s="192">
        <f t="shared" si="110"/>
        <v>-0.56359856359856364</v>
      </c>
      <c r="E6967">
        <v>-2.4503591043515072E-2</v>
      </c>
    </row>
    <row r="6968" spans="2:5" x14ac:dyDescent="0.35">
      <c r="B6968" s="191">
        <v>39051</v>
      </c>
      <c r="C6968" s="72">
        <v>52.91</v>
      </c>
      <c r="D6968" s="192">
        <f t="shared" si="110"/>
        <v>3.2911597729115973</v>
      </c>
      <c r="E6968">
        <v>-2.4520648967551684E-2</v>
      </c>
    </row>
    <row r="6969" spans="2:5" x14ac:dyDescent="0.35">
      <c r="B6969" s="191">
        <v>36993</v>
      </c>
      <c r="C6969" s="72">
        <v>12.33</v>
      </c>
      <c r="D6969" s="192">
        <f t="shared" si="110"/>
        <v>-0.4997971602434077</v>
      </c>
      <c r="E6969">
        <v>-2.4525316455696222E-2</v>
      </c>
    </row>
    <row r="6970" spans="2:5" x14ac:dyDescent="0.35">
      <c r="B6970" s="191">
        <v>35724</v>
      </c>
      <c r="C6970" s="72">
        <v>24.65</v>
      </c>
      <c r="D6970" s="192">
        <f t="shared" si="110"/>
        <v>-0.53700225394440282</v>
      </c>
      <c r="E6970">
        <v>-2.4535021764938714E-2</v>
      </c>
    </row>
    <row r="6971" spans="2:5" x14ac:dyDescent="0.35">
      <c r="B6971" s="191">
        <v>39717</v>
      </c>
      <c r="C6971" s="72">
        <v>53.24</v>
      </c>
      <c r="D6971" s="192">
        <f t="shared" si="110"/>
        <v>-0.7748742018690008</v>
      </c>
      <c r="E6971">
        <v>-2.4551117625503771E-2</v>
      </c>
    </row>
    <row r="6972" spans="2:5" x14ac:dyDescent="0.35">
      <c r="B6972" s="191">
        <v>43676</v>
      </c>
      <c r="C6972" s="72">
        <v>236.49</v>
      </c>
      <c r="D6972" s="192">
        <f t="shared" si="110"/>
        <v>20.286228622862289</v>
      </c>
      <c r="E6972">
        <v>-2.4582388121262011E-2</v>
      </c>
    </row>
    <row r="6973" spans="2:5" x14ac:dyDescent="0.35">
      <c r="B6973" s="191">
        <v>35412</v>
      </c>
      <c r="C6973" s="72">
        <v>11.11</v>
      </c>
      <c r="D6973" s="192">
        <f t="shared" si="110"/>
        <v>-0.79692926338877723</v>
      </c>
      <c r="E6973">
        <v>-2.4582967515364484E-2</v>
      </c>
    </row>
    <row r="6974" spans="2:5" x14ac:dyDescent="0.35">
      <c r="B6974" s="191">
        <v>39688</v>
      </c>
      <c r="C6974" s="72">
        <v>54.71</v>
      </c>
      <c r="D6974" s="192">
        <f t="shared" si="110"/>
        <v>-8.5881370091896447E-2</v>
      </c>
      <c r="E6974">
        <v>-2.4603316099126471E-2</v>
      </c>
    </row>
    <row r="6975" spans="2:5" x14ac:dyDescent="0.35">
      <c r="B6975" s="191">
        <v>39511</v>
      </c>
      <c r="C6975" s="72">
        <v>59.85</v>
      </c>
      <c r="D6975" s="192">
        <f t="shared" si="110"/>
        <v>-0.51286016604265017</v>
      </c>
      <c r="E6975">
        <v>-2.4608865710560646E-2</v>
      </c>
    </row>
    <row r="6976" spans="2:5" x14ac:dyDescent="0.35">
      <c r="B6976" s="191">
        <v>41491</v>
      </c>
      <c r="C6976" s="72">
        <v>122.86</v>
      </c>
      <c r="D6976" s="192">
        <f t="shared" si="110"/>
        <v>-0.83691294767302948</v>
      </c>
      <c r="E6976">
        <v>-2.461098761511582E-2</v>
      </c>
    </row>
    <row r="6977" spans="2:5" x14ac:dyDescent="0.35">
      <c r="B6977" s="191">
        <v>44918</v>
      </c>
      <c r="C6977" s="72">
        <v>753.34</v>
      </c>
      <c r="D6977" s="192">
        <f t="shared" si="110"/>
        <v>31.221556886227546</v>
      </c>
      <c r="E6977">
        <v>-2.4613193500356068E-2</v>
      </c>
    </row>
    <row r="6978" spans="2:5" x14ac:dyDescent="0.35">
      <c r="B6978" s="191">
        <v>35919</v>
      </c>
      <c r="C6978" s="72">
        <v>23.38</v>
      </c>
      <c r="D6978" s="192">
        <f t="shared" si="110"/>
        <v>-0.60352721722909952</v>
      </c>
      <c r="E6978">
        <v>-2.4614100959532759E-2</v>
      </c>
    </row>
    <row r="6979" spans="2:5" x14ac:dyDescent="0.35">
      <c r="B6979" s="191">
        <v>39486</v>
      </c>
      <c r="C6979" s="72">
        <v>58.97</v>
      </c>
      <c r="D6979" s="192">
        <f t="shared" si="110"/>
        <v>-1.2889186474723813E-2</v>
      </c>
      <c r="E6979">
        <v>-2.4644392987098973E-2</v>
      </c>
    </row>
    <row r="6980" spans="2:5" x14ac:dyDescent="0.35">
      <c r="B6980" s="191">
        <v>39246</v>
      </c>
      <c r="C6980" s="72">
        <v>59.74</v>
      </c>
      <c r="D6980" s="192">
        <f t="shared" ref="D6980:D7043" si="111">C6980/C6981-1</f>
        <v>-5.9900166389350584E-3</v>
      </c>
      <c r="E6980">
        <v>-2.4653061224489736E-2</v>
      </c>
    </row>
    <row r="6981" spans="2:5" x14ac:dyDescent="0.35">
      <c r="B6981" s="191">
        <v>38933</v>
      </c>
      <c r="C6981" s="72">
        <v>60.1</v>
      </c>
      <c r="D6981" s="192">
        <f t="shared" si="111"/>
        <v>5.107723577235773</v>
      </c>
      <c r="E6981">
        <v>-2.4667315806556234E-2</v>
      </c>
    </row>
    <row r="6982" spans="2:5" x14ac:dyDescent="0.35">
      <c r="B6982" s="191">
        <v>37106</v>
      </c>
      <c r="C6982" s="72">
        <v>9.84</v>
      </c>
      <c r="D6982" s="192">
        <f t="shared" si="111"/>
        <v>-0.28384279475982532</v>
      </c>
      <c r="E6982">
        <v>-2.4777006937561907E-2</v>
      </c>
    </row>
    <row r="6983" spans="2:5" x14ac:dyDescent="0.35">
      <c r="B6983" s="191">
        <v>36973</v>
      </c>
      <c r="C6983" s="72">
        <v>13.74</v>
      </c>
      <c r="D6983" s="192">
        <f t="shared" si="111"/>
        <v>-0.87262445536293687</v>
      </c>
      <c r="E6983">
        <v>-2.4840312278211485E-2</v>
      </c>
    </row>
    <row r="6984" spans="2:5" x14ac:dyDescent="0.35">
      <c r="B6984" s="191">
        <v>41368</v>
      </c>
      <c r="C6984" s="72">
        <v>107.87</v>
      </c>
      <c r="D6984" s="192">
        <f t="shared" si="111"/>
        <v>3.4390946502057611</v>
      </c>
      <c r="E6984">
        <v>-2.4859880672572721E-2</v>
      </c>
    </row>
    <row r="6985" spans="2:5" x14ac:dyDescent="0.35">
      <c r="B6985" s="191">
        <v>35794</v>
      </c>
      <c r="C6985" s="72">
        <v>24.3</v>
      </c>
      <c r="D6985" s="192">
        <f t="shared" si="111"/>
        <v>-0.96219487530531911</v>
      </c>
      <c r="E6985">
        <v>-2.4879614767255309E-2</v>
      </c>
    </row>
    <row r="6986" spans="2:5" x14ac:dyDescent="0.35">
      <c r="B6986" s="191">
        <v>44624</v>
      </c>
      <c r="C6986" s="72">
        <v>642.77</v>
      </c>
      <c r="D6986" s="192">
        <f t="shared" si="111"/>
        <v>25.065287915652878</v>
      </c>
      <c r="E6986">
        <v>-2.4894565975909444E-2</v>
      </c>
    </row>
    <row r="6987" spans="2:5" x14ac:dyDescent="0.35">
      <c r="B6987" s="191">
        <v>35878</v>
      </c>
      <c r="C6987" s="72">
        <v>24.66</v>
      </c>
      <c r="D6987" s="192">
        <f t="shared" si="111"/>
        <v>0.66172506738544468</v>
      </c>
      <c r="E6987">
        <v>-2.4911032028469671E-2</v>
      </c>
    </row>
    <row r="6988" spans="2:5" x14ac:dyDescent="0.35">
      <c r="B6988" s="191">
        <v>35508</v>
      </c>
      <c r="C6988" s="72">
        <v>14.84</v>
      </c>
      <c r="D6988" s="192">
        <f t="shared" si="111"/>
        <v>-0.72370135915099609</v>
      </c>
      <c r="E6988">
        <v>-2.4967148488830526E-2</v>
      </c>
    </row>
    <row r="6989" spans="2:5" x14ac:dyDescent="0.35">
      <c r="B6989" s="191">
        <v>39946</v>
      </c>
      <c r="C6989" s="72">
        <v>53.71</v>
      </c>
      <c r="D6989" s="192">
        <f t="shared" si="111"/>
        <v>0.84190672153635115</v>
      </c>
      <c r="E6989">
        <v>-2.5049918315483755E-2</v>
      </c>
    </row>
    <row r="6990" spans="2:5" x14ac:dyDescent="0.35">
      <c r="B6990" s="191">
        <v>38285</v>
      </c>
      <c r="C6990" s="72">
        <v>29.16</v>
      </c>
      <c r="D6990" s="192">
        <f t="shared" si="111"/>
        <v>-0.78121248499399765</v>
      </c>
      <c r="E6990">
        <v>-2.5075225677031132E-2</v>
      </c>
    </row>
    <row r="6991" spans="2:5" x14ac:dyDescent="0.35">
      <c r="B6991" s="191">
        <v>42656</v>
      </c>
      <c r="C6991" s="72">
        <v>133.28</v>
      </c>
      <c r="D6991" s="192">
        <f t="shared" si="111"/>
        <v>4.2867909559698534</v>
      </c>
      <c r="E6991">
        <v>-2.508960573476704E-2</v>
      </c>
    </row>
    <row r="6992" spans="2:5" x14ac:dyDescent="0.35">
      <c r="B6992" s="191">
        <v>38042</v>
      </c>
      <c r="C6992" s="72">
        <v>25.21</v>
      </c>
      <c r="D6992" s="192">
        <f t="shared" si="111"/>
        <v>-0.78958350721976456</v>
      </c>
      <c r="E6992">
        <v>-2.5135344160866158E-2</v>
      </c>
    </row>
    <row r="6993" spans="2:5" x14ac:dyDescent="0.35">
      <c r="B6993" s="191">
        <v>41310</v>
      </c>
      <c r="C6993" s="72">
        <v>119.81</v>
      </c>
      <c r="D6993" s="192">
        <f t="shared" si="111"/>
        <v>-0.82524795799299877</v>
      </c>
      <c r="E6993">
        <v>-2.5142392188771345E-2</v>
      </c>
    </row>
    <row r="6994" spans="2:5" x14ac:dyDescent="0.35">
      <c r="B6994" s="191">
        <v>44734</v>
      </c>
      <c r="C6994" s="72">
        <v>685.6</v>
      </c>
      <c r="D6994" s="192">
        <f t="shared" si="111"/>
        <v>4.1614846043815401</v>
      </c>
      <c r="E6994">
        <v>-2.5167069529361541E-2</v>
      </c>
    </row>
    <row r="6995" spans="2:5" x14ac:dyDescent="0.35">
      <c r="B6995" s="191">
        <v>42913</v>
      </c>
      <c r="C6995" s="72">
        <v>132.83000000000001</v>
      </c>
      <c r="D6995" s="192">
        <f t="shared" si="111"/>
        <v>6.9777777777777796</v>
      </c>
      <c r="E6995">
        <v>-2.5172464406281958E-2</v>
      </c>
    </row>
    <row r="6996" spans="2:5" x14ac:dyDescent="0.35">
      <c r="B6996" s="191">
        <v>36019</v>
      </c>
      <c r="C6996" s="72">
        <v>16.649999999999999</v>
      </c>
      <c r="D6996" s="192">
        <f t="shared" si="111"/>
        <v>-0.68140068886337546</v>
      </c>
      <c r="E6996">
        <v>-2.5175644028103017E-2</v>
      </c>
    </row>
    <row r="6997" spans="2:5" x14ac:dyDescent="0.35">
      <c r="B6997" s="191">
        <v>39304</v>
      </c>
      <c r="C6997" s="72">
        <v>52.26</v>
      </c>
      <c r="D6997" s="192">
        <f t="shared" si="111"/>
        <v>1.5004784688995216</v>
      </c>
      <c r="E6997">
        <v>-2.5181869054280992E-2</v>
      </c>
    </row>
    <row r="6998" spans="2:5" x14ac:dyDescent="0.35">
      <c r="B6998" s="191">
        <v>35768</v>
      </c>
      <c r="C6998" s="72">
        <v>20.9</v>
      </c>
      <c r="D6998" s="192">
        <f t="shared" si="111"/>
        <v>-0.74737096579233653</v>
      </c>
      <c r="E6998">
        <v>-2.5186567164179219E-2</v>
      </c>
    </row>
    <row r="6999" spans="2:5" x14ac:dyDescent="0.35">
      <c r="B6999" s="191">
        <v>40324</v>
      </c>
      <c r="C6999" s="72">
        <v>82.73</v>
      </c>
      <c r="D6999" s="192">
        <f t="shared" si="111"/>
        <v>3.6529808773903261</v>
      </c>
      <c r="E6999">
        <v>-2.5215034759043298E-2</v>
      </c>
    </row>
    <row r="7000" spans="2:5" x14ac:dyDescent="0.35">
      <c r="B7000" s="191">
        <v>36727</v>
      </c>
      <c r="C7000" s="72">
        <v>17.78</v>
      </c>
      <c r="D7000" s="192">
        <f t="shared" si="111"/>
        <v>-0.42478162406988029</v>
      </c>
      <c r="E7000">
        <v>-2.5219298245613864E-2</v>
      </c>
    </row>
    <row r="7001" spans="2:5" x14ac:dyDescent="0.35">
      <c r="B7001" s="191">
        <v>36511</v>
      </c>
      <c r="C7001" s="72">
        <v>30.91</v>
      </c>
      <c r="D7001" s="192">
        <f t="shared" si="111"/>
        <v>0.16028528528528518</v>
      </c>
      <c r="E7001">
        <v>-2.5228634500157665E-2</v>
      </c>
    </row>
    <row r="7002" spans="2:5" x14ac:dyDescent="0.35">
      <c r="B7002" s="191">
        <v>36222</v>
      </c>
      <c r="C7002" s="72">
        <v>26.64</v>
      </c>
      <c r="D7002" s="192">
        <f t="shared" si="111"/>
        <v>-0.71788626495817009</v>
      </c>
      <c r="E7002">
        <v>-2.524698133918768E-2</v>
      </c>
    </row>
    <row r="7003" spans="2:5" x14ac:dyDescent="0.35">
      <c r="B7003" s="191">
        <v>40385</v>
      </c>
      <c r="C7003" s="72">
        <v>94.43</v>
      </c>
      <c r="D7003" s="192">
        <f t="shared" si="111"/>
        <v>-0.29392851802003883</v>
      </c>
      <c r="E7003">
        <v>-2.5289017341040387E-2</v>
      </c>
    </row>
    <row r="7004" spans="2:5" x14ac:dyDescent="0.35">
      <c r="B7004" s="191">
        <v>41201</v>
      </c>
      <c r="C7004" s="72">
        <v>133.74</v>
      </c>
      <c r="D7004" s="192">
        <f t="shared" si="111"/>
        <v>1.7558211415619205</v>
      </c>
      <c r="E7004">
        <v>-2.5289701916769936E-2</v>
      </c>
    </row>
    <row r="7005" spans="2:5" x14ac:dyDescent="0.35">
      <c r="B7005" s="191">
        <v>39135</v>
      </c>
      <c r="C7005" s="72">
        <v>48.53</v>
      </c>
      <c r="D7005" s="192">
        <f t="shared" si="111"/>
        <v>2.3171565276828434</v>
      </c>
      <c r="E7005">
        <v>-2.530628640289212E-2</v>
      </c>
    </row>
    <row r="7006" spans="2:5" x14ac:dyDescent="0.35">
      <c r="B7006" s="191">
        <v>37042</v>
      </c>
      <c r="C7006" s="72">
        <v>14.63</v>
      </c>
      <c r="D7006" s="192">
        <f t="shared" si="111"/>
        <v>-0.88822675529070205</v>
      </c>
      <c r="E7006">
        <v>-2.5316455696202445E-2</v>
      </c>
    </row>
    <row r="7007" spans="2:5" x14ac:dyDescent="0.35">
      <c r="B7007" s="191">
        <v>42083</v>
      </c>
      <c r="C7007" s="72">
        <v>130.88999999999999</v>
      </c>
      <c r="D7007" s="192">
        <f t="shared" si="111"/>
        <v>0.28336111383468965</v>
      </c>
      <c r="E7007">
        <v>-2.5318340904013747E-2</v>
      </c>
    </row>
    <row r="7008" spans="2:5" x14ac:dyDescent="0.35">
      <c r="B7008" s="191">
        <v>40494</v>
      </c>
      <c r="C7008" s="72">
        <v>101.99</v>
      </c>
      <c r="D7008" s="192">
        <f t="shared" si="111"/>
        <v>-0.89951823134747444</v>
      </c>
      <c r="E7008">
        <v>-2.532492354740068E-2</v>
      </c>
    </row>
    <row r="7009" spans="2:5" x14ac:dyDescent="0.35">
      <c r="B7009" s="191">
        <v>46104</v>
      </c>
      <c r="C7009" s="72">
        <v>1015.01</v>
      </c>
      <c r="D7009" s="192">
        <f t="shared" si="111"/>
        <v>11.943254271869421</v>
      </c>
      <c r="E7009">
        <v>-2.5331528053851193E-2</v>
      </c>
    </row>
    <row r="7010" spans="2:5" x14ac:dyDescent="0.35">
      <c r="B7010" s="191">
        <v>40631</v>
      </c>
      <c r="C7010" s="72">
        <v>78.42</v>
      </c>
      <c r="D7010" s="192">
        <f t="shared" si="111"/>
        <v>-0.26792382374906654</v>
      </c>
      <c r="E7010">
        <v>-2.5354213273676263E-2</v>
      </c>
    </row>
    <row r="7011" spans="2:5" x14ac:dyDescent="0.35">
      <c r="B7011" s="191">
        <v>42409</v>
      </c>
      <c r="C7011" s="72">
        <v>107.12</v>
      </c>
      <c r="D7011" s="192">
        <f t="shared" si="111"/>
        <v>0.88624757879908445</v>
      </c>
      <c r="E7011">
        <v>-2.5384405422618439E-2</v>
      </c>
    </row>
    <row r="7012" spans="2:5" x14ac:dyDescent="0.35">
      <c r="B7012" s="191">
        <v>39994</v>
      </c>
      <c r="C7012" s="72">
        <v>56.79</v>
      </c>
      <c r="D7012" s="192">
        <f t="shared" si="111"/>
        <v>-0.37511003521126762</v>
      </c>
      <c r="E7012">
        <v>-2.5399004633602229E-2</v>
      </c>
    </row>
    <row r="7013" spans="2:5" x14ac:dyDescent="0.35">
      <c r="B7013" s="191">
        <v>40406</v>
      </c>
      <c r="C7013" s="72">
        <v>90.88</v>
      </c>
      <c r="D7013" s="192">
        <f t="shared" si="111"/>
        <v>7.7806763285024161</v>
      </c>
      <c r="E7013">
        <v>-2.5415549597855303E-2</v>
      </c>
    </row>
    <row r="7014" spans="2:5" x14ac:dyDescent="0.35">
      <c r="B7014" s="191">
        <v>37251</v>
      </c>
      <c r="C7014" s="72">
        <v>10.35</v>
      </c>
      <c r="D7014" s="192">
        <f t="shared" si="111"/>
        <v>-0.56439393939393945</v>
      </c>
      <c r="E7014">
        <v>-2.5423728813559254E-2</v>
      </c>
    </row>
    <row r="7015" spans="2:5" x14ac:dyDescent="0.35">
      <c r="B7015" s="191">
        <v>35703</v>
      </c>
      <c r="C7015" s="72">
        <v>23.76</v>
      </c>
      <c r="D7015" s="192">
        <f t="shared" si="111"/>
        <v>-0.24379376193507318</v>
      </c>
      <c r="E7015">
        <v>-2.5430680885972001E-2</v>
      </c>
    </row>
    <row r="7016" spans="2:5" x14ac:dyDescent="0.35">
      <c r="B7016" s="191">
        <v>36545</v>
      </c>
      <c r="C7016" s="72">
        <v>31.42</v>
      </c>
      <c r="D7016" s="192">
        <f t="shared" si="111"/>
        <v>0.90771098967820296</v>
      </c>
      <c r="E7016">
        <v>-2.5434243176178706E-2</v>
      </c>
    </row>
    <row r="7017" spans="2:5" x14ac:dyDescent="0.35">
      <c r="B7017" s="191">
        <v>37867</v>
      </c>
      <c r="C7017" s="72">
        <v>16.47</v>
      </c>
      <c r="D7017" s="192">
        <f t="shared" si="111"/>
        <v>-0.29494863013698636</v>
      </c>
      <c r="E7017">
        <v>-2.5443786982248473E-2</v>
      </c>
    </row>
    <row r="7018" spans="2:5" x14ac:dyDescent="0.35">
      <c r="B7018" s="191">
        <v>35817</v>
      </c>
      <c r="C7018" s="72">
        <v>23.36</v>
      </c>
      <c r="D7018" s="192">
        <f t="shared" si="111"/>
        <v>-0.62731333758774732</v>
      </c>
      <c r="E7018">
        <v>-2.5448477263245728E-2</v>
      </c>
    </row>
    <row r="7019" spans="2:5" x14ac:dyDescent="0.35">
      <c r="B7019" s="191">
        <v>39542</v>
      </c>
      <c r="C7019" s="72">
        <v>62.68</v>
      </c>
      <c r="D7019" s="192">
        <f t="shared" si="111"/>
        <v>-0.50442757748260592</v>
      </c>
      <c r="E7019">
        <v>-2.5497512437810843E-2</v>
      </c>
    </row>
    <row r="7020" spans="2:5" x14ac:dyDescent="0.35">
      <c r="B7020" s="191">
        <v>42152</v>
      </c>
      <c r="C7020" s="72">
        <v>126.48</v>
      </c>
      <c r="D7020" s="192">
        <f t="shared" si="111"/>
        <v>3.7299925205684374</v>
      </c>
      <c r="E7020">
        <v>-2.5502735187610703E-2</v>
      </c>
    </row>
    <row r="7021" spans="2:5" x14ac:dyDescent="0.35">
      <c r="B7021" s="191">
        <v>35660</v>
      </c>
      <c r="C7021" s="72">
        <v>26.74</v>
      </c>
      <c r="D7021" s="192">
        <f t="shared" si="111"/>
        <v>-0.68881647852903538</v>
      </c>
      <c r="E7021">
        <v>-2.5510204081632737E-2</v>
      </c>
    </row>
    <row r="7022" spans="2:5" x14ac:dyDescent="0.35">
      <c r="B7022" s="191">
        <v>40322</v>
      </c>
      <c r="C7022" s="72">
        <v>85.93</v>
      </c>
      <c r="D7022" s="192">
        <f t="shared" si="111"/>
        <v>0.27910092289371824</v>
      </c>
      <c r="E7022">
        <v>-2.5515990020412826E-2</v>
      </c>
    </row>
    <row r="7023" spans="2:5" x14ac:dyDescent="0.35">
      <c r="B7023" s="191">
        <v>39231</v>
      </c>
      <c r="C7023" s="72">
        <v>67.180000000000007</v>
      </c>
      <c r="D7023" s="192">
        <f t="shared" si="111"/>
        <v>0.28475807993880298</v>
      </c>
      <c r="E7023">
        <v>-2.5529445894980962E-2</v>
      </c>
    </row>
    <row r="7024" spans="2:5" x14ac:dyDescent="0.35">
      <c r="B7024" s="191">
        <v>38911</v>
      </c>
      <c r="C7024" s="72">
        <v>52.29</v>
      </c>
      <c r="D7024" s="192">
        <f t="shared" si="111"/>
        <v>-0.71828026507192511</v>
      </c>
      <c r="E7024">
        <v>-2.5531121878494156E-2</v>
      </c>
    </row>
    <row r="7025" spans="2:5" x14ac:dyDescent="0.35">
      <c r="B7025" s="191">
        <v>43544</v>
      </c>
      <c r="C7025" s="72">
        <v>185.61</v>
      </c>
      <c r="D7025" s="192">
        <f t="shared" si="111"/>
        <v>2.2051459160766713</v>
      </c>
      <c r="E7025">
        <v>-2.5566988660226664E-2</v>
      </c>
    </row>
    <row r="7026" spans="2:5" x14ac:dyDescent="0.35">
      <c r="B7026" s="191">
        <v>38639</v>
      </c>
      <c r="C7026" s="72">
        <v>57.91</v>
      </c>
      <c r="D7026" s="192">
        <f t="shared" si="111"/>
        <v>-0.92486149135212981</v>
      </c>
      <c r="E7026">
        <v>-2.5576308261820668E-2</v>
      </c>
    </row>
    <row r="7027" spans="2:5" x14ac:dyDescent="0.35">
      <c r="B7027" s="191">
        <v>44685</v>
      </c>
      <c r="C7027" s="72">
        <v>770.71</v>
      </c>
      <c r="D7027" s="192">
        <f t="shared" si="111"/>
        <v>8.4322604332395059</v>
      </c>
      <c r="E7027">
        <v>-2.5601800343885928E-2</v>
      </c>
    </row>
    <row r="7028" spans="2:5" x14ac:dyDescent="0.35">
      <c r="B7028" s="191">
        <v>40302</v>
      </c>
      <c r="C7028" s="72">
        <v>81.709999999999994</v>
      </c>
      <c r="D7028" s="192">
        <f t="shared" si="111"/>
        <v>5.162141779788838</v>
      </c>
      <c r="E7028">
        <v>-2.5637968041974823E-2</v>
      </c>
    </row>
    <row r="7029" spans="2:5" x14ac:dyDescent="0.35">
      <c r="B7029" s="191">
        <v>37447</v>
      </c>
      <c r="C7029" s="72">
        <v>13.26</v>
      </c>
      <c r="D7029" s="192">
        <f t="shared" si="111"/>
        <v>-0.94755991457723643</v>
      </c>
      <c r="E7029">
        <v>-2.5716385011021248E-2</v>
      </c>
    </row>
    <row r="7030" spans="2:5" x14ac:dyDescent="0.35">
      <c r="B7030" s="191">
        <v>43175</v>
      </c>
      <c r="C7030" s="72">
        <v>252.86</v>
      </c>
      <c r="D7030" s="192">
        <f t="shared" si="111"/>
        <v>13.221597300337457</v>
      </c>
      <c r="E7030">
        <v>-2.5737843877629674E-2</v>
      </c>
    </row>
    <row r="7031" spans="2:5" x14ac:dyDescent="0.35">
      <c r="B7031" s="191">
        <v>35177</v>
      </c>
      <c r="C7031" s="72">
        <v>17.78</v>
      </c>
      <c r="D7031" s="192">
        <f t="shared" si="111"/>
        <v>-0.308440295604823</v>
      </c>
      <c r="E7031">
        <v>-2.5753424657534163E-2</v>
      </c>
    </row>
    <row r="7032" spans="2:5" x14ac:dyDescent="0.35">
      <c r="B7032" s="191">
        <v>38117</v>
      </c>
      <c r="C7032" s="72">
        <v>25.71</v>
      </c>
      <c r="D7032" s="192">
        <f t="shared" si="111"/>
        <v>-0.90932496296818788</v>
      </c>
      <c r="E7032">
        <v>-2.5767336112163641E-2</v>
      </c>
    </row>
    <row r="7033" spans="2:5" x14ac:dyDescent="0.35">
      <c r="B7033" s="191">
        <v>43118</v>
      </c>
      <c r="C7033" s="72">
        <v>283.54000000000002</v>
      </c>
      <c r="D7033" s="192">
        <f t="shared" si="111"/>
        <v>33.20265379975875</v>
      </c>
      <c r="E7033">
        <v>-2.5836597265168626E-2</v>
      </c>
    </row>
    <row r="7034" spans="2:5" x14ac:dyDescent="0.35">
      <c r="B7034" s="191">
        <v>37167</v>
      </c>
      <c r="C7034" s="72">
        <v>8.2899999999999991</v>
      </c>
      <c r="D7034" s="192">
        <f t="shared" si="111"/>
        <v>-0.44990046449900467</v>
      </c>
      <c r="E7034">
        <v>-2.5851938895417259E-2</v>
      </c>
    </row>
    <row r="7035" spans="2:5" x14ac:dyDescent="0.35">
      <c r="B7035" s="191">
        <v>35311</v>
      </c>
      <c r="C7035" s="72">
        <v>15.07</v>
      </c>
      <c r="D7035" s="192">
        <f t="shared" si="111"/>
        <v>-0.49344537815126055</v>
      </c>
      <c r="E7035">
        <v>-2.5856496444731758E-2</v>
      </c>
    </row>
    <row r="7036" spans="2:5" x14ac:dyDescent="0.35">
      <c r="B7036" s="191">
        <v>38258</v>
      </c>
      <c r="C7036" s="72">
        <v>29.75</v>
      </c>
      <c r="D7036" s="192">
        <f t="shared" si="111"/>
        <v>-0.96090824277623743</v>
      </c>
      <c r="E7036">
        <v>-2.5867714472822545E-2</v>
      </c>
    </row>
    <row r="7037" spans="2:5" x14ac:dyDescent="0.35">
      <c r="B7037" s="191">
        <v>44792</v>
      </c>
      <c r="C7037" s="72">
        <v>761.03</v>
      </c>
      <c r="D7037" s="192">
        <f t="shared" si="111"/>
        <v>35.101992409867172</v>
      </c>
      <c r="E7037">
        <v>-2.5869131124878431E-2</v>
      </c>
    </row>
    <row r="7038" spans="2:5" x14ac:dyDescent="0.35">
      <c r="B7038" s="191">
        <v>35747</v>
      </c>
      <c r="C7038" s="72">
        <v>21.08</v>
      </c>
      <c r="D7038" s="192">
        <f t="shared" si="111"/>
        <v>0.21849710982658954</v>
      </c>
      <c r="E7038">
        <v>-2.5878003696857776E-2</v>
      </c>
    </row>
    <row r="7039" spans="2:5" x14ac:dyDescent="0.35">
      <c r="B7039" s="191">
        <v>36119</v>
      </c>
      <c r="C7039" s="72">
        <v>17.3</v>
      </c>
      <c r="D7039" s="192">
        <f t="shared" si="111"/>
        <v>-0.86990524890961041</v>
      </c>
      <c r="E7039">
        <v>-2.5900900900900914E-2</v>
      </c>
    </row>
    <row r="7040" spans="2:5" x14ac:dyDescent="0.35">
      <c r="B7040" s="191">
        <v>41928</v>
      </c>
      <c r="C7040" s="72">
        <v>132.97999999999999</v>
      </c>
      <c r="D7040" s="192">
        <f t="shared" si="111"/>
        <v>3.7239786856127886</v>
      </c>
      <c r="E7040">
        <v>-2.5930266627600451E-2</v>
      </c>
    </row>
    <row r="7041" spans="2:5" x14ac:dyDescent="0.35">
      <c r="B7041" s="191">
        <v>36557</v>
      </c>
      <c r="C7041" s="72">
        <v>28.15</v>
      </c>
      <c r="D7041" s="192">
        <f t="shared" si="111"/>
        <v>-0.70455499580184722</v>
      </c>
      <c r="E7041">
        <v>-2.5951557093425559E-2</v>
      </c>
    </row>
    <row r="7042" spans="2:5" x14ac:dyDescent="0.35">
      <c r="B7042" s="191">
        <v>41033</v>
      </c>
      <c r="C7042" s="72">
        <v>95.28</v>
      </c>
      <c r="D7042" s="192">
        <f t="shared" si="111"/>
        <v>4.5363160952934338</v>
      </c>
      <c r="E7042">
        <v>-2.5966060110406808E-2</v>
      </c>
    </row>
    <row r="7043" spans="2:5" x14ac:dyDescent="0.35">
      <c r="B7043" s="191">
        <v>36010</v>
      </c>
      <c r="C7043" s="72">
        <v>17.21</v>
      </c>
      <c r="D7043" s="192">
        <f t="shared" si="111"/>
        <v>-0.74420332936979783</v>
      </c>
      <c r="E7043">
        <v>-2.6032823995472576E-2</v>
      </c>
    </row>
    <row r="7044" spans="2:5" x14ac:dyDescent="0.35">
      <c r="B7044" s="191">
        <v>39591</v>
      </c>
      <c r="C7044" s="72">
        <v>67.28</v>
      </c>
      <c r="D7044" s="192">
        <f t="shared" ref="D7044:D7107" si="112">C7044/C7045-1</f>
        <v>-0.44780039395929083</v>
      </c>
      <c r="E7044">
        <v>-2.6056745801968706E-2</v>
      </c>
    </row>
    <row r="7045" spans="2:5" x14ac:dyDescent="0.35">
      <c r="B7045" s="191">
        <v>41304</v>
      </c>
      <c r="C7045" s="72">
        <v>121.84</v>
      </c>
      <c r="D7045" s="192">
        <f t="shared" si="112"/>
        <v>0.26495016611295696</v>
      </c>
      <c r="E7045">
        <v>-2.6059152677857633E-2</v>
      </c>
    </row>
    <row r="7046" spans="2:5" x14ac:dyDescent="0.35">
      <c r="B7046" s="191">
        <v>41113</v>
      </c>
      <c r="C7046" s="72">
        <v>96.32</v>
      </c>
      <c r="D7046" s="192">
        <f t="shared" si="112"/>
        <v>-0.37491076643520027</v>
      </c>
      <c r="E7046">
        <v>-2.6086956521739202E-2</v>
      </c>
    </row>
    <row r="7047" spans="2:5" x14ac:dyDescent="0.35">
      <c r="B7047" s="191">
        <v>42955</v>
      </c>
      <c r="C7047" s="72">
        <v>154.09</v>
      </c>
      <c r="D7047" s="192">
        <f t="shared" si="112"/>
        <v>2.7897196261682247</v>
      </c>
      <c r="E7047">
        <v>-2.6102894703577295E-2</v>
      </c>
    </row>
    <row r="7048" spans="2:5" x14ac:dyDescent="0.35">
      <c r="B7048" s="191">
        <v>39756</v>
      </c>
      <c r="C7048" s="72">
        <v>40.659999999999997</v>
      </c>
      <c r="D7048" s="192">
        <f t="shared" si="112"/>
        <v>1.3207762557077625</v>
      </c>
      <c r="E7048">
        <v>-2.6107784431137815E-2</v>
      </c>
    </row>
    <row r="7049" spans="2:5" x14ac:dyDescent="0.35">
      <c r="B7049" s="191">
        <v>35167</v>
      </c>
      <c r="C7049" s="72">
        <v>17.52</v>
      </c>
      <c r="D7049" s="192">
        <f t="shared" si="112"/>
        <v>0.27233115468409586</v>
      </c>
      <c r="E7049">
        <v>-2.6125625347415138E-2</v>
      </c>
    </row>
    <row r="7050" spans="2:5" x14ac:dyDescent="0.35">
      <c r="B7050" s="191">
        <v>35530</v>
      </c>
      <c r="C7050" s="72">
        <v>13.77</v>
      </c>
      <c r="D7050" s="192">
        <f t="shared" si="112"/>
        <v>-0.76573664511738682</v>
      </c>
      <c r="E7050">
        <v>-2.6166902404526238E-2</v>
      </c>
    </row>
    <row r="7051" spans="2:5" x14ac:dyDescent="0.35">
      <c r="B7051" s="191">
        <v>38964</v>
      </c>
      <c r="C7051" s="72">
        <v>58.78</v>
      </c>
      <c r="D7051" s="192">
        <f t="shared" si="112"/>
        <v>-0.94649018197707768</v>
      </c>
      <c r="E7051">
        <v>-2.6176275679257732E-2</v>
      </c>
    </row>
    <row r="7052" spans="2:5" x14ac:dyDescent="0.35">
      <c r="B7052" s="191">
        <v>45785</v>
      </c>
      <c r="C7052" s="72">
        <v>1098.49</v>
      </c>
      <c r="D7052" s="192">
        <f t="shared" si="112"/>
        <v>3.2767763285964566</v>
      </c>
      <c r="E7052">
        <v>-2.6178613854364263E-2</v>
      </c>
    </row>
    <row r="7053" spans="2:5" x14ac:dyDescent="0.35">
      <c r="B7053" s="191">
        <v>43711</v>
      </c>
      <c r="C7053" s="72">
        <v>256.85000000000002</v>
      </c>
      <c r="D7053" s="192">
        <f t="shared" si="112"/>
        <v>-1.2495194156093792E-2</v>
      </c>
      <c r="E7053">
        <v>-2.619805884137083E-2</v>
      </c>
    </row>
    <row r="7054" spans="2:5" x14ac:dyDescent="0.35">
      <c r="B7054" s="191">
        <v>43068</v>
      </c>
      <c r="C7054" s="72">
        <v>260.10000000000002</v>
      </c>
      <c r="D7054" s="192">
        <f t="shared" si="112"/>
        <v>0.92353202189025319</v>
      </c>
      <c r="E7054">
        <v>-2.6243869566845102E-2</v>
      </c>
    </row>
    <row r="7055" spans="2:5" x14ac:dyDescent="0.35">
      <c r="B7055" s="191">
        <v>42668</v>
      </c>
      <c r="C7055" s="72">
        <v>135.22</v>
      </c>
      <c r="D7055" s="192">
        <f t="shared" si="112"/>
        <v>6.6051743532058484</v>
      </c>
      <c r="E7055">
        <v>-2.6283574566141055E-2</v>
      </c>
    </row>
    <row r="7056" spans="2:5" x14ac:dyDescent="0.35">
      <c r="B7056" s="191">
        <v>37945</v>
      </c>
      <c r="C7056" s="72">
        <v>17.78</v>
      </c>
      <c r="D7056" s="192">
        <f t="shared" si="112"/>
        <v>-0.81099181460614433</v>
      </c>
      <c r="E7056">
        <v>-2.6286966046002225E-2</v>
      </c>
    </row>
    <row r="7057" spans="2:5" x14ac:dyDescent="0.35">
      <c r="B7057" s="191">
        <v>40984</v>
      </c>
      <c r="C7057" s="72">
        <v>94.07</v>
      </c>
      <c r="D7057" s="192">
        <f t="shared" si="112"/>
        <v>-0.20083255458329796</v>
      </c>
      <c r="E7057">
        <v>-2.6291274195217929E-2</v>
      </c>
    </row>
    <row r="7058" spans="2:5" x14ac:dyDescent="0.35">
      <c r="B7058" s="191">
        <v>42163</v>
      </c>
      <c r="C7058" s="72">
        <v>117.71</v>
      </c>
      <c r="D7058" s="192">
        <f t="shared" si="112"/>
        <v>-4.7576664778703814E-2</v>
      </c>
      <c r="E7058">
        <v>-2.6304905285797098E-2</v>
      </c>
    </row>
    <row r="7059" spans="2:5" x14ac:dyDescent="0.35">
      <c r="B7059" s="191">
        <v>42804</v>
      </c>
      <c r="C7059" s="72">
        <v>123.59</v>
      </c>
      <c r="D7059" s="192">
        <f t="shared" si="112"/>
        <v>0.74070422535211278</v>
      </c>
      <c r="E7059">
        <v>-2.631371622153944E-2</v>
      </c>
    </row>
    <row r="7060" spans="2:5" x14ac:dyDescent="0.35">
      <c r="B7060" s="191">
        <v>40836</v>
      </c>
      <c r="C7060" s="72">
        <v>71</v>
      </c>
      <c r="D7060" s="192">
        <f t="shared" si="112"/>
        <v>-0.41640637843169492</v>
      </c>
      <c r="E7060">
        <v>-2.6330224904004385E-2</v>
      </c>
    </row>
    <row r="7061" spans="2:5" x14ac:dyDescent="0.35">
      <c r="B7061" s="191">
        <v>42676</v>
      </c>
      <c r="C7061" s="72">
        <v>121.66</v>
      </c>
      <c r="D7061" s="192">
        <f t="shared" si="112"/>
        <v>-0.7259169144813914</v>
      </c>
      <c r="E7061">
        <v>-2.6330532212885172E-2</v>
      </c>
    </row>
    <row r="7062" spans="2:5" x14ac:dyDescent="0.35">
      <c r="B7062" s="191">
        <v>44125</v>
      </c>
      <c r="C7062" s="72">
        <v>443.88</v>
      </c>
      <c r="D7062" s="192">
        <f t="shared" si="112"/>
        <v>24.642980935875219</v>
      </c>
      <c r="E7062">
        <v>-2.6365431015573537E-2</v>
      </c>
    </row>
    <row r="7063" spans="2:5" x14ac:dyDescent="0.35">
      <c r="B7063" s="191">
        <v>36728</v>
      </c>
      <c r="C7063" s="72">
        <v>17.309999999999999</v>
      </c>
      <c r="D7063" s="192">
        <f t="shared" si="112"/>
        <v>-1.9263456090651498E-2</v>
      </c>
      <c r="E7063">
        <v>-2.6434195725534404E-2</v>
      </c>
    </row>
    <row r="7064" spans="2:5" x14ac:dyDescent="0.35">
      <c r="B7064" s="191">
        <v>37921</v>
      </c>
      <c r="C7064" s="72">
        <v>17.649999999999999</v>
      </c>
      <c r="D7064" s="192">
        <f t="shared" si="112"/>
        <v>-0.9100820214988028</v>
      </c>
      <c r="E7064">
        <v>-2.6475455046883645E-2</v>
      </c>
    </row>
    <row r="7065" spans="2:5" x14ac:dyDescent="0.35">
      <c r="B7065" s="191">
        <v>43413</v>
      </c>
      <c r="C7065" s="72">
        <v>196.29</v>
      </c>
      <c r="D7065" s="192">
        <f t="shared" si="112"/>
        <v>0.77445308262520318</v>
      </c>
      <c r="E7065">
        <v>-2.6484154143728622E-2</v>
      </c>
    </row>
    <row r="7066" spans="2:5" x14ac:dyDescent="0.35">
      <c r="B7066" s="191">
        <v>41367</v>
      </c>
      <c r="C7066" s="72">
        <v>110.62</v>
      </c>
      <c r="D7066" s="192">
        <f t="shared" si="112"/>
        <v>8.7120280948200168</v>
      </c>
      <c r="E7066">
        <v>-2.6489483411070935E-2</v>
      </c>
    </row>
    <row r="7067" spans="2:5" x14ac:dyDescent="0.35">
      <c r="B7067" s="191">
        <v>37071</v>
      </c>
      <c r="C7067" s="72">
        <v>11.39</v>
      </c>
      <c r="D7067" s="192">
        <f t="shared" si="112"/>
        <v>-0.74945006599208086</v>
      </c>
      <c r="E7067">
        <v>-2.6495726495726402E-2</v>
      </c>
    </row>
    <row r="7068" spans="2:5" x14ac:dyDescent="0.35">
      <c r="B7068" s="191">
        <v>39808</v>
      </c>
      <c r="C7068" s="72">
        <v>45.46</v>
      </c>
      <c r="D7068" s="192">
        <f t="shared" si="112"/>
        <v>-0.19964788732394356</v>
      </c>
      <c r="E7068">
        <v>-2.6552462526766685E-2</v>
      </c>
    </row>
    <row r="7069" spans="2:5" x14ac:dyDescent="0.35">
      <c r="B7069" s="191">
        <v>39199</v>
      </c>
      <c r="C7069" s="72">
        <v>56.8</v>
      </c>
      <c r="D7069" s="192">
        <f t="shared" si="112"/>
        <v>-0.88168885000729036</v>
      </c>
      <c r="E7069">
        <v>-2.65638389031706E-2</v>
      </c>
    </row>
    <row r="7070" spans="2:5" x14ac:dyDescent="0.35">
      <c r="B7070" s="191">
        <v>44103</v>
      </c>
      <c r="C7070" s="72">
        <v>480.09</v>
      </c>
      <c r="D7070" s="192">
        <f t="shared" si="112"/>
        <v>1.4342865835107999</v>
      </c>
      <c r="E7070">
        <v>-2.6581508515815089E-2</v>
      </c>
    </row>
    <row r="7071" spans="2:5" x14ac:dyDescent="0.35">
      <c r="B7071" s="191">
        <v>43486</v>
      </c>
      <c r="C7071" s="72">
        <v>197.22</v>
      </c>
      <c r="D7071" s="192">
        <f t="shared" si="112"/>
        <v>2.8512009373169303</v>
      </c>
      <c r="E7071">
        <v>-2.6602833028972039E-2</v>
      </c>
    </row>
    <row r="7072" spans="2:5" x14ac:dyDescent="0.35">
      <c r="B7072" s="191">
        <v>38917</v>
      </c>
      <c r="C7072" s="72">
        <v>51.21</v>
      </c>
      <c r="D7072" s="192">
        <f t="shared" si="112"/>
        <v>-0.15088708340242085</v>
      </c>
      <c r="E7072">
        <v>-2.6610910473294003E-2</v>
      </c>
    </row>
    <row r="7073" spans="2:5" x14ac:dyDescent="0.35">
      <c r="B7073" s="191">
        <v>39498</v>
      </c>
      <c r="C7073" s="72">
        <v>60.31</v>
      </c>
      <c r="D7073" s="192">
        <f t="shared" si="112"/>
        <v>4.8954056695992181</v>
      </c>
      <c r="E7073">
        <v>-2.6630083925112902E-2</v>
      </c>
    </row>
    <row r="7074" spans="2:5" x14ac:dyDescent="0.35">
      <c r="B7074" s="191">
        <v>37103</v>
      </c>
      <c r="C7074" s="72">
        <v>10.23</v>
      </c>
      <c r="D7074" s="192">
        <f t="shared" si="112"/>
        <v>-0.91757312061880592</v>
      </c>
      <c r="E7074">
        <v>-2.6641294005708804E-2</v>
      </c>
    </row>
    <row r="7075" spans="2:5" x14ac:dyDescent="0.35">
      <c r="B7075" s="191">
        <v>41663</v>
      </c>
      <c r="C7075" s="72">
        <v>124.11</v>
      </c>
      <c r="D7075" s="192">
        <f t="shared" si="112"/>
        <v>4.8137826197111711E-2</v>
      </c>
      <c r="E7075">
        <v>-2.6664575327425388E-2</v>
      </c>
    </row>
    <row r="7076" spans="2:5" x14ac:dyDescent="0.35">
      <c r="B7076" s="191">
        <v>42677</v>
      </c>
      <c r="C7076" s="72">
        <v>118.41</v>
      </c>
      <c r="D7076" s="192">
        <f t="shared" si="112"/>
        <v>3.5788863109048723</v>
      </c>
      <c r="E7076">
        <v>-2.6713792536577352E-2</v>
      </c>
    </row>
    <row r="7077" spans="2:5" x14ac:dyDescent="0.35">
      <c r="B7077" s="191">
        <v>36203</v>
      </c>
      <c r="C7077" s="72">
        <v>25.86</v>
      </c>
      <c r="D7077" s="192">
        <f t="shared" si="112"/>
        <v>0.47940503432494275</v>
      </c>
      <c r="E7077">
        <v>-2.6721866767030478E-2</v>
      </c>
    </row>
    <row r="7078" spans="2:5" x14ac:dyDescent="0.35">
      <c r="B7078" s="191">
        <v>36017</v>
      </c>
      <c r="C7078" s="72">
        <v>17.48</v>
      </c>
      <c r="D7078" s="192">
        <f t="shared" si="112"/>
        <v>-0.98161258086572345</v>
      </c>
      <c r="E7078">
        <v>-2.6726057906458767E-2</v>
      </c>
    </row>
    <row r="7079" spans="2:5" x14ac:dyDescent="0.35">
      <c r="B7079" s="191">
        <v>45684</v>
      </c>
      <c r="C7079" s="72">
        <v>950.65</v>
      </c>
      <c r="D7079" s="192">
        <f t="shared" si="112"/>
        <v>3.0629540986409092</v>
      </c>
      <c r="E7079">
        <v>-2.6751161981203531E-2</v>
      </c>
    </row>
    <row r="7080" spans="2:5" x14ac:dyDescent="0.35">
      <c r="B7080" s="191">
        <v>43630</v>
      </c>
      <c r="C7080" s="72">
        <v>233.98</v>
      </c>
      <c r="D7080" s="192">
        <f t="shared" si="112"/>
        <v>9.0636559139784936</v>
      </c>
      <c r="E7080">
        <v>-2.6786457033524669E-2</v>
      </c>
    </row>
    <row r="7081" spans="2:5" x14ac:dyDescent="0.35">
      <c r="B7081" s="191">
        <v>36271</v>
      </c>
      <c r="C7081" s="72">
        <v>23.25</v>
      </c>
      <c r="D7081" s="192">
        <f t="shared" si="112"/>
        <v>-0.96966890181856136</v>
      </c>
      <c r="E7081">
        <v>-2.6789451653411511E-2</v>
      </c>
    </row>
    <row r="7082" spans="2:5" x14ac:dyDescent="0.35">
      <c r="B7082" s="191">
        <v>44524</v>
      </c>
      <c r="C7082" s="72">
        <v>766.54</v>
      </c>
      <c r="D7082" s="192">
        <f t="shared" si="112"/>
        <v>26.80340950308306</v>
      </c>
      <c r="E7082">
        <v>-2.6801244207452557E-2</v>
      </c>
    </row>
    <row r="7083" spans="2:5" x14ac:dyDescent="0.35">
      <c r="B7083" s="191">
        <v>36251</v>
      </c>
      <c r="C7083" s="72">
        <v>27.57</v>
      </c>
      <c r="D7083" s="192">
        <f t="shared" si="112"/>
        <v>1.0543964232488823</v>
      </c>
      <c r="E7083">
        <v>-2.6826685492410851E-2</v>
      </c>
    </row>
    <row r="7084" spans="2:5" x14ac:dyDescent="0.35">
      <c r="B7084" s="191">
        <v>37000</v>
      </c>
      <c r="C7084" s="72">
        <v>13.42</v>
      </c>
      <c r="D7084" s="192">
        <f t="shared" si="112"/>
        <v>-0.8051684088269454</v>
      </c>
      <c r="E7084">
        <v>-2.6831036983321233E-2</v>
      </c>
    </row>
    <row r="7085" spans="2:5" x14ac:dyDescent="0.35">
      <c r="B7085" s="191">
        <v>40031</v>
      </c>
      <c r="C7085" s="72">
        <v>68.88</v>
      </c>
      <c r="D7085" s="192">
        <f t="shared" si="112"/>
        <v>4.4321766561514195</v>
      </c>
      <c r="E7085">
        <v>-2.6843741169822022E-2</v>
      </c>
    </row>
    <row r="7086" spans="2:5" x14ac:dyDescent="0.35">
      <c r="B7086" s="191">
        <v>36991</v>
      </c>
      <c r="C7086" s="72">
        <v>12.68</v>
      </c>
      <c r="D7086" s="192">
        <f t="shared" si="112"/>
        <v>-0.97503199763709758</v>
      </c>
      <c r="E7086">
        <v>-2.6861089792785897E-2</v>
      </c>
    </row>
    <row r="7087" spans="2:5" x14ac:dyDescent="0.35">
      <c r="B7087" s="191">
        <v>44074</v>
      </c>
      <c r="C7087" s="72">
        <v>507.85</v>
      </c>
      <c r="D7087" s="192">
        <f t="shared" si="112"/>
        <v>3.3417115499700785</v>
      </c>
      <c r="E7087">
        <v>-2.6864928047214742E-2</v>
      </c>
    </row>
    <row r="7088" spans="2:5" x14ac:dyDescent="0.35">
      <c r="B7088" s="191">
        <v>41701</v>
      </c>
      <c r="C7088" s="72">
        <v>116.97</v>
      </c>
      <c r="D7088" s="192">
        <f t="shared" si="112"/>
        <v>-0.88972584659476583</v>
      </c>
      <c r="E7088">
        <v>-2.6871880199667242E-2</v>
      </c>
    </row>
    <row r="7089" spans="2:5" x14ac:dyDescent="0.35">
      <c r="B7089" s="191">
        <v>45421</v>
      </c>
      <c r="C7089" s="72">
        <v>1060.72</v>
      </c>
      <c r="D7089" s="192">
        <f t="shared" si="112"/>
        <v>30.872596153846153</v>
      </c>
      <c r="E7089">
        <v>-2.6898095482734474E-2</v>
      </c>
    </row>
    <row r="7090" spans="2:5" x14ac:dyDescent="0.35">
      <c r="B7090" s="191">
        <v>36430</v>
      </c>
      <c r="C7090" s="72">
        <v>33.28</v>
      </c>
      <c r="D7090" s="192">
        <f t="shared" si="112"/>
        <v>-0.45868575146389068</v>
      </c>
      <c r="E7090">
        <v>-2.6900584795321647E-2</v>
      </c>
    </row>
    <row r="7091" spans="2:5" x14ac:dyDescent="0.35">
      <c r="B7091" s="191">
        <v>39506</v>
      </c>
      <c r="C7091" s="72">
        <v>61.48</v>
      </c>
      <c r="D7091" s="192">
        <f t="shared" si="112"/>
        <v>4.3137424373379423</v>
      </c>
      <c r="E7091">
        <v>-2.69072491294714E-2</v>
      </c>
    </row>
    <row r="7092" spans="2:5" x14ac:dyDescent="0.35">
      <c r="B7092" s="191">
        <v>37462</v>
      </c>
      <c r="C7092" s="72">
        <v>11.57</v>
      </c>
      <c r="D7092" s="192">
        <f t="shared" si="112"/>
        <v>-0.7865313653136532</v>
      </c>
      <c r="E7092">
        <v>-2.691337258200166E-2</v>
      </c>
    </row>
    <row r="7093" spans="2:5" x14ac:dyDescent="0.35">
      <c r="B7093" s="191">
        <v>38644</v>
      </c>
      <c r="C7093" s="72">
        <v>54.2</v>
      </c>
      <c r="D7093" s="192">
        <f t="shared" si="112"/>
        <v>-0.92828885566478347</v>
      </c>
      <c r="E7093">
        <v>-2.6929982046678624E-2</v>
      </c>
    </row>
    <row r="7094" spans="2:5" x14ac:dyDescent="0.35">
      <c r="B7094" s="191">
        <v>44827</v>
      </c>
      <c r="C7094" s="72">
        <v>755.81</v>
      </c>
      <c r="D7094" s="192">
        <f t="shared" si="112"/>
        <v>4.4017295597484276</v>
      </c>
      <c r="E7094">
        <v>-2.6958480849694322E-2</v>
      </c>
    </row>
    <row r="7095" spans="2:5" x14ac:dyDescent="0.35">
      <c r="B7095" s="191">
        <v>41907</v>
      </c>
      <c r="C7095" s="72">
        <v>139.91999999999999</v>
      </c>
      <c r="D7095" s="192">
        <f t="shared" si="112"/>
        <v>3.5164622336991602</v>
      </c>
      <c r="E7095">
        <v>-2.6981919332406235E-2</v>
      </c>
    </row>
    <row r="7096" spans="2:5" x14ac:dyDescent="0.35">
      <c r="B7096" s="191">
        <v>36467</v>
      </c>
      <c r="C7096" s="72">
        <v>30.98</v>
      </c>
      <c r="D7096" s="192">
        <f t="shared" si="112"/>
        <v>0.22887742959143198</v>
      </c>
      <c r="E7096">
        <v>-2.7010050251256246E-2</v>
      </c>
    </row>
    <row r="7097" spans="2:5" x14ac:dyDescent="0.35">
      <c r="B7097" s="191">
        <v>38056</v>
      </c>
      <c r="C7097" s="72">
        <v>25.21</v>
      </c>
      <c r="D7097" s="192">
        <f t="shared" si="112"/>
        <v>-0.87543235497578809</v>
      </c>
      <c r="E7097">
        <v>-2.7016595908915475E-2</v>
      </c>
    </row>
    <row r="7098" spans="2:5" x14ac:dyDescent="0.35">
      <c r="B7098" s="191">
        <v>43354</v>
      </c>
      <c r="C7098" s="72">
        <v>202.38</v>
      </c>
      <c r="D7098" s="192">
        <f t="shared" si="112"/>
        <v>2.4342440183268286</v>
      </c>
      <c r="E7098">
        <v>-2.701923076923074E-2</v>
      </c>
    </row>
    <row r="7099" spans="2:5" x14ac:dyDescent="0.35">
      <c r="B7099" s="191">
        <v>38960</v>
      </c>
      <c r="C7099" s="72">
        <v>58.93</v>
      </c>
      <c r="D7099" s="192">
        <f t="shared" si="112"/>
        <v>0.59485791610284156</v>
      </c>
      <c r="E7099">
        <v>-2.7076110285619959E-2</v>
      </c>
    </row>
    <row r="7100" spans="2:5" x14ac:dyDescent="0.35">
      <c r="B7100" s="191">
        <v>36455</v>
      </c>
      <c r="C7100" s="72">
        <v>36.950000000000003</v>
      </c>
      <c r="D7100" s="192">
        <f t="shared" si="112"/>
        <v>-0.46681096681096679</v>
      </c>
      <c r="E7100">
        <v>-2.7119536598209426E-2</v>
      </c>
    </row>
    <row r="7101" spans="2:5" x14ac:dyDescent="0.35">
      <c r="B7101" s="191">
        <v>39588</v>
      </c>
      <c r="C7101" s="72">
        <v>69.3</v>
      </c>
      <c r="D7101" s="192">
        <f t="shared" si="112"/>
        <v>-0.48194662480376771</v>
      </c>
      <c r="E7101">
        <v>-2.723189219539579E-2</v>
      </c>
    </row>
    <row r="7102" spans="2:5" x14ac:dyDescent="0.35">
      <c r="B7102" s="191">
        <v>42114</v>
      </c>
      <c r="C7102" s="72">
        <v>133.77000000000001</v>
      </c>
      <c r="D7102" s="192">
        <f t="shared" si="112"/>
        <v>-0.83902333361412285</v>
      </c>
      <c r="E7102">
        <v>-2.7268760907504408E-2</v>
      </c>
    </row>
    <row r="7103" spans="2:5" x14ac:dyDescent="0.35">
      <c r="B7103" s="191">
        <v>45134</v>
      </c>
      <c r="C7103" s="72">
        <v>830.99</v>
      </c>
      <c r="D7103" s="192">
        <f t="shared" si="112"/>
        <v>0.1675963524469235</v>
      </c>
      <c r="E7103">
        <v>-2.7285496898045158E-2</v>
      </c>
    </row>
    <row r="7104" spans="2:5" x14ac:dyDescent="0.35">
      <c r="B7104" s="191">
        <v>44725</v>
      </c>
      <c r="C7104" s="72">
        <v>711.71</v>
      </c>
      <c r="D7104" s="192">
        <f t="shared" si="112"/>
        <v>20.475859987929994</v>
      </c>
      <c r="E7104">
        <v>-2.729335228515184E-2</v>
      </c>
    </row>
    <row r="7105" spans="2:5" x14ac:dyDescent="0.35">
      <c r="B7105" s="191">
        <v>38351</v>
      </c>
      <c r="C7105" s="72">
        <v>33.14</v>
      </c>
      <c r="D7105" s="192">
        <f t="shared" si="112"/>
        <v>1.1631853785900783</v>
      </c>
      <c r="E7105">
        <v>-2.7296742001761021E-2</v>
      </c>
    </row>
    <row r="7106" spans="2:5" x14ac:dyDescent="0.35">
      <c r="B7106" s="191">
        <v>36733</v>
      </c>
      <c r="C7106" s="72">
        <v>15.32</v>
      </c>
      <c r="D7106" s="192">
        <f t="shared" si="112"/>
        <v>-0.41881638846737479</v>
      </c>
      <c r="E7106">
        <v>-2.7301587301587271E-2</v>
      </c>
    </row>
    <row r="7107" spans="2:5" x14ac:dyDescent="0.35">
      <c r="B7107" s="191">
        <v>35688</v>
      </c>
      <c r="C7107" s="72">
        <v>26.36</v>
      </c>
      <c r="D7107" s="192">
        <f t="shared" si="112"/>
        <v>-0.77562138236295541</v>
      </c>
      <c r="E7107">
        <v>-2.7306273062730702E-2</v>
      </c>
    </row>
    <row r="7108" spans="2:5" x14ac:dyDescent="0.35">
      <c r="B7108" s="191">
        <v>41417</v>
      </c>
      <c r="C7108" s="72">
        <v>117.48</v>
      </c>
      <c r="D7108" s="192">
        <f t="shared" ref="D7108:D7171" si="113">C7108/C7109-1</f>
        <v>1.2057829515583931</v>
      </c>
      <c r="E7108">
        <v>-2.732240437158473E-2</v>
      </c>
    </row>
    <row r="7109" spans="2:5" x14ac:dyDescent="0.35">
      <c r="B7109" s="191">
        <v>39637</v>
      </c>
      <c r="C7109" s="72">
        <v>53.26</v>
      </c>
      <c r="D7109" s="192">
        <f t="shared" si="113"/>
        <v>2.4947506561679789</v>
      </c>
      <c r="E7109">
        <v>-2.7392257121986896E-2</v>
      </c>
    </row>
    <row r="7110" spans="2:5" x14ac:dyDescent="0.35">
      <c r="B7110" s="191">
        <v>37852</v>
      </c>
      <c r="C7110" s="72">
        <v>15.24</v>
      </c>
      <c r="D7110" s="192">
        <f t="shared" si="113"/>
        <v>0.43367826904985884</v>
      </c>
      <c r="E7110">
        <v>-2.7440970006381571E-2</v>
      </c>
    </row>
    <row r="7111" spans="2:5" x14ac:dyDescent="0.35">
      <c r="B7111" s="191">
        <v>37406</v>
      </c>
      <c r="C7111" s="72">
        <v>10.63</v>
      </c>
      <c r="D7111" s="192">
        <f t="shared" si="113"/>
        <v>-0.94693490415335457</v>
      </c>
      <c r="E7111">
        <v>-2.7447392497712664E-2</v>
      </c>
    </row>
    <row r="7112" spans="2:5" x14ac:dyDescent="0.35">
      <c r="B7112" s="191">
        <v>43410</v>
      </c>
      <c r="C7112" s="72">
        <v>200.32</v>
      </c>
      <c r="D7112" s="192">
        <f t="shared" si="113"/>
        <v>0.65157886058207581</v>
      </c>
      <c r="E7112">
        <v>-2.7478395960772839E-2</v>
      </c>
    </row>
    <row r="7113" spans="2:5" x14ac:dyDescent="0.35">
      <c r="B7113" s="191">
        <v>41410</v>
      </c>
      <c r="C7113" s="72">
        <v>121.29</v>
      </c>
      <c r="D7113" s="192">
        <f t="shared" si="113"/>
        <v>0.99522947853265342</v>
      </c>
      <c r="E7113">
        <v>-2.750160359204612E-2</v>
      </c>
    </row>
    <row r="7114" spans="2:5" x14ac:dyDescent="0.35">
      <c r="B7114" s="191">
        <v>38820</v>
      </c>
      <c r="C7114" s="72">
        <v>60.79</v>
      </c>
      <c r="D7114" s="192">
        <f t="shared" si="113"/>
        <v>-0.51239271677227882</v>
      </c>
      <c r="E7114">
        <v>-2.7515597504399247E-2</v>
      </c>
    </row>
    <row r="7115" spans="2:5" x14ac:dyDescent="0.35">
      <c r="B7115" s="191">
        <v>41540</v>
      </c>
      <c r="C7115" s="72">
        <v>124.67</v>
      </c>
      <c r="D7115" s="192">
        <f t="shared" si="113"/>
        <v>1.2491430633231104</v>
      </c>
      <c r="E7115">
        <v>-2.7535101404056017E-2</v>
      </c>
    </row>
    <row r="7116" spans="2:5" x14ac:dyDescent="0.35">
      <c r="B7116" s="191">
        <v>39989</v>
      </c>
      <c r="C7116" s="72">
        <v>55.43</v>
      </c>
      <c r="D7116" s="192">
        <f t="shared" si="113"/>
        <v>1.6183278223901745</v>
      </c>
      <c r="E7116">
        <v>-2.7543859649122759E-2</v>
      </c>
    </row>
    <row r="7117" spans="2:5" x14ac:dyDescent="0.35">
      <c r="B7117" s="191">
        <v>35766</v>
      </c>
      <c r="C7117" s="72">
        <v>21.17</v>
      </c>
      <c r="D7117" s="192">
        <f t="shared" si="113"/>
        <v>-0.26747404844290645</v>
      </c>
      <c r="E7117">
        <v>-2.7560863573725225E-2</v>
      </c>
    </row>
    <row r="7118" spans="2:5" x14ac:dyDescent="0.35">
      <c r="B7118" s="191">
        <v>36556</v>
      </c>
      <c r="C7118" s="72">
        <v>28.9</v>
      </c>
      <c r="D7118" s="192">
        <f t="shared" si="113"/>
        <v>0.64111300397501414</v>
      </c>
      <c r="E7118">
        <v>-2.7590847913862682E-2</v>
      </c>
    </row>
    <row r="7119" spans="2:5" x14ac:dyDescent="0.35">
      <c r="B7119" s="191">
        <v>35114</v>
      </c>
      <c r="C7119" s="72">
        <v>17.61</v>
      </c>
      <c r="D7119" s="192">
        <f t="shared" si="113"/>
        <v>-0.7852700890135349</v>
      </c>
      <c r="E7119">
        <v>-2.7609055770292712E-2</v>
      </c>
    </row>
    <row r="7120" spans="2:5" x14ac:dyDescent="0.35">
      <c r="B7120" s="191">
        <v>40651</v>
      </c>
      <c r="C7120" s="72">
        <v>82.01</v>
      </c>
      <c r="D7120" s="192">
        <f t="shared" si="113"/>
        <v>3.8584123222748818</v>
      </c>
      <c r="E7120">
        <v>-2.7626274602798206E-2</v>
      </c>
    </row>
    <row r="7121" spans="2:5" x14ac:dyDescent="0.35">
      <c r="B7121" s="191">
        <v>37879</v>
      </c>
      <c r="C7121" s="72">
        <v>16.88</v>
      </c>
      <c r="D7121" s="192">
        <f t="shared" si="113"/>
        <v>-0.42152159013022616</v>
      </c>
      <c r="E7121">
        <v>-2.7649769585253448E-2</v>
      </c>
    </row>
    <row r="7122" spans="2:5" x14ac:dyDescent="0.35">
      <c r="B7122" s="191">
        <v>36503</v>
      </c>
      <c r="C7122" s="72">
        <v>29.18</v>
      </c>
      <c r="D7122" s="192">
        <f t="shared" si="113"/>
        <v>-0.16004605641911351</v>
      </c>
      <c r="E7122">
        <v>-2.7657447517494216E-2</v>
      </c>
    </row>
    <row r="7123" spans="2:5" x14ac:dyDescent="0.35">
      <c r="B7123" s="191">
        <v>38357</v>
      </c>
      <c r="C7123" s="72">
        <v>34.74</v>
      </c>
      <c r="D7123" s="192">
        <f t="shared" si="113"/>
        <v>-0.86033047883246894</v>
      </c>
      <c r="E7123">
        <v>-2.7707808564231606E-2</v>
      </c>
    </row>
    <row r="7124" spans="2:5" x14ac:dyDescent="0.35">
      <c r="B7124" s="191">
        <v>43150</v>
      </c>
      <c r="C7124" s="72">
        <v>248.73</v>
      </c>
      <c r="D7124" s="192">
        <f t="shared" si="113"/>
        <v>2.5507494646680944</v>
      </c>
      <c r="E7124">
        <v>-2.7752804596802627E-2</v>
      </c>
    </row>
    <row r="7125" spans="2:5" x14ac:dyDescent="0.35">
      <c r="B7125" s="191">
        <v>40689</v>
      </c>
      <c r="C7125" s="72">
        <v>70.05</v>
      </c>
      <c r="D7125" s="192">
        <f t="shared" si="113"/>
        <v>1.8580171358629127</v>
      </c>
      <c r="E7125">
        <v>-2.7758501040943795E-2</v>
      </c>
    </row>
    <row r="7126" spans="2:5" x14ac:dyDescent="0.35">
      <c r="B7126" s="191">
        <v>38043</v>
      </c>
      <c r="C7126" s="72">
        <v>24.51</v>
      </c>
      <c r="D7126" s="192">
        <f t="shared" si="113"/>
        <v>0.55619047619047635</v>
      </c>
      <c r="E7126">
        <v>-2.776675922253069E-2</v>
      </c>
    </row>
    <row r="7127" spans="2:5" x14ac:dyDescent="0.35">
      <c r="B7127" s="191">
        <v>35101</v>
      </c>
      <c r="C7127" s="72">
        <v>15.75</v>
      </c>
      <c r="D7127" s="192">
        <f t="shared" si="113"/>
        <v>-0.80314960629921262</v>
      </c>
      <c r="E7127">
        <v>-2.777777777777779E-2</v>
      </c>
    </row>
    <row r="7128" spans="2:5" x14ac:dyDescent="0.35">
      <c r="B7128" s="191">
        <v>40675</v>
      </c>
      <c r="C7128" s="72">
        <v>80.010000000000005</v>
      </c>
      <c r="D7128" s="192">
        <f t="shared" si="113"/>
        <v>-1.1489992587101483E-2</v>
      </c>
      <c r="E7128">
        <v>-2.7825030376670612E-2</v>
      </c>
    </row>
    <row r="7129" spans="2:5" x14ac:dyDescent="0.35">
      <c r="B7129" s="191">
        <v>40296</v>
      </c>
      <c r="C7129" s="72">
        <v>80.94</v>
      </c>
      <c r="D7129" s="192">
        <f t="shared" si="113"/>
        <v>1.9812154696132596</v>
      </c>
      <c r="E7129">
        <v>-2.786452077828494E-2</v>
      </c>
    </row>
    <row r="7130" spans="2:5" x14ac:dyDescent="0.35">
      <c r="B7130" s="191">
        <v>38002</v>
      </c>
      <c r="C7130" s="72">
        <v>27.15</v>
      </c>
      <c r="D7130" s="192">
        <f t="shared" si="113"/>
        <v>-0.5356593124679323</v>
      </c>
      <c r="E7130">
        <v>-2.7926960257787403E-2</v>
      </c>
    </row>
    <row r="7131" spans="2:5" x14ac:dyDescent="0.35">
      <c r="B7131" s="191">
        <v>39392</v>
      </c>
      <c r="C7131" s="72">
        <v>58.47</v>
      </c>
      <c r="D7131" s="192">
        <f t="shared" si="113"/>
        <v>1.5083655083655083</v>
      </c>
      <c r="E7131">
        <v>-2.7930174563591037E-2</v>
      </c>
    </row>
    <row r="7132" spans="2:5" x14ac:dyDescent="0.35">
      <c r="B7132" s="191">
        <v>38120</v>
      </c>
      <c r="C7132" s="72">
        <v>23.31</v>
      </c>
      <c r="D7132" s="192">
        <f t="shared" si="113"/>
        <v>-0.80621830576107745</v>
      </c>
      <c r="E7132">
        <v>-2.7939949958298627E-2</v>
      </c>
    </row>
    <row r="7133" spans="2:5" x14ac:dyDescent="0.35">
      <c r="B7133" s="191">
        <v>42382</v>
      </c>
      <c r="C7133" s="72">
        <v>120.29</v>
      </c>
      <c r="D7133" s="192">
        <f t="shared" si="113"/>
        <v>1.0474893617021279</v>
      </c>
      <c r="E7133">
        <v>-2.7959595959595962E-2</v>
      </c>
    </row>
    <row r="7134" spans="2:5" x14ac:dyDescent="0.35">
      <c r="B7134" s="191">
        <v>39981</v>
      </c>
      <c r="C7134" s="72">
        <v>58.75</v>
      </c>
      <c r="D7134" s="192">
        <f t="shared" si="113"/>
        <v>-0.92275733312297037</v>
      </c>
      <c r="E7134">
        <v>-2.7961614824619452E-2</v>
      </c>
    </row>
    <row r="7135" spans="2:5" x14ac:dyDescent="0.35">
      <c r="B7135" s="191">
        <v>44676</v>
      </c>
      <c r="C7135" s="72">
        <v>760.59</v>
      </c>
      <c r="D7135" s="192">
        <f t="shared" si="113"/>
        <v>4.5388144480046613</v>
      </c>
      <c r="E7135">
        <v>-2.8012421566497525E-2</v>
      </c>
    </row>
    <row r="7136" spans="2:5" x14ac:dyDescent="0.35">
      <c r="B7136" s="191">
        <v>41568</v>
      </c>
      <c r="C7136" s="72">
        <v>137.32</v>
      </c>
      <c r="D7136" s="192">
        <f t="shared" si="113"/>
        <v>4.2835706040784922</v>
      </c>
      <c r="E7136">
        <v>-2.8029445073612713E-2</v>
      </c>
    </row>
    <row r="7137" spans="2:5" x14ac:dyDescent="0.35">
      <c r="B7137" s="191">
        <v>35661</v>
      </c>
      <c r="C7137" s="72">
        <v>25.99</v>
      </c>
      <c r="D7137" s="192">
        <f t="shared" si="113"/>
        <v>-0.50286916602907428</v>
      </c>
      <c r="E7137">
        <v>-2.8047868362004458E-2</v>
      </c>
    </row>
    <row r="7138" spans="2:5" x14ac:dyDescent="0.35">
      <c r="B7138" s="191">
        <v>39038</v>
      </c>
      <c r="C7138" s="72">
        <v>52.28</v>
      </c>
      <c r="D7138" s="192">
        <f t="shared" si="113"/>
        <v>0.61059765865680826</v>
      </c>
      <c r="E7138">
        <v>-2.807213236661088E-2</v>
      </c>
    </row>
    <row r="7139" spans="2:5" x14ac:dyDescent="0.35">
      <c r="B7139" s="191">
        <v>36518</v>
      </c>
      <c r="C7139" s="72">
        <v>32.46</v>
      </c>
      <c r="D7139" s="192">
        <f t="shared" si="113"/>
        <v>1.3590116279069768</v>
      </c>
      <c r="E7139">
        <v>-2.8143712574850266E-2</v>
      </c>
    </row>
    <row r="7140" spans="2:5" x14ac:dyDescent="0.35">
      <c r="B7140" s="191">
        <v>35450</v>
      </c>
      <c r="C7140" s="72">
        <v>13.76</v>
      </c>
      <c r="D7140" s="192">
        <f t="shared" si="113"/>
        <v>-0.92091499511466179</v>
      </c>
      <c r="E7140">
        <v>-2.8248587570621542E-2</v>
      </c>
    </row>
    <row r="7141" spans="2:5" x14ac:dyDescent="0.35">
      <c r="B7141" s="191">
        <v>43504</v>
      </c>
      <c r="C7141" s="72">
        <v>173.99</v>
      </c>
      <c r="D7141" s="192">
        <f t="shared" si="113"/>
        <v>8.2106934886183165</v>
      </c>
      <c r="E7141">
        <v>-2.826026249650937E-2</v>
      </c>
    </row>
    <row r="7142" spans="2:5" x14ac:dyDescent="0.35">
      <c r="B7142" s="191">
        <v>35590</v>
      </c>
      <c r="C7142" s="72">
        <v>18.89</v>
      </c>
      <c r="D7142" s="192">
        <f t="shared" si="113"/>
        <v>7.8812107367218776E-2</v>
      </c>
      <c r="E7142">
        <v>-2.8292181069958899E-2</v>
      </c>
    </row>
    <row r="7143" spans="2:5" x14ac:dyDescent="0.35">
      <c r="B7143" s="191">
        <v>35990</v>
      </c>
      <c r="C7143" s="72">
        <v>17.510000000000002</v>
      </c>
      <c r="D7143" s="192">
        <f t="shared" si="113"/>
        <v>-0.84668592942824616</v>
      </c>
      <c r="E7143">
        <v>-2.8301886792452713E-2</v>
      </c>
    </row>
    <row r="7144" spans="2:5" x14ac:dyDescent="0.35">
      <c r="B7144" s="191">
        <v>42326</v>
      </c>
      <c r="C7144" s="72">
        <v>114.21</v>
      </c>
      <c r="D7144" s="192">
        <f t="shared" si="113"/>
        <v>7.7718894009216584</v>
      </c>
      <c r="E7144">
        <v>-2.8330781010719841E-2</v>
      </c>
    </row>
    <row r="7145" spans="2:5" x14ac:dyDescent="0.35">
      <c r="B7145" s="191">
        <v>35549</v>
      </c>
      <c r="C7145" s="72">
        <v>13.02</v>
      </c>
      <c r="D7145" s="192">
        <f t="shared" si="113"/>
        <v>-0.98743049119555149</v>
      </c>
      <c r="E7145">
        <v>-2.8358208955223896E-2</v>
      </c>
    </row>
    <row r="7146" spans="2:5" x14ac:dyDescent="0.35">
      <c r="B7146" s="191">
        <v>46100</v>
      </c>
      <c r="C7146" s="72">
        <v>1035.8399999999999</v>
      </c>
      <c r="D7146" s="192">
        <f t="shared" si="113"/>
        <v>8.1223249669749009</v>
      </c>
      <c r="E7146">
        <v>-2.8365601080594383E-2</v>
      </c>
    </row>
    <row r="7147" spans="2:5" x14ac:dyDescent="0.35">
      <c r="B7147" s="191">
        <v>42313</v>
      </c>
      <c r="C7147" s="72">
        <v>113.55</v>
      </c>
      <c r="D7147" s="192">
        <f t="shared" si="113"/>
        <v>6.0659614187927815</v>
      </c>
      <c r="E7147">
        <v>-2.8407632412081885E-2</v>
      </c>
    </row>
    <row r="7148" spans="2:5" x14ac:dyDescent="0.35">
      <c r="B7148" s="191">
        <v>36000</v>
      </c>
      <c r="C7148" s="72">
        <v>16.07</v>
      </c>
      <c r="D7148" s="192">
        <f t="shared" si="113"/>
        <v>-0.74988326848249032</v>
      </c>
      <c r="E7148">
        <v>-2.8415961305924942E-2</v>
      </c>
    </row>
    <row r="7149" spans="2:5" x14ac:dyDescent="0.35">
      <c r="B7149" s="191">
        <v>39562</v>
      </c>
      <c r="C7149" s="72">
        <v>64.25</v>
      </c>
      <c r="D7149" s="192">
        <f t="shared" si="113"/>
        <v>5.2682926829268295</v>
      </c>
      <c r="E7149">
        <v>-2.8428852260698578E-2</v>
      </c>
    </row>
    <row r="7150" spans="2:5" x14ac:dyDescent="0.35">
      <c r="B7150" s="191">
        <v>37202</v>
      </c>
      <c r="C7150" s="72">
        <v>10.25</v>
      </c>
      <c r="D7150" s="192">
        <f t="shared" si="113"/>
        <v>-0.89646464646464641</v>
      </c>
      <c r="E7150">
        <v>-2.8436018957346043E-2</v>
      </c>
    </row>
    <row r="7151" spans="2:5" x14ac:dyDescent="0.35">
      <c r="B7151" s="191">
        <v>40498</v>
      </c>
      <c r="C7151" s="72">
        <v>99</v>
      </c>
      <c r="D7151" s="192">
        <f t="shared" si="113"/>
        <v>-0.87079091620986682</v>
      </c>
      <c r="E7151">
        <v>-2.8459273797841078E-2</v>
      </c>
    </row>
    <row r="7152" spans="2:5" x14ac:dyDescent="0.35">
      <c r="B7152" s="191">
        <v>44678</v>
      </c>
      <c r="C7152" s="72">
        <v>766.2</v>
      </c>
      <c r="D7152" s="192">
        <f t="shared" si="113"/>
        <v>13.369842460615155</v>
      </c>
      <c r="E7152">
        <v>-2.8527957398250314E-2</v>
      </c>
    </row>
    <row r="7153" spans="2:5" x14ac:dyDescent="0.35">
      <c r="B7153" s="191">
        <v>39632</v>
      </c>
      <c r="C7153" s="72">
        <v>53.32</v>
      </c>
      <c r="D7153" s="192">
        <f t="shared" si="113"/>
        <v>4.0796408354479841E-2</v>
      </c>
      <c r="E7153">
        <v>-2.8602659865184954E-2</v>
      </c>
    </row>
    <row r="7154" spans="2:5" x14ac:dyDescent="0.35">
      <c r="B7154" s="191">
        <v>38915</v>
      </c>
      <c r="C7154" s="72">
        <v>51.23</v>
      </c>
      <c r="D7154" s="192">
        <f t="shared" si="113"/>
        <v>2.6829618979151686</v>
      </c>
      <c r="E7154">
        <v>-2.8631020098596971E-2</v>
      </c>
    </row>
    <row r="7155" spans="2:5" x14ac:dyDescent="0.35">
      <c r="B7155" s="191">
        <v>36788</v>
      </c>
      <c r="C7155" s="72">
        <v>13.91</v>
      </c>
      <c r="D7155" s="192">
        <f t="shared" si="113"/>
        <v>-0.84776184743351213</v>
      </c>
      <c r="E7155">
        <v>-2.863128491620115E-2</v>
      </c>
    </row>
    <row r="7156" spans="2:5" x14ac:dyDescent="0.35">
      <c r="B7156" s="191">
        <v>40987</v>
      </c>
      <c r="C7156" s="72">
        <v>91.37</v>
      </c>
      <c r="D7156" s="192">
        <f t="shared" si="113"/>
        <v>1.7299073797430538</v>
      </c>
      <c r="E7156">
        <v>-2.8702030402891321E-2</v>
      </c>
    </row>
    <row r="7157" spans="2:5" x14ac:dyDescent="0.35">
      <c r="B7157" s="191">
        <v>36538</v>
      </c>
      <c r="C7157" s="72">
        <v>33.47</v>
      </c>
      <c r="D7157" s="192">
        <f t="shared" si="113"/>
        <v>-0.42093425605536328</v>
      </c>
      <c r="E7157">
        <v>-2.8728961114335538E-2</v>
      </c>
    </row>
    <row r="7158" spans="2:5" x14ac:dyDescent="0.35">
      <c r="B7158" s="191">
        <v>39339</v>
      </c>
      <c r="C7158" s="72">
        <v>57.8</v>
      </c>
      <c r="D7158" s="192">
        <f t="shared" si="113"/>
        <v>7.6550568075991698E-2</v>
      </c>
      <c r="E7158">
        <v>-2.8734666442614687E-2</v>
      </c>
    </row>
    <row r="7159" spans="2:5" x14ac:dyDescent="0.35">
      <c r="B7159" s="191">
        <v>39062</v>
      </c>
      <c r="C7159" s="72">
        <v>53.69</v>
      </c>
      <c r="D7159" s="192">
        <f t="shared" si="113"/>
        <v>-0.48690749235474007</v>
      </c>
      <c r="E7159">
        <v>-2.8762662807525374E-2</v>
      </c>
    </row>
    <row r="7160" spans="2:5" x14ac:dyDescent="0.35">
      <c r="B7160" s="191">
        <v>40493</v>
      </c>
      <c r="C7160" s="72">
        <v>104.64</v>
      </c>
      <c r="D7160" s="192">
        <f t="shared" si="113"/>
        <v>2.7384780278670955</v>
      </c>
      <c r="E7160">
        <v>-2.8772971969556305E-2</v>
      </c>
    </row>
    <row r="7161" spans="2:5" x14ac:dyDescent="0.35">
      <c r="B7161" s="191">
        <v>38210</v>
      </c>
      <c r="C7161" s="72">
        <v>27.99</v>
      </c>
      <c r="D7161" s="192">
        <f t="shared" si="113"/>
        <v>-0.70220236195339925</v>
      </c>
      <c r="E7161">
        <v>-2.8799444829979204E-2</v>
      </c>
    </row>
    <row r="7162" spans="2:5" x14ac:dyDescent="0.35">
      <c r="B7162" s="191">
        <v>41037</v>
      </c>
      <c r="C7162" s="72">
        <v>93.99</v>
      </c>
      <c r="D7162" s="192">
        <f t="shared" si="113"/>
        <v>7.45994599459946</v>
      </c>
      <c r="E7162">
        <v>-2.8828270303781878E-2</v>
      </c>
    </row>
    <row r="7163" spans="2:5" x14ac:dyDescent="0.35">
      <c r="B7163" s="191">
        <v>37476</v>
      </c>
      <c r="C7163" s="72">
        <v>11.11</v>
      </c>
      <c r="D7163" s="192">
        <f t="shared" si="113"/>
        <v>-0.68835904628331002</v>
      </c>
      <c r="E7163">
        <v>-2.8846153846153855E-2</v>
      </c>
    </row>
    <row r="7164" spans="2:5" x14ac:dyDescent="0.35">
      <c r="B7164" s="191">
        <v>36451</v>
      </c>
      <c r="C7164" s="72">
        <v>35.65</v>
      </c>
      <c r="D7164" s="192">
        <f t="shared" si="113"/>
        <v>-0.95329245604381208</v>
      </c>
      <c r="E7164">
        <v>-2.8874965949332698E-2</v>
      </c>
    </row>
    <row r="7165" spans="2:5" x14ac:dyDescent="0.35">
      <c r="B7165" s="191">
        <v>44777</v>
      </c>
      <c r="C7165" s="72">
        <v>763.26</v>
      </c>
      <c r="D7165" s="192">
        <f t="shared" si="113"/>
        <v>62.131513647642677</v>
      </c>
      <c r="E7165">
        <v>-2.8906587953892005E-2</v>
      </c>
    </row>
    <row r="7166" spans="2:5" x14ac:dyDescent="0.35">
      <c r="B7166" s="191">
        <v>37459</v>
      </c>
      <c r="C7166" s="72">
        <v>12.09</v>
      </c>
      <c r="D7166" s="192">
        <f t="shared" si="113"/>
        <v>-0.36800836382645052</v>
      </c>
      <c r="E7166">
        <v>-2.8915662650602414E-2</v>
      </c>
    </row>
    <row r="7167" spans="2:5" x14ac:dyDescent="0.35">
      <c r="B7167" s="191">
        <v>36724</v>
      </c>
      <c r="C7167" s="72">
        <v>19.13</v>
      </c>
      <c r="D7167" s="192">
        <f t="shared" si="113"/>
        <v>0.23979261179520406</v>
      </c>
      <c r="E7167">
        <v>-2.8934010152284251E-2</v>
      </c>
    </row>
    <row r="7168" spans="2:5" x14ac:dyDescent="0.35">
      <c r="B7168" s="191">
        <v>36084</v>
      </c>
      <c r="C7168" s="72">
        <v>15.43</v>
      </c>
      <c r="D7168" s="192">
        <f t="shared" si="113"/>
        <v>-0.64569460390355915</v>
      </c>
      <c r="E7168">
        <v>-2.8949024543738267E-2</v>
      </c>
    </row>
    <row r="7169" spans="2:5" x14ac:dyDescent="0.35">
      <c r="B7169" s="191">
        <v>39849</v>
      </c>
      <c r="C7169" s="72">
        <v>43.55</v>
      </c>
      <c r="D7169" s="192">
        <f t="shared" si="113"/>
        <v>-0.3488337320574163</v>
      </c>
      <c r="E7169">
        <v>-2.898550724637694E-2</v>
      </c>
    </row>
    <row r="7170" spans="2:5" x14ac:dyDescent="0.35">
      <c r="B7170" s="191">
        <v>40032</v>
      </c>
      <c r="C7170" s="72">
        <v>66.88</v>
      </c>
      <c r="D7170" s="192">
        <f t="shared" si="113"/>
        <v>0.59124434927432779</v>
      </c>
      <c r="E7170">
        <v>-2.9036004645760727E-2</v>
      </c>
    </row>
    <row r="7171" spans="2:5" x14ac:dyDescent="0.35">
      <c r="B7171" s="191">
        <v>39896</v>
      </c>
      <c r="C7171" s="72">
        <v>42.03</v>
      </c>
      <c r="D7171" s="192">
        <f t="shared" si="113"/>
        <v>-0.95383804325143606</v>
      </c>
      <c r="E7171">
        <v>-2.9106029106029108E-2</v>
      </c>
    </row>
    <row r="7172" spans="2:5" x14ac:dyDescent="0.35">
      <c r="B7172" s="191">
        <v>45610</v>
      </c>
      <c r="C7172" s="72">
        <v>910.49</v>
      </c>
      <c r="D7172" s="192">
        <f t="shared" ref="D7172:D7235" si="114">C7172/C7173-1</f>
        <v>7.6302369668246453</v>
      </c>
      <c r="E7172">
        <v>-2.9131700451050735E-2</v>
      </c>
    </row>
    <row r="7173" spans="2:5" x14ac:dyDescent="0.35">
      <c r="B7173" s="191">
        <v>41354</v>
      </c>
      <c r="C7173" s="72">
        <v>105.5</v>
      </c>
      <c r="D7173" s="192">
        <f t="shared" si="114"/>
        <v>3.2284569138276558</v>
      </c>
      <c r="E7173">
        <v>-2.917088432870163E-2</v>
      </c>
    </row>
    <row r="7174" spans="2:5" x14ac:dyDescent="0.35">
      <c r="B7174" s="191">
        <v>36304</v>
      </c>
      <c r="C7174" s="72">
        <v>24.95</v>
      </c>
      <c r="D7174" s="192">
        <f t="shared" si="114"/>
        <v>-0.45249067368883034</v>
      </c>
      <c r="E7174">
        <v>-2.9182879377431914E-2</v>
      </c>
    </row>
    <row r="7175" spans="2:5" x14ac:dyDescent="0.35">
      <c r="B7175" s="191">
        <v>39141</v>
      </c>
      <c r="C7175" s="72">
        <v>45.57</v>
      </c>
      <c r="D7175" s="192">
        <f t="shared" si="114"/>
        <v>-0.22155790912196782</v>
      </c>
      <c r="E7175">
        <v>-2.9186195142735349E-2</v>
      </c>
    </row>
    <row r="7176" spans="2:5" x14ac:dyDescent="0.35">
      <c r="B7176" s="191">
        <v>39617</v>
      </c>
      <c r="C7176" s="72">
        <v>58.54</v>
      </c>
      <c r="D7176" s="192">
        <f t="shared" si="114"/>
        <v>-0.35726833552920512</v>
      </c>
      <c r="E7176">
        <v>-2.9187396351575412E-2</v>
      </c>
    </row>
    <row r="7177" spans="2:5" x14ac:dyDescent="0.35">
      <c r="B7177" s="191">
        <v>40521</v>
      </c>
      <c r="C7177" s="72">
        <v>91.08</v>
      </c>
      <c r="D7177" s="192">
        <f t="shared" si="114"/>
        <v>-0.72694567693968104</v>
      </c>
      <c r="E7177">
        <v>-2.9204860370922958E-2</v>
      </c>
    </row>
    <row r="7178" spans="2:5" x14ac:dyDescent="0.35">
      <c r="B7178" s="191">
        <v>43966</v>
      </c>
      <c r="C7178" s="72">
        <v>333.56</v>
      </c>
      <c r="D7178" s="192">
        <f t="shared" si="114"/>
        <v>1.3681931132410368</v>
      </c>
      <c r="E7178">
        <v>-2.9220023282887087E-2</v>
      </c>
    </row>
    <row r="7179" spans="2:5" x14ac:dyDescent="0.35">
      <c r="B7179" s="191">
        <v>41803</v>
      </c>
      <c r="C7179" s="72">
        <v>140.85</v>
      </c>
      <c r="D7179" s="192">
        <f t="shared" si="114"/>
        <v>-0.74750371977125651</v>
      </c>
      <c r="E7179">
        <v>-2.9290144727773915E-2</v>
      </c>
    </row>
    <row r="7180" spans="2:5" x14ac:dyDescent="0.35">
      <c r="B7180" s="191">
        <v>44214</v>
      </c>
      <c r="C7180" s="72">
        <v>557.83000000000004</v>
      </c>
      <c r="D7180" s="192">
        <f t="shared" si="114"/>
        <v>11.586416967509026</v>
      </c>
      <c r="E7180">
        <v>-2.9303774340055933E-2</v>
      </c>
    </row>
    <row r="7181" spans="2:5" x14ac:dyDescent="0.35">
      <c r="B7181" s="191">
        <v>39874</v>
      </c>
      <c r="C7181" s="72">
        <v>44.32</v>
      </c>
      <c r="D7181" s="192">
        <f t="shared" si="114"/>
        <v>-0.21152819782956767</v>
      </c>
      <c r="E7181">
        <v>-2.9347349978098958E-2</v>
      </c>
    </row>
    <row r="7182" spans="2:5" x14ac:dyDescent="0.35">
      <c r="B7182" s="191">
        <v>38642</v>
      </c>
      <c r="C7182" s="72">
        <v>56.21</v>
      </c>
      <c r="D7182" s="192">
        <f t="shared" si="114"/>
        <v>1.0780036968576709</v>
      </c>
      <c r="E7182">
        <v>-2.9355897081678406E-2</v>
      </c>
    </row>
    <row r="7183" spans="2:5" x14ac:dyDescent="0.35">
      <c r="B7183" s="191">
        <v>36243</v>
      </c>
      <c r="C7183" s="72">
        <v>27.05</v>
      </c>
      <c r="D7183" s="192">
        <f t="shared" si="114"/>
        <v>0.91031073446327682</v>
      </c>
      <c r="E7183">
        <v>-2.9422317904556849E-2</v>
      </c>
    </row>
    <row r="7184" spans="2:5" x14ac:dyDescent="0.35">
      <c r="B7184" s="191">
        <v>35447</v>
      </c>
      <c r="C7184" s="72">
        <v>14.16</v>
      </c>
      <c r="D7184" s="192">
        <f t="shared" si="114"/>
        <v>-0.90273389201813437</v>
      </c>
      <c r="E7184">
        <v>-2.9472241261137788E-2</v>
      </c>
    </row>
    <row r="7185" spans="2:5" x14ac:dyDescent="0.35">
      <c r="B7185" s="191">
        <v>41823</v>
      </c>
      <c r="C7185" s="72">
        <v>145.58000000000001</v>
      </c>
      <c r="D7185" s="192">
        <f t="shared" si="114"/>
        <v>7.0653739612188371</v>
      </c>
      <c r="E7185">
        <v>-2.953136457569483E-2</v>
      </c>
    </row>
    <row r="7186" spans="2:5" x14ac:dyDescent="0.35">
      <c r="B7186" s="191">
        <v>35164</v>
      </c>
      <c r="C7186" s="72">
        <v>18.05</v>
      </c>
      <c r="D7186" s="192">
        <f t="shared" si="114"/>
        <v>-0.90208841876864665</v>
      </c>
      <c r="E7186">
        <v>-2.9569892473118364E-2</v>
      </c>
    </row>
    <row r="7187" spans="2:5" x14ac:dyDescent="0.35">
      <c r="B7187" s="191">
        <v>43005</v>
      </c>
      <c r="C7187" s="72">
        <v>184.35</v>
      </c>
      <c r="D7187" s="192">
        <f t="shared" si="114"/>
        <v>8.2313470205307961</v>
      </c>
      <c r="E7187">
        <v>-2.9583618466073602E-2</v>
      </c>
    </row>
    <row r="7188" spans="2:5" x14ac:dyDescent="0.35">
      <c r="B7188" s="191">
        <v>35758</v>
      </c>
      <c r="C7188" s="72">
        <v>19.97</v>
      </c>
      <c r="D7188" s="192">
        <f t="shared" si="114"/>
        <v>0.35665760869565211</v>
      </c>
      <c r="E7188">
        <v>-2.9640427599611274E-2</v>
      </c>
    </row>
    <row r="7189" spans="2:5" x14ac:dyDescent="0.35">
      <c r="B7189" s="191">
        <v>35500</v>
      </c>
      <c r="C7189" s="72">
        <v>14.72</v>
      </c>
      <c r="D7189" s="192">
        <f t="shared" si="114"/>
        <v>0.21753515301902415</v>
      </c>
      <c r="E7189">
        <v>-2.9663810151615011E-2</v>
      </c>
    </row>
    <row r="7190" spans="2:5" x14ac:dyDescent="0.35">
      <c r="B7190" s="191">
        <v>37321</v>
      </c>
      <c r="C7190" s="72">
        <v>12.09</v>
      </c>
      <c r="D7190" s="192">
        <f t="shared" si="114"/>
        <v>-7.4980872226472872E-2</v>
      </c>
      <c r="E7190">
        <v>-2.9695024077046606E-2</v>
      </c>
    </row>
    <row r="7191" spans="2:5" x14ac:dyDescent="0.35">
      <c r="B7191" s="191">
        <v>35479</v>
      </c>
      <c r="C7191" s="72">
        <v>13.07</v>
      </c>
      <c r="D7191" s="192">
        <f t="shared" si="114"/>
        <v>-0.82594220269010521</v>
      </c>
      <c r="E7191">
        <v>-2.9695619896065395E-2</v>
      </c>
    </row>
    <row r="7192" spans="2:5" x14ac:dyDescent="0.35">
      <c r="B7192" s="191">
        <v>40205</v>
      </c>
      <c r="C7192" s="72">
        <v>75.09</v>
      </c>
      <c r="D7192" s="192">
        <f t="shared" si="114"/>
        <v>-0.93432170034111783</v>
      </c>
      <c r="E7192">
        <v>-2.971960201576429E-2</v>
      </c>
    </row>
    <row r="7193" spans="2:5" x14ac:dyDescent="0.35">
      <c r="B7193" s="191">
        <v>46174</v>
      </c>
      <c r="C7193" s="72">
        <v>1143.3</v>
      </c>
      <c r="D7193" s="192">
        <f t="shared" si="114"/>
        <v>10.712939248027865</v>
      </c>
      <c r="E7193">
        <v>-2.9786150712831083E-2</v>
      </c>
    </row>
    <row r="7194" spans="2:5" x14ac:dyDescent="0.35">
      <c r="B7194" s="191">
        <v>40961</v>
      </c>
      <c r="C7194" s="72">
        <v>97.61</v>
      </c>
      <c r="D7194" s="192">
        <f t="shared" si="114"/>
        <v>-0.91530659169985507</v>
      </c>
      <c r="E7194">
        <v>-2.9818109531855708E-2</v>
      </c>
    </row>
    <row r="7195" spans="2:5" x14ac:dyDescent="0.35">
      <c r="B7195" s="191">
        <v>45364</v>
      </c>
      <c r="C7195" s="72">
        <v>1152.51</v>
      </c>
      <c r="D7195" s="192">
        <f t="shared" si="114"/>
        <v>20.490024240164086</v>
      </c>
      <c r="E7195">
        <v>-2.9832905425312584E-2</v>
      </c>
    </row>
    <row r="7196" spans="2:5" x14ac:dyDescent="0.35">
      <c r="B7196" s="191">
        <v>39640</v>
      </c>
      <c r="C7196" s="72">
        <v>53.63</v>
      </c>
      <c r="D7196" s="192">
        <f t="shared" si="114"/>
        <v>-0.84658294476070606</v>
      </c>
      <c r="E7196">
        <v>-2.9848046309696064E-2</v>
      </c>
    </row>
    <row r="7197" spans="2:5" x14ac:dyDescent="0.35">
      <c r="B7197" s="191">
        <v>43885</v>
      </c>
      <c r="C7197" s="72">
        <v>349.57</v>
      </c>
      <c r="D7197" s="192">
        <f t="shared" si="114"/>
        <v>1.9125979003499416</v>
      </c>
      <c r="E7197">
        <v>-2.9969198323944846E-2</v>
      </c>
    </row>
    <row r="7198" spans="2:5" x14ac:dyDescent="0.35">
      <c r="B7198" s="191">
        <v>42206</v>
      </c>
      <c r="C7198" s="72">
        <v>120.02</v>
      </c>
      <c r="D7198" s="192">
        <f t="shared" si="114"/>
        <v>-2.3433685923515135E-2</v>
      </c>
      <c r="E7198">
        <v>-2.9984643982865933E-2</v>
      </c>
    </row>
    <row r="7199" spans="2:5" x14ac:dyDescent="0.35">
      <c r="B7199" s="191">
        <v>42157</v>
      </c>
      <c r="C7199" s="72">
        <v>122.9</v>
      </c>
      <c r="D7199" s="192">
        <f t="shared" si="114"/>
        <v>3.0993995997331556</v>
      </c>
      <c r="E7199">
        <v>-2.9992107340173657E-2</v>
      </c>
    </row>
    <row r="7200" spans="2:5" x14ac:dyDescent="0.35">
      <c r="B7200" s="191">
        <v>36514</v>
      </c>
      <c r="C7200" s="72">
        <v>29.98</v>
      </c>
      <c r="D7200" s="192">
        <f t="shared" si="114"/>
        <v>-9.6715878276589229E-2</v>
      </c>
      <c r="E7200">
        <v>-3.0087350372047905E-2</v>
      </c>
    </row>
    <row r="7201" spans="2:5" x14ac:dyDescent="0.35">
      <c r="B7201" s="191">
        <v>36404</v>
      </c>
      <c r="C7201" s="72">
        <v>33.19</v>
      </c>
      <c r="D7201" s="192">
        <f t="shared" si="114"/>
        <v>-0.96875088267693554</v>
      </c>
      <c r="E7201">
        <v>-3.0099357101110447E-2</v>
      </c>
    </row>
    <row r="7202" spans="2:5" x14ac:dyDescent="0.35">
      <c r="B7202" s="191">
        <v>45904</v>
      </c>
      <c r="C7202" s="72">
        <v>1062.1099999999999</v>
      </c>
      <c r="D7202" s="192">
        <f t="shared" si="114"/>
        <v>46.183918258551749</v>
      </c>
      <c r="E7202">
        <v>-3.015167149105602E-2</v>
      </c>
    </row>
    <row r="7203" spans="2:5" x14ac:dyDescent="0.35">
      <c r="B7203" s="191">
        <v>35632</v>
      </c>
      <c r="C7203" s="72">
        <v>22.51</v>
      </c>
      <c r="D7203" s="192">
        <f t="shared" si="114"/>
        <v>-0.90919359393279275</v>
      </c>
      <c r="E7203">
        <v>-3.0159414045669908E-2</v>
      </c>
    </row>
    <row r="7204" spans="2:5" x14ac:dyDescent="0.35">
      <c r="B7204" s="191">
        <v>43270</v>
      </c>
      <c r="C7204" s="72">
        <v>247.89</v>
      </c>
      <c r="D7204" s="192">
        <f t="shared" si="114"/>
        <v>15.78334461746784</v>
      </c>
      <c r="E7204">
        <v>-3.0164319248826343E-2</v>
      </c>
    </row>
    <row r="7205" spans="2:5" x14ac:dyDescent="0.35">
      <c r="B7205" s="191">
        <v>36949</v>
      </c>
      <c r="C7205" s="72">
        <v>14.77</v>
      </c>
      <c r="D7205" s="192">
        <f t="shared" si="114"/>
        <v>-7.9177057356608405E-2</v>
      </c>
      <c r="E7205">
        <v>-3.0203545633617934E-2</v>
      </c>
    </row>
    <row r="7206" spans="2:5" x14ac:dyDescent="0.35">
      <c r="B7206" s="191">
        <v>35577</v>
      </c>
      <c r="C7206" s="72">
        <v>16.04</v>
      </c>
      <c r="D7206" s="192">
        <f t="shared" si="114"/>
        <v>-7.390300230946889E-2</v>
      </c>
      <c r="E7206">
        <v>-3.0229746070133068E-2</v>
      </c>
    </row>
    <row r="7207" spans="2:5" x14ac:dyDescent="0.35">
      <c r="B7207" s="191">
        <v>35997</v>
      </c>
      <c r="C7207" s="72">
        <v>17.32</v>
      </c>
      <c r="D7207" s="192">
        <f t="shared" si="114"/>
        <v>-0.70963956412405693</v>
      </c>
      <c r="E7207">
        <v>-3.023516237402013E-2</v>
      </c>
    </row>
    <row r="7208" spans="2:5" x14ac:dyDescent="0.35">
      <c r="B7208" s="191">
        <v>38832</v>
      </c>
      <c r="C7208" s="72">
        <v>59.65</v>
      </c>
      <c r="D7208" s="192">
        <f t="shared" si="114"/>
        <v>3.3413391557496359</v>
      </c>
      <c r="E7208">
        <v>-3.0238985530807949E-2</v>
      </c>
    </row>
    <row r="7209" spans="2:5" x14ac:dyDescent="0.35">
      <c r="B7209" s="191">
        <v>37047</v>
      </c>
      <c r="C7209" s="72">
        <v>13.74</v>
      </c>
      <c r="D7209" s="192">
        <f t="shared" si="114"/>
        <v>-0.81537221177102925</v>
      </c>
      <c r="E7209">
        <v>-3.0345800988002769E-2</v>
      </c>
    </row>
    <row r="7210" spans="2:5" x14ac:dyDescent="0.35">
      <c r="B7210" s="191">
        <v>40781</v>
      </c>
      <c r="C7210" s="72">
        <v>74.42</v>
      </c>
      <c r="D7210" s="192">
        <f t="shared" si="114"/>
        <v>0.77868068833652004</v>
      </c>
      <c r="E7210">
        <v>-3.0358306188925099E-2</v>
      </c>
    </row>
    <row r="7211" spans="2:5" x14ac:dyDescent="0.35">
      <c r="B7211" s="191">
        <v>39799</v>
      </c>
      <c r="C7211" s="72">
        <v>41.84</v>
      </c>
      <c r="D7211" s="192">
        <f t="shared" si="114"/>
        <v>2.5457627118644068</v>
      </c>
      <c r="E7211">
        <v>-3.0359212050984796E-2</v>
      </c>
    </row>
    <row r="7212" spans="2:5" x14ac:dyDescent="0.35">
      <c r="B7212" s="191">
        <v>37231</v>
      </c>
      <c r="C7212" s="72">
        <v>11.8</v>
      </c>
      <c r="D7212" s="192">
        <f t="shared" si="114"/>
        <v>-0.95019836245462985</v>
      </c>
      <c r="E7212">
        <v>-3.0402629416598104E-2</v>
      </c>
    </row>
    <row r="7213" spans="2:5" x14ac:dyDescent="0.35">
      <c r="B7213" s="191">
        <v>43255</v>
      </c>
      <c r="C7213" s="72">
        <v>236.94</v>
      </c>
      <c r="D7213" s="192">
        <f t="shared" si="114"/>
        <v>-0.67640431023886594</v>
      </c>
      <c r="E7213">
        <v>-3.0404714162949653E-2</v>
      </c>
    </row>
    <row r="7214" spans="2:5" x14ac:dyDescent="0.35">
      <c r="B7214" s="191">
        <v>44844</v>
      </c>
      <c r="C7214" s="72">
        <v>732.21</v>
      </c>
      <c r="D7214" s="192">
        <f t="shared" si="114"/>
        <v>28.849571952710967</v>
      </c>
      <c r="E7214">
        <v>-3.0416589422389229E-2</v>
      </c>
    </row>
    <row r="7215" spans="2:5" x14ac:dyDescent="0.35">
      <c r="B7215" s="191">
        <v>36259</v>
      </c>
      <c r="C7215" s="72">
        <v>24.53</v>
      </c>
      <c r="D7215" s="192">
        <f t="shared" si="114"/>
        <v>-0.83292466966353351</v>
      </c>
      <c r="E7215">
        <v>-3.0434782608695587E-2</v>
      </c>
    </row>
    <row r="7216" spans="2:5" x14ac:dyDescent="0.35">
      <c r="B7216" s="191">
        <v>41229</v>
      </c>
      <c r="C7216" s="72">
        <v>146.82</v>
      </c>
      <c r="D7216" s="192">
        <f t="shared" si="114"/>
        <v>1.0134393856280854</v>
      </c>
      <c r="E7216">
        <v>-3.0443109027273429E-2</v>
      </c>
    </row>
    <row r="7217" spans="2:5" x14ac:dyDescent="0.35">
      <c r="B7217" s="191">
        <v>40834</v>
      </c>
      <c r="C7217" s="72">
        <v>72.92</v>
      </c>
      <c r="D7217" s="192">
        <f t="shared" si="114"/>
        <v>-0.32922454236040832</v>
      </c>
      <c r="E7217">
        <v>-3.0448078712936977E-2</v>
      </c>
    </row>
    <row r="7218" spans="2:5" x14ac:dyDescent="0.35">
      <c r="B7218" s="191">
        <v>42389</v>
      </c>
      <c r="C7218" s="72">
        <v>108.71</v>
      </c>
      <c r="D7218" s="192">
        <f t="shared" si="114"/>
        <v>8.2519148936170215</v>
      </c>
      <c r="E7218">
        <v>-3.0500312137697327E-2</v>
      </c>
    </row>
    <row r="7219" spans="2:5" x14ac:dyDescent="0.35">
      <c r="B7219" s="191">
        <v>35390</v>
      </c>
      <c r="C7219" s="72">
        <v>11.75</v>
      </c>
      <c r="D7219" s="192">
        <f t="shared" si="114"/>
        <v>-0.91036008544400371</v>
      </c>
      <c r="E7219">
        <v>-3.0528052805280481E-2</v>
      </c>
    </row>
    <row r="7220" spans="2:5" x14ac:dyDescent="0.35">
      <c r="B7220" s="191">
        <v>42669</v>
      </c>
      <c r="C7220" s="72">
        <v>131.08000000000001</v>
      </c>
      <c r="D7220" s="192">
        <f t="shared" si="114"/>
        <v>7.1264724116553015</v>
      </c>
      <c r="E7220">
        <v>-3.0616772666765213E-2</v>
      </c>
    </row>
    <row r="7221" spans="2:5" x14ac:dyDescent="0.35">
      <c r="B7221" s="191">
        <v>36076</v>
      </c>
      <c r="C7221" s="72">
        <v>16.13</v>
      </c>
      <c r="D7221" s="192">
        <f t="shared" si="114"/>
        <v>-0.60064372369398367</v>
      </c>
      <c r="E7221">
        <v>-3.0649038461538547E-2</v>
      </c>
    </row>
    <row r="7222" spans="2:5" x14ac:dyDescent="0.35">
      <c r="B7222" s="191">
        <v>39783</v>
      </c>
      <c r="C7222" s="72">
        <v>40.39</v>
      </c>
      <c r="D7222" s="192">
        <f t="shared" si="114"/>
        <v>2.8799231508165226</v>
      </c>
      <c r="E7222">
        <v>-3.0717542596592318E-2</v>
      </c>
    </row>
    <row r="7223" spans="2:5" x14ac:dyDescent="0.35">
      <c r="B7223" s="191">
        <v>37497</v>
      </c>
      <c r="C7223" s="72">
        <v>10.41</v>
      </c>
      <c r="D7223" s="192">
        <f t="shared" si="114"/>
        <v>-0.77822752449936083</v>
      </c>
      <c r="E7223">
        <v>-3.0726256983240274E-2</v>
      </c>
    </row>
    <row r="7224" spans="2:5" x14ac:dyDescent="0.35">
      <c r="B7224" s="191">
        <v>39140</v>
      </c>
      <c r="C7224" s="72">
        <v>46.94</v>
      </c>
      <c r="D7224" s="192">
        <f t="shared" si="114"/>
        <v>-0.91922355492075514</v>
      </c>
      <c r="E7224">
        <v>-3.0766054098699147E-2</v>
      </c>
    </row>
    <row r="7225" spans="2:5" x14ac:dyDescent="0.35">
      <c r="B7225" s="191">
        <v>44253</v>
      </c>
      <c r="C7225" s="72">
        <v>581.11</v>
      </c>
      <c r="D7225" s="192">
        <f t="shared" si="114"/>
        <v>34.563647490820074</v>
      </c>
      <c r="E7225">
        <v>-3.0788731924546009E-2</v>
      </c>
    </row>
    <row r="7226" spans="2:5" x14ac:dyDescent="0.35">
      <c r="B7226" s="191">
        <v>36920</v>
      </c>
      <c r="C7226" s="72">
        <v>16.34</v>
      </c>
      <c r="D7226" s="192">
        <f t="shared" si="114"/>
        <v>-0.83095385888681972</v>
      </c>
      <c r="E7226">
        <v>-3.084223013048637E-2</v>
      </c>
    </row>
    <row r="7227" spans="2:5" x14ac:dyDescent="0.35">
      <c r="B7227" s="191">
        <v>40945</v>
      </c>
      <c r="C7227" s="72">
        <v>96.66</v>
      </c>
      <c r="D7227" s="192">
        <f t="shared" si="114"/>
        <v>3.22465034965035</v>
      </c>
      <c r="E7227">
        <v>-3.0880288750751994E-2</v>
      </c>
    </row>
    <row r="7228" spans="2:5" x14ac:dyDescent="0.35">
      <c r="B7228" s="191">
        <v>38083</v>
      </c>
      <c r="C7228" s="72">
        <v>22.88</v>
      </c>
      <c r="D7228" s="192">
        <f t="shared" si="114"/>
        <v>1.1483568075117367</v>
      </c>
      <c r="E7228">
        <v>-3.0919102075391836E-2</v>
      </c>
    </row>
    <row r="7229" spans="2:5" x14ac:dyDescent="0.35">
      <c r="B7229" s="191">
        <v>36823</v>
      </c>
      <c r="C7229" s="72">
        <v>10.65</v>
      </c>
      <c r="D7229" s="192">
        <f t="shared" si="114"/>
        <v>-0.88797727989902175</v>
      </c>
      <c r="E7229">
        <v>-3.0937215650591487E-2</v>
      </c>
    </row>
    <row r="7230" spans="2:5" x14ac:dyDescent="0.35">
      <c r="B7230" s="191">
        <v>41099</v>
      </c>
      <c r="C7230" s="72">
        <v>95.07</v>
      </c>
      <c r="D7230" s="192">
        <f t="shared" si="114"/>
        <v>-0.87363258144697142</v>
      </c>
      <c r="E7230">
        <v>-3.0985628376312357E-2</v>
      </c>
    </row>
    <row r="7231" spans="2:5" x14ac:dyDescent="0.35">
      <c r="B7231" s="191">
        <v>44837</v>
      </c>
      <c r="C7231" s="72">
        <v>752.33</v>
      </c>
      <c r="D7231" s="192">
        <f t="shared" si="114"/>
        <v>35.503153808830668</v>
      </c>
      <c r="E7231">
        <v>-3.1014541286175978E-2</v>
      </c>
    </row>
    <row r="7232" spans="2:5" x14ac:dyDescent="0.35">
      <c r="B7232" s="191">
        <v>36696</v>
      </c>
      <c r="C7232" s="72">
        <v>20.61</v>
      </c>
      <c r="D7232" s="192">
        <f t="shared" si="114"/>
        <v>-0.67604526878340143</v>
      </c>
      <c r="E7232">
        <v>-3.1029619181946355E-2</v>
      </c>
    </row>
    <row r="7233" spans="2:5" x14ac:dyDescent="0.35">
      <c r="B7233" s="191">
        <v>38814</v>
      </c>
      <c r="C7233" s="72">
        <v>63.62</v>
      </c>
      <c r="D7233" s="192">
        <f t="shared" si="114"/>
        <v>5.7864981709344843E-2</v>
      </c>
      <c r="E7233">
        <v>-3.1069144075540622E-2</v>
      </c>
    </row>
    <row r="7234" spans="2:5" x14ac:dyDescent="0.35">
      <c r="B7234" s="191">
        <v>39374</v>
      </c>
      <c r="C7234" s="72">
        <v>60.14</v>
      </c>
      <c r="D7234" s="192">
        <f t="shared" si="114"/>
        <v>3.1693077564636241E-3</v>
      </c>
      <c r="E7234">
        <v>-3.1093926212340861E-2</v>
      </c>
    </row>
    <row r="7235" spans="2:5" x14ac:dyDescent="0.35">
      <c r="B7235" s="191">
        <v>39976</v>
      </c>
      <c r="C7235" s="72">
        <v>59.95</v>
      </c>
      <c r="D7235" s="192">
        <f t="shared" si="114"/>
        <v>1.7575896964121438</v>
      </c>
      <c r="E7235">
        <v>-3.118939883645766E-2</v>
      </c>
    </row>
    <row r="7236" spans="2:5" x14ac:dyDescent="0.35">
      <c r="B7236" s="191">
        <v>36678</v>
      </c>
      <c r="C7236" s="72">
        <v>21.74</v>
      </c>
      <c r="D7236" s="192">
        <f t="shared" ref="D7236:D7299" si="115">C7236/C7237-1</f>
        <v>-0.81175859381764659</v>
      </c>
      <c r="E7236">
        <v>-3.1194295900178415E-2</v>
      </c>
    </row>
    <row r="7237" spans="2:5" x14ac:dyDescent="0.35">
      <c r="B7237" s="191">
        <v>41446</v>
      </c>
      <c r="C7237" s="72">
        <v>115.49</v>
      </c>
      <c r="D7237" s="192">
        <f t="shared" si="115"/>
        <v>-0.88677894984510408</v>
      </c>
      <c r="E7237">
        <v>-3.1205435785588431E-2</v>
      </c>
    </row>
    <row r="7238" spans="2:5" x14ac:dyDescent="0.35">
      <c r="B7238" s="191">
        <v>45691</v>
      </c>
      <c r="C7238" s="72">
        <v>1020.04</v>
      </c>
      <c r="D7238" s="192">
        <f t="shared" si="115"/>
        <v>7.9516454585344452</v>
      </c>
      <c r="E7238">
        <v>-3.1365436295782811E-2</v>
      </c>
    </row>
    <row r="7239" spans="2:5" x14ac:dyDescent="0.35">
      <c r="B7239" s="191">
        <v>42755</v>
      </c>
      <c r="C7239" s="72">
        <v>113.95</v>
      </c>
      <c r="D7239" s="192">
        <f t="shared" si="115"/>
        <v>-0.11878431675817802</v>
      </c>
      <c r="E7239">
        <v>-3.1366882012920705E-2</v>
      </c>
    </row>
    <row r="7240" spans="2:5" x14ac:dyDescent="0.35">
      <c r="B7240" s="191">
        <v>42010</v>
      </c>
      <c r="C7240" s="72">
        <v>129.31</v>
      </c>
      <c r="D7240" s="192">
        <f t="shared" si="115"/>
        <v>6.9137086903304779</v>
      </c>
      <c r="E7240">
        <v>-3.1385767790262142E-2</v>
      </c>
    </row>
    <row r="7241" spans="2:5" x14ac:dyDescent="0.35">
      <c r="B7241" s="191">
        <v>36028</v>
      </c>
      <c r="C7241" s="72">
        <v>16.34</v>
      </c>
      <c r="D7241" s="192">
        <f t="shared" si="115"/>
        <v>-0.34561473768522222</v>
      </c>
      <c r="E7241">
        <v>-3.1416716064019079E-2</v>
      </c>
    </row>
    <row r="7242" spans="2:5" x14ac:dyDescent="0.35">
      <c r="B7242" s="191">
        <v>35803</v>
      </c>
      <c r="C7242" s="72">
        <v>24.97</v>
      </c>
      <c r="D7242" s="192">
        <f t="shared" si="115"/>
        <v>-0.20578880407124689</v>
      </c>
      <c r="E7242">
        <v>-3.1419705197827885E-2</v>
      </c>
    </row>
    <row r="7243" spans="2:5" x14ac:dyDescent="0.35">
      <c r="B7243" s="191">
        <v>36521</v>
      </c>
      <c r="C7243" s="72">
        <v>31.44</v>
      </c>
      <c r="D7243" s="192">
        <f t="shared" si="115"/>
        <v>-0.78422894791023268</v>
      </c>
      <c r="E7243">
        <v>-3.1423290203327126E-2</v>
      </c>
    </row>
    <row r="7244" spans="2:5" x14ac:dyDescent="0.35">
      <c r="B7244" s="191">
        <v>41801</v>
      </c>
      <c r="C7244" s="72">
        <v>145.71</v>
      </c>
      <c r="D7244" s="192">
        <f t="shared" si="115"/>
        <v>8.2380032684593596E-2</v>
      </c>
      <c r="E7244">
        <v>-3.1441106088806126E-2</v>
      </c>
    </row>
    <row r="7245" spans="2:5" x14ac:dyDescent="0.35">
      <c r="B7245" s="191">
        <v>41233</v>
      </c>
      <c r="C7245" s="72">
        <v>134.62</v>
      </c>
      <c r="D7245" s="192">
        <f t="shared" si="115"/>
        <v>4.8327556325823231</v>
      </c>
      <c r="E7245">
        <v>-3.144111087128576E-2</v>
      </c>
    </row>
    <row r="7246" spans="2:5" x14ac:dyDescent="0.35">
      <c r="B7246" s="191">
        <v>36312</v>
      </c>
      <c r="C7246" s="72">
        <v>23.08</v>
      </c>
      <c r="D7246" s="192">
        <f t="shared" si="115"/>
        <v>-0.62864038616251006</v>
      </c>
      <c r="E7246">
        <v>-3.1472933277381432E-2</v>
      </c>
    </row>
    <row r="7247" spans="2:5" x14ac:dyDescent="0.35">
      <c r="B7247" s="191">
        <v>39367</v>
      </c>
      <c r="C7247" s="72">
        <v>62.15</v>
      </c>
      <c r="D7247" s="192">
        <f t="shared" si="115"/>
        <v>2.6091753774680604</v>
      </c>
      <c r="E7247">
        <v>-3.1478884213807068E-2</v>
      </c>
    </row>
    <row r="7248" spans="2:5" x14ac:dyDescent="0.35">
      <c r="B7248" s="191">
        <v>36915</v>
      </c>
      <c r="C7248" s="72">
        <v>17.22</v>
      </c>
      <c r="D7248" s="192">
        <f t="shared" si="115"/>
        <v>-0.26252676659528917</v>
      </c>
      <c r="E7248">
        <v>-3.149606299212615E-2</v>
      </c>
    </row>
    <row r="7249" spans="2:5" x14ac:dyDescent="0.35">
      <c r="B7249" s="191">
        <v>38127</v>
      </c>
      <c r="C7249" s="72">
        <v>23.35</v>
      </c>
      <c r="D7249" s="192">
        <f t="shared" si="115"/>
        <v>-0.80855948183979665</v>
      </c>
      <c r="E7249">
        <v>-3.1522189962670977E-2</v>
      </c>
    </row>
    <row r="7250" spans="2:5" x14ac:dyDescent="0.35">
      <c r="B7250" s="191">
        <v>42625</v>
      </c>
      <c r="C7250" s="72">
        <v>121.97</v>
      </c>
      <c r="D7250" s="192">
        <f t="shared" si="115"/>
        <v>0.34165658343416561</v>
      </c>
      <c r="E7250">
        <v>-3.1522947435286608E-2</v>
      </c>
    </row>
    <row r="7251" spans="2:5" x14ac:dyDescent="0.35">
      <c r="B7251" s="191">
        <v>40994</v>
      </c>
      <c r="C7251" s="72">
        <v>90.91</v>
      </c>
      <c r="D7251" s="192">
        <f t="shared" si="115"/>
        <v>0.72112836046951911</v>
      </c>
      <c r="E7251">
        <v>-3.1532971130286636E-2</v>
      </c>
    </row>
    <row r="7252" spans="2:5" x14ac:dyDescent="0.35">
      <c r="B7252" s="191">
        <v>38867</v>
      </c>
      <c r="C7252" s="72">
        <v>52.82</v>
      </c>
      <c r="D7252" s="192">
        <f t="shared" si="115"/>
        <v>-0.3348444780254376</v>
      </c>
      <c r="E7252">
        <v>-3.1536486982031486E-2</v>
      </c>
    </row>
    <row r="7253" spans="2:5" x14ac:dyDescent="0.35">
      <c r="B7253" s="191">
        <v>40772</v>
      </c>
      <c r="C7253" s="72">
        <v>79.41</v>
      </c>
      <c r="D7253" s="192">
        <f t="shared" si="115"/>
        <v>-0.12793762354491545</v>
      </c>
      <c r="E7253">
        <v>-3.1585365853658565E-2</v>
      </c>
    </row>
    <row r="7254" spans="2:5" x14ac:dyDescent="0.35">
      <c r="B7254" s="191">
        <v>42416</v>
      </c>
      <c r="C7254" s="72">
        <v>91.06</v>
      </c>
      <c r="D7254" s="192">
        <f t="shared" si="115"/>
        <v>7.6352771937588937E-3</v>
      </c>
      <c r="E7254">
        <v>-3.1585664149739401E-2</v>
      </c>
    </row>
    <row r="7255" spans="2:5" x14ac:dyDescent="0.35">
      <c r="B7255" s="191">
        <v>41073</v>
      </c>
      <c r="C7255" s="72">
        <v>90.37</v>
      </c>
      <c r="D7255" s="192">
        <f t="shared" si="115"/>
        <v>7.2005444646098002</v>
      </c>
      <c r="E7255">
        <v>-3.1611658808401111E-2</v>
      </c>
    </row>
    <row r="7256" spans="2:5" x14ac:dyDescent="0.35">
      <c r="B7256" s="191">
        <v>37307</v>
      </c>
      <c r="C7256" s="72">
        <v>11.02</v>
      </c>
      <c r="D7256" s="192">
        <f t="shared" si="115"/>
        <v>-0.98464025869037997</v>
      </c>
      <c r="E7256">
        <v>-3.1634446397188154E-2</v>
      </c>
    </row>
    <row r="7257" spans="2:5" x14ac:dyDescent="0.35">
      <c r="B7257" s="191">
        <v>44641</v>
      </c>
      <c r="C7257" s="72">
        <v>717.46</v>
      </c>
      <c r="D7257" s="192">
        <f t="shared" si="115"/>
        <v>32.604683840749416</v>
      </c>
      <c r="E7257">
        <v>-3.1728679973548224E-2</v>
      </c>
    </row>
    <row r="7258" spans="2:5" x14ac:dyDescent="0.35">
      <c r="B7258" s="191">
        <v>36283</v>
      </c>
      <c r="C7258" s="72">
        <v>21.35</v>
      </c>
      <c r="D7258" s="192">
        <f t="shared" si="115"/>
        <v>-0.89089329517579718</v>
      </c>
      <c r="E7258">
        <v>-3.1746031746031744E-2</v>
      </c>
    </row>
    <row r="7259" spans="2:5" x14ac:dyDescent="0.35">
      <c r="B7259" s="191">
        <v>43573</v>
      </c>
      <c r="C7259" s="72">
        <v>195.68</v>
      </c>
      <c r="D7259" s="192">
        <f t="shared" si="115"/>
        <v>0.8351308262215138</v>
      </c>
      <c r="E7259">
        <v>-3.1766452251360655E-2</v>
      </c>
    </row>
    <row r="7260" spans="2:5" x14ac:dyDescent="0.35">
      <c r="B7260" s="191">
        <v>42251</v>
      </c>
      <c r="C7260" s="72">
        <v>106.63</v>
      </c>
      <c r="D7260" s="192">
        <f t="shared" si="115"/>
        <v>-0.22854869049341631</v>
      </c>
      <c r="E7260">
        <v>-3.1780622900208888E-2</v>
      </c>
    </row>
    <row r="7261" spans="2:5" x14ac:dyDescent="0.35">
      <c r="B7261" s="191">
        <v>42067</v>
      </c>
      <c r="C7261" s="72">
        <v>138.22</v>
      </c>
      <c r="D7261" s="192">
        <f t="shared" si="115"/>
        <v>1.0008685581933991</v>
      </c>
      <c r="E7261">
        <v>-3.1801625105071341E-2</v>
      </c>
    </row>
    <row r="7262" spans="2:5" x14ac:dyDescent="0.35">
      <c r="B7262" s="191">
        <v>39590</v>
      </c>
      <c r="C7262" s="72">
        <v>69.08</v>
      </c>
      <c r="D7262" s="192">
        <f t="shared" si="115"/>
        <v>2.0688582852065744</v>
      </c>
      <c r="E7262">
        <v>-3.181499649614572E-2</v>
      </c>
    </row>
    <row r="7263" spans="2:5" x14ac:dyDescent="0.35">
      <c r="B7263" s="191">
        <v>36272</v>
      </c>
      <c r="C7263" s="72">
        <v>22.51</v>
      </c>
      <c r="D7263" s="192">
        <f t="shared" si="115"/>
        <v>-0.6635779405171125</v>
      </c>
      <c r="E7263">
        <v>-3.182795698924723E-2</v>
      </c>
    </row>
    <row r="7264" spans="2:5" x14ac:dyDescent="0.35">
      <c r="B7264" s="191">
        <v>38765</v>
      </c>
      <c r="C7264" s="72">
        <v>66.91</v>
      </c>
      <c r="D7264" s="192">
        <f t="shared" si="115"/>
        <v>0.60648259303721486</v>
      </c>
      <c r="E7264">
        <v>-3.1833309217190076E-2</v>
      </c>
    </row>
    <row r="7265" spans="2:5" x14ac:dyDescent="0.35">
      <c r="B7265" s="191">
        <v>39888</v>
      </c>
      <c r="C7265" s="72">
        <v>41.65</v>
      </c>
      <c r="D7265" s="192">
        <f t="shared" si="115"/>
        <v>0.80851063829787218</v>
      </c>
      <c r="E7265">
        <v>-3.1845653184565448E-2</v>
      </c>
    </row>
    <row r="7266" spans="2:5" x14ac:dyDescent="0.35">
      <c r="B7266" s="191">
        <v>38141</v>
      </c>
      <c r="C7266" s="72">
        <v>23.03</v>
      </c>
      <c r="D7266" s="192">
        <f t="shared" si="115"/>
        <v>0.90016501650165037</v>
      </c>
      <c r="E7266">
        <v>-3.1946195880621975E-2</v>
      </c>
    </row>
    <row r="7267" spans="2:5" x14ac:dyDescent="0.35">
      <c r="B7267" s="191">
        <v>35389</v>
      </c>
      <c r="C7267" s="72">
        <v>12.12</v>
      </c>
      <c r="D7267" s="192">
        <f t="shared" si="115"/>
        <v>-0.97320244096577346</v>
      </c>
      <c r="E7267">
        <v>-3.1948881789137462E-2</v>
      </c>
    </row>
    <row r="7268" spans="2:5" x14ac:dyDescent="0.35">
      <c r="B7268" s="191">
        <v>44119</v>
      </c>
      <c r="C7268" s="72">
        <v>452.28</v>
      </c>
      <c r="D7268" s="192">
        <f t="shared" si="115"/>
        <v>21.704819277108431</v>
      </c>
      <c r="E7268">
        <v>-3.2059238967598325E-2</v>
      </c>
    </row>
    <row r="7269" spans="2:5" x14ac:dyDescent="0.35">
      <c r="B7269" s="191">
        <v>36718</v>
      </c>
      <c r="C7269" s="72">
        <v>19.920000000000002</v>
      </c>
      <c r="D7269" s="192">
        <f t="shared" si="115"/>
        <v>-0.88171723769372368</v>
      </c>
      <c r="E7269">
        <v>-3.2069970845480911E-2</v>
      </c>
    </row>
    <row r="7270" spans="2:5" x14ac:dyDescent="0.35">
      <c r="B7270" s="191">
        <v>43507</v>
      </c>
      <c r="C7270" s="72">
        <v>168.41</v>
      </c>
      <c r="D7270" s="192">
        <f t="shared" si="115"/>
        <v>0.48929961089494167</v>
      </c>
      <c r="E7270">
        <v>-3.207080866716483E-2</v>
      </c>
    </row>
    <row r="7271" spans="2:5" x14ac:dyDescent="0.35">
      <c r="B7271" s="191">
        <v>42184</v>
      </c>
      <c r="C7271" s="72">
        <v>113.08</v>
      </c>
      <c r="D7271" s="192">
        <f t="shared" si="115"/>
        <v>3.4154627098789536</v>
      </c>
      <c r="E7271">
        <v>-3.2097920054780404E-2</v>
      </c>
    </row>
    <row r="7272" spans="2:5" x14ac:dyDescent="0.35">
      <c r="B7272" s="191">
        <v>38040</v>
      </c>
      <c r="C7272" s="72">
        <v>25.61</v>
      </c>
      <c r="D7272" s="192">
        <f t="shared" si="115"/>
        <v>-0.85467854508313001</v>
      </c>
      <c r="E7272">
        <v>-3.2123960695389364E-2</v>
      </c>
    </row>
    <row r="7273" spans="2:5" x14ac:dyDescent="0.35">
      <c r="B7273" s="191">
        <v>42969</v>
      </c>
      <c r="C7273" s="72">
        <v>176.23</v>
      </c>
      <c r="D7273" s="192">
        <f t="shared" si="115"/>
        <v>-0.82487155790080391</v>
      </c>
      <c r="E7273">
        <v>-3.2128734622144273E-2</v>
      </c>
    </row>
    <row r="7274" spans="2:5" x14ac:dyDescent="0.35">
      <c r="B7274" s="191">
        <v>46111</v>
      </c>
      <c r="C7274" s="72">
        <v>1006.29</v>
      </c>
      <c r="D7274" s="192">
        <f t="shared" si="115"/>
        <v>74.946415094339613</v>
      </c>
      <c r="E7274">
        <v>-3.2134269500817658E-2</v>
      </c>
    </row>
    <row r="7275" spans="2:5" x14ac:dyDescent="0.35">
      <c r="B7275" s="191">
        <v>35527</v>
      </c>
      <c r="C7275" s="72">
        <v>13.25</v>
      </c>
      <c r="D7275" s="192">
        <f t="shared" si="115"/>
        <v>0.1894075403949731</v>
      </c>
      <c r="E7275">
        <v>-3.2140248356464562E-2</v>
      </c>
    </row>
    <row r="7276" spans="2:5" x14ac:dyDescent="0.35">
      <c r="B7276" s="191">
        <v>37648</v>
      </c>
      <c r="C7276" s="72">
        <v>11.14</v>
      </c>
      <c r="D7276" s="192">
        <f t="shared" si="115"/>
        <v>-0.57448433919022146</v>
      </c>
      <c r="E7276">
        <v>-3.2145960034752341E-2</v>
      </c>
    </row>
    <row r="7277" spans="2:5" x14ac:dyDescent="0.35">
      <c r="B7277" s="191">
        <v>36244</v>
      </c>
      <c r="C7277" s="72">
        <v>26.18</v>
      </c>
      <c r="D7277" s="192">
        <f t="shared" si="115"/>
        <v>-0.80630364013021605</v>
      </c>
      <c r="E7277">
        <v>-3.2162661737523135E-2</v>
      </c>
    </row>
    <row r="7278" spans="2:5" x14ac:dyDescent="0.35">
      <c r="B7278" s="191">
        <v>42076</v>
      </c>
      <c r="C7278" s="72">
        <v>135.16</v>
      </c>
      <c r="D7278" s="192">
        <f t="shared" si="115"/>
        <v>-0.65396825396825398</v>
      </c>
      <c r="E7278">
        <v>-3.2221108406129129E-2</v>
      </c>
    </row>
    <row r="7279" spans="2:5" x14ac:dyDescent="0.35">
      <c r="B7279" s="191">
        <v>44033</v>
      </c>
      <c r="C7279" s="72">
        <v>390.6</v>
      </c>
      <c r="D7279" s="192">
        <f t="shared" si="115"/>
        <v>31.604340567612688</v>
      </c>
      <c r="E7279">
        <v>-3.2282040482620178E-2</v>
      </c>
    </row>
    <row r="7280" spans="2:5" x14ac:dyDescent="0.35">
      <c r="B7280" s="191">
        <v>36846</v>
      </c>
      <c r="C7280" s="72">
        <v>11.98</v>
      </c>
      <c r="D7280" s="192">
        <f t="shared" si="115"/>
        <v>-0.74018651051832574</v>
      </c>
      <c r="E7280">
        <v>-3.2310177705977439E-2</v>
      </c>
    </row>
    <row r="7281" spans="2:5" x14ac:dyDescent="0.35">
      <c r="B7281" s="191">
        <v>39737</v>
      </c>
      <c r="C7281" s="72">
        <v>46.11</v>
      </c>
      <c r="D7281" s="192">
        <f t="shared" si="115"/>
        <v>-0.96135860820595331</v>
      </c>
      <c r="E7281">
        <v>-3.2318992654774337E-2</v>
      </c>
    </row>
    <row r="7282" spans="2:5" x14ac:dyDescent="0.35">
      <c r="B7282" s="191">
        <v>45362</v>
      </c>
      <c r="C7282" s="72">
        <v>1193.28</v>
      </c>
      <c r="D7282" s="192">
        <f t="shared" si="115"/>
        <v>11.912888215561086</v>
      </c>
      <c r="E7282">
        <v>-3.2418143781522191E-2</v>
      </c>
    </row>
    <row r="7283" spans="2:5" x14ac:dyDescent="0.35">
      <c r="B7283" s="191">
        <v>40990</v>
      </c>
      <c r="C7283" s="72">
        <v>92.41</v>
      </c>
      <c r="D7283" s="192">
        <f t="shared" si="115"/>
        <v>1.381701030927835</v>
      </c>
      <c r="E7283">
        <v>-3.2659897414424877E-2</v>
      </c>
    </row>
    <row r="7284" spans="2:5" x14ac:dyDescent="0.35">
      <c r="B7284" s="191">
        <v>39770</v>
      </c>
      <c r="C7284" s="72">
        <v>38.799999999999997</v>
      </c>
      <c r="D7284" s="192">
        <f t="shared" si="115"/>
        <v>1.9892141756548534</v>
      </c>
      <c r="E7284">
        <v>-3.2660184492645294E-2</v>
      </c>
    </row>
    <row r="7285" spans="2:5" x14ac:dyDescent="0.35">
      <c r="B7285" s="191">
        <v>37001</v>
      </c>
      <c r="C7285" s="72">
        <v>12.98</v>
      </c>
      <c r="D7285" s="192">
        <f t="shared" si="115"/>
        <v>-0.89363271326722937</v>
      </c>
      <c r="E7285">
        <v>-3.2786885245901565E-2</v>
      </c>
    </row>
    <row r="7286" spans="2:5" x14ac:dyDescent="0.35">
      <c r="B7286" s="191">
        <v>42130</v>
      </c>
      <c r="C7286" s="72">
        <v>122.03</v>
      </c>
      <c r="D7286" s="192">
        <f t="shared" si="115"/>
        <v>4.2599137931034488</v>
      </c>
      <c r="E7286">
        <v>-3.281287152254897E-2</v>
      </c>
    </row>
    <row r="7287" spans="2:5" x14ac:dyDescent="0.35">
      <c r="B7287" s="191">
        <v>36334</v>
      </c>
      <c r="C7287" s="72">
        <v>23.2</v>
      </c>
      <c r="D7287" s="192">
        <f t="shared" si="115"/>
        <v>-0.51383067896060353</v>
      </c>
      <c r="E7287">
        <v>-3.2930387661525562E-2</v>
      </c>
    </row>
    <row r="7288" spans="2:5" x14ac:dyDescent="0.35">
      <c r="B7288" s="191">
        <v>39843</v>
      </c>
      <c r="C7288" s="72">
        <v>47.72</v>
      </c>
      <c r="D7288" s="192">
        <f t="shared" si="115"/>
        <v>0.85248447204968936</v>
      </c>
      <c r="E7288">
        <v>-3.3029381965552274E-2</v>
      </c>
    </row>
    <row r="7289" spans="2:5" x14ac:dyDescent="0.35">
      <c r="B7289" s="191">
        <v>36223</v>
      </c>
      <c r="C7289" s="72">
        <v>25.76</v>
      </c>
      <c r="D7289" s="192">
        <f t="shared" si="115"/>
        <v>-0.94469492034866243</v>
      </c>
      <c r="E7289">
        <v>-3.3033033033032955E-2</v>
      </c>
    </row>
    <row r="7290" spans="2:5" x14ac:dyDescent="0.35">
      <c r="B7290" s="191">
        <v>44112</v>
      </c>
      <c r="C7290" s="72">
        <v>465.78</v>
      </c>
      <c r="D7290" s="192">
        <f t="shared" si="115"/>
        <v>42.328372093023255</v>
      </c>
      <c r="E7290">
        <v>-3.3250311332503224E-2</v>
      </c>
    </row>
    <row r="7291" spans="2:5" x14ac:dyDescent="0.35">
      <c r="B7291" s="191">
        <v>37517</v>
      </c>
      <c r="C7291" s="72">
        <v>10.75</v>
      </c>
      <c r="D7291" s="192">
        <f t="shared" si="115"/>
        <v>-0.89442152818699661</v>
      </c>
      <c r="E7291">
        <v>-3.3273381294963933E-2</v>
      </c>
    </row>
    <row r="7292" spans="2:5" x14ac:dyDescent="0.35">
      <c r="B7292" s="191">
        <v>40480</v>
      </c>
      <c r="C7292" s="72">
        <v>101.82</v>
      </c>
      <c r="D7292" s="192">
        <f t="shared" si="115"/>
        <v>2.7758150802462911E-2</v>
      </c>
      <c r="E7292">
        <v>-3.3323839362005225E-2</v>
      </c>
    </row>
    <row r="7293" spans="2:5" x14ac:dyDescent="0.35">
      <c r="B7293" s="191">
        <v>40949</v>
      </c>
      <c r="C7293" s="72">
        <v>99.07</v>
      </c>
      <c r="D7293" s="192">
        <f t="shared" si="115"/>
        <v>0.18038841892052893</v>
      </c>
      <c r="E7293">
        <v>-3.3369109181383583E-2</v>
      </c>
    </row>
    <row r="7294" spans="2:5" x14ac:dyDescent="0.35">
      <c r="B7294" s="191">
        <v>40764</v>
      </c>
      <c r="C7294" s="72">
        <v>83.93</v>
      </c>
      <c r="D7294" s="192">
        <f t="shared" si="115"/>
        <v>2.3424930306650742</v>
      </c>
      <c r="E7294">
        <v>-3.3398594955660443E-2</v>
      </c>
    </row>
    <row r="7295" spans="2:5" x14ac:dyDescent="0.35">
      <c r="B7295" s="191">
        <v>35857</v>
      </c>
      <c r="C7295" s="72">
        <v>25.11</v>
      </c>
      <c r="D7295" s="192">
        <f t="shared" si="115"/>
        <v>-0.96628851446599984</v>
      </c>
      <c r="E7295">
        <v>-3.3487297921478087E-2</v>
      </c>
    </row>
    <row r="7296" spans="2:5" x14ac:dyDescent="0.35">
      <c r="B7296" s="191">
        <v>44686</v>
      </c>
      <c r="C7296" s="72">
        <v>744.85</v>
      </c>
      <c r="D7296" s="192">
        <f t="shared" si="115"/>
        <v>55.30007558578987</v>
      </c>
      <c r="E7296">
        <v>-3.3553476664374471E-2</v>
      </c>
    </row>
    <row r="7297" spans="2:5" x14ac:dyDescent="0.35">
      <c r="B7297" s="191">
        <v>35342</v>
      </c>
      <c r="C7297" s="72">
        <v>13.23</v>
      </c>
      <c r="D7297" s="192">
        <f t="shared" si="115"/>
        <v>-0.97992960951485175</v>
      </c>
      <c r="E7297">
        <v>-3.360116873630381E-2</v>
      </c>
    </row>
    <row r="7298" spans="2:5" x14ac:dyDescent="0.35">
      <c r="B7298" s="191">
        <v>44623</v>
      </c>
      <c r="C7298" s="72">
        <v>659.18</v>
      </c>
      <c r="D7298" s="192">
        <f t="shared" si="115"/>
        <v>4.58485130898924</v>
      </c>
      <c r="E7298">
        <v>-3.3687111528087232E-2</v>
      </c>
    </row>
    <row r="7299" spans="2:5" x14ac:dyDescent="0.35">
      <c r="B7299" s="191">
        <v>42228</v>
      </c>
      <c r="C7299" s="72">
        <v>118.03</v>
      </c>
      <c r="D7299" s="192">
        <f t="shared" si="115"/>
        <v>6.000593119810202</v>
      </c>
      <c r="E7299">
        <v>-3.3729021694637762E-2</v>
      </c>
    </row>
    <row r="7300" spans="2:5" x14ac:dyDescent="0.35">
      <c r="B7300" s="191">
        <v>35262</v>
      </c>
      <c r="C7300" s="72">
        <v>16.86</v>
      </c>
      <c r="D7300" s="192">
        <f t="shared" ref="D7300:D7363" si="116">C7300/C7301-1</f>
        <v>0.2831050228310501</v>
      </c>
      <c r="E7300">
        <v>-3.3810888252148952E-2</v>
      </c>
    </row>
    <row r="7301" spans="2:5" x14ac:dyDescent="0.35">
      <c r="B7301" s="191">
        <v>35367</v>
      </c>
      <c r="C7301" s="72">
        <v>13.14</v>
      </c>
      <c r="D7301" s="192">
        <f t="shared" si="116"/>
        <v>-0.76396622956709181</v>
      </c>
      <c r="E7301">
        <v>-3.3823529411764586E-2</v>
      </c>
    </row>
    <row r="7302" spans="2:5" x14ac:dyDescent="0.35">
      <c r="B7302" s="191">
        <v>39415</v>
      </c>
      <c r="C7302" s="72">
        <v>55.67</v>
      </c>
      <c r="D7302" s="192">
        <f t="shared" si="116"/>
        <v>2.3657799274486098</v>
      </c>
      <c r="E7302">
        <v>-3.3842415827837535E-2</v>
      </c>
    </row>
    <row r="7303" spans="2:5" x14ac:dyDescent="0.35">
      <c r="B7303" s="191">
        <v>35999</v>
      </c>
      <c r="C7303" s="72">
        <v>16.54</v>
      </c>
      <c r="D7303" s="192">
        <f t="shared" si="116"/>
        <v>-0.78110111169931185</v>
      </c>
      <c r="E7303">
        <v>-3.3878504672897325E-2</v>
      </c>
    </row>
    <row r="7304" spans="2:5" x14ac:dyDescent="0.35">
      <c r="B7304" s="191">
        <v>40582</v>
      </c>
      <c r="C7304" s="72">
        <v>75.56</v>
      </c>
      <c r="D7304" s="192">
        <f t="shared" si="116"/>
        <v>-0.36338360434745975</v>
      </c>
      <c r="E7304">
        <v>-3.3883135148957799E-2</v>
      </c>
    </row>
    <row r="7305" spans="2:5" x14ac:dyDescent="0.35">
      <c r="B7305" s="191">
        <v>41492</v>
      </c>
      <c r="C7305" s="72">
        <v>118.69</v>
      </c>
      <c r="D7305" s="192">
        <f t="shared" si="116"/>
        <v>3.6545098039215684</v>
      </c>
      <c r="E7305">
        <v>-3.3941071137880474E-2</v>
      </c>
    </row>
    <row r="7306" spans="2:5" x14ac:dyDescent="0.35">
      <c r="B7306" s="191">
        <v>35691</v>
      </c>
      <c r="C7306" s="72">
        <v>25.5</v>
      </c>
      <c r="D7306" s="192">
        <f t="shared" si="116"/>
        <v>-0.30536638518114956</v>
      </c>
      <c r="E7306">
        <v>-3.4090909090909061E-2</v>
      </c>
    </row>
    <row r="7307" spans="2:5" x14ac:dyDescent="0.35">
      <c r="B7307" s="191">
        <v>36448</v>
      </c>
      <c r="C7307" s="72">
        <v>36.71</v>
      </c>
      <c r="D7307" s="192">
        <f t="shared" si="116"/>
        <v>1.5040927694406547</v>
      </c>
      <c r="E7307">
        <v>-3.4201525914232977E-2</v>
      </c>
    </row>
    <row r="7308" spans="2:5" x14ac:dyDescent="0.35">
      <c r="B7308" s="191">
        <v>36784</v>
      </c>
      <c r="C7308" s="72">
        <v>14.66</v>
      </c>
      <c r="D7308" s="192">
        <f t="shared" si="116"/>
        <v>-0.56277960035788843</v>
      </c>
      <c r="E7308">
        <v>-3.4255599472990728E-2</v>
      </c>
    </row>
    <row r="7309" spans="2:5" x14ac:dyDescent="0.35">
      <c r="B7309" s="191">
        <v>38364</v>
      </c>
      <c r="C7309" s="72">
        <v>33.53</v>
      </c>
      <c r="D7309" s="192">
        <f t="shared" si="116"/>
        <v>-0.70677743769129864</v>
      </c>
      <c r="E7309">
        <v>-3.4274193548387011E-2</v>
      </c>
    </row>
    <row r="7310" spans="2:5" x14ac:dyDescent="0.35">
      <c r="B7310" s="191">
        <v>42678</v>
      </c>
      <c r="C7310" s="72">
        <v>114.35</v>
      </c>
      <c r="D7310" s="192">
        <f t="shared" si="116"/>
        <v>-0.89795098791654027</v>
      </c>
      <c r="E7310">
        <v>-3.4287644624609426E-2</v>
      </c>
    </row>
    <row r="7311" spans="2:5" x14ac:dyDescent="0.35">
      <c r="B7311" s="191">
        <v>45370</v>
      </c>
      <c r="C7311" s="72">
        <v>1120.54</v>
      </c>
      <c r="D7311" s="192">
        <f t="shared" si="116"/>
        <v>17.719345138656866</v>
      </c>
      <c r="E7311">
        <v>-3.4291968664086903E-2</v>
      </c>
    </row>
    <row r="7312" spans="2:5" x14ac:dyDescent="0.35">
      <c r="B7312" s="191">
        <v>39406</v>
      </c>
      <c r="C7312" s="72">
        <v>59.86</v>
      </c>
      <c r="D7312" s="192">
        <f t="shared" si="116"/>
        <v>-0.47003098716246128</v>
      </c>
      <c r="E7312">
        <v>-3.4360380706565663E-2</v>
      </c>
    </row>
    <row r="7313" spans="2:5" x14ac:dyDescent="0.35">
      <c r="B7313" s="191">
        <v>41330</v>
      </c>
      <c r="C7313" s="72">
        <v>112.95</v>
      </c>
      <c r="D7313" s="192">
        <f t="shared" si="116"/>
        <v>6.5958305312710159</v>
      </c>
      <c r="E7313">
        <v>-3.4367786611951723E-2</v>
      </c>
    </row>
    <row r="7314" spans="2:5" x14ac:dyDescent="0.35">
      <c r="B7314" s="191">
        <v>36945</v>
      </c>
      <c r="C7314" s="72">
        <v>14.87</v>
      </c>
      <c r="D7314" s="192">
        <f t="shared" si="116"/>
        <v>0.12908124525436593</v>
      </c>
      <c r="E7314">
        <v>-3.4415584415584455E-2</v>
      </c>
    </row>
    <row r="7315" spans="2:5" x14ac:dyDescent="0.35">
      <c r="B7315" s="191">
        <v>35461</v>
      </c>
      <c r="C7315" s="72">
        <v>13.17</v>
      </c>
      <c r="D7315" s="192">
        <f t="shared" si="116"/>
        <v>-0.98163871345518428</v>
      </c>
      <c r="E7315">
        <v>-3.4457478005865183E-2</v>
      </c>
    </row>
    <row r="7316" spans="2:5" x14ac:dyDescent="0.35">
      <c r="B7316" s="191">
        <v>44536</v>
      </c>
      <c r="C7316" s="72">
        <v>717.27</v>
      </c>
      <c r="D7316" s="192">
        <f t="shared" si="116"/>
        <v>4.3800630063006301</v>
      </c>
      <c r="E7316">
        <v>-3.4486936154746961E-2</v>
      </c>
    </row>
    <row r="7317" spans="2:5" x14ac:dyDescent="0.35">
      <c r="B7317" s="191">
        <v>41641</v>
      </c>
      <c r="C7317" s="72">
        <v>133.32</v>
      </c>
      <c r="D7317" s="192">
        <f t="shared" si="116"/>
        <v>1.1625304136253041</v>
      </c>
      <c r="E7317">
        <v>-3.4542689550293382E-2</v>
      </c>
    </row>
    <row r="7318" spans="2:5" x14ac:dyDescent="0.35">
      <c r="B7318" s="191">
        <v>39372</v>
      </c>
      <c r="C7318" s="72">
        <v>61.65</v>
      </c>
      <c r="D7318" s="192">
        <f t="shared" si="116"/>
        <v>-0.50314313346228245</v>
      </c>
      <c r="E7318">
        <v>-3.4606952709051009E-2</v>
      </c>
    </row>
    <row r="7319" spans="2:5" x14ac:dyDescent="0.35">
      <c r="B7319" s="191">
        <v>42121</v>
      </c>
      <c r="C7319" s="72">
        <v>124.08</v>
      </c>
      <c r="D7319" s="192">
        <f t="shared" si="116"/>
        <v>0.64846552411319247</v>
      </c>
      <c r="E7319">
        <v>-3.4622267174978627E-2</v>
      </c>
    </row>
    <row r="7320" spans="2:5" x14ac:dyDescent="0.35">
      <c r="B7320" s="191">
        <v>40687</v>
      </c>
      <c r="C7320" s="72">
        <v>75.27</v>
      </c>
      <c r="D7320" s="192">
        <f t="shared" si="116"/>
        <v>0.22310692232694174</v>
      </c>
      <c r="E7320">
        <v>-3.4628703347441392E-2</v>
      </c>
    </row>
    <row r="7321" spans="2:5" x14ac:dyDescent="0.35">
      <c r="B7321" s="191">
        <v>39602</v>
      </c>
      <c r="C7321" s="72">
        <v>61.54</v>
      </c>
      <c r="D7321" s="192">
        <f t="shared" si="116"/>
        <v>4.4029850746268657</v>
      </c>
      <c r="E7321">
        <v>-3.4666666666666734E-2</v>
      </c>
    </row>
    <row r="7322" spans="2:5" x14ac:dyDescent="0.35">
      <c r="B7322" s="191">
        <v>35411</v>
      </c>
      <c r="C7322" s="72">
        <v>11.39</v>
      </c>
      <c r="D7322" s="192">
        <f t="shared" si="116"/>
        <v>-0.86715651971075336</v>
      </c>
      <c r="E7322">
        <v>-3.474576271186447E-2</v>
      </c>
    </row>
    <row r="7323" spans="2:5" x14ac:dyDescent="0.35">
      <c r="B7323" s="191">
        <v>40766</v>
      </c>
      <c r="C7323" s="72">
        <v>85.74</v>
      </c>
      <c r="D7323" s="192">
        <f t="shared" si="116"/>
        <v>-0.80928018506984611</v>
      </c>
      <c r="E7323">
        <v>-3.4785545423843378E-2</v>
      </c>
    </row>
    <row r="7324" spans="2:5" x14ac:dyDescent="0.35">
      <c r="B7324" s="191">
        <v>44113</v>
      </c>
      <c r="C7324" s="72">
        <v>449.56</v>
      </c>
      <c r="D7324" s="192">
        <f t="shared" si="116"/>
        <v>19.051739518287242</v>
      </c>
      <c r="E7324">
        <v>-3.4823307140710136E-2</v>
      </c>
    </row>
    <row r="7325" spans="2:5" x14ac:dyDescent="0.35">
      <c r="B7325" s="191">
        <v>35923</v>
      </c>
      <c r="C7325" s="72">
        <v>22.42</v>
      </c>
      <c r="D7325" s="192">
        <f t="shared" si="116"/>
        <v>-8.8988216172287582E-2</v>
      </c>
      <c r="E7325">
        <v>-3.4868704261730499E-2</v>
      </c>
    </row>
    <row r="7326" spans="2:5" x14ac:dyDescent="0.35">
      <c r="B7326" s="191">
        <v>35692</v>
      </c>
      <c r="C7326" s="72">
        <v>24.61</v>
      </c>
      <c r="D7326" s="192">
        <f t="shared" si="116"/>
        <v>2.4562864279766838E-2</v>
      </c>
      <c r="E7326">
        <v>-3.4901960784313735E-2</v>
      </c>
    </row>
    <row r="7327" spans="2:5" x14ac:dyDescent="0.35">
      <c r="B7327" s="191">
        <v>35726</v>
      </c>
      <c r="C7327" s="72">
        <v>24.02</v>
      </c>
      <c r="D7327" s="192">
        <f t="shared" si="116"/>
        <v>-0.81935774986839138</v>
      </c>
      <c r="E7327">
        <v>-3.4953796705504248E-2</v>
      </c>
    </row>
    <row r="7328" spans="2:5" x14ac:dyDescent="0.35">
      <c r="B7328" s="191">
        <v>42873</v>
      </c>
      <c r="C7328" s="72">
        <v>132.97</v>
      </c>
      <c r="D7328" s="192">
        <f t="shared" si="116"/>
        <v>9.058245083207261</v>
      </c>
      <c r="E7328">
        <v>-3.4980767835111393E-2</v>
      </c>
    </row>
    <row r="7329" spans="2:5" x14ac:dyDescent="0.35">
      <c r="B7329" s="191">
        <v>35454</v>
      </c>
      <c r="C7329" s="72">
        <v>13.22</v>
      </c>
      <c r="D7329" s="192">
        <f t="shared" si="116"/>
        <v>-0.18545902649414658</v>
      </c>
      <c r="E7329">
        <v>-3.5036496350364876E-2</v>
      </c>
    </row>
    <row r="7330" spans="2:5" x14ac:dyDescent="0.35">
      <c r="B7330" s="191">
        <v>36024</v>
      </c>
      <c r="C7330" s="72">
        <v>16.23</v>
      </c>
      <c r="D7330" s="192">
        <f t="shared" si="116"/>
        <v>-0.28690685413005279</v>
      </c>
      <c r="E7330">
        <v>-3.5077288941736007E-2</v>
      </c>
    </row>
    <row r="7331" spans="2:5" x14ac:dyDescent="0.35">
      <c r="B7331" s="191">
        <v>38135</v>
      </c>
      <c r="C7331" s="72">
        <v>22.76</v>
      </c>
      <c r="D7331" s="192">
        <f t="shared" si="116"/>
        <v>0.62920544022906233</v>
      </c>
      <c r="E7331">
        <v>-3.5184400169563257E-2</v>
      </c>
    </row>
    <row r="7332" spans="2:5" x14ac:dyDescent="0.35">
      <c r="B7332" s="191">
        <v>35338</v>
      </c>
      <c r="C7332" s="72">
        <v>13.97</v>
      </c>
      <c r="D7332" s="192">
        <f t="shared" si="116"/>
        <v>-0.82637335321899075</v>
      </c>
      <c r="E7332">
        <v>-3.5220994475138157E-2</v>
      </c>
    </row>
    <row r="7333" spans="2:5" x14ac:dyDescent="0.35">
      <c r="B7333" s="191">
        <v>40617</v>
      </c>
      <c r="C7333" s="72">
        <v>80.459999999999994</v>
      </c>
      <c r="D7333" s="192">
        <f t="shared" si="116"/>
        <v>0.826975476839237</v>
      </c>
      <c r="E7333">
        <v>-3.5251798561151237E-2</v>
      </c>
    </row>
    <row r="7334" spans="2:5" x14ac:dyDescent="0.35">
      <c r="B7334" s="191">
        <v>38531</v>
      </c>
      <c r="C7334" s="72">
        <v>44.04</v>
      </c>
      <c r="D7334" s="192">
        <f t="shared" si="116"/>
        <v>0.36600496277915617</v>
      </c>
      <c r="E7334">
        <v>-3.5268346111719584E-2</v>
      </c>
    </row>
    <row r="7335" spans="2:5" x14ac:dyDescent="0.35">
      <c r="B7335" s="191">
        <v>36543</v>
      </c>
      <c r="C7335" s="72">
        <v>32.24</v>
      </c>
      <c r="D7335" s="192">
        <f t="shared" si="116"/>
        <v>-0.67028022090407036</v>
      </c>
      <c r="E7335">
        <v>-3.5308198683423053E-2</v>
      </c>
    </row>
    <row r="7336" spans="2:5" x14ac:dyDescent="0.35">
      <c r="B7336" s="191">
        <v>41022</v>
      </c>
      <c r="C7336" s="72">
        <v>97.78</v>
      </c>
      <c r="D7336" s="192">
        <f t="shared" si="116"/>
        <v>1.7969107551487413</v>
      </c>
      <c r="E7336">
        <v>-3.5319652722967665E-2</v>
      </c>
    </row>
    <row r="7337" spans="2:5" x14ac:dyDescent="0.35">
      <c r="B7337" s="191">
        <v>36461</v>
      </c>
      <c r="C7337" s="72">
        <v>34.96</v>
      </c>
      <c r="D7337" s="192">
        <f t="shared" si="116"/>
        <v>-0.86914208713879326</v>
      </c>
      <c r="E7337">
        <v>-3.532008830022082E-2</v>
      </c>
    </row>
    <row r="7338" spans="2:5" x14ac:dyDescent="0.35">
      <c r="B7338" s="191">
        <v>43081</v>
      </c>
      <c r="C7338" s="72">
        <v>267.16000000000003</v>
      </c>
      <c r="D7338" s="192">
        <f t="shared" si="116"/>
        <v>9.7856277755349232</v>
      </c>
      <c r="E7338">
        <v>-3.5349341036288062E-2</v>
      </c>
    </row>
    <row r="7339" spans="2:5" x14ac:dyDescent="0.35">
      <c r="B7339" s="191">
        <v>36592</v>
      </c>
      <c r="C7339" s="72">
        <v>24.77</v>
      </c>
      <c r="D7339" s="192">
        <f t="shared" si="116"/>
        <v>1.7583518930957682</v>
      </c>
      <c r="E7339">
        <v>-3.5436137071651053E-2</v>
      </c>
    </row>
    <row r="7340" spans="2:5" x14ac:dyDescent="0.35">
      <c r="B7340" s="191">
        <v>37193</v>
      </c>
      <c r="C7340" s="72">
        <v>8.98</v>
      </c>
      <c r="D7340" s="192">
        <f t="shared" si="116"/>
        <v>-0.90058673751798957</v>
      </c>
      <c r="E7340">
        <v>-3.544575725026855E-2</v>
      </c>
    </row>
    <row r="7341" spans="2:5" x14ac:dyDescent="0.35">
      <c r="B7341" s="191">
        <v>41040</v>
      </c>
      <c r="C7341" s="72">
        <v>90.33</v>
      </c>
      <c r="D7341" s="192">
        <f t="shared" si="116"/>
        <v>-0.85556905759329727</v>
      </c>
      <c r="E7341">
        <v>-3.5554131966687996E-2</v>
      </c>
    </row>
    <row r="7342" spans="2:5" x14ac:dyDescent="0.35">
      <c r="B7342" s="191">
        <v>44298</v>
      </c>
      <c r="C7342" s="72">
        <v>625.41999999999996</v>
      </c>
      <c r="D7342" s="192">
        <f t="shared" si="116"/>
        <v>46.237160120845921</v>
      </c>
      <c r="E7342">
        <v>-3.5604693836640999E-2</v>
      </c>
    </row>
    <row r="7343" spans="2:5" x14ac:dyDescent="0.35">
      <c r="B7343" s="191">
        <v>35352</v>
      </c>
      <c r="C7343" s="72">
        <v>13.24</v>
      </c>
      <c r="D7343" s="192">
        <f t="shared" si="116"/>
        <v>-0.89343206696716038</v>
      </c>
      <c r="E7343">
        <v>-3.5688273852876873E-2</v>
      </c>
    </row>
    <row r="7344" spans="2:5" x14ac:dyDescent="0.35">
      <c r="B7344" s="191">
        <v>42376</v>
      </c>
      <c r="C7344" s="72">
        <v>124.24</v>
      </c>
      <c r="D7344" s="192">
        <f t="shared" si="116"/>
        <v>8.8446909667194937</v>
      </c>
      <c r="E7344">
        <v>-3.5778036476523112E-2</v>
      </c>
    </row>
    <row r="7345" spans="2:5" x14ac:dyDescent="0.35">
      <c r="B7345" s="191">
        <v>35485</v>
      </c>
      <c r="C7345" s="72">
        <v>12.62</v>
      </c>
      <c r="D7345" s="192">
        <f t="shared" si="116"/>
        <v>-0.68847198222661077</v>
      </c>
      <c r="E7345">
        <v>-3.5905271199388911E-2</v>
      </c>
    </row>
    <row r="7346" spans="2:5" x14ac:dyDescent="0.35">
      <c r="B7346" s="191">
        <v>39748</v>
      </c>
      <c r="C7346" s="72">
        <v>40.51</v>
      </c>
      <c r="D7346" s="192">
        <f t="shared" si="116"/>
        <v>2.0923664122137402</v>
      </c>
      <c r="E7346">
        <v>-3.5935268919562224E-2</v>
      </c>
    </row>
    <row r="7347" spans="2:5" x14ac:dyDescent="0.35">
      <c r="B7347" s="191">
        <v>37426</v>
      </c>
      <c r="C7347" s="72">
        <v>13.1</v>
      </c>
      <c r="D7347" s="192">
        <f t="shared" si="116"/>
        <v>-0.90873624076912363</v>
      </c>
      <c r="E7347">
        <v>-3.6055923473142015E-2</v>
      </c>
    </row>
    <row r="7348" spans="2:5" x14ac:dyDescent="0.35">
      <c r="B7348" s="191">
        <v>41905</v>
      </c>
      <c r="C7348" s="72">
        <v>143.54</v>
      </c>
      <c r="D7348" s="192">
        <f t="shared" si="116"/>
        <v>1.3196509372979959</v>
      </c>
      <c r="E7348">
        <v>-3.6062050903230225E-2</v>
      </c>
    </row>
    <row r="7349" spans="2:5" x14ac:dyDescent="0.35">
      <c r="B7349" s="191">
        <v>39975</v>
      </c>
      <c r="C7349" s="72">
        <v>61.88</v>
      </c>
      <c r="D7349" s="192">
        <f t="shared" si="116"/>
        <v>1.6087689713322093</v>
      </c>
      <c r="E7349">
        <v>-3.6137071651090369E-2</v>
      </c>
    </row>
    <row r="7350" spans="2:5" x14ac:dyDescent="0.35">
      <c r="B7350" s="191">
        <v>35695</v>
      </c>
      <c r="C7350" s="72">
        <v>23.72</v>
      </c>
      <c r="D7350" s="192">
        <f t="shared" si="116"/>
        <v>0.68226950354609928</v>
      </c>
      <c r="E7350">
        <v>-3.6164160910199139E-2</v>
      </c>
    </row>
    <row r="7351" spans="2:5" x14ac:dyDescent="0.35">
      <c r="B7351" s="191">
        <v>37043</v>
      </c>
      <c r="C7351" s="72">
        <v>14.1</v>
      </c>
      <c r="D7351" s="192">
        <f t="shared" si="116"/>
        <v>-0.33740601503759404</v>
      </c>
      <c r="E7351">
        <v>-3.6226930963773163E-2</v>
      </c>
    </row>
    <row r="7352" spans="2:5" x14ac:dyDescent="0.35">
      <c r="B7352" s="191">
        <v>36192</v>
      </c>
      <c r="C7352" s="72">
        <v>21.28</v>
      </c>
      <c r="D7352" s="192">
        <f t="shared" si="116"/>
        <v>-0.78125</v>
      </c>
      <c r="E7352">
        <v>-3.6231884057970842E-2</v>
      </c>
    </row>
    <row r="7353" spans="2:5" x14ac:dyDescent="0.35">
      <c r="B7353" s="191">
        <v>41012</v>
      </c>
      <c r="C7353" s="72">
        <v>97.28</v>
      </c>
      <c r="D7353" s="192">
        <f t="shared" si="116"/>
        <v>-0.24524788579408785</v>
      </c>
      <c r="E7353">
        <v>-3.6259163859718613E-2</v>
      </c>
    </row>
    <row r="7354" spans="2:5" x14ac:dyDescent="0.35">
      <c r="B7354" s="191">
        <v>41831</v>
      </c>
      <c r="C7354" s="72">
        <v>128.88999999999999</v>
      </c>
      <c r="D7354" s="192">
        <f t="shared" si="116"/>
        <v>-0.88640750174059424</v>
      </c>
      <c r="E7354">
        <v>-3.6336448598130899E-2</v>
      </c>
    </row>
    <row r="7355" spans="2:5" x14ac:dyDescent="0.35">
      <c r="B7355" s="191">
        <v>45568</v>
      </c>
      <c r="C7355" s="72">
        <v>1134.67</v>
      </c>
      <c r="D7355" s="192">
        <f t="shared" si="116"/>
        <v>18.306959332993024</v>
      </c>
      <c r="E7355">
        <v>-3.6365489303518461E-2</v>
      </c>
    </row>
    <row r="7356" spans="2:5" x14ac:dyDescent="0.35">
      <c r="B7356" s="191">
        <v>39520</v>
      </c>
      <c r="C7356" s="72">
        <v>58.77</v>
      </c>
      <c r="D7356" s="192">
        <f t="shared" si="116"/>
        <v>1.8556851311953357</v>
      </c>
      <c r="E7356">
        <v>-3.6399409739301558E-2</v>
      </c>
    </row>
    <row r="7357" spans="2:5" x14ac:dyDescent="0.35">
      <c r="B7357" s="191">
        <v>36717</v>
      </c>
      <c r="C7357" s="72">
        <v>20.58</v>
      </c>
      <c r="D7357" s="192">
        <f t="shared" si="116"/>
        <v>-0.89828497998319579</v>
      </c>
      <c r="E7357">
        <v>-3.6516853932584303E-2</v>
      </c>
    </row>
    <row r="7358" spans="2:5" x14ac:dyDescent="0.35">
      <c r="B7358" s="191">
        <v>43424</v>
      </c>
      <c r="C7358" s="72">
        <v>202.33</v>
      </c>
      <c r="D7358" s="192">
        <f t="shared" si="116"/>
        <v>1.0942966566608012</v>
      </c>
      <c r="E7358">
        <v>-3.6569687157754327E-2</v>
      </c>
    </row>
    <row r="7359" spans="2:5" x14ac:dyDescent="0.35">
      <c r="B7359" s="191">
        <v>40983</v>
      </c>
      <c r="C7359" s="72">
        <v>96.61</v>
      </c>
      <c r="D7359" s="192">
        <f t="shared" si="116"/>
        <v>2.5041712005803407</v>
      </c>
      <c r="E7359">
        <v>-3.6597526924611157E-2</v>
      </c>
    </row>
    <row r="7360" spans="2:5" x14ac:dyDescent="0.35">
      <c r="B7360" s="191">
        <v>36298</v>
      </c>
      <c r="C7360" s="72">
        <v>27.57</v>
      </c>
      <c r="D7360" s="192">
        <f t="shared" si="116"/>
        <v>1.3911535125758889</v>
      </c>
      <c r="E7360">
        <v>-3.6687631027253698E-2</v>
      </c>
    </row>
    <row r="7361" spans="2:5" x14ac:dyDescent="0.35">
      <c r="B7361" s="191">
        <v>37224</v>
      </c>
      <c r="C7361" s="72">
        <v>11.53</v>
      </c>
      <c r="D7361" s="192">
        <f t="shared" si="116"/>
        <v>-0.60337117303061572</v>
      </c>
      <c r="E7361">
        <v>-3.6758563074352657E-2</v>
      </c>
    </row>
    <row r="7362" spans="2:5" x14ac:dyDescent="0.35">
      <c r="B7362" s="191">
        <v>36586</v>
      </c>
      <c r="C7362" s="72">
        <v>29.07</v>
      </c>
      <c r="D7362" s="192">
        <f t="shared" si="116"/>
        <v>-0.52077151335311567</v>
      </c>
      <c r="E7362">
        <v>-3.6779324055665974E-2</v>
      </c>
    </row>
    <row r="7363" spans="2:5" x14ac:dyDescent="0.35">
      <c r="B7363" s="191">
        <v>39280</v>
      </c>
      <c r="C7363" s="72">
        <v>60.66</v>
      </c>
      <c r="D7363" s="192">
        <f t="shared" si="116"/>
        <v>-0.406399843428907</v>
      </c>
      <c r="E7363">
        <v>-3.683709114004452E-2</v>
      </c>
    </row>
    <row r="7364" spans="2:5" x14ac:dyDescent="0.35">
      <c r="B7364" s="191">
        <v>42248</v>
      </c>
      <c r="C7364" s="72">
        <v>102.19</v>
      </c>
      <c r="D7364" s="192">
        <f t="shared" ref="D7364:D7427" si="117">C7364/C7365-1</f>
        <v>-0.82969752520623286</v>
      </c>
      <c r="E7364">
        <v>-3.6852026390197912E-2</v>
      </c>
    </row>
    <row r="7365" spans="2:5" x14ac:dyDescent="0.35">
      <c r="B7365" s="191">
        <v>44323</v>
      </c>
      <c r="C7365" s="72">
        <v>600.04999999999995</v>
      </c>
      <c r="D7365" s="192">
        <f t="shared" si="117"/>
        <v>34.380306603773583</v>
      </c>
      <c r="E7365">
        <v>-3.6899717514124353E-2</v>
      </c>
    </row>
    <row r="7366" spans="2:5" x14ac:dyDescent="0.35">
      <c r="B7366" s="191">
        <v>35115</v>
      </c>
      <c r="C7366" s="72">
        <v>16.96</v>
      </c>
      <c r="D7366" s="192">
        <f t="shared" si="117"/>
        <v>-0.22415370539798718</v>
      </c>
      <c r="E7366">
        <v>-3.6910846110164597E-2</v>
      </c>
    </row>
    <row r="7367" spans="2:5" x14ac:dyDescent="0.35">
      <c r="B7367" s="191">
        <v>35733</v>
      </c>
      <c r="C7367" s="72">
        <v>21.86</v>
      </c>
      <c r="D7367" s="192">
        <f t="shared" si="117"/>
        <v>-0.14274509803921576</v>
      </c>
      <c r="E7367">
        <v>-3.7004405286343633E-2</v>
      </c>
    </row>
    <row r="7368" spans="2:5" x14ac:dyDescent="0.35">
      <c r="B7368" s="191">
        <v>36210</v>
      </c>
      <c r="C7368" s="72">
        <v>25.5</v>
      </c>
      <c r="D7368" s="192">
        <f t="shared" si="117"/>
        <v>0.66123778501628672</v>
      </c>
      <c r="E7368">
        <v>-3.7009063444108814E-2</v>
      </c>
    </row>
    <row r="7369" spans="2:5" x14ac:dyDescent="0.35">
      <c r="B7369" s="191">
        <v>37782</v>
      </c>
      <c r="C7369" s="72">
        <v>15.35</v>
      </c>
      <c r="D7369" s="192">
        <f t="shared" si="117"/>
        <v>-0.85277191636293881</v>
      </c>
      <c r="E7369">
        <v>-3.7013801756587195E-2</v>
      </c>
    </row>
    <row r="7370" spans="2:5" x14ac:dyDescent="0.35">
      <c r="B7370" s="191">
        <v>42695</v>
      </c>
      <c r="C7370" s="72">
        <v>104.26</v>
      </c>
      <c r="D7370" s="192">
        <f t="shared" si="117"/>
        <v>7.3675762439807375</v>
      </c>
      <c r="E7370">
        <v>-3.7037037037036979E-2</v>
      </c>
    </row>
    <row r="7371" spans="2:5" x14ac:dyDescent="0.35">
      <c r="B7371" s="191">
        <v>37320</v>
      </c>
      <c r="C7371" s="72">
        <v>12.46</v>
      </c>
      <c r="D7371" s="192">
        <f t="shared" si="117"/>
        <v>-0.89355885870493768</v>
      </c>
      <c r="E7371">
        <v>-3.7094281298299725E-2</v>
      </c>
    </row>
    <row r="7372" spans="2:5" x14ac:dyDescent="0.35">
      <c r="B7372" s="191">
        <v>41514</v>
      </c>
      <c r="C7372" s="72">
        <v>117.06</v>
      </c>
      <c r="D7372" s="192">
        <f t="shared" si="117"/>
        <v>8.409967845659164</v>
      </c>
      <c r="E7372">
        <v>-3.7097968248745561E-2</v>
      </c>
    </row>
    <row r="7373" spans="2:5" x14ac:dyDescent="0.35">
      <c r="B7373" s="191">
        <v>37237</v>
      </c>
      <c r="C7373" s="72">
        <v>12.44</v>
      </c>
      <c r="D7373" s="192">
        <f t="shared" si="117"/>
        <v>-0.98793310829162306</v>
      </c>
      <c r="E7373">
        <v>-3.7151702786377694E-2</v>
      </c>
    </row>
    <row r="7374" spans="2:5" x14ac:dyDescent="0.35">
      <c r="B7374" s="191">
        <v>45754</v>
      </c>
      <c r="C7374" s="72">
        <v>1030.92</v>
      </c>
      <c r="D7374" s="192">
        <f t="shared" si="117"/>
        <v>7.635617356341097</v>
      </c>
      <c r="E7374">
        <v>-3.7234191578180531E-2</v>
      </c>
    </row>
    <row r="7375" spans="2:5" x14ac:dyDescent="0.35">
      <c r="B7375" s="191">
        <v>41408</v>
      </c>
      <c r="C7375" s="72">
        <v>119.38</v>
      </c>
      <c r="D7375" s="192">
        <f t="shared" si="117"/>
        <v>-0.46610017889087663</v>
      </c>
      <c r="E7375">
        <v>-3.7258064516129119E-2</v>
      </c>
    </row>
    <row r="7376" spans="2:5" x14ac:dyDescent="0.35">
      <c r="B7376" s="191">
        <v>43299</v>
      </c>
      <c r="C7376" s="72">
        <v>223.6</v>
      </c>
      <c r="D7376" s="192">
        <f t="shared" si="117"/>
        <v>8.224422442244224</v>
      </c>
      <c r="E7376">
        <v>-3.732724846084301E-2</v>
      </c>
    </row>
    <row r="7377" spans="2:5" x14ac:dyDescent="0.35">
      <c r="B7377" s="191">
        <v>36292</v>
      </c>
      <c r="C7377" s="72">
        <v>24.24</v>
      </c>
      <c r="D7377" s="192">
        <f t="shared" si="117"/>
        <v>1.2954545454545454</v>
      </c>
      <c r="E7377">
        <v>-3.7331215250198668E-2</v>
      </c>
    </row>
    <row r="7378" spans="2:5" x14ac:dyDescent="0.35">
      <c r="B7378" s="191">
        <v>37292</v>
      </c>
      <c r="C7378" s="72">
        <v>10.56</v>
      </c>
      <c r="D7378" s="192">
        <f t="shared" si="117"/>
        <v>-0.87599812118365428</v>
      </c>
      <c r="E7378">
        <v>-3.7374658158614404E-2</v>
      </c>
    </row>
    <row r="7379" spans="2:5" x14ac:dyDescent="0.35">
      <c r="B7379" s="191">
        <v>40553</v>
      </c>
      <c r="C7379" s="72">
        <v>85.16</v>
      </c>
      <c r="D7379" s="192">
        <f t="shared" si="117"/>
        <v>5.5107033639143728</v>
      </c>
      <c r="E7379">
        <v>-3.7413812591839068E-2</v>
      </c>
    </row>
    <row r="7380" spans="2:5" x14ac:dyDescent="0.35">
      <c r="B7380" s="191">
        <v>36987</v>
      </c>
      <c r="C7380" s="72">
        <v>13.08</v>
      </c>
      <c r="D7380" s="192">
        <f t="shared" si="117"/>
        <v>0.24452901998097043</v>
      </c>
      <c r="E7380">
        <v>-3.7527593818984517E-2</v>
      </c>
    </row>
    <row r="7381" spans="2:5" x14ac:dyDescent="0.35">
      <c r="B7381" s="191">
        <v>37397</v>
      </c>
      <c r="C7381" s="72">
        <v>10.51</v>
      </c>
      <c r="D7381" s="192">
        <f t="shared" si="117"/>
        <v>-0.87182926829268292</v>
      </c>
      <c r="E7381">
        <v>-3.7545787545787523E-2</v>
      </c>
    </row>
    <row r="7382" spans="2:5" x14ac:dyDescent="0.35">
      <c r="B7382" s="191">
        <v>40771</v>
      </c>
      <c r="C7382" s="72">
        <v>82</v>
      </c>
      <c r="D7382" s="192">
        <f t="shared" si="117"/>
        <v>-0.43374076375940884</v>
      </c>
      <c r="E7382">
        <v>-3.7558685446009377E-2</v>
      </c>
    </row>
    <row r="7383" spans="2:5" x14ac:dyDescent="0.35">
      <c r="B7383" s="191">
        <v>42957</v>
      </c>
      <c r="C7383" s="72">
        <v>144.81</v>
      </c>
      <c r="D7383" s="192">
        <f t="shared" si="117"/>
        <v>-0.80927230819888041</v>
      </c>
      <c r="E7383">
        <v>-3.7615471522562616E-2</v>
      </c>
    </row>
    <row r="7384" spans="2:5" x14ac:dyDescent="0.35">
      <c r="B7384" s="191">
        <v>44670</v>
      </c>
      <c r="C7384" s="72">
        <v>759.25</v>
      </c>
      <c r="D7384" s="192">
        <f t="shared" si="117"/>
        <v>10.744006187161638</v>
      </c>
      <c r="E7384">
        <v>-3.7632773087940885E-2</v>
      </c>
    </row>
    <row r="7385" spans="2:5" x14ac:dyDescent="0.35">
      <c r="B7385" s="191">
        <v>39232</v>
      </c>
      <c r="C7385" s="72">
        <v>64.650000000000006</v>
      </c>
      <c r="D7385" s="192">
        <f t="shared" si="117"/>
        <v>3.7818047337278111</v>
      </c>
      <c r="E7385">
        <v>-3.7660017862459094E-2</v>
      </c>
    </row>
    <row r="7386" spans="2:5" x14ac:dyDescent="0.35">
      <c r="B7386" s="191">
        <v>36791</v>
      </c>
      <c r="C7386" s="72">
        <v>13.52</v>
      </c>
      <c r="D7386" s="192">
        <f t="shared" si="117"/>
        <v>-0.86005589483490319</v>
      </c>
      <c r="E7386">
        <v>-3.7722419928825746E-2</v>
      </c>
    </row>
    <row r="7387" spans="2:5" x14ac:dyDescent="0.35">
      <c r="B7387" s="191">
        <v>40973</v>
      </c>
      <c r="C7387" s="72">
        <v>96.61</v>
      </c>
      <c r="D7387" s="192">
        <f t="shared" si="117"/>
        <v>7.4375545851528386</v>
      </c>
      <c r="E7387">
        <v>-3.7749003984063778E-2</v>
      </c>
    </row>
    <row r="7388" spans="2:5" x14ac:dyDescent="0.35">
      <c r="B7388" s="191">
        <v>37239</v>
      </c>
      <c r="C7388" s="72">
        <v>11.45</v>
      </c>
      <c r="D7388" s="192">
        <f t="shared" si="117"/>
        <v>-0.84088382434685938</v>
      </c>
      <c r="E7388">
        <v>-3.7815126050420256E-2</v>
      </c>
    </row>
    <row r="7389" spans="2:5" x14ac:dyDescent="0.35">
      <c r="B7389" s="191">
        <v>40893</v>
      </c>
      <c r="C7389" s="72">
        <v>71.959999999999994</v>
      </c>
      <c r="D7389" s="192">
        <f t="shared" si="117"/>
        <v>-0.75678507452597432</v>
      </c>
      <c r="E7389">
        <v>-3.7839283326648099E-2</v>
      </c>
    </row>
    <row r="7390" spans="2:5" x14ac:dyDescent="0.35">
      <c r="B7390" s="191">
        <v>43942</v>
      </c>
      <c r="C7390" s="72">
        <v>295.87</v>
      </c>
      <c r="D7390" s="192">
        <f t="shared" si="117"/>
        <v>22.802896218825424</v>
      </c>
      <c r="E7390">
        <v>-3.788371488033293E-2</v>
      </c>
    </row>
    <row r="7391" spans="2:5" x14ac:dyDescent="0.35">
      <c r="B7391" s="191">
        <v>37452</v>
      </c>
      <c r="C7391" s="72">
        <v>12.43</v>
      </c>
      <c r="D7391" s="192">
        <f t="shared" si="117"/>
        <v>-3.7180480247869907E-2</v>
      </c>
      <c r="E7391">
        <v>-3.7925696594427238E-2</v>
      </c>
    </row>
    <row r="7392" spans="2:5" x14ac:dyDescent="0.35">
      <c r="B7392" s="191">
        <v>36875</v>
      </c>
      <c r="C7392" s="72">
        <v>12.91</v>
      </c>
      <c r="D7392" s="192">
        <f t="shared" si="117"/>
        <v>-0.75348481955317925</v>
      </c>
      <c r="E7392">
        <v>-3.8002980625931437E-2</v>
      </c>
    </row>
    <row r="7393" spans="2:5" x14ac:dyDescent="0.35">
      <c r="B7393" s="191">
        <v>38652</v>
      </c>
      <c r="C7393" s="72">
        <v>52.37</v>
      </c>
      <c r="D7393" s="192">
        <f t="shared" si="117"/>
        <v>-0.81866971365257435</v>
      </c>
      <c r="E7393">
        <v>-3.8023512123438685E-2</v>
      </c>
    </row>
    <row r="7394" spans="2:5" x14ac:dyDescent="0.35">
      <c r="B7394" s="191">
        <v>43770</v>
      </c>
      <c r="C7394" s="72">
        <v>288.81</v>
      </c>
      <c r="D7394" s="192">
        <f t="shared" si="117"/>
        <v>16.882972136222911</v>
      </c>
      <c r="E7394">
        <v>-3.8037504579822135E-2</v>
      </c>
    </row>
    <row r="7395" spans="2:5" x14ac:dyDescent="0.35">
      <c r="B7395" s="191">
        <v>35965</v>
      </c>
      <c r="C7395" s="72">
        <v>16.149999999999999</v>
      </c>
      <c r="D7395" s="192">
        <f t="shared" si="117"/>
        <v>-0.2087212150906419</v>
      </c>
      <c r="E7395">
        <v>-3.811792733770103E-2</v>
      </c>
    </row>
    <row r="7396" spans="2:5" x14ac:dyDescent="0.35">
      <c r="B7396" s="191">
        <v>35943</v>
      </c>
      <c r="C7396" s="72">
        <v>20.41</v>
      </c>
      <c r="D7396" s="192">
        <f t="shared" si="117"/>
        <v>-0.90804649486393951</v>
      </c>
      <c r="E7396">
        <v>-3.8171536286522145E-2</v>
      </c>
    </row>
    <row r="7397" spans="2:5" x14ac:dyDescent="0.35">
      <c r="B7397" s="191">
        <v>43306</v>
      </c>
      <c r="C7397" s="72">
        <v>221.96</v>
      </c>
      <c r="D7397" s="192">
        <f t="shared" si="117"/>
        <v>11.256212037548316</v>
      </c>
      <c r="E7397">
        <v>-3.8176539411535315E-2</v>
      </c>
    </row>
    <row r="7398" spans="2:5" x14ac:dyDescent="0.35">
      <c r="B7398" s="191">
        <v>35111</v>
      </c>
      <c r="C7398" s="72">
        <v>18.11</v>
      </c>
      <c r="D7398" s="192">
        <f t="shared" si="117"/>
        <v>-0.66438102297998514</v>
      </c>
      <c r="E7398">
        <v>-3.8236856080722248E-2</v>
      </c>
    </row>
    <row r="7399" spans="2:5" x14ac:dyDescent="0.35">
      <c r="B7399" s="191">
        <v>39630</v>
      </c>
      <c r="C7399" s="72">
        <v>53.96</v>
      </c>
      <c r="D7399" s="192">
        <f t="shared" si="117"/>
        <v>1.2634228187919465</v>
      </c>
      <c r="E7399">
        <v>-3.8317590447335514E-2</v>
      </c>
    </row>
    <row r="7400" spans="2:5" x14ac:dyDescent="0.35">
      <c r="B7400" s="191">
        <v>36354</v>
      </c>
      <c r="C7400" s="72">
        <v>23.84</v>
      </c>
      <c r="D7400" s="192">
        <f t="shared" si="117"/>
        <v>-0.80802061523594781</v>
      </c>
      <c r="E7400">
        <v>-3.8321903993545736E-2</v>
      </c>
    </row>
    <row r="7401" spans="2:5" x14ac:dyDescent="0.35">
      <c r="B7401" s="191">
        <v>42592</v>
      </c>
      <c r="C7401" s="72">
        <v>124.18</v>
      </c>
      <c r="D7401" s="192">
        <f t="shared" si="117"/>
        <v>1.9552594002855783</v>
      </c>
      <c r="E7401">
        <v>-3.840792937896842E-2</v>
      </c>
    </row>
    <row r="7402" spans="2:5" x14ac:dyDescent="0.35">
      <c r="B7402" s="191">
        <v>39745</v>
      </c>
      <c r="C7402" s="72">
        <v>42.02</v>
      </c>
      <c r="D7402" s="192">
        <f t="shared" si="117"/>
        <v>-0.61378676470588234</v>
      </c>
      <c r="E7402">
        <v>-3.844393592677342E-2</v>
      </c>
    </row>
    <row r="7403" spans="2:5" x14ac:dyDescent="0.35">
      <c r="B7403" s="191">
        <v>41169</v>
      </c>
      <c r="C7403" s="72">
        <v>108.8</v>
      </c>
      <c r="D7403" s="192">
        <f t="shared" si="117"/>
        <v>5.6180048661800477</v>
      </c>
      <c r="E7403">
        <v>-3.85295157299399E-2</v>
      </c>
    </row>
    <row r="7404" spans="2:5" x14ac:dyDescent="0.35">
      <c r="B7404" s="191">
        <v>35979</v>
      </c>
      <c r="C7404" s="72">
        <v>16.440000000000001</v>
      </c>
      <c r="D7404" s="192">
        <f t="shared" si="117"/>
        <v>-0.33896260554885405</v>
      </c>
      <c r="E7404">
        <v>-3.8596491228070184E-2</v>
      </c>
    </row>
    <row r="7405" spans="2:5" x14ac:dyDescent="0.35">
      <c r="B7405" s="191">
        <v>35671</v>
      </c>
      <c r="C7405" s="72">
        <v>24.87</v>
      </c>
      <c r="D7405" s="192">
        <f t="shared" si="117"/>
        <v>0.13978001833180564</v>
      </c>
      <c r="E7405">
        <v>-3.8654812524159254E-2</v>
      </c>
    </row>
    <row r="7406" spans="2:5" x14ac:dyDescent="0.35">
      <c r="B7406" s="191">
        <v>35927</v>
      </c>
      <c r="C7406" s="72">
        <v>21.82</v>
      </c>
      <c r="D7406" s="192">
        <f t="shared" si="117"/>
        <v>-0.6916336913510458</v>
      </c>
      <c r="E7406">
        <v>-3.8766519823788537E-2</v>
      </c>
    </row>
    <row r="7407" spans="2:5" x14ac:dyDescent="0.35">
      <c r="B7407" s="191">
        <v>39455</v>
      </c>
      <c r="C7407" s="72">
        <v>70.760000000000005</v>
      </c>
      <c r="D7407" s="192">
        <f t="shared" si="117"/>
        <v>1.1758917589175892</v>
      </c>
      <c r="E7407">
        <v>-3.8848139092637846E-2</v>
      </c>
    </row>
    <row r="7408" spans="2:5" x14ac:dyDescent="0.35">
      <c r="B7408" s="191">
        <v>36423</v>
      </c>
      <c r="C7408" s="72">
        <v>32.520000000000003</v>
      </c>
      <c r="D7408" s="192">
        <f t="shared" si="117"/>
        <v>0.23462414578587709</v>
      </c>
      <c r="E7408">
        <v>-3.9007092198581561E-2</v>
      </c>
    </row>
    <row r="7409" spans="2:5" x14ac:dyDescent="0.35">
      <c r="B7409" s="191">
        <v>35649</v>
      </c>
      <c r="C7409" s="72">
        <v>26.34</v>
      </c>
      <c r="D7409" s="192">
        <f t="shared" si="117"/>
        <v>-0.69185774450163784</v>
      </c>
      <c r="E7409">
        <v>-3.9036847865742463E-2</v>
      </c>
    </row>
    <row r="7410" spans="2:5" x14ac:dyDescent="0.35">
      <c r="B7410" s="191">
        <v>40641</v>
      </c>
      <c r="C7410" s="72">
        <v>85.48</v>
      </c>
      <c r="D7410" s="192">
        <f t="shared" si="117"/>
        <v>6.1174021648626153</v>
      </c>
      <c r="E7410">
        <v>-3.9118705035971146E-2</v>
      </c>
    </row>
    <row r="7411" spans="2:5" x14ac:dyDescent="0.35">
      <c r="B7411" s="191">
        <v>35437</v>
      </c>
      <c r="C7411" s="72">
        <v>12.01</v>
      </c>
      <c r="D7411" s="192">
        <f t="shared" si="117"/>
        <v>-0.2880853586247778</v>
      </c>
      <c r="E7411">
        <v>-3.9200000000000013E-2</v>
      </c>
    </row>
    <row r="7412" spans="2:5" x14ac:dyDescent="0.35">
      <c r="B7412" s="191">
        <v>35205</v>
      </c>
      <c r="C7412" s="72">
        <v>16.87</v>
      </c>
      <c r="D7412" s="192">
        <f t="shared" si="117"/>
        <v>-0.94297207761476576</v>
      </c>
      <c r="E7412">
        <v>-3.9293849658314173E-2</v>
      </c>
    </row>
    <row r="7413" spans="2:5" x14ac:dyDescent="0.35">
      <c r="B7413" s="191">
        <v>43817</v>
      </c>
      <c r="C7413" s="72">
        <v>295.82</v>
      </c>
      <c r="D7413" s="192">
        <f t="shared" si="117"/>
        <v>4.8049450549450547</v>
      </c>
      <c r="E7413">
        <v>-3.938951128429935E-2</v>
      </c>
    </row>
    <row r="7414" spans="2:5" x14ac:dyDescent="0.35">
      <c r="B7414" s="191">
        <v>39310</v>
      </c>
      <c r="C7414" s="72">
        <v>50.96</v>
      </c>
      <c r="D7414" s="192">
        <f t="shared" si="117"/>
        <v>-0.92463879564040763</v>
      </c>
      <c r="E7414">
        <v>-3.9396795475965973E-2</v>
      </c>
    </row>
    <row r="7415" spans="2:5" x14ac:dyDescent="0.35">
      <c r="B7415" s="191">
        <v>44599</v>
      </c>
      <c r="C7415" s="72">
        <v>676.21</v>
      </c>
      <c r="D7415" s="192">
        <f t="shared" si="117"/>
        <v>28.298526863084927</v>
      </c>
      <c r="E7415">
        <v>-3.951536156129698E-2</v>
      </c>
    </row>
    <row r="7416" spans="2:5" x14ac:dyDescent="0.35">
      <c r="B7416" s="191">
        <v>36325</v>
      </c>
      <c r="C7416" s="72">
        <v>23.08</v>
      </c>
      <c r="D7416" s="192">
        <f t="shared" si="117"/>
        <v>-0.5937334976236579</v>
      </c>
      <c r="E7416">
        <v>-3.9533915938410491E-2</v>
      </c>
    </row>
    <row r="7417" spans="2:5" x14ac:dyDescent="0.35">
      <c r="B7417" s="191">
        <v>39658</v>
      </c>
      <c r="C7417" s="72">
        <v>56.81</v>
      </c>
      <c r="D7417" s="192">
        <f t="shared" si="117"/>
        <v>1.3446141147338011</v>
      </c>
      <c r="E7417">
        <v>-3.9560439560439531E-2</v>
      </c>
    </row>
    <row r="7418" spans="2:5" x14ac:dyDescent="0.35">
      <c r="B7418" s="191">
        <v>35898</v>
      </c>
      <c r="C7418" s="72">
        <v>24.23</v>
      </c>
      <c r="D7418" s="192">
        <f t="shared" si="117"/>
        <v>0.31684782608695672</v>
      </c>
      <c r="E7418">
        <v>-3.9635354736424877E-2</v>
      </c>
    </row>
    <row r="7419" spans="2:5" x14ac:dyDescent="0.35">
      <c r="B7419" s="191">
        <v>37914</v>
      </c>
      <c r="C7419" s="72">
        <v>18.399999999999999</v>
      </c>
      <c r="D7419" s="192">
        <f t="shared" si="117"/>
        <v>-0.94901493529884451</v>
      </c>
      <c r="E7419">
        <v>-3.9665970772442716E-2</v>
      </c>
    </row>
    <row r="7420" spans="2:5" x14ac:dyDescent="0.35">
      <c r="B7420" s="191">
        <v>43878</v>
      </c>
      <c r="C7420" s="72">
        <v>360.89</v>
      </c>
      <c r="D7420" s="192">
        <f t="shared" si="117"/>
        <v>12.950135291843834</v>
      </c>
      <c r="E7420">
        <v>-3.9930832668262806E-2</v>
      </c>
    </row>
    <row r="7421" spans="2:5" x14ac:dyDescent="0.35">
      <c r="B7421" s="191">
        <v>35670</v>
      </c>
      <c r="C7421" s="72">
        <v>25.87</v>
      </c>
      <c r="D7421" s="192">
        <f t="shared" si="117"/>
        <v>-0.16709594333547961</v>
      </c>
      <c r="E7421">
        <v>-4.0074211502782897E-2</v>
      </c>
    </row>
    <row r="7422" spans="2:5" x14ac:dyDescent="0.35">
      <c r="B7422" s="191">
        <v>36479</v>
      </c>
      <c r="C7422" s="72">
        <v>31.06</v>
      </c>
      <c r="D7422" s="192">
        <f t="shared" si="117"/>
        <v>0.18730886850152895</v>
      </c>
      <c r="E7422">
        <v>-4.0173053152039562E-2</v>
      </c>
    </row>
    <row r="7423" spans="2:5" x14ac:dyDescent="0.35">
      <c r="B7423" s="191">
        <v>37992</v>
      </c>
      <c r="C7423" s="72">
        <v>26.16</v>
      </c>
      <c r="D7423" s="192">
        <f t="shared" si="117"/>
        <v>-0.85912762520193864</v>
      </c>
      <c r="E7423">
        <v>-4.0352164343360308E-2</v>
      </c>
    </row>
    <row r="7424" spans="2:5" x14ac:dyDescent="0.35">
      <c r="B7424" s="191">
        <v>43444</v>
      </c>
      <c r="C7424" s="72">
        <v>185.7</v>
      </c>
      <c r="D7424" s="192">
        <f t="shared" si="117"/>
        <v>2.724428399518652</v>
      </c>
      <c r="E7424">
        <v>-4.0409260024803717E-2</v>
      </c>
    </row>
    <row r="7425" spans="2:5" x14ac:dyDescent="0.35">
      <c r="B7425" s="191">
        <v>38869</v>
      </c>
      <c r="C7425" s="72">
        <v>49.86</v>
      </c>
      <c r="D7425" s="192">
        <f t="shared" si="117"/>
        <v>1.3452492944496703</v>
      </c>
      <c r="E7425">
        <v>-4.0600346353665606E-2</v>
      </c>
    </row>
    <row r="7426" spans="2:5" x14ac:dyDescent="0.35">
      <c r="B7426" s="191">
        <v>36179</v>
      </c>
      <c r="C7426" s="72">
        <v>21.26</v>
      </c>
      <c r="D7426" s="192">
        <f t="shared" si="117"/>
        <v>0.46823204419889519</v>
      </c>
      <c r="E7426">
        <v>-4.1046459179070793E-2</v>
      </c>
    </row>
    <row r="7427" spans="2:5" x14ac:dyDescent="0.35">
      <c r="B7427" s="191">
        <v>35335</v>
      </c>
      <c r="C7427" s="72">
        <v>14.48</v>
      </c>
      <c r="D7427" s="192">
        <f t="shared" si="117"/>
        <v>-0.68112750495485574</v>
      </c>
      <c r="E7427">
        <v>-4.1059602649006544E-2</v>
      </c>
    </row>
    <row r="7428" spans="2:5" x14ac:dyDescent="0.35">
      <c r="B7428" s="191">
        <v>38881</v>
      </c>
      <c r="C7428" s="72">
        <v>45.41</v>
      </c>
      <c r="D7428" s="192">
        <f t="shared" ref="D7428:D7491" si="118">C7428/C7429-1</f>
        <v>1.055681303757356</v>
      </c>
      <c r="E7428">
        <v>-4.1173986486486513E-2</v>
      </c>
    </row>
    <row r="7429" spans="2:5" x14ac:dyDescent="0.35">
      <c r="B7429" s="191">
        <v>36619</v>
      </c>
      <c r="C7429" s="72">
        <v>22.09</v>
      </c>
      <c r="D7429" s="192">
        <f t="shared" si="118"/>
        <v>-0.88730166828223045</v>
      </c>
      <c r="E7429">
        <v>-4.123263888888884E-2</v>
      </c>
    </row>
    <row r="7430" spans="2:5" x14ac:dyDescent="0.35">
      <c r="B7430" s="191">
        <v>43378</v>
      </c>
      <c r="C7430" s="72">
        <v>196.01</v>
      </c>
      <c r="D7430" s="192">
        <f t="shared" si="118"/>
        <v>-6.1524466149573964E-2</v>
      </c>
      <c r="E7430">
        <v>-4.1234592056349051E-2</v>
      </c>
    </row>
    <row r="7431" spans="2:5" x14ac:dyDescent="0.35">
      <c r="B7431" s="191">
        <v>43046</v>
      </c>
      <c r="C7431" s="72">
        <v>208.86</v>
      </c>
      <c r="D7431" s="192">
        <f t="shared" si="118"/>
        <v>2.162003521815703E-2</v>
      </c>
      <c r="E7431">
        <v>-4.1310933627099922E-2</v>
      </c>
    </row>
    <row r="7432" spans="2:5" x14ac:dyDescent="0.35">
      <c r="B7432" s="191">
        <v>43377</v>
      </c>
      <c r="C7432" s="72">
        <v>204.44</v>
      </c>
      <c r="D7432" s="192">
        <f t="shared" si="118"/>
        <v>0.79349065707518207</v>
      </c>
      <c r="E7432">
        <v>-4.131301289566236E-2</v>
      </c>
    </row>
    <row r="7433" spans="2:5" x14ac:dyDescent="0.35">
      <c r="B7433" s="191">
        <v>42384</v>
      </c>
      <c r="C7433" s="72">
        <v>113.99</v>
      </c>
      <c r="D7433" s="192">
        <f t="shared" si="118"/>
        <v>3.9755565255347012</v>
      </c>
      <c r="E7433">
        <v>-4.1375830460011809E-2</v>
      </c>
    </row>
    <row r="7434" spans="2:5" x14ac:dyDescent="0.35">
      <c r="B7434" s="191">
        <v>35807</v>
      </c>
      <c r="C7434" s="72">
        <v>22.91</v>
      </c>
      <c r="D7434" s="192">
        <f t="shared" si="118"/>
        <v>-0.59169488504722867</v>
      </c>
      <c r="E7434">
        <v>-4.142259414225935E-2</v>
      </c>
    </row>
    <row r="7435" spans="2:5" x14ac:dyDescent="0.35">
      <c r="B7435" s="191">
        <v>39618</v>
      </c>
      <c r="C7435" s="72">
        <v>56.11</v>
      </c>
      <c r="D7435" s="192">
        <f t="shared" si="118"/>
        <v>-0.72509921120964194</v>
      </c>
      <c r="E7435">
        <v>-4.1510078578749554E-2</v>
      </c>
    </row>
    <row r="7436" spans="2:5" x14ac:dyDescent="0.35">
      <c r="B7436" s="191">
        <v>43404</v>
      </c>
      <c r="C7436" s="72">
        <v>204.11</v>
      </c>
      <c r="D7436" s="192">
        <f t="shared" si="118"/>
        <v>-0.77797237028173605</v>
      </c>
      <c r="E7436">
        <v>-4.1557099924868446E-2</v>
      </c>
    </row>
    <row r="7437" spans="2:5" x14ac:dyDescent="0.35">
      <c r="B7437" s="191">
        <v>45635</v>
      </c>
      <c r="C7437" s="72">
        <v>919.3</v>
      </c>
      <c r="D7437" s="192">
        <f t="shared" si="118"/>
        <v>53.108298999411424</v>
      </c>
      <c r="E7437">
        <v>-4.1557195879728059E-2</v>
      </c>
    </row>
    <row r="7438" spans="2:5" x14ac:dyDescent="0.35">
      <c r="B7438" s="191">
        <v>35956</v>
      </c>
      <c r="C7438" s="72">
        <v>16.989999999999998</v>
      </c>
      <c r="D7438" s="192">
        <f t="shared" si="118"/>
        <v>-0.96733948481353327</v>
      </c>
      <c r="E7438">
        <v>-4.1737168640722078E-2</v>
      </c>
    </row>
    <row r="7439" spans="2:5" x14ac:dyDescent="0.35">
      <c r="B7439" s="191">
        <v>44081</v>
      </c>
      <c r="C7439" s="72">
        <v>520.20000000000005</v>
      </c>
      <c r="D7439" s="192">
        <f t="shared" si="118"/>
        <v>15.441213653603036</v>
      </c>
      <c r="E7439">
        <v>-4.1741885569023252E-2</v>
      </c>
    </row>
    <row r="7440" spans="2:5" x14ac:dyDescent="0.35">
      <c r="B7440" s="191">
        <v>36530</v>
      </c>
      <c r="C7440" s="72">
        <v>31.64</v>
      </c>
      <c r="D7440" s="192">
        <f t="shared" si="118"/>
        <v>-0.8987941016537121</v>
      </c>
      <c r="E7440">
        <v>-4.1792852816474935E-2</v>
      </c>
    </row>
    <row r="7441" spans="2:5" x14ac:dyDescent="0.35">
      <c r="B7441" s="191">
        <v>43899</v>
      </c>
      <c r="C7441" s="72">
        <v>312.63</v>
      </c>
      <c r="D7441" s="192">
        <f t="shared" si="118"/>
        <v>7.9169994295493424</v>
      </c>
      <c r="E7441">
        <v>-4.1805866307046302E-2</v>
      </c>
    </row>
    <row r="7442" spans="2:5" x14ac:dyDescent="0.35">
      <c r="B7442" s="191">
        <v>36437</v>
      </c>
      <c r="C7442" s="72">
        <v>35.06</v>
      </c>
      <c r="D7442" s="192">
        <f t="shared" si="118"/>
        <v>0.16827724091969354</v>
      </c>
      <c r="E7442">
        <v>-4.1814703470893666E-2</v>
      </c>
    </row>
    <row r="7443" spans="2:5" x14ac:dyDescent="0.35">
      <c r="B7443" s="191">
        <v>36502</v>
      </c>
      <c r="C7443" s="72">
        <v>30.01</v>
      </c>
      <c r="D7443" s="192">
        <f t="shared" si="118"/>
        <v>-0.65454126856221939</v>
      </c>
      <c r="E7443">
        <v>-4.1826309067688361E-2</v>
      </c>
    </row>
    <row r="7444" spans="2:5" x14ac:dyDescent="0.35">
      <c r="B7444" s="191">
        <v>40760</v>
      </c>
      <c r="C7444" s="72">
        <v>86.87</v>
      </c>
      <c r="D7444" s="192">
        <f t="shared" si="118"/>
        <v>0.29136316337148815</v>
      </c>
      <c r="E7444">
        <v>-4.1910223888827591E-2</v>
      </c>
    </row>
    <row r="7445" spans="2:5" x14ac:dyDescent="0.35">
      <c r="B7445" s="191">
        <v>39237</v>
      </c>
      <c r="C7445" s="72">
        <v>67.27</v>
      </c>
      <c r="D7445" s="192">
        <f t="shared" si="118"/>
        <v>2.3940464177598382</v>
      </c>
      <c r="E7445">
        <v>-4.201082312731419E-2</v>
      </c>
    </row>
    <row r="7446" spans="2:5" x14ac:dyDescent="0.35">
      <c r="B7446" s="191">
        <v>35753</v>
      </c>
      <c r="C7446" s="72">
        <v>19.82</v>
      </c>
      <c r="D7446" s="192">
        <f t="shared" si="118"/>
        <v>-4.2974408498310024E-2</v>
      </c>
      <c r="E7446">
        <v>-4.2049299178347099E-2</v>
      </c>
    </row>
    <row r="7447" spans="2:5" x14ac:dyDescent="0.35">
      <c r="B7447" s="191">
        <v>36160</v>
      </c>
      <c r="C7447" s="72">
        <v>20.71</v>
      </c>
      <c r="D7447" s="192">
        <f t="shared" si="118"/>
        <v>-0.31355651309247601</v>
      </c>
      <c r="E7447">
        <v>-4.209065679925994E-2</v>
      </c>
    </row>
    <row r="7448" spans="2:5" x14ac:dyDescent="0.35">
      <c r="B7448" s="191">
        <v>36580</v>
      </c>
      <c r="C7448" s="72">
        <v>30.17</v>
      </c>
      <c r="D7448" s="192">
        <f t="shared" si="118"/>
        <v>-0.52413249211356461</v>
      </c>
      <c r="E7448">
        <v>-4.2222222222222161E-2</v>
      </c>
    </row>
    <row r="7449" spans="2:5" x14ac:dyDescent="0.35">
      <c r="B7449" s="191">
        <v>39595</v>
      </c>
      <c r="C7449" s="72">
        <v>63.4</v>
      </c>
      <c r="D7449" s="192">
        <f t="shared" si="118"/>
        <v>0.13742375313957655</v>
      </c>
      <c r="E7449">
        <v>-4.2296072507552962E-2</v>
      </c>
    </row>
    <row r="7450" spans="2:5" x14ac:dyDescent="0.35">
      <c r="B7450" s="191">
        <v>40000</v>
      </c>
      <c r="C7450" s="72">
        <v>55.74</v>
      </c>
      <c r="D7450" s="192">
        <f t="shared" si="118"/>
        <v>1.3449726546066469</v>
      </c>
      <c r="E7450">
        <v>-4.2597045688766655E-2</v>
      </c>
    </row>
    <row r="7451" spans="2:5" x14ac:dyDescent="0.35">
      <c r="B7451" s="191">
        <v>36364</v>
      </c>
      <c r="C7451" s="72">
        <v>23.77</v>
      </c>
      <c r="D7451" s="192">
        <f t="shared" si="118"/>
        <v>-0.67009021512838307</v>
      </c>
      <c r="E7451">
        <v>-4.269029399919444E-2</v>
      </c>
    </row>
    <row r="7452" spans="2:5" x14ac:dyDescent="0.35">
      <c r="B7452" s="191">
        <v>40688</v>
      </c>
      <c r="C7452" s="72">
        <v>72.05</v>
      </c>
      <c r="D7452" s="192">
        <f t="shared" si="118"/>
        <v>2.014644351464435</v>
      </c>
      <c r="E7452">
        <v>-4.277932775342097E-2</v>
      </c>
    </row>
    <row r="7453" spans="2:5" x14ac:dyDescent="0.35">
      <c r="B7453" s="191">
        <v>35804</v>
      </c>
      <c r="C7453" s="72">
        <v>23.9</v>
      </c>
      <c r="D7453" s="192">
        <f t="shared" si="118"/>
        <v>1.0998307952622577E-2</v>
      </c>
      <c r="E7453">
        <v>-4.2851421706047277E-2</v>
      </c>
    </row>
    <row r="7454" spans="2:5" x14ac:dyDescent="0.35">
      <c r="B7454" s="191">
        <v>38014</v>
      </c>
      <c r="C7454" s="72">
        <v>23.64</v>
      </c>
      <c r="D7454" s="192">
        <f t="shared" si="118"/>
        <v>1.6621621621621618</v>
      </c>
      <c r="E7454">
        <v>-4.2914979757084915E-2</v>
      </c>
    </row>
    <row r="7455" spans="2:5" x14ac:dyDescent="0.35">
      <c r="B7455" s="191">
        <v>37147</v>
      </c>
      <c r="C7455" s="72">
        <v>8.8800000000000008</v>
      </c>
      <c r="D7455" s="192">
        <f t="shared" si="118"/>
        <v>-0.61525129982668969</v>
      </c>
      <c r="E7455">
        <v>-4.3103448275861878E-2</v>
      </c>
    </row>
    <row r="7456" spans="2:5" x14ac:dyDescent="0.35">
      <c r="B7456" s="191">
        <v>36269</v>
      </c>
      <c r="C7456" s="72">
        <v>23.08</v>
      </c>
      <c r="D7456" s="192">
        <f t="shared" si="118"/>
        <v>-0.70203976245804278</v>
      </c>
      <c r="E7456">
        <v>-4.3117744610282061E-2</v>
      </c>
    </row>
    <row r="7457" spans="2:5" x14ac:dyDescent="0.35">
      <c r="B7457" s="191">
        <v>40926</v>
      </c>
      <c r="C7457" s="72">
        <v>77.459999999999994</v>
      </c>
      <c r="D7457" s="192">
        <f t="shared" si="118"/>
        <v>-0.67979827208465959</v>
      </c>
      <c r="E7457">
        <v>-4.3231225296442743E-2</v>
      </c>
    </row>
    <row r="7458" spans="2:5" x14ac:dyDescent="0.35">
      <c r="B7458" s="191">
        <v>43178</v>
      </c>
      <c r="C7458" s="72">
        <v>241.91</v>
      </c>
      <c r="D7458" s="192">
        <f t="shared" si="118"/>
        <v>19.328571428571429</v>
      </c>
      <c r="E7458">
        <v>-4.3304595428300341E-2</v>
      </c>
    </row>
    <row r="7459" spans="2:5" x14ac:dyDescent="0.35">
      <c r="B7459" s="191">
        <v>37238</v>
      </c>
      <c r="C7459" s="72">
        <v>11.9</v>
      </c>
      <c r="D7459" s="192">
        <f t="shared" si="118"/>
        <v>-0.89170989170989168</v>
      </c>
      <c r="E7459">
        <v>-4.3408360128617263E-2</v>
      </c>
    </row>
    <row r="7460" spans="2:5" x14ac:dyDescent="0.35">
      <c r="B7460" s="191">
        <v>42683</v>
      </c>
      <c r="C7460" s="72">
        <v>109.89</v>
      </c>
      <c r="D7460" s="192">
        <f t="shared" si="118"/>
        <v>7.2130044843049319</v>
      </c>
      <c r="E7460">
        <v>-4.3519888589085176E-2</v>
      </c>
    </row>
    <row r="7461" spans="2:5" x14ac:dyDescent="0.35">
      <c r="B7461" s="191">
        <v>37057</v>
      </c>
      <c r="C7461" s="72">
        <v>13.38</v>
      </c>
      <c r="D7461" s="192">
        <f t="shared" si="118"/>
        <v>-0.3940217391304347</v>
      </c>
      <c r="E7461">
        <v>-4.3602573266618982E-2</v>
      </c>
    </row>
    <row r="7462" spans="2:5" x14ac:dyDescent="0.35">
      <c r="B7462" s="191">
        <v>36174</v>
      </c>
      <c r="C7462" s="72">
        <v>22.08</v>
      </c>
      <c r="D7462" s="192">
        <f t="shared" si="118"/>
        <v>-0.12171837708830557</v>
      </c>
      <c r="E7462">
        <v>-4.3741879601559175E-2</v>
      </c>
    </row>
    <row r="7463" spans="2:5" x14ac:dyDescent="0.35">
      <c r="B7463" s="191">
        <v>36320</v>
      </c>
      <c r="C7463" s="72">
        <v>25.14</v>
      </c>
      <c r="D7463" s="192">
        <f t="shared" si="118"/>
        <v>-0.96367262007976418</v>
      </c>
      <c r="E7463">
        <v>-4.3742868010650415E-2</v>
      </c>
    </row>
    <row r="7464" spans="2:5" x14ac:dyDescent="0.35">
      <c r="B7464" s="191">
        <v>44700</v>
      </c>
      <c r="C7464" s="72">
        <v>692.04</v>
      </c>
      <c r="D7464" s="192">
        <f t="shared" si="118"/>
        <v>1.5650111193476648</v>
      </c>
      <c r="E7464">
        <v>-4.3747409147436911E-2</v>
      </c>
    </row>
    <row r="7465" spans="2:5" x14ac:dyDescent="0.35">
      <c r="B7465" s="191">
        <v>43131</v>
      </c>
      <c r="C7465" s="72">
        <v>269.8</v>
      </c>
      <c r="D7465" s="192">
        <f t="shared" si="118"/>
        <v>11.6488513830286</v>
      </c>
      <c r="E7465">
        <v>-4.3906587760019766E-2</v>
      </c>
    </row>
    <row r="7466" spans="2:5" x14ac:dyDescent="0.35">
      <c r="B7466" s="191">
        <v>38068</v>
      </c>
      <c r="C7466" s="72">
        <v>21.33</v>
      </c>
      <c r="D7466" s="192">
        <f t="shared" si="118"/>
        <v>-0.97751375740580659</v>
      </c>
      <c r="E7466">
        <v>-4.3926490363065951E-2</v>
      </c>
    </row>
    <row r="7467" spans="2:5" x14ac:dyDescent="0.35">
      <c r="B7467" s="191">
        <v>45716</v>
      </c>
      <c r="C7467" s="72">
        <v>948.58</v>
      </c>
      <c r="D7467" s="192">
        <f t="shared" si="118"/>
        <v>0.3516771637835221</v>
      </c>
      <c r="E7467">
        <v>-4.3953275078361997E-2</v>
      </c>
    </row>
    <row r="7468" spans="2:5" x14ac:dyDescent="0.35">
      <c r="B7468" s="191">
        <v>44579</v>
      </c>
      <c r="C7468" s="72">
        <v>701.78</v>
      </c>
      <c r="D7468" s="192">
        <f t="shared" si="118"/>
        <v>39.033086138049057</v>
      </c>
      <c r="E7468">
        <v>-4.3974606980355824E-2</v>
      </c>
    </row>
    <row r="7469" spans="2:5" x14ac:dyDescent="0.35">
      <c r="B7469" s="191">
        <v>36938</v>
      </c>
      <c r="C7469" s="72">
        <v>17.53</v>
      </c>
      <c r="D7469" s="192">
        <f t="shared" si="118"/>
        <v>-0.86010693480169176</v>
      </c>
      <c r="E7469">
        <v>-4.4165757906215797E-2</v>
      </c>
    </row>
    <row r="7470" spans="2:5" x14ac:dyDescent="0.35">
      <c r="B7470" s="191">
        <v>41211</v>
      </c>
      <c r="C7470" s="72">
        <v>125.31</v>
      </c>
      <c r="D7470" s="192">
        <f t="shared" si="118"/>
        <v>-0.47421642260730923</v>
      </c>
      <c r="E7470">
        <v>-4.4237663031042707E-2</v>
      </c>
    </row>
    <row r="7471" spans="2:5" x14ac:dyDescent="0.35">
      <c r="B7471" s="191">
        <v>43656</v>
      </c>
      <c r="C7471" s="72">
        <v>238.33</v>
      </c>
      <c r="D7471" s="192">
        <f t="shared" si="118"/>
        <v>13.839975093399753</v>
      </c>
      <c r="E7471">
        <v>-4.5152243589743568E-2</v>
      </c>
    </row>
    <row r="7472" spans="2:5" x14ac:dyDescent="0.35">
      <c r="B7472" s="191">
        <v>35142</v>
      </c>
      <c r="C7472" s="72">
        <v>16.059999999999999</v>
      </c>
      <c r="D7472" s="192">
        <f t="shared" si="118"/>
        <v>-0.68663414634146336</v>
      </c>
      <c r="E7472">
        <v>-4.5184304399524478E-2</v>
      </c>
    </row>
    <row r="7473" spans="2:5" x14ac:dyDescent="0.35">
      <c r="B7473" s="191">
        <v>39063</v>
      </c>
      <c r="C7473" s="72">
        <v>51.25</v>
      </c>
      <c r="D7473" s="192">
        <f t="shared" si="118"/>
        <v>-0.76787898002626931</v>
      </c>
      <c r="E7473">
        <v>-4.5446079344384382E-2</v>
      </c>
    </row>
    <row r="7474" spans="2:5" x14ac:dyDescent="0.35">
      <c r="B7474" s="191">
        <v>43313</v>
      </c>
      <c r="C7474" s="72">
        <v>220.79</v>
      </c>
      <c r="D7474" s="192">
        <f t="shared" si="118"/>
        <v>7.1113152094048502</v>
      </c>
      <c r="E7474">
        <v>-4.5562616176025639E-2</v>
      </c>
    </row>
    <row r="7475" spans="2:5" x14ac:dyDescent="0.35">
      <c r="B7475" s="191">
        <v>36236</v>
      </c>
      <c r="C7475" s="72">
        <v>27.22</v>
      </c>
      <c r="D7475" s="192">
        <f t="shared" si="118"/>
        <v>-0.62068004459308812</v>
      </c>
      <c r="E7475">
        <v>-4.5582047685834515E-2</v>
      </c>
    </row>
    <row r="7476" spans="2:5" x14ac:dyDescent="0.35">
      <c r="B7476" s="191">
        <v>40042</v>
      </c>
      <c r="C7476" s="72">
        <v>71.760000000000005</v>
      </c>
      <c r="D7476" s="192">
        <f t="shared" si="118"/>
        <v>1.9494451294697908</v>
      </c>
      <c r="E7476">
        <v>-4.5617768320255214E-2</v>
      </c>
    </row>
    <row r="7477" spans="2:5" x14ac:dyDescent="0.35">
      <c r="B7477" s="191">
        <v>36213</v>
      </c>
      <c r="C7477" s="72">
        <v>24.33</v>
      </c>
      <c r="D7477" s="192">
        <f t="shared" si="118"/>
        <v>-0.9038377929726098</v>
      </c>
      <c r="E7477">
        <v>-4.5882352941176485E-2</v>
      </c>
    </row>
    <row r="7478" spans="2:5" x14ac:dyDescent="0.35">
      <c r="B7478" s="191">
        <v>43924</v>
      </c>
      <c r="C7478" s="72">
        <v>253.01</v>
      </c>
      <c r="D7478" s="192">
        <f t="shared" si="118"/>
        <v>10.990995260663507</v>
      </c>
      <c r="E7478">
        <v>-4.5893355456670948E-2</v>
      </c>
    </row>
    <row r="7479" spans="2:5" x14ac:dyDescent="0.35">
      <c r="B7479" s="191">
        <v>36629</v>
      </c>
      <c r="C7479" s="72">
        <v>21.1</v>
      </c>
      <c r="D7479" s="192">
        <f t="shared" si="118"/>
        <v>-0.84839775829860609</v>
      </c>
      <c r="E7479">
        <v>-4.6112115732368841E-2</v>
      </c>
    </row>
    <row r="7480" spans="2:5" x14ac:dyDescent="0.35">
      <c r="B7480" s="191">
        <v>41898</v>
      </c>
      <c r="C7480" s="72">
        <v>139.18</v>
      </c>
      <c r="D7480" s="192">
        <f t="shared" si="118"/>
        <v>3.0971445392993822</v>
      </c>
      <c r="E7480">
        <v>-4.6320405646155915E-2</v>
      </c>
    </row>
    <row r="7481" spans="2:5" x14ac:dyDescent="0.35">
      <c r="B7481" s="191">
        <v>36536</v>
      </c>
      <c r="C7481" s="72">
        <v>33.97</v>
      </c>
      <c r="D7481" s="192">
        <f t="shared" si="118"/>
        <v>2.1193755739210283</v>
      </c>
      <c r="E7481">
        <v>-4.6322290847838232E-2</v>
      </c>
    </row>
    <row r="7482" spans="2:5" x14ac:dyDescent="0.35">
      <c r="B7482" s="191">
        <v>37244</v>
      </c>
      <c r="C7482" s="72">
        <v>10.89</v>
      </c>
      <c r="D7482" s="192">
        <f t="shared" si="118"/>
        <v>-0.90264616484891824</v>
      </c>
      <c r="E7482">
        <v>-4.6409807355516586E-2</v>
      </c>
    </row>
    <row r="7483" spans="2:5" x14ac:dyDescent="0.35">
      <c r="B7483" s="191">
        <v>42167</v>
      </c>
      <c r="C7483" s="72">
        <v>111.86</v>
      </c>
      <c r="D7483" s="192">
        <f t="shared" si="118"/>
        <v>6</v>
      </c>
      <c r="E7483">
        <v>-4.6458102463558082E-2</v>
      </c>
    </row>
    <row r="7484" spans="2:5" x14ac:dyDescent="0.35">
      <c r="B7484" s="191">
        <v>36952</v>
      </c>
      <c r="C7484" s="72">
        <v>15.98</v>
      </c>
      <c r="D7484" s="192">
        <f t="shared" si="118"/>
        <v>-0.7236250432376341</v>
      </c>
      <c r="E7484">
        <v>-4.6539379474940357E-2</v>
      </c>
    </row>
    <row r="7485" spans="2:5" x14ac:dyDescent="0.35">
      <c r="B7485" s="191">
        <v>39281</v>
      </c>
      <c r="C7485" s="72">
        <v>57.82</v>
      </c>
      <c r="D7485" s="192">
        <f t="shared" si="118"/>
        <v>-0.94848079836050969</v>
      </c>
      <c r="E7485">
        <v>-4.6818331684800429E-2</v>
      </c>
    </row>
    <row r="7486" spans="2:5" x14ac:dyDescent="0.35">
      <c r="B7486" s="191">
        <v>46050</v>
      </c>
      <c r="C7486" s="72">
        <v>1122.3</v>
      </c>
      <c r="D7486" s="192">
        <f t="shared" si="118"/>
        <v>3.3989338768470976</v>
      </c>
      <c r="E7486">
        <v>-4.6830411740725775E-2</v>
      </c>
    </row>
    <row r="7487" spans="2:5" x14ac:dyDescent="0.35">
      <c r="B7487" s="191">
        <v>43133</v>
      </c>
      <c r="C7487" s="72">
        <v>255.13</v>
      </c>
      <c r="D7487" s="192">
        <f t="shared" si="118"/>
        <v>15.312659846547312</v>
      </c>
      <c r="E7487">
        <v>-4.6848731647177622E-2</v>
      </c>
    </row>
    <row r="7488" spans="2:5" x14ac:dyDescent="0.35">
      <c r="B7488" s="191">
        <v>36035</v>
      </c>
      <c r="C7488" s="72">
        <v>15.64</v>
      </c>
      <c r="D7488" s="192">
        <f t="shared" si="118"/>
        <v>-0.74356451877356944</v>
      </c>
      <c r="E7488">
        <v>-4.6922608165752555E-2</v>
      </c>
    </row>
    <row r="7489" spans="2:5" x14ac:dyDescent="0.35">
      <c r="B7489" s="191">
        <v>39519</v>
      </c>
      <c r="C7489" s="72">
        <v>60.99</v>
      </c>
      <c r="D7489" s="192">
        <f t="shared" si="118"/>
        <v>-0.90091787832020143</v>
      </c>
      <c r="E7489">
        <v>-4.7031249999999969E-2</v>
      </c>
    </row>
    <row r="7490" spans="2:5" x14ac:dyDescent="0.35">
      <c r="B7490" s="191">
        <v>44320</v>
      </c>
      <c r="C7490" s="72">
        <v>615.54999999999995</v>
      </c>
      <c r="D7490" s="192">
        <f t="shared" si="118"/>
        <v>8.8033126293995849</v>
      </c>
      <c r="E7490">
        <v>-4.7032960227888498E-2</v>
      </c>
    </row>
    <row r="7491" spans="2:5" x14ac:dyDescent="0.35">
      <c r="B7491" s="191">
        <v>39239</v>
      </c>
      <c r="C7491" s="72">
        <v>62.79</v>
      </c>
      <c r="D7491" s="192">
        <f t="shared" si="118"/>
        <v>-0.50987432675044886</v>
      </c>
      <c r="E7491">
        <v>-4.704811048717561E-2</v>
      </c>
    </row>
    <row r="7492" spans="2:5" x14ac:dyDescent="0.35">
      <c r="B7492" s="191">
        <v>41788</v>
      </c>
      <c r="C7492" s="72">
        <v>128.11000000000001</v>
      </c>
      <c r="D7492" s="192">
        <f t="shared" ref="D7492:D7555" si="119">C7492/C7493-1</f>
        <v>-0.60921819235579411</v>
      </c>
      <c r="E7492">
        <v>-4.7084201130615733E-2</v>
      </c>
    </row>
    <row r="7493" spans="2:5" x14ac:dyDescent="0.35">
      <c r="B7493" s="191">
        <v>43889</v>
      </c>
      <c r="C7493" s="72">
        <v>327.83</v>
      </c>
      <c r="D7493" s="192">
        <f t="shared" si="119"/>
        <v>3.3414242032594466E-2</v>
      </c>
      <c r="E7493">
        <v>-4.7227388979307117E-2</v>
      </c>
    </row>
    <row r="7494" spans="2:5" x14ac:dyDescent="0.35">
      <c r="B7494" s="191">
        <v>43955</v>
      </c>
      <c r="C7494" s="72">
        <v>317.23</v>
      </c>
      <c r="D7494" s="192">
        <f t="shared" si="119"/>
        <v>6.5657047460052471</v>
      </c>
      <c r="E7494">
        <v>-4.7357357357357355E-2</v>
      </c>
    </row>
    <row r="7495" spans="2:5" x14ac:dyDescent="0.35">
      <c r="B7495" s="191">
        <v>39146</v>
      </c>
      <c r="C7495" s="72">
        <v>41.93</v>
      </c>
      <c r="D7495" s="192">
        <f t="shared" si="119"/>
        <v>-0.4867180805484147</v>
      </c>
      <c r="E7495">
        <v>-4.7478418900499864E-2</v>
      </c>
    </row>
    <row r="7496" spans="2:5" x14ac:dyDescent="0.35">
      <c r="B7496" s="191">
        <v>40732</v>
      </c>
      <c r="C7496" s="72">
        <v>81.69</v>
      </c>
      <c r="D7496" s="192">
        <f t="shared" si="119"/>
        <v>3.4835345773874868</v>
      </c>
      <c r="E7496">
        <v>-4.7569080097936367E-2</v>
      </c>
    </row>
    <row r="7497" spans="2:5" x14ac:dyDescent="0.35">
      <c r="B7497" s="191">
        <v>36725</v>
      </c>
      <c r="C7497" s="72">
        <v>18.22</v>
      </c>
      <c r="D7497" s="192">
        <f t="shared" si="119"/>
        <v>-0.67551202137132682</v>
      </c>
      <c r="E7497">
        <v>-4.7569262937794066E-2</v>
      </c>
    </row>
    <row r="7498" spans="2:5" x14ac:dyDescent="0.35">
      <c r="B7498" s="191">
        <v>39489</v>
      </c>
      <c r="C7498" s="72">
        <v>56.15</v>
      </c>
      <c r="D7498" s="192">
        <f t="shared" si="119"/>
        <v>-0.91536026529996983</v>
      </c>
      <c r="E7498">
        <v>-4.7820925894522692E-2</v>
      </c>
    </row>
    <row r="7499" spans="2:5" x14ac:dyDescent="0.35">
      <c r="B7499" s="191">
        <v>44585</v>
      </c>
      <c r="C7499" s="72">
        <v>663.4</v>
      </c>
      <c r="D7499" s="192">
        <f t="shared" si="119"/>
        <v>29.698750578435909</v>
      </c>
      <c r="E7499">
        <v>-4.831583175532228E-2</v>
      </c>
    </row>
    <row r="7500" spans="2:5" x14ac:dyDescent="0.35">
      <c r="B7500" s="191">
        <v>35762</v>
      </c>
      <c r="C7500" s="72">
        <v>21.61</v>
      </c>
      <c r="D7500" s="192">
        <f t="shared" si="119"/>
        <v>0.2955635491606714</v>
      </c>
      <c r="E7500">
        <v>-4.8436811977102701E-2</v>
      </c>
    </row>
    <row r="7501" spans="2:5" x14ac:dyDescent="0.35">
      <c r="B7501" s="191">
        <v>36941</v>
      </c>
      <c r="C7501" s="72">
        <v>16.68</v>
      </c>
      <c r="D7501" s="192">
        <f t="shared" si="119"/>
        <v>-0.86752442220633785</v>
      </c>
      <c r="E7501">
        <v>-4.848830576155172E-2</v>
      </c>
    </row>
    <row r="7502" spans="2:5" x14ac:dyDescent="0.35">
      <c r="B7502" s="191">
        <v>41989</v>
      </c>
      <c r="C7502" s="72">
        <v>125.91</v>
      </c>
      <c r="D7502" s="192">
        <f t="shared" si="119"/>
        <v>1.1504696840307429</v>
      </c>
      <c r="E7502">
        <v>-4.851507594649751E-2</v>
      </c>
    </row>
    <row r="7503" spans="2:5" x14ac:dyDescent="0.35">
      <c r="B7503" s="191">
        <v>39603</v>
      </c>
      <c r="C7503" s="72">
        <v>58.55</v>
      </c>
      <c r="D7503" s="192">
        <f t="shared" si="119"/>
        <v>-0.49888736733995209</v>
      </c>
      <c r="E7503">
        <v>-4.8586285342866464E-2</v>
      </c>
    </row>
    <row r="7504" spans="2:5" x14ac:dyDescent="0.35">
      <c r="B7504" s="191">
        <v>41326</v>
      </c>
      <c r="C7504" s="72">
        <v>116.84</v>
      </c>
      <c r="D7504" s="192">
        <f t="shared" si="119"/>
        <v>7.9258976317799856</v>
      </c>
      <c r="E7504">
        <v>-4.8611676573568907E-2</v>
      </c>
    </row>
    <row r="7505" spans="2:5" x14ac:dyDescent="0.35">
      <c r="B7505" s="191">
        <v>35451</v>
      </c>
      <c r="C7505" s="72">
        <v>13.09</v>
      </c>
      <c r="D7505" s="192">
        <f t="shared" si="119"/>
        <v>-0.89167494207216158</v>
      </c>
      <c r="E7505">
        <v>-4.869186046511631E-2</v>
      </c>
    </row>
    <row r="7506" spans="2:5" x14ac:dyDescent="0.35">
      <c r="B7506" s="191">
        <v>41502</v>
      </c>
      <c r="C7506" s="72">
        <v>120.84</v>
      </c>
      <c r="D7506" s="192">
        <f t="shared" si="119"/>
        <v>3.6069386199008768</v>
      </c>
      <c r="E7506">
        <v>-4.8803526448362722E-2</v>
      </c>
    </row>
    <row r="7507" spans="2:5" x14ac:dyDescent="0.35">
      <c r="B7507" s="191">
        <v>38176</v>
      </c>
      <c r="C7507" s="72">
        <v>26.23</v>
      </c>
      <c r="D7507" s="192">
        <f t="shared" si="119"/>
        <v>1.8265086206896552</v>
      </c>
      <c r="E7507">
        <v>-4.8948513415518424E-2</v>
      </c>
    </row>
    <row r="7508" spans="2:5" x14ac:dyDescent="0.35">
      <c r="B7508" s="191">
        <v>37146</v>
      </c>
      <c r="C7508" s="72">
        <v>9.2799999999999994</v>
      </c>
      <c r="D7508" s="192">
        <f t="shared" si="119"/>
        <v>-0.34416961130742052</v>
      </c>
      <c r="E7508">
        <v>-4.9180327868852514E-2</v>
      </c>
    </row>
    <row r="7509" spans="2:5" x14ac:dyDescent="0.35">
      <c r="B7509" s="191">
        <v>36959</v>
      </c>
      <c r="C7509" s="72">
        <v>14.15</v>
      </c>
      <c r="D7509" s="192">
        <f t="shared" si="119"/>
        <v>-1.3249651324965139E-2</v>
      </c>
      <c r="E7509">
        <v>-4.9697783747481572E-2</v>
      </c>
    </row>
    <row r="7510" spans="2:5" x14ac:dyDescent="0.35">
      <c r="B7510" s="191">
        <v>35087</v>
      </c>
      <c r="C7510" s="72">
        <v>14.34</v>
      </c>
      <c r="D7510" s="192">
        <f t="shared" si="119"/>
        <v>-0.83292555050681583</v>
      </c>
      <c r="E7510">
        <v>-4.9701789264413487E-2</v>
      </c>
    </row>
    <row r="7511" spans="2:5" x14ac:dyDescent="0.35">
      <c r="B7511" s="191">
        <v>41043</v>
      </c>
      <c r="C7511" s="72">
        <v>85.83</v>
      </c>
      <c r="D7511" s="192">
        <f t="shared" si="119"/>
        <v>1.3605610561056105</v>
      </c>
      <c r="E7511">
        <v>-4.9817336433078729E-2</v>
      </c>
    </row>
    <row r="7512" spans="2:5" x14ac:dyDescent="0.35">
      <c r="B7512" s="191">
        <v>39772</v>
      </c>
      <c r="C7512" s="72">
        <v>36.36</v>
      </c>
      <c r="D7512" s="192">
        <f t="shared" si="119"/>
        <v>1.361038961038961</v>
      </c>
      <c r="E7512">
        <v>-4.9908544551868439E-2</v>
      </c>
    </row>
    <row r="7513" spans="2:5" x14ac:dyDescent="0.35">
      <c r="B7513" s="191">
        <v>36944</v>
      </c>
      <c r="C7513" s="72">
        <v>15.4</v>
      </c>
      <c r="D7513" s="192">
        <f t="shared" si="119"/>
        <v>-0.88721253845027093</v>
      </c>
      <c r="E7513">
        <v>-4.9969154842689711E-2</v>
      </c>
    </row>
    <row r="7514" spans="2:5" x14ac:dyDescent="0.35">
      <c r="B7514" s="191">
        <v>41828</v>
      </c>
      <c r="C7514" s="72">
        <v>136.54</v>
      </c>
      <c r="D7514" s="192">
        <f t="shared" si="119"/>
        <v>0.90273132664436995</v>
      </c>
      <c r="E7514">
        <v>-5.0024351214081997E-2</v>
      </c>
    </row>
    <row r="7515" spans="2:5" x14ac:dyDescent="0.35">
      <c r="B7515" s="191">
        <v>40583</v>
      </c>
      <c r="C7515" s="72">
        <v>71.760000000000005</v>
      </c>
      <c r="D7515" s="192">
        <f t="shared" si="119"/>
        <v>-0.72939135681423939</v>
      </c>
      <c r="E7515">
        <v>-5.0291159343567982E-2</v>
      </c>
    </row>
    <row r="7516" spans="2:5" x14ac:dyDescent="0.35">
      <c r="B7516" s="191">
        <v>43922</v>
      </c>
      <c r="C7516" s="72">
        <v>265.18</v>
      </c>
      <c r="D7516" s="192">
        <f t="shared" si="119"/>
        <v>-0.65516703293845335</v>
      </c>
      <c r="E7516">
        <v>-5.0384959713518307E-2</v>
      </c>
    </row>
    <row r="7517" spans="2:5" x14ac:dyDescent="0.35">
      <c r="B7517" s="191">
        <v>44820</v>
      </c>
      <c r="C7517" s="72">
        <v>769.01</v>
      </c>
      <c r="D7517" s="192">
        <f t="shared" si="119"/>
        <v>90.223013048635821</v>
      </c>
      <c r="E7517">
        <v>-5.0393914697093201E-2</v>
      </c>
    </row>
    <row r="7518" spans="2:5" x14ac:dyDescent="0.35">
      <c r="B7518" s="191">
        <v>37148</v>
      </c>
      <c r="C7518" s="72">
        <v>8.43</v>
      </c>
      <c r="D7518" s="192">
        <f t="shared" si="119"/>
        <v>-0.98853996737357264</v>
      </c>
      <c r="E7518">
        <v>-5.0675675675675769E-2</v>
      </c>
    </row>
    <row r="7519" spans="2:5" x14ac:dyDescent="0.35">
      <c r="B7519" s="191">
        <v>44526</v>
      </c>
      <c r="C7519" s="72">
        <v>735.6</v>
      </c>
      <c r="D7519" s="192">
        <f t="shared" si="119"/>
        <v>26.884761182714179</v>
      </c>
      <c r="E7519">
        <v>-5.0875449982581311E-2</v>
      </c>
    </row>
    <row r="7520" spans="2:5" x14ac:dyDescent="0.35">
      <c r="B7520" s="191">
        <v>37998</v>
      </c>
      <c r="C7520" s="72">
        <v>26.38</v>
      </c>
      <c r="D7520" s="192">
        <f t="shared" si="119"/>
        <v>0.50227790432801833</v>
      </c>
      <c r="E7520">
        <v>-5.1079136690647564E-2</v>
      </c>
    </row>
    <row r="7521" spans="2:5" x14ac:dyDescent="0.35">
      <c r="B7521" s="191">
        <v>35951</v>
      </c>
      <c r="C7521" s="72">
        <v>17.559999999999999</v>
      </c>
      <c r="D7521" s="192">
        <f t="shared" si="119"/>
        <v>0.34765924788948577</v>
      </c>
      <c r="E7521">
        <v>-5.1323608860075809E-2</v>
      </c>
    </row>
    <row r="7522" spans="2:5" x14ac:dyDescent="0.35">
      <c r="B7522" s="191">
        <v>36976</v>
      </c>
      <c r="C7522" s="72">
        <v>13.03</v>
      </c>
      <c r="D7522" s="192">
        <f t="shared" si="119"/>
        <v>7.680491551458335E-4</v>
      </c>
      <c r="E7522">
        <v>-5.1673944687045226E-2</v>
      </c>
    </row>
    <row r="7523" spans="2:5" x14ac:dyDescent="0.35">
      <c r="B7523" s="191">
        <v>37008</v>
      </c>
      <c r="C7523" s="72">
        <v>13.02</v>
      </c>
      <c r="D7523" s="192">
        <f t="shared" si="119"/>
        <v>-0.87954482375797949</v>
      </c>
      <c r="E7523">
        <v>-5.1711580480699237E-2</v>
      </c>
    </row>
    <row r="7524" spans="2:5" x14ac:dyDescent="0.35">
      <c r="B7524" s="191">
        <v>42387</v>
      </c>
      <c r="C7524" s="72">
        <v>108.09</v>
      </c>
      <c r="D7524" s="192">
        <f t="shared" si="119"/>
        <v>-0.52011188066062863</v>
      </c>
      <c r="E7524">
        <v>-5.1758926221598278E-2</v>
      </c>
    </row>
    <row r="7525" spans="2:5" x14ac:dyDescent="0.35">
      <c r="B7525" s="191">
        <v>43235</v>
      </c>
      <c r="C7525" s="72">
        <v>225.24</v>
      </c>
      <c r="D7525" s="192">
        <f t="shared" si="119"/>
        <v>0.20629820051413894</v>
      </c>
      <c r="E7525">
        <v>-5.1780752715332112E-2</v>
      </c>
    </row>
    <row r="7526" spans="2:5" x14ac:dyDescent="0.35">
      <c r="B7526" s="191">
        <v>43000</v>
      </c>
      <c r="C7526" s="72">
        <v>186.72</v>
      </c>
      <c r="D7526" s="192">
        <f t="shared" si="119"/>
        <v>2.9425675675675675</v>
      </c>
      <c r="E7526">
        <v>-5.2086506244288677E-2</v>
      </c>
    </row>
    <row r="7527" spans="2:5" x14ac:dyDescent="0.35">
      <c r="B7527" s="191">
        <v>38880</v>
      </c>
      <c r="C7527" s="72">
        <v>47.36</v>
      </c>
      <c r="D7527" s="192">
        <f t="shared" si="119"/>
        <v>-0.12829007914595991</v>
      </c>
      <c r="E7527">
        <v>-5.2231338803282013E-2</v>
      </c>
    </row>
    <row r="7528" spans="2:5" x14ac:dyDescent="0.35">
      <c r="B7528" s="191">
        <v>39952</v>
      </c>
      <c r="C7528" s="72">
        <v>54.33</v>
      </c>
      <c r="D7528" s="192">
        <f t="shared" si="119"/>
        <v>0.22613405551794163</v>
      </c>
      <c r="E7528">
        <v>-5.2493896058597889E-2</v>
      </c>
    </row>
    <row r="7529" spans="2:5" x14ac:dyDescent="0.35">
      <c r="B7529" s="191">
        <v>39847</v>
      </c>
      <c r="C7529" s="72">
        <v>44.31</v>
      </c>
      <c r="D7529" s="192">
        <f t="shared" si="119"/>
        <v>-0.64317925591882752</v>
      </c>
      <c r="E7529">
        <v>-5.2597819114817201E-2</v>
      </c>
    </row>
    <row r="7530" spans="2:5" x14ac:dyDescent="0.35">
      <c r="B7530" s="191">
        <v>42670</v>
      </c>
      <c r="C7530" s="72">
        <v>124.18</v>
      </c>
      <c r="D7530" s="192">
        <f t="shared" si="119"/>
        <v>0.62752293577981666</v>
      </c>
      <c r="E7530">
        <v>-5.2639609398840492E-2</v>
      </c>
    </row>
    <row r="7531" spans="2:5" x14ac:dyDescent="0.35">
      <c r="B7531" s="191">
        <v>40714</v>
      </c>
      <c r="C7531" s="72">
        <v>76.3</v>
      </c>
      <c r="D7531" s="192">
        <f t="shared" si="119"/>
        <v>2.6333333333333333</v>
      </c>
      <c r="E7531">
        <v>-5.2644648621802959E-2</v>
      </c>
    </row>
    <row r="7532" spans="2:5" x14ac:dyDescent="0.35">
      <c r="B7532" s="191">
        <v>36643</v>
      </c>
      <c r="C7532" s="72">
        <v>21</v>
      </c>
      <c r="D7532" s="192">
        <f t="shared" si="119"/>
        <v>-0.8019054806150363</v>
      </c>
      <c r="E7532">
        <v>-5.2774018944519718E-2</v>
      </c>
    </row>
    <row r="7533" spans="2:5" x14ac:dyDescent="0.35">
      <c r="B7533" s="191">
        <v>41333</v>
      </c>
      <c r="C7533" s="72">
        <v>106.01</v>
      </c>
      <c r="D7533" s="192">
        <f t="shared" si="119"/>
        <v>6.265935572309802</v>
      </c>
      <c r="E7533">
        <v>-5.2890199231662605E-2</v>
      </c>
    </row>
    <row r="7534" spans="2:5" x14ac:dyDescent="0.35">
      <c r="B7534" s="191">
        <v>35446</v>
      </c>
      <c r="C7534" s="72">
        <v>14.59</v>
      </c>
      <c r="D7534" s="192">
        <f t="shared" si="119"/>
        <v>-0.89502841931074184</v>
      </c>
      <c r="E7534">
        <v>-5.3212199870214194E-2</v>
      </c>
    </row>
    <row r="7535" spans="2:5" x14ac:dyDescent="0.35">
      <c r="B7535" s="191">
        <v>41232</v>
      </c>
      <c r="C7535" s="72">
        <v>138.99</v>
      </c>
      <c r="D7535" s="192">
        <f t="shared" si="119"/>
        <v>4.4081712062256813</v>
      </c>
      <c r="E7535">
        <v>-5.3330608908867871E-2</v>
      </c>
    </row>
    <row r="7536" spans="2:5" x14ac:dyDescent="0.35">
      <c r="B7536" s="191">
        <v>36301</v>
      </c>
      <c r="C7536" s="72">
        <v>25.7</v>
      </c>
      <c r="D7536" s="192">
        <f t="shared" si="119"/>
        <v>-0.54593639575971742</v>
      </c>
      <c r="E7536">
        <v>-5.3755522827687807E-2</v>
      </c>
    </row>
    <row r="7537" spans="2:5" x14ac:dyDescent="0.35">
      <c r="B7537" s="191">
        <v>39626</v>
      </c>
      <c r="C7537" s="72">
        <v>56.6</v>
      </c>
      <c r="D7537" s="192">
        <f t="shared" si="119"/>
        <v>-0.94784611840589728</v>
      </c>
      <c r="E7537">
        <v>-5.3828151120026702E-2</v>
      </c>
    </row>
    <row r="7538" spans="2:5" x14ac:dyDescent="0.35">
      <c r="B7538" s="191">
        <v>45406</v>
      </c>
      <c r="C7538" s="72">
        <v>1085.25</v>
      </c>
      <c r="D7538" s="192">
        <f t="shared" si="119"/>
        <v>9.1463163799551239</v>
      </c>
      <c r="E7538">
        <v>-5.386908913377042E-2</v>
      </c>
    </row>
    <row r="7539" spans="2:5" x14ac:dyDescent="0.35">
      <c r="B7539" s="191">
        <v>42685</v>
      </c>
      <c r="C7539" s="72">
        <v>106.96</v>
      </c>
      <c r="D7539" s="192">
        <f t="shared" si="119"/>
        <v>5.7059561128526646</v>
      </c>
      <c r="E7539">
        <v>-5.3869969040247656E-2</v>
      </c>
    </row>
    <row r="7540" spans="2:5" x14ac:dyDescent="0.35">
      <c r="B7540" s="191">
        <v>37882</v>
      </c>
      <c r="C7540" s="72">
        <v>15.95</v>
      </c>
      <c r="D7540" s="192">
        <f t="shared" si="119"/>
        <v>-0.65423802297853895</v>
      </c>
      <c r="E7540">
        <v>-5.4534676941316085E-2</v>
      </c>
    </row>
    <row r="7541" spans="2:5" x14ac:dyDescent="0.35">
      <c r="B7541" s="191">
        <v>38874</v>
      </c>
      <c r="C7541" s="72">
        <v>46.13</v>
      </c>
      <c r="D7541" s="192">
        <f t="shared" si="119"/>
        <v>-0.82840456794256589</v>
      </c>
      <c r="E7541">
        <v>-5.4713114754098235E-2</v>
      </c>
    </row>
    <row r="7542" spans="2:5" x14ac:dyDescent="0.35">
      <c r="B7542" s="191">
        <v>43907</v>
      </c>
      <c r="C7542" s="72">
        <v>268.83</v>
      </c>
      <c r="D7542" s="192">
        <f t="shared" si="119"/>
        <v>0.28264707285652935</v>
      </c>
      <c r="E7542">
        <v>-5.4780071024225774E-2</v>
      </c>
    </row>
    <row r="7543" spans="2:5" x14ac:dyDescent="0.35">
      <c r="B7543" s="191">
        <v>43347</v>
      </c>
      <c r="C7543" s="72">
        <v>209.59</v>
      </c>
      <c r="D7543" s="192">
        <f t="shared" si="119"/>
        <v>2.0327014903776588</v>
      </c>
      <c r="E7543">
        <v>-5.4921765793389588E-2</v>
      </c>
    </row>
    <row r="7544" spans="2:5" x14ac:dyDescent="0.35">
      <c r="B7544" s="191">
        <v>38764</v>
      </c>
      <c r="C7544" s="72">
        <v>69.11</v>
      </c>
      <c r="D7544" s="192">
        <f t="shared" si="119"/>
        <v>3.8935658448586929E-2</v>
      </c>
      <c r="E7544">
        <v>-5.5228981544771072E-2</v>
      </c>
    </row>
    <row r="7545" spans="2:5" x14ac:dyDescent="0.35">
      <c r="B7545" s="191">
        <v>39457</v>
      </c>
      <c r="C7545" s="72">
        <v>66.52</v>
      </c>
      <c r="D7545" s="192">
        <f t="shared" si="119"/>
        <v>0.15466064919284839</v>
      </c>
      <c r="E7545">
        <v>-5.5247834114472427E-2</v>
      </c>
    </row>
    <row r="7546" spans="2:5" x14ac:dyDescent="0.35">
      <c r="B7546" s="191">
        <v>39524</v>
      </c>
      <c r="C7546" s="72">
        <v>57.61</v>
      </c>
      <c r="D7546" s="192">
        <f t="shared" si="119"/>
        <v>0.82888888888888879</v>
      </c>
      <c r="E7546">
        <v>-5.526402099048866E-2</v>
      </c>
    </row>
    <row r="7547" spans="2:5" x14ac:dyDescent="0.35">
      <c r="B7547" s="191">
        <v>36579</v>
      </c>
      <c r="C7547" s="72">
        <v>31.5</v>
      </c>
      <c r="D7547" s="192">
        <f t="shared" si="119"/>
        <v>6.2036412677006103E-2</v>
      </c>
      <c r="E7547">
        <v>-5.547226386806603E-2</v>
      </c>
    </row>
    <row r="7548" spans="2:5" x14ac:dyDescent="0.35">
      <c r="B7548" s="191">
        <v>36550</v>
      </c>
      <c r="C7548" s="72">
        <v>29.66</v>
      </c>
      <c r="D7548" s="192">
        <f t="shared" si="119"/>
        <v>0.99865229110512121</v>
      </c>
      <c r="E7548">
        <v>-5.5714740528494122E-2</v>
      </c>
    </row>
    <row r="7549" spans="2:5" x14ac:dyDescent="0.35">
      <c r="B7549" s="191">
        <v>35296</v>
      </c>
      <c r="C7549" s="72">
        <v>14.84</v>
      </c>
      <c r="D7549" s="192">
        <f t="shared" si="119"/>
        <v>-0.76129966221650314</v>
      </c>
      <c r="E7549">
        <v>-5.5979643765903364E-2</v>
      </c>
    </row>
    <row r="7550" spans="2:5" x14ac:dyDescent="0.35">
      <c r="B7550" s="191">
        <v>39462</v>
      </c>
      <c r="C7550" s="72">
        <v>62.17</v>
      </c>
      <c r="D7550" s="192">
        <f t="shared" si="119"/>
        <v>1.8401096391046141</v>
      </c>
      <c r="E7550">
        <v>-5.6027938050409953E-2</v>
      </c>
    </row>
    <row r="7551" spans="2:5" x14ac:dyDescent="0.35">
      <c r="B7551" s="191">
        <v>36185</v>
      </c>
      <c r="C7551" s="72">
        <v>21.89</v>
      </c>
      <c r="D7551" s="192">
        <f t="shared" si="119"/>
        <v>-2.058165548098434E-2</v>
      </c>
      <c r="E7551">
        <v>-5.6058645968089738E-2</v>
      </c>
    </row>
    <row r="7552" spans="2:5" x14ac:dyDescent="0.35">
      <c r="B7552" s="191">
        <v>38062</v>
      </c>
      <c r="C7552" s="72">
        <v>22.35</v>
      </c>
      <c r="D7552" s="192">
        <f t="shared" si="119"/>
        <v>0.40037593984962405</v>
      </c>
      <c r="E7552">
        <v>-5.616554054054046E-2</v>
      </c>
    </row>
    <row r="7553" spans="2:5" x14ac:dyDescent="0.35">
      <c r="B7553" s="191">
        <v>35961</v>
      </c>
      <c r="C7553" s="72">
        <v>15.96</v>
      </c>
      <c r="D7553" s="192">
        <f t="shared" si="119"/>
        <v>-0.60030052592036065</v>
      </c>
      <c r="E7553">
        <v>-5.6179775280898792E-2</v>
      </c>
    </row>
    <row r="7554" spans="2:5" x14ac:dyDescent="0.35">
      <c r="B7554" s="191">
        <v>39758</v>
      </c>
      <c r="C7554" s="72">
        <v>39.93</v>
      </c>
      <c r="D7554" s="192">
        <f t="shared" si="119"/>
        <v>-0.26975128017556693</v>
      </c>
      <c r="E7554">
        <v>-5.6251477192153176E-2</v>
      </c>
    </row>
    <row r="7555" spans="2:5" x14ac:dyDescent="0.35">
      <c r="B7555" s="191">
        <v>39295</v>
      </c>
      <c r="C7555" s="72">
        <v>54.68</v>
      </c>
      <c r="D7555" s="192">
        <f t="shared" si="119"/>
        <v>1.9540788762830901</v>
      </c>
      <c r="E7555">
        <v>-5.6427955133735996E-2</v>
      </c>
    </row>
    <row r="7556" spans="2:5" x14ac:dyDescent="0.35">
      <c r="B7556" s="191">
        <v>35950</v>
      </c>
      <c r="C7556" s="72">
        <v>18.510000000000002</v>
      </c>
      <c r="D7556" s="192">
        <f t="shared" ref="D7556:D7619" si="120">C7556/C7557-1</f>
        <v>-4.0435458786936107E-2</v>
      </c>
      <c r="E7556">
        <v>-5.6574923547400569E-2</v>
      </c>
    </row>
    <row r="7557" spans="2:5" x14ac:dyDescent="0.35">
      <c r="B7557" s="191">
        <v>37908</v>
      </c>
      <c r="C7557" s="72">
        <v>19.29</v>
      </c>
      <c r="D7557" s="192">
        <f t="shared" si="120"/>
        <v>-0.79513593882752764</v>
      </c>
      <c r="E7557">
        <v>-5.718475073313789E-2</v>
      </c>
    </row>
    <row r="7558" spans="2:5" x14ac:dyDescent="0.35">
      <c r="B7558" s="191">
        <v>40966</v>
      </c>
      <c r="C7558" s="72">
        <v>94.16</v>
      </c>
      <c r="D7558" s="192">
        <f t="shared" si="120"/>
        <v>2.9763513513513513</v>
      </c>
      <c r="E7558">
        <v>-5.7457457457457561E-2</v>
      </c>
    </row>
    <row r="7559" spans="2:5" x14ac:dyDescent="0.35">
      <c r="B7559" s="191">
        <v>38061</v>
      </c>
      <c r="C7559" s="72">
        <v>23.68</v>
      </c>
      <c r="D7559" s="192">
        <f t="shared" si="120"/>
        <v>-0.90651401500197393</v>
      </c>
      <c r="E7559">
        <v>-5.7699960206923917E-2</v>
      </c>
    </row>
    <row r="7560" spans="2:5" x14ac:dyDescent="0.35">
      <c r="B7560" s="191">
        <v>43908</v>
      </c>
      <c r="C7560" s="72">
        <v>253.3</v>
      </c>
      <c r="D7560" s="192">
        <f t="shared" si="120"/>
        <v>6.6020408163265305</v>
      </c>
      <c r="E7560">
        <v>-5.776885020273026E-2</v>
      </c>
    </row>
    <row r="7561" spans="2:5" x14ac:dyDescent="0.35">
      <c r="B7561" s="191">
        <v>36567</v>
      </c>
      <c r="C7561" s="72">
        <v>33.32</v>
      </c>
      <c r="D7561" s="192">
        <f t="shared" si="120"/>
        <v>0.77517314864144926</v>
      </c>
      <c r="E7561">
        <v>-5.7958722080859393E-2</v>
      </c>
    </row>
    <row r="7562" spans="2:5" x14ac:dyDescent="0.35">
      <c r="B7562" s="191">
        <v>35947</v>
      </c>
      <c r="C7562" s="72">
        <v>18.77</v>
      </c>
      <c r="D7562" s="192">
        <f t="shared" si="120"/>
        <v>-0.79100322903908249</v>
      </c>
      <c r="E7562">
        <v>-5.8676028084252874E-2</v>
      </c>
    </row>
    <row r="7563" spans="2:5" x14ac:dyDescent="0.35">
      <c r="B7563" s="191">
        <v>40507</v>
      </c>
      <c r="C7563" s="72">
        <v>89.81</v>
      </c>
      <c r="D7563" s="192">
        <f t="shared" si="120"/>
        <v>5.6872673119880863</v>
      </c>
      <c r="E7563">
        <v>-5.8694057226705731E-2</v>
      </c>
    </row>
    <row r="7564" spans="2:5" x14ac:dyDescent="0.35">
      <c r="B7564" s="191">
        <v>37824</v>
      </c>
      <c r="C7564" s="72">
        <v>13.43</v>
      </c>
      <c r="D7564" s="192">
        <f t="shared" si="120"/>
        <v>-0.38759689922480622</v>
      </c>
      <c r="E7564">
        <v>-5.8864751226348933E-2</v>
      </c>
    </row>
    <row r="7565" spans="2:5" x14ac:dyDescent="0.35">
      <c r="B7565" s="191">
        <v>38121</v>
      </c>
      <c r="C7565" s="72">
        <v>21.93</v>
      </c>
      <c r="D7565" s="192">
        <f t="shared" si="120"/>
        <v>-0.26161616161616164</v>
      </c>
      <c r="E7565">
        <v>-5.9202059202059121E-2</v>
      </c>
    </row>
    <row r="7566" spans="2:5" x14ac:dyDescent="0.35">
      <c r="B7566" s="191">
        <v>36508</v>
      </c>
      <c r="C7566" s="72">
        <v>29.7</v>
      </c>
      <c r="D7566" s="192">
        <f t="shared" si="120"/>
        <v>1.26890756302521</v>
      </c>
      <c r="E7566">
        <v>-5.9233449477351985E-2</v>
      </c>
    </row>
    <row r="7567" spans="2:5" x14ac:dyDescent="0.35">
      <c r="B7567" s="191">
        <v>36886</v>
      </c>
      <c r="C7567" s="72">
        <v>13.09</v>
      </c>
      <c r="D7567" s="192">
        <f t="shared" si="120"/>
        <v>-0.76532807457870211</v>
      </c>
      <c r="E7567">
        <v>-5.9626436781609171E-2</v>
      </c>
    </row>
    <row r="7568" spans="2:5" x14ac:dyDescent="0.35">
      <c r="B7568" s="191">
        <v>38971</v>
      </c>
      <c r="C7568" s="72">
        <v>55.78</v>
      </c>
      <c r="D7568" s="192">
        <f t="shared" si="120"/>
        <v>-0.75525426703523313</v>
      </c>
      <c r="E7568">
        <v>-5.9676331759946022E-2</v>
      </c>
    </row>
    <row r="7569" spans="2:5" x14ac:dyDescent="0.35">
      <c r="B7569" s="191">
        <v>43297</v>
      </c>
      <c r="C7569" s="72">
        <v>227.91</v>
      </c>
      <c r="D7569" s="192">
        <f t="shared" si="120"/>
        <v>19.097883597883598</v>
      </c>
      <c r="E7569">
        <v>-6.0436162757142253E-2</v>
      </c>
    </row>
    <row r="7570" spans="2:5" x14ac:dyDescent="0.35">
      <c r="B7570" s="191">
        <v>36810</v>
      </c>
      <c r="C7570" s="72">
        <v>11.34</v>
      </c>
      <c r="D7570" s="192">
        <f t="shared" si="120"/>
        <v>-0.97658862876254182</v>
      </c>
      <c r="E7570">
        <v>-6.0480530240265118E-2</v>
      </c>
    </row>
    <row r="7571" spans="2:5" x14ac:dyDescent="0.35">
      <c r="B7571" s="191">
        <v>44095</v>
      </c>
      <c r="C7571" s="72">
        <v>484.38</v>
      </c>
      <c r="D7571" s="192">
        <f t="shared" si="120"/>
        <v>37.38193343898574</v>
      </c>
      <c r="E7571">
        <v>-6.0769409757232662E-2</v>
      </c>
    </row>
    <row r="7572" spans="2:5" x14ac:dyDescent="0.35">
      <c r="B7572" s="191">
        <v>37062</v>
      </c>
      <c r="C7572" s="72">
        <v>12.62</v>
      </c>
      <c r="D7572" s="192">
        <f t="shared" si="120"/>
        <v>-0.46160409556313997</v>
      </c>
      <c r="E7572">
        <v>-6.1011904761904767E-2</v>
      </c>
    </row>
    <row r="7573" spans="2:5" x14ac:dyDescent="0.35">
      <c r="B7573" s="191">
        <v>36595</v>
      </c>
      <c r="C7573" s="72">
        <v>23.44</v>
      </c>
      <c r="D7573" s="192">
        <f t="shared" si="120"/>
        <v>-0.51967213114754096</v>
      </c>
      <c r="E7573">
        <v>-6.1273528233880548E-2</v>
      </c>
    </row>
    <row r="7574" spans="2:5" x14ac:dyDescent="0.35">
      <c r="B7574" s="191">
        <v>38873</v>
      </c>
      <c r="C7574" s="72">
        <v>48.8</v>
      </c>
      <c r="D7574" s="192">
        <f t="shared" si="120"/>
        <v>0.88344268622153588</v>
      </c>
      <c r="E7574">
        <v>-6.13579534525871E-2</v>
      </c>
    </row>
    <row r="7575" spans="2:5" x14ac:dyDescent="0.35">
      <c r="B7575" s="191">
        <v>38006</v>
      </c>
      <c r="C7575" s="72">
        <v>25.91</v>
      </c>
      <c r="D7575" s="192">
        <f t="shared" si="120"/>
        <v>-0.55724538619275465</v>
      </c>
      <c r="E7575">
        <v>-6.1571894241216896E-2</v>
      </c>
    </row>
    <row r="7576" spans="2:5" x14ac:dyDescent="0.35">
      <c r="B7576" s="191">
        <v>39465</v>
      </c>
      <c r="C7576" s="72">
        <v>58.52</v>
      </c>
      <c r="D7576" s="192">
        <f t="shared" si="120"/>
        <v>-0.28213935230618248</v>
      </c>
      <c r="E7576">
        <v>-6.1577934573444404E-2</v>
      </c>
    </row>
    <row r="7577" spans="2:5" x14ac:dyDescent="0.35">
      <c r="B7577" s="191">
        <v>40571</v>
      </c>
      <c r="C7577" s="72">
        <v>81.52</v>
      </c>
      <c r="D7577" s="192">
        <f t="shared" si="120"/>
        <v>2.3797678275290211</v>
      </c>
      <c r="E7577">
        <v>-6.1586278346955292E-2</v>
      </c>
    </row>
    <row r="7578" spans="2:5" x14ac:dyDescent="0.35">
      <c r="B7578" s="191">
        <v>38118</v>
      </c>
      <c r="C7578" s="72">
        <v>24.12</v>
      </c>
      <c r="D7578" s="192">
        <f t="shared" si="120"/>
        <v>1.3170028818443806</v>
      </c>
      <c r="E7578">
        <v>-6.1843640606767836E-2</v>
      </c>
    </row>
    <row r="7579" spans="2:5" x14ac:dyDescent="0.35">
      <c r="B7579" s="191">
        <v>37127</v>
      </c>
      <c r="C7579" s="72">
        <v>10.41</v>
      </c>
      <c r="D7579" s="192">
        <f t="shared" si="120"/>
        <v>-0.95616472966144517</v>
      </c>
      <c r="E7579">
        <v>-6.2162162162162082E-2</v>
      </c>
    </row>
    <row r="7580" spans="2:5" x14ac:dyDescent="0.35">
      <c r="B7580" s="191">
        <v>43909</v>
      </c>
      <c r="C7580" s="72">
        <v>237.48</v>
      </c>
      <c r="D7580" s="192">
        <f t="shared" si="120"/>
        <v>10.466924191211973</v>
      </c>
      <c r="E7580">
        <v>-6.2455586261350282E-2</v>
      </c>
    </row>
    <row r="7581" spans="2:5" x14ac:dyDescent="0.35">
      <c r="B7581" s="191">
        <v>36620</v>
      </c>
      <c r="C7581" s="72">
        <v>20.71</v>
      </c>
      <c r="D7581" s="192">
        <f t="shared" si="120"/>
        <v>-0.96814875194168037</v>
      </c>
      <c r="E7581">
        <v>-6.2471706654594783E-2</v>
      </c>
    </row>
    <row r="7582" spans="2:5" x14ac:dyDescent="0.35">
      <c r="B7582" s="191">
        <v>44616</v>
      </c>
      <c r="C7582" s="72">
        <v>650.21</v>
      </c>
      <c r="D7582" s="192">
        <f t="shared" si="120"/>
        <v>24.172667440960126</v>
      </c>
      <c r="E7582">
        <v>-6.2976466688763555E-2</v>
      </c>
    </row>
    <row r="7583" spans="2:5" x14ac:dyDescent="0.35">
      <c r="B7583" s="191">
        <v>36255</v>
      </c>
      <c r="C7583" s="72">
        <v>25.83</v>
      </c>
      <c r="D7583" s="192">
        <f t="shared" si="120"/>
        <v>1.0370662460567823</v>
      </c>
      <c r="E7583">
        <v>-6.3112078346028389E-2</v>
      </c>
    </row>
    <row r="7584" spans="2:5" x14ac:dyDescent="0.35">
      <c r="B7584" s="191">
        <v>36797</v>
      </c>
      <c r="C7584" s="72">
        <v>12.68</v>
      </c>
      <c r="D7584" s="192">
        <f t="shared" si="120"/>
        <v>-0.12188365650969524</v>
      </c>
      <c r="E7584">
        <v>-6.4896755162241915E-2</v>
      </c>
    </row>
    <row r="7585" spans="2:5" x14ac:dyDescent="0.35">
      <c r="B7585" s="191">
        <v>36735</v>
      </c>
      <c r="C7585" s="72">
        <v>14.44</v>
      </c>
      <c r="D7585" s="192">
        <f t="shared" si="120"/>
        <v>-0.56701649175412294</v>
      </c>
      <c r="E7585">
        <v>-6.5372168284789645E-2</v>
      </c>
    </row>
    <row r="7586" spans="2:5" x14ac:dyDescent="0.35">
      <c r="B7586" s="191">
        <v>36578</v>
      </c>
      <c r="C7586" s="72">
        <v>33.35</v>
      </c>
      <c r="D7586" s="192">
        <f t="shared" si="120"/>
        <v>0.14486783384826651</v>
      </c>
      <c r="E7586">
        <v>-6.5564583917063546E-2</v>
      </c>
    </row>
    <row r="7587" spans="2:5" x14ac:dyDescent="0.35">
      <c r="B7587" s="191">
        <v>36493</v>
      </c>
      <c r="C7587" s="72">
        <v>29.13</v>
      </c>
      <c r="D7587" s="192">
        <f t="shared" si="120"/>
        <v>0.26872822299651555</v>
      </c>
      <c r="E7587">
        <v>-6.574727389352153E-2</v>
      </c>
    </row>
    <row r="7588" spans="2:5" x14ac:dyDescent="0.35">
      <c r="B7588" s="191">
        <v>36307</v>
      </c>
      <c r="C7588" s="72">
        <v>22.96</v>
      </c>
      <c r="D7588" s="192">
        <f t="shared" si="120"/>
        <v>-0.81506242448650823</v>
      </c>
      <c r="E7588">
        <v>-6.6287108580723841E-2</v>
      </c>
    </row>
    <row r="7589" spans="2:5" x14ac:dyDescent="0.35">
      <c r="B7589" s="191">
        <v>41591</v>
      </c>
      <c r="C7589" s="72">
        <v>124.15</v>
      </c>
      <c r="D7589" s="192">
        <f t="shared" si="120"/>
        <v>5.2631578947368585E-3</v>
      </c>
      <c r="E7589">
        <v>-6.6330751297285051E-2</v>
      </c>
    </row>
    <row r="7590" spans="2:5" x14ac:dyDescent="0.35">
      <c r="B7590" s="191">
        <v>42642</v>
      </c>
      <c r="C7590" s="72">
        <v>123.5</v>
      </c>
      <c r="D7590" s="192">
        <f t="shared" si="120"/>
        <v>8.3560606060606073</v>
      </c>
      <c r="E7590">
        <v>-6.6444931589689227E-2</v>
      </c>
    </row>
    <row r="7591" spans="2:5" x14ac:dyDescent="0.35">
      <c r="B7591" s="191">
        <v>36962</v>
      </c>
      <c r="C7591" s="72">
        <v>13.2</v>
      </c>
      <c r="D7591" s="192">
        <f t="shared" si="120"/>
        <v>-0.49733434881949734</v>
      </c>
      <c r="E7591">
        <v>-6.7137809187279185E-2</v>
      </c>
    </row>
    <row r="7592" spans="2:5" x14ac:dyDescent="0.35">
      <c r="B7592" s="191">
        <v>36558</v>
      </c>
      <c r="C7592" s="72">
        <v>26.26</v>
      </c>
      <c r="D7592" s="192">
        <f t="shared" si="120"/>
        <v>0.13532209252053629</v>
      </c>
      <c r="E7592">
        <v>-6.7140319715808028E-2</v>
      </c>
    </row>
    <row r="7593" spans="2:5" x14ac:dyDescent="0.35">
      <c r="B7593" s="191">
        <v>35627</v>
      </c>
      <c r="C7593" s="72">
        <v>23.13</v>
      </c>
      <c r="D7593" s="192">
        <f t="shared" si="120"/>
        <v>-0.28896403320012298</v>
      </c>
      <c r="E7593">
        <v>-6.8465565847764753E-2</v>
      </c>
    </row>
    <row r="7594" spans="2:5" x14ac:dyDescent="0.35">
      <c r="B7594" s="191">
        <v>36462</v>
      </c>
      <c r="C7594" s="72">
        <v>32.53</v>
      </c>
      <c r="D7594" s="192">
        <f t="shared" si="120"/>
        <v>-0.81328205716909652</v>
      </c>
      <c r="E7594">
        <v>-6.9508009153318118E-2</v>
      </c>
    </row>
    <row r="7595" spans="2:5" x14ac:dyDescent="0.35">
      <c r="B7595" s="191">
        <v>43501</v>
      </c>
      <c r="C7595" s="72">
        <v>174.22</v>
      </c>
      <c r="D7595" s="192">
        <f t="shared" si="120"/>
        <v>-0.82597143142543206</v>
      </c>
      <c r="E7595">
        <v>-6.9586114819759737E-2</v>
      </c>
    </row>
    <row r="7596" spans="2:5" x14ac:dyDescent="0.35">
      <c r="B7596" s="191">
        <v>45586</v>
      </c>
      <c r="C7596" s="72">
        <v>1001.1</v>
      </c>
      <c r="D7596" s="192">
        <f t="shared" si="120"/>
        <v>14.286303252404949</v>
      </c>
      <c r="E7596">
        <v>-6.9696124895455736E-2</v>
      </c>
    </row>
    <row r="7597" spans="2:5" x14ac:dyDescent="0.35">
      <c r="B7597" s="191">
        <v>39433</v>
      </c>
      <c r="C7597" s="72">
        <v>65.489999999999995</v>
      </c>
      <c r="D7597" s="192">
        <f t="shared" si="120"/>
        <v>3.8013196480938412</v>
      </c>
      <c r="E7597">
        <v>-6.9744318181818366E-2</v>
      </c>
    </row>
    <row r="7598" spans="2:5" x14ac:dyDescent="0.35">
      <c r="B7598" s="191">
        <v>35520</v>
      </c>
      <c r="C7598" s="72">
        <v>13.64</v>
      </c>
      <c r="D7598" s="192">
        <f t="shared" si="120"/>
        <v>-0.45154804985926822</v>
      </c>
      <c r="E7598">
        <v>-7.0211315610088532E-2</v>
      </c>
    </row>
    <row r="7599" spans="2:5" x14ac:dyDescent="0.35">
      <c r="B7599" s="191">
        <v>36588</v>
      </c>
      <c r="C7599" s="72">
        <v>24.87</v>
      </c>
      <c r="D7599" s="192">
        <f t="shared" si="120"/>
        <v>-0.67780800621842208</v>
      </c>
      <c r="E7599">
        <v>-7.0280373831775655E-2</v>
      </c>
    </row>
    <row r="7600" spans="2:5" x14ac:dyDescent="0.35">
      <c r="B7600" s="191">
        <v>40592</v>
      </c>
      <c r="C7600" s="72">
        <v>77.19</v>
      </c>
      <c r="D7600" s="192">
        <f t="shared" si="120"/>
        <v>4.6076704160455284E-2</v>
      </c>
      <c r="E7600">
        <v>-7.0336023124171976E-2</v>
      </c>
    </row>
    <row r="7601" spans="2:5" x14ac:dyDescent="0.35">
      <c r="B7601" s="191">
        <v>40773</v>
      </c>
      <c r="C7601" s="72">
        <v>73.790000000000006</v>
      </c>
      <c r="D7601" s="192">
        <f t="shared" si="120"/>
        <v>0.31885612153708665</v>
      </c>
      <c r="E7601">
        <v>-7.0771943080216504E-2</v>
      </c>
    </row>
    <row r="7602" spans="2:5" x14ac:dyDescent="0.35">
      <c r="B7602" s="191">
        <v>38855</v>
      </c>
      <c r="C7602" s="72">
        <v>55.95</v>
      </c>
      <c r="D7602" s="192">
        <f t="shared" si="120"/>
        <v>-0.22064354366903471</v>
      </c>
      <c r="E7602">
        <v>-7.1060933089822198E-2</v>
      </c>
    </row>
    <row r="7603" spans="2:5" x14ac:dyDescent="0.35">
      <c r="B7603" s="191">
        <v>40808</v>
      </c>
      <c r="C7603" s="72">
        <v>71.790000000000006</v>
      </c>
      <c r="D7603" s="192">
        <f t="shared" si="120"/>
        <v>5.869856459330145</v>
      </c>
      <c r="E7603">
        <v>-7.1160564109199131E-2</v>
      </c>
    </row>
    <row r="7604" spans="2:5" x14ac:dyDescent="0.35">
      <c r="B7604" s="191">
        <v>37091</v>
      </c>
      <c r="C7604" s="72">
        <v>10.45</v>
      </c>
      <c r="D7604" s="192">
        <f t="shared" si="120"/>
        <v>-0.65316959840690347</v>
      </c>
      <c r="E7604">
        <v>-7.1936056838365903E-2</v>
      </c>
    </row>
    <row r="7605" spans="2:5" x14ac:dyDescent="0.35">
      <c r="B7605" s="191">
        <v>36465</v>
      </c>
      <c r="C7605" s="72">
        <v>30.13</v>
      </c>
      <c r="D7605" s="192">
        <f t="shared" si="120"/>
        <v>-0.89406139024647513</v>
      </c>
      <c r="E7605">
        <v>-7.3778051029818714E-2</v>
      </c>
    </row>
    <row r="7606" spans="2:5" x14ac:dyDescent="0.35">
      <c r="B7606" s="191">
        <v>43906</v>
      </c>
      <c r="C7606" s="72">
        <v>284.41000000000003</v>
      </c>
      <c r="D7606" s="192">
        <f t="shared" si="120"/>
        <v>13.003446578040377</v>
      </c>
      <c r="E7606">
        <v>-7.3854570321403967E-2</v>
      </c>
    </row>
    <row r="7607" spans="2:5" x14ac:dyDescent="0.35">
      <c r="B7607" s="191">
        <v>38124</v>
      </c>
      <c r="C7607" s="72">
        <v>20.309999999999999</v>
      </c>
      <c r="D7607" s="192">
        <f t="shared" si="120"/>
        <v>0.73145780051150888</v>
      </c>
      <c r="E7607">
        <v>-7.3871409028727797E-2</v>
      </c>
    </row>
    <row r="7608" spans="2:5" x14ac:dyDescent="0.35">
      <c r="B7608" s="191">
        <v>37064</v>
      </c>
      <c r="C7608" s="72">
        <v>11.73</v>
      </c>
      <c r="D7608" s="192">
        <f t="shared" si="120"/>
        <v>-0.95918438359024316</v>
      </c>
      <c r="E7608">
        <v>-7.4191002367797854E-2</v>
      </c>
    </row>
    <row r="7609" spans="2:5" x14ac:dyDescent="0.35">
      <c r="B7609" s="191">
        <v>43902</v>
      </c>
      <c r="C7609" s="72">
        <v>287.39</v>
      </c>
      <c r="D7609" s="192">
        <f t="shared" si="120"/>
        <v>5.3595928302721845</v>
      </c>
      <c r="E7609">
        <v>-7.4428341384863206E-2</v>
      </c>
    </row>
    <row r="7610" spans="2:5" x14ac:dyDescent="0.35">
      <c r="B7610" s="191">
        <v>39731</v>
      </c>
      <c r="C7610" s="72">
        <v>45.19</v>
      </c>
      <c r="D7610" s="192">
        <f t="shared" si="120"/>
        <v>-7.4544337497440161E-2</v>
      </c>
      <c r="E7610">
        <v>-7.4544337497440161E-2</v>
      </c>
    </row>
    <row r="7611" spans="2:5" x14ac:dyDescent="0.35">
      <c r="B7611" s="191">
        <v>39729</v>
      </c>
      <c r="C7611" s="72">
        <v>48.83</v>
      </c>
      <c r="D7611" s="192">
        <f t="shared" si="120"/>
        <v>0.61795891318754137</v>
      </c>
      <c r="E7611">
        <v>-7.5189393939393945E-2</v>
      </c>
    </row>
    <row r="7612" spans="2:5" x14ac:dyDescent="0.35">
      <c r="B7612" s="191">
        <v>36585</v>
      </c>
      <c r="C7612" s="72">
        <v>30.18</v>
      </c>
      <c r="D7612" s="192">
        <f t="shared" si="120"/>
        <v>0.88154613466334175</v>
      </c>
      <c r="E7612">
        <v>-7.5933864053888467E-2</v>
      </c>
    </row>
    <row r="7613" spans="2:5" x14ac:dyDescent="0.35">
      <c r="B7613" s="191">
        <v>36073</v>
      </c>
      <c r="C7613" s="72">
        <v>16.04</v>
      </c>
      <c r="D7613" s="192">
        <f t="shared" si="120"/>
        <v>8.6720867208672114E-2</v>
      </c>
      <c r="E7613">
        <v>-7.6036866359447064E-2</v>
      </c>
    </row>
    <row r="7614" spans="2:5" x14ac:dyDescent="0.35">
      <c r="B7614" s="191">
        <v>36955</v>
      </c>
      <c r="C7614" s="72">
        <v>14.76</v>
      </c>
      <c r="D7614" s="192">
        <f t="shared" si="120"/>
        <v>-0.64764860348531872</v>
      </c>
      <c r="E7614">
        <v>-7.6345431789737184E-2</v>
      </c>
    </row>
    <row r="7615" spans="2:5" x14ac:dyDescent="0.35">
      <c r="B7615" s="191">
        <v>38882</v>
      </c>
      <c r="C7615" s="72">
        <v>41.89</v>
      </c>
      <c r="D7615" s="192">
        <f t="shared" si="120"/>
        <v>1.7815405046480741</v>
      </c>
      <c r="E7615">
        <v>-7.751596564633334E-2</v>
      </c>
    </row>
    <row r="7616" spans="2:5" x14ac:dyDescent="0.35">
      <c r="B7616" s="191">
        <v>37798</v>
      </c>
      <c r="C7616" s="72">
        <v>15.06</v>
      </c>
      <c r="D7616" s="192">
        <f t="shared" si="120"/>
        <v>-0.67902813299232734</v>
      </c>
      <c r="E7616">
        <v>-7.8335373317013457E-2</v>
      </c>
    </row>
    <row r="7617" spans="2:5" x14ac:dyDescent="0.35">
      <c r="B7617" s="191">
        <v>38859</v>
      </c>
      <c r="C7617" s="72">
        <v>46.92</v>
      </c>
      <c r="D7617" s="192">
        <f t="shared" si="120"/>
        <v>-0.62914954157445457</v>
      </c>
      <c r="E7617">
        <v>-7.909715407262019E-2</v>
      </c>
    </row>
    <row r="7618" spans="2:5" x14ac:dyDescent="0.35">
      <c r="B7618" s="191">
        <v>41487</v>
      </c>
      <c r="C7618" s="72">
        <v>126.52</v>
      </c>
      <c r="D7618" s="192">
        <f t="shared" si="120"/>
        <v>3.7297196261682242</v>
      </c>
      <c r="E7618">
        <v>-7.9184861717612853E-2</v>
      </c>
    </row>
    <row r="7619" spans="2:5" x14ac:dyDescent="0.35">
      <c r="B7619" s="191">
        <v>36587</v>
      </c>
      <c r="C7619" s="72">
        <v>26.75</v>
      </c>
      <c r="D7619" s="192">
        <f t="shared" si="120"/>
        <v>0.1979399910434394</v>
      </c>
      <c r="E7619">
        <v>-7.980736154110768E-2</v>
      </c>
    </row>
    <row r="7620" spans="2:5" x14ac:dyDescent="0.35">
      <c r="B7620" s="191">
        <v>36265</v>
      </c>
      <c r="C7620" s="72">
        <v>22.33</v>
      </c>
      <c r="D7620" s="192">
        <f t="shared" ref="D7620:D7636" si="121">C7620/C7621-1</f>
        <v>9.6758349705304392E-2</v>
      </c>
      <c r="E7620">
        <v>-7.9934074989699289E-2</v>
      </c>
    </row>
    <row r="7621" spans="2:5" x14ac:dyDescent="0.35">
      <c r="B7621" s="191">
        <v>36276</v>
      </c>
      <c r="C7621" s="72">
        <v>20.36</v>
      </c>
      <c r="D7621" s="192">
        <f t="shared" si="121"/>
        <v>1.1319371727748688</v>
      </c>
      <c r="E7621">
        <v>-7.9981924988703157E-2</v>
      </c>
    </row>
    <row r="7622" spans="2:5" x14ac:dyDescent="0.35">
      <c r="B7622" s="191">
        <v>37097</v>
      </c>
      <c r="C7622" s="72">
        <v>9.5500000000000007</v>
      </c>
      <c r="D7622" s="192">
        <f t="shared" si="121"/>
        <v>-0.28087349397590355</v>
      </c>
      <c r="E7622">
        <v>-8.0846968238691086E-2</v>
      </c>
    </row>
    <row r="7623" spans="2:5" x14ac:dyDescent="0.35">
      <c r="B7623" s="191">
        <v>36983</v>
      </c>
      <c r="C7623" s="72">
        <v>13.28</v>
      </c>
      <c r="D7623" s="192">
        <f t="shared" si="121"/>
        <v>-0.81397954895643654</v>
      </c>
      <c r="E7623">
        <v>-8.0968858131487909E-2</v>
      </c>
    </row>
    <row r="7624" spans="2:5" x14ac:dyDescent="0.35">
      <c r="B7624" s="191">
        <v>40598</v>
      </c>
      <c r="C7624" s="72">
        <v>71.39</v>
      </c>
      <c r="D7624" s="192">
        <f t="shared" si="121"/>
        <v>8.2474093264248705</v>
      </c>
      <c r="E7624">
        <v>-8.2980089916506072E-2</v>
      </c>
    </row>
    <row r="7625" spans="2:5" x14ac:dyDescent="0.35">
      <c r="B7625" s="191">
        <v>37151</v>
      </c>
      <c r="C7625" s="72">
        <v>7.72</v>
      </c>
      <c r="D7625" s="192">
        <f t="shared" si="121"/>
        <v>-0.51293375394321772</v>
      </c>
      <c r="E7625">
        <v>-8.4223013048635775E-2</v>
      </c>
    </row>
    <row r="7626" spans="2:5" x14ac:dyDescent="0.35">
      <c r="B7626" s="191">
        <v>36731</v>
      </c>
      <c r="C7626" s="72">
        <v>15.85</v>
      </c>
      <c r="D7626" s="192">
        <f t="shared" si="121"/>
        <v>-0.70395965633171453</v>
      </c>
      <c r="E7626">
        <v>-8.4344309647602533E-2</v>
      </c>
    </row>
    <row r="7627" spans="2:5" x14ac:dyDescent="0.35">
      <c r="B7627" s="191">
        <v>39468</v>
      </c>
      <c r="C7627" s="72">
        <v>53.54</v>
      </c>
      <c r="D7627" s="192">
        <f t="shared" si="121"/>
        <v>5.083415112855727E-2</v>
      </c>
      <c r="E7627">
        <v>-8.5099111414901007E-2</v>
      </c>
    </row>
    <row r="7628" spans="2:5" x14ac:dyDescent="0.35">
      <c r="B7628" s="191">
        <v>38856</v>
      </c>
      <c r="C7628" s="72">
        <v>50.95</v>
      </c>
      <c r="D7628" s="192">
        <f t="shared" si="121"/>
        <v>1.3841834347215722</v>
      </c>
      <c r="E7628">
        <v>-8.9365504915102756E-2</v>
      </c>
    </row>
    <row r="7629" spans="2:5" x14ac:dyDescent="0.35">
      <c r="B7629" s="191">
        <v>35731</v>
      </c>
      <c r="C7629" s="72">
        <v>21.37</v>
      </c>
      <c r="D7629" s="192">
        <f t="shared" si="121"/>
        <v>-0.91003620442872779</v>
      </c>
      <c r="E7629">
        <v>-0.10021052631578942</v>
      </c>
    </row>
    <row r="7630" spans="2:5" x14ac:dyDescent="0.35">
      <c r="B7630" s="191">
        <v>43234</v>
      </c>
      <c r="C7630" s="72">
        <v>237.54</v>
      </c>
      <c r="D7630" s="192">
        <f t="shared" si="121"/>
        <v>1.5440719717253932</v>
      </c>
      <c r="E7630">
        <v>-0.10993705035971224</v>
      </c>
    </row>
    <row r="7631" spans="2:5" x14ac:dyDescent="0.35">
      <c r="B7631" s="191">
        <v>42411</v>
      </c>
      <c r="C7631" s="72">
        <v>93.37</v>
      </c>
      <c r="D7631" s="192">
        <f t="shared" si="121"/>
        <v>-8.3529642716921759E-2</v>
      </c>
      <c r="E7631">
        <v>-0.11067720735308118</v>
      </c>
    </row>
    <row r="7632" spans="2:5" x14ac:dyDescent="0.35">
      <c r="B7632" s="191">
        <v>42240</v>
      </c>
      <c r="C7632" s="72">
        <v>101.88</v>
      </c>
      <c r="D7632" s="192">
        <f t="shared" si="121"/>
        <v>7.775193798449612</v>
      </c>
      <c r="E7632">
        <v>-0.11929460580912876</v>
      </c>
    </row>
    <row r="7633" spans="2:5" x14ac:dyDescent="0.35">
      <c r="B7633" s="191">
        <v>36963</v>
      </c>
      <c r="C7633" s="72">
        <v>11.61</v>
      </c>
      <c r="D7633" s="192">
        <f t="shared" si="121"/>
        <v>-0.75218783351120599</v>
      </c>
      <c r="E7633">
        <v>-0.12045454545454548</v>
      </c>
    </row>
    <row r="7634" spans="2:5" x14ac:dyDescent="0.35">
      <c r="B7634" s="191">
        <v>39469</v>
      </c>
      <c r="C7634" s="72">
        <v>46.85</v>
      </c>
      <c r="D7634" s="192">
        <f t="shared" si="121"/>
        <v>1.0702607158638977</v>
      </c>
      <c r="E7634">
        <v>-0.1249533059394845</v>
      </c>
    </row>
    <row r="7635" spans="2:5" x14ac:dyDescent="0.35">
      <c r="B7635" s="191">
        <v>38007</v>
      </c>
      <c r="C7635" s="72">
        <v>22.63</v>
      </c>
      <c r="D7635" s="192">
        <f t="shared" si="121"/>
        <v>-0.8945086705202312</v>
      </c>
      <c r="E7635">
        <v>-0.12659204940177538</v>
      </c>
    </row>
    <row r="7636" spans="2:5" x14ac:dyDescent="0.35">
      <c r="B7636" s="191">
        <v>43913</v>
      </c>
      <c r="C7636" s="72">
        <v>214.52</v>
      </c>
      <c r="D7636" s="192" t="e">
        <f t="shared" si="121"/>
        <v>#DIV/0!</v>
      </c>
      <c r="E7636">
        <v>-0.14267444648709127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DD109-DDBA-4ECC-9B42-677E8F87B933}">
  <dimension ref="B2:M10003"/>
  <sheetViews>
    <sheetView showGridLines="0" workbookViewId="0"/>
  </sheetViews>
  <sheetFormatPr defaultRowHeight="14.5" x14ac:dyDescent="0.35"/>
  <cols>
    <col min="1" max="1" width="1.81640625" customWidth="1"/>
    <col min="2" max="2" width="10.08984375" bestFit="1" customWidth="1"/>
    <col min="3" max="3" width="10.81640625" bestFit="1" customWidth="1"/>
    <col min="4" max="4" width="13.453125" bestFit="1" customWidth="1"/>
    <col min="5" max="5" width="15.7265625" bestFit="1" customWidth="1"/>
    <col min="6" max="6" width="13.81640625" customWidth="1"/>
    <col min="7" max="7" width="17.7265625" customWidth="1"/>
    <col min="9" max="9" width="9.1796875" bestFit="1" customWidth="1"/>
    <col min="10" max="10" width="10.1796875" bestFit="1" customWidth="1"/>
    <col min="11" max="11" width="8.7265625" customWidth="1"/>
    <col min="12" max="12" width="11.1796875" customWidth="1"/>
    <col min="13" max="13" width="9.90625" customWidth="1"/>
  </cols>
  <sheetData>
    <row r="2" spans="2:13" x14ac:dyDescent="0.35">
      <c r="B2" s="27" t="s">
        <v>523</v>
      </c>
      <c r="C2" s="29" t="s">
        <v>217</v>
      </c>
      <c r="D2" s="29" t="s">
        <v>524</v>
      </c>
      <c r="E2" s="29" t="s">
        <v>525</v>
      </c>
      <c r="F2" s="29" t="s">
        <v>536</v>
      </c>
      <c r="G2" s="29" t="s">
        <v>538</v>
      </c>
      <c r="H2" s="27"/>
      <c r="I2" s="27" t="s">
        <v>537</v>
      </c>
      <c r="J2" s="27"/>
      <c r="K2" s="27"/>
      <c r="L2" s="27"/>
      <c r="M2" s="27"/>
    </row>
    <row r="4" spans="2:13" x14ac:dyDescent="0.35">
      <c r="B4" s="191">
        <v>39197</v>
      </c>
      <c r="C4" s="72">
        <v>56.98</v>
      </c>
      <c r="D4" s="192">
        <f t="shared" ref="D4:D67" si="0">C4/C5-1</f>
        <v>3.3496183206106869</v>
      </c>
      <c r="E4">
        <v>0.14601769911504414</v>
      </c>
      <c r="F4">
        <v>1</v>
      </c>
      <c r="G4">
        <f ca="1">_xlfn.NORM.INV(RAND(),M$5,M$6)</f>
        <v>2.9128684238980983E-2</v>
      </c>
      <c r="I4" s="201" t="s">
        <v>539</v>
      </c>
      <c r="J4" s="203"/>
      <c r="K4" s="203"/>
      <c r="L4" s="203"/>
      <c r="M4" s="203"/>
    </row>
    <row r="5" spans="2:13" x14ac:dyDescent="0.35">
      <c r="B5" s="191">
        <v>36964</v>
      </c>
      <c r="C5" s="72">
        <v>13.1</v>
      </c>
      <c r="D5" s="192">
        <f t="shared" si="0"/>
        <v>-0.45665698880132721</v>
      </c>
      <c r="E5">
        <v>0.12833763996554692</v>
      </c>
      <c r="F5">
        <v>2</v>
      </c>
      <c r="G5">
        <f t="shared" ref="G5:G68" ca="1" si="1">_xlfn.NORM.INV(RAND(),M$5,M$6)</f>
        <v>-3.5177549618656018E-2</v>
      </c>
      <c r="I5" s="47" t="s">
        <v>193</v>
      </c>
      <c r="J5" s="47"/>
      <c r="K5" s="47"/>
      <c r="L5" s="47"/>
      <c r="M5" s="48">
        <f>AVERAGE(E4:E7636)</f>
        <v>8.0288540455216719E-4</v>
      </c>
    </row>
    <row r="6" spans="2:13" x14ac:dyDescent="0.35">
      <c r="B6" s="191">
        <v>38126</v>
      </c>
      <c r="C6" s="72">
        <v>24.11</v>
      </c>
      <c r="D6" s="192">
        <f t="shared" si="0"/>
        <v>0.636795655125594</v>
      </c>
      <c r="E6">
        <v>0.12716222533894328</v>
      </c>
      <c r="F6">
        <v>3</v>
      </c>
      <c r="G6">
        <f t="shared" ca="1" si="1"/>
        <v>4.3639200544300233E-3</v>
      </c>
      <c r="I6" s="124" t="s">
        <v>529</v>
      </c>
      <c r="J6" s="124"/>
      <c r="K6" s="124"/>
      <c r="L6" s="124"/>
      <c r="M6" s="194">
        <f>_xlfn.STDEV.S(E4:E7636)</f>
        <v>2.2201491618463111E-2</v>
      </c>
    </row>
    <row r="7" spans="2:13" x14ac:dyDescent="0.35">
      <c r="B7" s="191">
        <v>36965</v>
      </c>
      <c r="C7" s="72">
        <v>14.73</v>
      </c>
      <c r="D7" s="192">
        <f t="shared" si="0"/>
        <v>-0.10781344639612367</v>
      </c>
      <c r="E7">
        <v>0.12442748091603062</v>
      </c>
      <c r="F7">
        <v>4</v>
      </c>
      <c r="G7">
        <f t="shared" ca="1" si="1"/>
        <v>2.1079133809360516E-2</v>
      </c>
      <c r="I7" s="124" t="s">
        <v>527</v>
      </c>
      <c r="J7" s="124"/>
      <c r="K7" s="124"/>
      <c r="L7" s="124"/>
      <c r="M7" s="194">
        <f>MIN(E4:E7636)</f>
        <v>-0.14267444648709127</v>
      </c>
    </row>
    <row r="8" spans="2:13" x14ac:dyDescent="0.35">
      <c r="B8" s="191">
        <v>36950</v>
      </c>
      <c r="C8" s="72">
        <v>16.510000000000002</v>
      </c>
      <c r="D8" s="192">
        <f t="shared" si="0"/>
        <v>-0.93710236580441164</v>
      </c>
      <c r="E8">
        <v>0.11780636425186208</v>
      </c>
      <c r="F8">
        <v>5</v>
      </c>
      <c r="G8">
        <f t="shared" ca="1" si="1"/>
        <v>1.2522845718415767E-2</v>
      </c>
      <c r="I8" s="124" t="s">
        <v>528</v>
      </c>
      <c r="J8" s="124"/>
      <c r="K8" s="124"/>
      <c r="L8" s="124"/>
      <c r="M8" s="194">
        <f>MAX(E4:E7636)</f>
        <v>0.14601769911504414</v>
      </c>
    </row>
    <row r="9" spans="2:13" x14ac:dyDescent="0.35">
      <c r="B9" s="191">
        <v>43915</v>
      </c>
      <c r="C9" s="72">
        <v>262.49</v>
      </c>
      <c r="D9" s="192">
        <f t="shared" si="0"/>
        <v>0.78309897425446628</v>
      </c>
      <c r="E9">
        <v>0.11285877814050105</v>
      </c>
      <c r="F9">
        <v>6</v>
      </c>
      <c r="G9">
        <f t="shared" ca="1" si="1"/>
        <v>6.2686717488419598E-3</v>
      </c>
      <c r="I9" s="124" t="s">
        <v>465</v>
      </c>
      <c r="J9" s="124"/>
      <c r="K9" s="124"/>
      <c r="L9" s="124"/>
      <c r="M9" s="195">
        <f>'Comps Val'!D8</f>
        <v>1196</v>
      </c>
    </row>
    <row r="10" spans="2:13" x14ac:dyDescent="0.35">
      <c r="B10" s="191">
        <v>41796</v>
      </c>
      <c r="C10" s="72">
        <v>147.21</v>
      </c>
      <c r="D10" s="192">
        <f t="shared" si="0"/>
        <v>11.789748045178106</v>
      </c>
      <c r="E10">
        <v>0.11068356722498884</v>
      </c>
      <c r="F10">
        <v>7</v>
      </c>
      <c r="G10">
        <f t="shared" ca="1" si="1"/>
        <v>1.6302421836809213E-2</v>
      </c>
      <c r="M10" s="204"/>
    </row>
    <row r="11" spans="2:13" x14ac:dyDescent="0.35">
      <c r="B11" s="191">
        <v>36831</v>
      </c>
      <c r="C11" s="72">
        <v>11.51</v>
      </c>
      <c r="D11" s="192">
        <f t="shared" si="0"/>
        <v>-0.94436119301977084</v>
      </c>
      <c r="E11">
        <v>0.10886319845857417</v>
      </c>
      <c r="F11">
        <v>8</v>
      </c>
      <c r="G11">
        <f t="shared" ca="1" si="1"/>
        <v>-2.1092237448634192E-2</v>
      </c>
      <c r="I11" s="201" t="s">
        <v>540</v>
      </c>
      <c r="J11" s="203"/>
      <c r="K11" s="203"/>
      <c r="L11" s="203"/>
      <c r="M11" s="203"/>
    </row>
    <row r="12" spans="2:13" x14ac:dyDescent="0.35">
      <c r="B12" s="191">
        <v>43601</v>
      </c>
      <c r="C12" s="72">
        <v>206.87</v>
      </c>
      <c r="D12" s="192">
        <f t="shared" si="0"/>
        <v>6.5693377241126969</v>
      </c>
      <c r="E12">
        <v>0.10815298907220905</v>
      </c>
      <c r="F12">
        <v>9</v>
      </c>
      <c r="G12">
        <f t="shared" ca="1" si="1"/>
        <v>5.0888999835233797E-4</v>
      </c>
      <c r="I12" s="47" t="s">
        <v>193</v>
      </c>
      <c r="J12" s="47"/>
      <c r="K12" s="47"/>
      <c r="L12" s="47"/>
      <c r="M12" s="48">
        <f ca="1">AVERAGE(G4:G10003)</f>
        <v>1.0479489932462586E-3</v>
      </c>
    </row>
    <row r="13" spans="2:13" x14ac:dyDescent="0.35">
      <c r="B13" s="191">
        <v>36220</v>
      </c>
      <c r="C13" s="72">
        <v>27.33</v>
      </c>
      <c r="D13" s="192">
        <f t="shared" si="0"/>
        <v>-0.92593295211252336</v>
      </c>
      <c r="E13">
        <v>0.10647773279352224</v>
      </c>
      <c r="F13">
        <v>10</v>
      </c>
      <c r="G13">
        <f t="shared" ca="1" si="1"/>
        <v>2.1154487920325638E-2</v>
      </c>
      <c r="I13" s="124" t="s">
        <v>529</v>
      </c>
      <c r="J13" s="124"/>
      <c r="K13" s="124"/>
      <c r="L13" s="124"/>
      <c r="M13" s="194">
        <f ca="1">_xlfn.STDEV.S(G4:G10003)</f>
        <v>2.2195589690586329E-2</v>
      </c>
    </row>
    <row r="14" spans="2:13" x14ac:dyDescent="0.35">
      <c r="B14" s="191">
        <v>43844</v>
      </c>
      <c r="C14" s="72">
        <v>368.99</v>
      </c>
      <c r="D14" s="192">
        <f t="shared" si="0"/>
        <v>3.1117673278359712</v>
      </c>
      <c r="E14">
        <v>0.1038681305531457</v>
      </c>
      <c r="F14">
        <v>11</v>
      </c>
      <c r="G14">
        <f t="shared" ca="1" si="1"/>
        <v>1.1841049247340675E-2</v>
      </c>
      <c r="I14" s="124" t="s">
        <v>527</v>
      </c>
      <c r="J14" s="124"/>
      <c r="K14" s="124"/>
      <c r="L14" s="124"/>
      <c r="M14" s="194">
        <f ca="1">MIN(G4:G10003)</f>
        <v>-7.7949261129250477E-2</v>
      </c>
    </row>
    <row r="15" spans="2:13" x14ac:dyDescent="0.35">
      <c r="B15" s="191">
        <v>40939</v>
      </c>
      <c r="C15" s="72">
        <v>89.74</v>
      </c>
      <c r="D15" s="192">
        <f t="shared" si="0"/>
        <v>-0.61953618518675546</v>
      </c>
      <c r="E15">
        <v>0.10056414029923944</v>
      </c>
      <c r="F15">
        <v>12</v>
      </c>
      <c r="G15">
        <f t="shared" ca="1" si="1"/>
        <v>-1.4243692166318354E-2</v>
      </c>
      <c r="I15" s="124" t="s">
        <v>528</v>
      </c>
      <c r="J15" s="124"/>
      <c r="K15" s="124"/>
      <c r="L15" s="124"/>
      <c r="M15" s="194">
        <f ca="1">MAX(G4:G10003)</f>
        <v>8.3093206350716375E-2</v>
      </c>
    </row>
    <row r="16" spans="2:13" x14ac:dyDescent="0.35">
      <c r="B16" s="191">
        <v>43914</v>
      </c>
      <c r="C16" s="72">
        <v>235.87</v>
      </c>
      <c r="D16" s="192">
        <f t="shared" si="0"/>
        <v>22.61061061061061</v>
      </c>
      <c r="E16">
        <v>9.9524519858288141E-2</v>
      </c>
      <c r="F16">
        <v>13</v>
      </c>
      <c r="G16">
        <f t="shared" ca="1" si="1"/>
        <v>2.4975981128273424E-2</v>
      </c>
      <c r="I16" s="124" t="s">
        <v>465</v>
      </c>
      <c r="J16" s="124"/>
      <c r="K16" s="124"/>
      <c r="L16" s="124"/>
      <c r="M16" s="195">
        <f>M9</f>
        <v>1196</v>
      </c>
    </row>
    <row r="17" spans="2:13" x14ac:dyDescent="0.35">
      <c r="B17" s="191">
        <v>37195</v>
      </c>
      <c r="C17" s="72">
        <v>9.99</v>
      </c>
      <c r="D17" s="192">
        <f t="shared" si="0"/>
        <v>-0.22797527047913446</v>
      </c>
      <c r="E17">
        <v>9.7802197802197899E-2</v>
      </c>
      <c r="F17">
        <v>14</v>
      </c>
      <c r="G17">
        <f t="shared" ca="1" si="1"/>
        <v>2.95479213235713E-2</v>
      </c>
    </row>
    <row r="18" spans="2:13" x14ac:dyDescent="0.35">
      <c r="B18" s="191">
        <v>37319</v>
      </c>
      <c r="C18" s="72">
        <v>12.94</v>
      </c>
      <c r="D18" s="192">
        <f t="shared" si="0"/>
        <v>-0.29940443963183538</v>
      </c>
      <c r="E18">
        <v>9.6610169491525344E-2</v>
      </c>
      <c r="F18">
        <v>15</v>
      </c>
      <c r="G18">
        <f t="shared" ca="1" si="1"/>
        <v>1.1436737032059999E-3</v>
      </c>
      <c r="I18" s="201" t="s">
        <v>530</v>
      </c>
      <c r="J18" s="202" t="s">
        <v>535</v>
      </c>
      <c r="K18" s="202" t="s">
        <v>532</v>
      </c>
      <c r="L18" s="202" t="s">
        <v>533</v>
      </c>
      <c r="M18" s="202" t="s">
        <v>534</v>
      </c>
    </row>
    <row r="19" spans="2:13" x14ac:dyDescent="0.35">
      <c r="B19" s="191">
        <v>35159</v>
      </c>
      <c r="C19" s="72">
        <v>18.47</v>
      </c>
      <c r="D19" s="192">
        <f t="shared" si="0"/>
        <v>-0.59698887191795769</v>
      </c>
      <c r="E19">
        <v>9.6142433234421176E-2</v>
      </c>
      <c r="F19">
        <v>16</v>
      </c>
      <c r="G19">
        <f t="shared" ca="1" si="1"/>
        <v>-1.8949015391900904E-2</v>
      </c>
      <c r="I19" s="198">
        <v>0.05</v>
      </c>
      <c r="J19" s="48">
        <f>1-I19</f>
        <v>0.95</v>
      </c>
      <c r="K19" s="48">
        <f ca="1">_xlfn.PERCENTILE.INC(G4:G10003,$I19)</f>
        <v>-3.5580818390102659E-2</v>
      </c>
      <c r="L19" s="199">
        <f ca="1">$M$9*(1-ABS($K19))</f>
        <v>1153.4453412054372</v>
      </c>
      <c r="M19" s="200">
        <f ca="1">$M$9-L19</f>
        <v>42.554658794562783</v>
      </c>
    </row>
    <row r="20" spans="2:13" x14ac:dyDescent="0.35">
      <c r="B20" s="191">
        <v>38883</v>
      </c>
      <c r="C20" s="72">
        <v>45.83</v>
      </c>
      <c r="D20" s="192">
        <f t="shared" si="0"/>
        <v>3.3606089438629878</v>
      </c>
      <c r="E20">
        <v>9.4055860587252349E-2</v>
      </c>
      <c r="F20">
        <v>17</v>
      </c>
      <c r="G20">
        <f t="shared" ca="1" si="1"/>
        <v>-6.3850515997042031E-3</v>
      </c>
      <c r="I20" s="196">
        <v>0.01</v>
      </c>
      <c r="J20" s="194">
        <f t="shared" ref="J20:J22" si="2">1-I20</f>
        <v>0.99</v>
      </c>
      <c r="K20" s="48">
        <f t="shared" ref="K20:K22" ca="1" si="3">_xlfn.PERCENTILE.INC(G5:G10004,$I20)</f>
        <v>-5.1637471030552391E-2</v>
      </c>
      <c r="L20" s="195">
        <f ca="1">$M$9*(1-ABS($K20))</f>
        <v>1134.2415846474594</v>
      </c>
      <c r="M20" s="197">
        <f ca="1">$M$9-L20</f>
        <v>61.758415352540624</v>
      </c>
    </row>
    <row r="21" spans="2:13" x14ac:dyDescent="0.35">
      <c r="B21" s="191">
        <v>37102</v>
      </c>
      <c r="C21" s="72">
        <v>10.51</v>
      </c>
      <c r="D21" s="192">
        <f t="shared" si="0"/>
        <v>-0.83062046736502815</v>
      </c>
      <c r="E21">
        <v>9.1381100726894982E-2</v>
      </c>
      <c r="F21">
        <v>18</v>
      </c>
      <c r="G21">
        <f t="shared" ca="1" si="1"/>
        <v>-3.6697103589050331E-2</v>
      </c>
      <c r="I21" s="196">
        <v>5.0000000000000001E-3</v>
      </c>
      <c r="J21" s="194">
        <f t="shared" si="2"/>
        <v>0.995</v>
      </c>
      <c r="K21" s="48">
        <f t="shared" ca="1" si="3"/>
        <v>-5.7408011874347992E-2</v>
      </c>
      <c r="L21" s="195">
        <f ca="1">$M$9*(1-ABS($K21))</f>
        <v>1127.3400177982799</v>
      </c>
      <c r="M21" s="197">
        <f ca="1">$M$9-L21</f>
        <v>68.65998220172014</v>
      </c>
    </row>
    <row r="22" spans="2:13" x14ac:dyDescent="0.35">
      <c r="B22" s="191">
        <v>39967</v>
      </c>
      <c r="C22" s="72">
        <v>62.05</v>
      </c>
      <c r="D22" s="192">
        <f t="shared" si="0"/>
        <v>4.0060341937646626E-2</v>
      </c>
      <c r="E22">
        <v>9.1084930543344544E-2</v>
      </c>
      <c r="F22">
        <v>19</v>
      </c>
      <c r="G22">
        <f t="shared" ca="1" si="1"/>
        <v>-2.9480565130951479E-2</v>
      </c>
      <c r="I22" s="196">
        <v>0.1</v>
      </c>
      <c r="J22" s="194">
        <f t="shared" si="2"/>
        <v>0.9</v>
      </c>
      <c r="K22" s="48">
        <f t="shared" ca="1" si="3"/>
        <v>-2.7269292705853192E-2</v>
      </c>
      <c r="L22" s="195">
        <f ca="1">$M$9*(1-ABS($K22))</f>
        <v>1163.3859259237995</v>
      </c>
      <c r="M22" s="197">
        <f ca="1">$M$9-L22</f>
        <v>32.614074076200495</v>
      </c>
    </row>
    <row r="23" spans="2:13" x14ac:dyDescent="0.35">
      <c r="B23" s="191">
        <v>39472</v>
      </c>
      <c r="C23" s="72">
        <v>59.66</v>
      </c>
      <c r="D23" s="192">
        <f t="shared" si="0"/>
        <v>-0.64045079250286263</v>
      </c>
      <c r="E23">
        <v>8.8884832998722407E-2</v>
      </c>
      <c r="F23">
        <v>20</v>
      </c>
      <c r="G23">
        <f t="shared" ca="1" si="1"/>
        <v>-1.8430199541362324E-2</v>
      </c>
    </row>
    <row r="24" spans="2:13" x14ac:dyDescent="0.35">
      <c r="B24" s="191">
        <v>42961</v>
      </c>
      <c r="C24" s="72">
        <v>165.93</v>
      </c>
      <c r="D24" s="192">
        <f t="shared" si="0"/>
        <v>0.66362542610788067</v>
      </c>
      <c r="E24">
        <v>8.8636661855399757E-2</v>
      </c>
      <c r="F24">
        <v>21</v>
      </c>
      <c r="G24">
        <f t="shared" ca="1" si="1"/>
        <v>1.1964924415131788E-2</v>
      </c>
    </row>
    <row r="25" spans="2:13" x14ac:dyDescent="0.35">
      <c r="B25" s="191">
        <v>40942</v>
      </c>
      <c r="C25" s="72">
        <v>99.74</v>
      </c>
      <c r="D25" s="192">
        <f t="shared" si="0"/>
        <v>0.95606981761129606</v>
      </c>
      <c r="E25">
        <v>8.8626937349923551E-2</v>
      </c>
      <c r="F25">
        <v>22</v>
      </c>
      <c r="G25">
        <f t="shared" ca="1" si="1"/>
        <v>-1.3581624130814237E-3</v>
      </c>
    </row>
    <row r="26" spans="2:13" x14ac:dyDescent="0.35">
      <c r="B26" s="191">
        <v>39470</v>
      </c>
      <c r="C26" s="72">
        <v>50.99</v>
      </c>
      <c r="D26" s="192">
        <f t="shared" si="0"/>
        <v>2.285438144329897</v>
      </c>
      <c r="E26">
        <v>8.8367129135539013E-2</v>
      </c>
      <c r="F26">
        <v>23</v>
      </c>
      <c r="G26">
        <f t="shared" ca="1" si="1"/>
        <v>2.2520455535265053E-2</v>
      </c>
    </row>
    <row r="27" spans="2:13" x14ac:dyDescent="0.35">
      <c r="B27" s="191">
        <v>36775</v>
      </c>
      <c r="C27" s="72">
        <v>15.52</v>
      </c>
      <c r="D27" s="192">
        <f t="shared" si="0"/>
        <v>-0.16198704103671702</v>
      </c>
      <c r="E27">
        <v>8.8359046283309928E-2</v>
      </c>
      <c r="F27">
        <v>24</v>
      </c>
      <c r="G27">
        <f t="shared" ca="1" si="1"/>
        <v>3.4434492280118516E-2</v>
      </c>
    </row>
    <row r="28" spans="2:13" x14ac:dyDescent="0.35">
      <c r="B28" s="191">
        <v>35983</v>
      </c>
      <c r="C28" s="72">
        <v>18.52</v>
      </c>
      <c r="D28" s="192">
        <f t="shared" si="0"/>
        <v>0.27548209366391196</v>
      </c>
      <c r="E28">
        <v>8.8131609870740313E-2</v>
      </c>
      <c r="F28">
        <v>25</v>
      </c>
      <c r="G28">
        <f t="shared" ca="1" si="1"/>
        <v>-2.4243866768067397E-2</v>
      </c>
    </row>
    <row r="29" spans="2:13" x14ac:dyDescent="0.35">
      <c r="B29" s="191">
        <v>36978</v>
      </c>
      <c r="C29" s="72">
        <v>14.52</v>
      </c>
      <c r="D29" s="192">
        <f t="shared" si="0"/>
        <v>-0.62490312580728502</v>
      </c>
      <c r="E29">
        <v>8.6826347305389184E-2</v>
      </c>
      <c r="F29">
        <v>26</v>
      </c>
      <c r="G29">
        <f t="shared" ca="1" si="1"/>
        <v>2.2495617154616298E-2</v>
      </c>
    </row>
    <row r="30" spans="2:13" x14ac:dyDescent="0.35">
      <c r="B30" s="191">
        <v>39777</v>
      </c>
      <c r="C30" s="72">
        <v>38.71</v>
      </c>
      <c r="D30" s="192">
        <f t="shared" si="0"/>
        <v>-0.87106551643739794</v>
      </c>
      <c r="E30">
        <v>8.6749017405951756E-2</v>
      </c>
      <c r="F30">
        <v>27</v>
      </c>
      <c r="G30">
        <f t="shared" ca="1" si="1"/>
        <v>5.2290761717241514E-2</v>
      </c>
    </row>
    <row r="31" spans="2:13" x14ac:dyDescent="0.35">
      <c r="B31" s="191">
        <v>43769</v>
      </c>
      <c r="C31" s="72">
        <v>300.23</v>
      </c>
      <c r="D31" s="192">
        <f t="shared" si="0"/>
        <v>16.598475967174679</v>
      </c>
      <c r="E31">
        <v>8.6569432883355724E-2</v>
      </c>
      <c r="F31">
        <v>28</v>
      </c>
      <c r="G31">
        <f t="shared" ca="1" si="1"/>
        <v>1.0485778141318073E-2</v>
      </c>
    </row>
    <row r="32" spans="2:13" x14ac:dyDescent="0.35">
      <c r="B32" s="191">
        <v>35963</v>
      </c>
      <c r="C32" s="72">
        <v>17.059999999999999</v>
      </c>
      <c r="D32" s="192">
        <f t="shared" si="0"/>
        <v>0.14573539288112825</v>
      </c>
      <c r="E32">
        <v>8.5932527052832386E-2</v>
      </c>
      <c r="F32">
        <v>29</v>
      </c>
      <c r="G32">
        <f t="shared" ca="1" si="1"/>
        <v>4.5651279645720251E-3</v>
      </c>
    </row>
    <row r="33" spans="2:7" x14ac:dyDescent="0.35">
      <c r="B33" s="191">
        <v>35492</v>
      </c>
      <c r="C33" s="72">
        <v>14.89</v>
      </c>
      <c r="D33" s="192">
        <f t="shared" si="0"/>
        <v>-0.87689127738735018</v>
      </c>
      <c r="E33">
        <v>8.5276967930029146E-2</v>
      </c>
      <c r="F33">
        <v>30</v>
      </c>
      <c r="G33">
        <f t="shared" ca="1" si="1"/>
        <v>4.3338826128535091E-3</v>
      </c>
    </row>
    <row r="34" spans="2:7" x14ac:dyDescent="0.35">
      <c r="B34" s="191">
        <v>41180</v>
      </c>
      <c r="C34" s="72">
        <v>120.95</v>
      </c>
      <c r="D34" s="192">
        <f t="shared" si="0"/>
        <v>1.9025677945764339</v>
      </c>
      <c r="E34">
        <v>8.5045303669148753E-2</v>
      </c>
      <c r="F34">
        <v>31</v>
      </c>
      <c r="G34">
        <f t="shared" ca="1" si="1"/>
        <v>-5.1725939900857509E-3</v>
      </c>
    </row>
    <row r="35" spans="2:7" x14ac:dyDescent="0.35">
      <c r="B35" s="191">
        <v>39780</v>
      </c>
      <c r="C35" s="72">
        <v>41.67</v>
      </c>
      <c r="D35" s="192">
        <f t="shared" si="0"/>
        <v>-0.76843567657682688</v>
      </c>
      <c r="E35">
        <v>8.4591358667360783E-2</v>
      </c>
      <c r="F35">
        <v>32</v>
      </c>
      <c r="G35">
        <f t="shared" ca="1" si="1"/>
        <v>-2.1251608995421951E-2</v>
      </c>
    </row>
    <row r="36" spans="2:7" x14ac:dyDescent="0.35">
      <c r="B36" s="191">
        <v>42963</v>
      </c>
      <c r="C36" s="72">
        <v>179.95</v>
      </c>
      <c r="D36" s="192">
        <f t="shared" si="0"/>
        <v>12.135036496350365</v>
      </c>
      <c r="E36">
        <v>8.4493461098053224E-2</v>
      </c>
      <c r="F36">
        <v>33</v>
      </c>
      <c r="G36">
        <f t="shared" ca="1" si="1"/>
        <v>6.496790104345232E-2</v>
      </c>
    </row>
    <row r="37" spans="2:7" x14ac:dyDescent="0.35">
      <c r="B37" s="191">
        <v>37424</v>
      </c>
      <c r="C37" s="72">
        <v>13.7</v>
      </c>
      <c r="D37" s="192">
        <f t="shared" si="0"/>
        <v>-0.97037453507482052</v>
      </c>
      <c r="E37">
        <v>8.3860759493670889E-2</v>
      </c>
      <c r="F37">
        <v>34</v>
      </c>
      <c r="G37">
        <f t="shared" ca="1" si="1"/>
        <v>-1.8852131178958245E-2</v>
      </c>
    </row>
    <row r="38" spans="2:7" x14ac:dyDescent="0.35">
      <c r="B38" s="191">
        <v>44049</v>
      </c>
      <c r="C38" s="72">
        <v>462.44</v>
      </c>
      <c r="D38" s="192">
        <f t="shared" si="0"/>
        <v>2.3461649782923302</v>
      </c>
      <c r="E38">
        <v>8.2997658079625225E-2</v>
      </c>
      <c r="F38">
        <v>35</v>
      </c>
      <c r="G38">
        <f t="shared" ca="1" si="1"/>
        <v>-2.8336243367202855E-2</v>
      </c>
    </row>
    <row r="39" spans="2:7" x14ac:dyDescent="0.35">
      <c r="B39" s="191">
        <v>42648</v>
      </c>
      <c r="C39" s="72">
        <v>138.19999999999999</v>
      </c>
      <c r="D39" s="192">
        <f t="shared" si="0"/>
        <v>11.017391304347825</v>
      </c>
      <c r="E39">
        <v>8.1123366971759259E-2</v>
      </c>
      <c r="F39">
        <v>36</v>
      </c>
      <c r="G39">
        <f t="shared" ca="1" si="1"/>
        <v>3.1951145391026954E-3</v>
      </c>
    </row>
    <row r="40" spans="2:7" x14ac:dyDescent="0.35">
      <c r="B40" s="191">
        <v>37298</v>
      </c>
      <c r="C40" s="72">
        <v>11.5</v>
      </c>
      <c r="D40" s="192">
        <f t="shared" si="0"/>
        <v>-0.99087547804560672</v>
      </c>
      <c r="E40">
        <v>8.0827067669172914E-2</v>
      </c>
      <c r="F40">
        <v>37</v>
      </c>
      <c r="G40">
        <f t="shared" ca="1" si="1"/>
        <v>-1.8263436218337231E-2</v>
      </c>
    </row>
    <row r="41" spans="2:7" x14ac:dyDescent="0.35">
      <c r="B41" s="191">
        <v>46153</v>
      </c>
      <c r="C41" s="72">
        <v>1260.3399999999999</v>
      </c>
      <c r="D41" s="192">
        <f t="shared" si="0"/>
        <v>45.661977045538684</v>
      </c>
      <c r="E41">
        <v>8.0603259797827453E-2</v>
      </c>
      <c r="F41">
        <v>38</v>
      </c>
      <c r="G41">
        <f t="shared" ca="1" si="1"/>
        <v>8.8951179523014505E-3</v>
      </c>
    </row>
    <row r="42" spans="2:7" x14ac:dyDescent="0.35">
      <c r="B42" s="191">
        <v>36390</v>
      </c>
      <c r="C42" s="72">
        <v>27.01</v>
      </c>
      <c r="D42" s="192">
        <f t="shared" si="0"/>
        <v>0.18934390136503754</v>
      </c>
      <c r="E42">
        <v>8.0400000000000027E-2</v>
      </c>
      <c r="F42">
        <v>39</v>
      </c>
      <c r="G42">
        <f t="shared" ca="1" si="1"/>
        <v>-1.8688360224955059E-2</v>
      </c>
    </row>
    <row r="43" spans="2:7" x14ac:dyDescent="0.35">
      <c r="B43" s="191">
        <v>35761</v>
      </c>
      <c r="C43" s="72">
        <v>22.71</v>
      </c>
      <c r="D43" s="192">
        <f t="shared" si="0"/>
        <v>-7.720438845997557E-2</v>
      </c>
      <c r="E43">
        <v>8.0399619410085776E-2</v>
      </c>
      <c r="F43">
        <v>40</v>
      </c>
      <c r="G43">
        <f t="shared" ca="1" si="1"/>
        <v>-1.6799467490094304E-2</v>
      </c>
    </row>
    <row r="44" spans="2:7" x14ac:dyDescent="0.35">
      <c r="B44" s="191">
        <v>36201</v>
      </c>
      <c r="C44" s="72">
        <v>24.61</v>
      </c>
      <c r="D44" s="192">
        <f t="shared" si="0"/>
        <v>-0.13709677419354838</v>
      </c>
      <c r="E44">
        <v>8.0333625987708546E-2</v>
      </c>
      <c r="F44">
        <v>41</v>
      </c>
      <c r="G44">
        <f t="shared" ca="1" si="1"/>
        <v>3.7412254897641162E-2</v>
      </c>
    </row>
    <row r="45" spans="2:7" x14ac:dyDescent="0.35">
      <c r="B45" s="191">
        <v>36235</v>
      </c>
      <c r="C45" s="72">
        <v>28.52</v>
      </c>
      <c r="D45" s="192">
        <f t="shared" si="0"/>
        <v>8.4865629420083355E-3</v>
      </c>
      <c r="E45">
        <v>8.0303030303030321E-2</v>
      </c>
      <c r="F45">
        <v>42</v>
      </c>
      <c r="G45">
        <f t="shared" ca="1" si="1"/>
        <v>-1.8411746587766332E-3</v>
      </c>
    </row>
    <row r="46" spans="2:7" x14ac:dyDescent="0.35">
      <c r="B46" s="191">
        <v>36294</v>
      </c>
      <c r="C46" s="72">
        <v>28.28</v>
      </c>
      <c r="D46" s="192">
        <f t="shared" si="0"/>
        <v>-0.16008316008316004</v>
      </c>
      <c r="E46">
        <v>8.0213903743315607E-2</v>
      </c>
      <c r="F46">
        <v>43</v>
      </c>
      <c r="G46">
        <f t="shared" ca="1" si="1"/>
        <v>1.0970489743579552E-2</v>
      </c>
    </row>
    <row r="47" spans="2:7" x14ac:dyDescent="0.35">
      <c r="B47" s="191">
        <v>36398</v>
      </c>
      <c r="C47" s="72">
        <v>33.67</v>
      </c>
      <c r="D47" s="192">
        <f t="shared" si="0"/>
        <v>0.12571046472751601</v>
      </c>
      <c r="E47">
        <v>8.0205325633622149E-2</v>
      </c>
      <c r="F47">
        <v>44</v>
      </c>
      <c r="G47">
        <f t="shared" ca="1" si="1"/>
        <v>-2.0042448663483716E-3</v>
      </c>
    </row>
    <row r="48" spans="2:7" x14ac:dyDescent="0.35">
      <c r="B48" s="191">
        <v>36563</v>
      </c>
      <c r="C48" s="72">
        <v>29.91</v>
      </c>
      <c r="D48" s="192">
        <f t="shared" si="0"/>
        <v>0.24004975124378114</v>
      </c>
      <c r="E48">
        <v>8.0173347778981441E-2</v>
      </c>
      <c r="F48">
        <v>45</v>
      </c>
      <c r="G48">
        <f t="shared" ca="1" si="1"/>
        <v>-3.9248333080710461E-3</v>
      </c>
    </row>
    <row r="49" spans="2:7" x14ac:dyDescent="0.35">
      <c r="B49" s="191">
        <v>36266</v>
      </c>
      <c r="C49" s="72">
        <v>24.12</v>
      </c>
      <c r="D49" s="192">
        <f t="shared" si="0"/>
        <v>9.7361237488626129E-2</v>
      </c>
      <c r="E49">
        <v>8.0161218092252629E-2</v>
      </c>
      <c r="F49">
        <v>46</v>
      </c>
      <c r="G49">
        <f t="shared" ca="1" si="1"/>
        <v>-9.9599367451551693E-3</v>
      </c>
    </row>
    <row r="50" spans="2:7" x14ac:dyDescent="0.35">
      <c r="B50" s="191">
        <v>36623</v>
      </c>
      <c r="C50" s="72">
        <v>21.98</v>
      </c>
      <c r="D50" s="192">
        <f t="shared" si="0"/>
        <v>-0.16042780748663099</v>
      </c>
      <c r="E50">
        <v>8.0098280098280128E-2</v>
      </c>
      <c r="F50">
        <v>47</v>
      </c>
      <c r="G50">
        <f t="shared" ca="1" si="1"/>
        <v>2.0106707390913262E-2</v>
      </c>
    </row>
    <row r="51" spans="2:7" x14ac:dyDescent="0.35">
      <c r="B51" s="191">
        <v>36293</v>
      </c>
      <c r="C51" s="72">
        <v>26.18</v>
      </c>
      <c r="D51" s="192">
        <f t="shared" si="0"/>
        <v>-0.27898650509501521</v>
      </c>
      <c r="E51">
        <v>8.003300330033003E-2</v>
      </c>
      <c r="F51">
        <v>48</v>
      </c>
      <c r="G51">
        <f t="shared" ca="1" si="1"/>
        <v>-1.6090134887932671E-2</v>
      </c>
    </row>
    <row r="52" spans="2:7" x14ac:dyDescent="0.35">
      <c r="B52" s="191">
        <v>36433</v>
      </c>
      <c r="C52" s="72">
        <v>36.31</v>
      </c>
      <c r="D52" s="192">
        <f t="shared" si="0"/>
        <v>9.7642079806529836E-2</v>
      </c>
      <c r="E52">
        <v>8.0011897679952648E-2</v>
      </c>
      <c r="F52">
        <v>49</v>
      </c>
      <c r="G52">
        <f t="shared" ca="1" si="1"/>
        <v>9.1302809475047337E-3</v>
      </c>
    </row>
    <row r="53" spans="2:7" x14ac:dyDescent="0.35">
      <c r="B53" s="191">
        <v>36565</v>
      </c>
      <c r="C53" s="72">
        <v>33.08</v>
      </c>
      <c r="D53" s="192">
        <f t="shared" si="0"/>
        <v>0.1946551101480678</v>
      </c>
      <c r="E53">
        <v>7.9986940907606829E-2</v>
      </c>
      <c r="F53">
        <v>50</v>
      </c>
      <c r="G53">
        <f t="shared" ca="1" si="1"/>
        <v>-4.7946727790626701E-3</v>
      </c>
    </row>
    <row r="54" spans="2:7" x14ac:dyDescent="0.35">
      <c r="B54" s="191">
        <v>36560</v>
      </c>
      <c r="C54" s="72">
        <v>27.69</v>
      </c>
      <c r="D54" s="192">
        <f t="shared" si="0"/>
        <v>0.4317476732161325</v>
      </c>
      <c r="E54">
        <v>7.9953198127925118E-2</v>
      </c>
      <c r="F54">
        <v>51</v>
      </c>
      <c r="G54">
        <f t="shared" ca="1" si="1"/>
        <v>3.7307980244533211E-2</v>
      </c>
    </row>
    <row r="55" spans="2:7" x14ac:dyDescent="0.35">
      <c r="B55" s="191">
        <v>36151</v>
      </c>
      <c r="C55" s="72">
        <v>19.34</v>
      </c>
      <c r="D55" s="192">
        <f t="shared" si="0"/>
        <v>-0.45227980741999441</v>
      </c>
      <c r="E55">
        <v>7.9843662758235512E-2</v>
      </c>
      <c r="F55">
        <v>52</v>
      </c>
      <c r="G55">
        <f t="shared" ca="1" si="1"/>
        <v>-3.005135122774618E-2</v>
      </c>
    </row>
    <row r="56" spans="2:7" x14ac:dyDescent="0.35">
      <c r="B56" s="191">
        <v>36532</v>
      </c>
      <c r="C56" s="72">
        <v>35.31</v>
      </c>
      <c r="D56" s="192">
        <f t="shared" si="0"/>
        <v>0.32894241625893872</v>
      </c>
      <c r="E56">
        <v>7.9816513761467922E-2</v>
      </c>
      <c r="F56">
        <v>53</v>
      </c>
      <c r="G56">
        <f t="shared" ca="1" si="1"/>
        <v>-1.1802568865351352E-2</v>
      </c>
    </row>
    <row r="57" spans="2:7" x14ac:dyDescent="0.35">
      <c r="B57" s="191">
        <v>36202</v>
      </c>
      <c r="C57" s="72">
        <v>26.57</v>
      </c>
      <c r="D57" s="192">
        <f t="shared" si="0"/>
        <v>7.1370967741935409E-2</v>
      </c>
      <c r="E57">
        <v>7.9642421779764438E-2</v>
      </c>
      <c r="F57">
        <v>54</v>
      </c>
      <c r="G57">
        <f t="shared" ca="1" si="1"/>
        <v>1.9007220496635106E-2</v>
      </c>
    </row>
    <row r="58" spans="2:7" x14ac:dyDescent="0.35">
      <c r="B58" s="191">
        <v>36599</v>
      </c>
      <c r="C58" s="72">
        <v>24.8</v>
      </c>
      <c r="D58" s="192">
        <f t="shared" si="0"/>
        <v>-0.46517144705628632</v>
      </c>
      <c r="E58">
        <v>7.9199303742384597E-2</v>
      </c>
      <c r="F58">
        <v>55</v>
      </c>
      <c r="G58">
        <f t="shared" ca="1" si="1"/>
        <v>1.9587791544194155E-2</v>
      </c>
    </row>
    <row r="59" spans="2:7" x14ac:dyDescent="0.35">
      <c r="B59" s="191">
        <v>39801</v>
      </c>
      <c r="C59" s="72">
        <v>46.37</v>
      </c>
      <c r="D59" s="192">
        <f t="shared" si="0"/>
        <v>1.6242218449349175</v>
      </c>
      <c r="E59">
        <v>7.8622935566410757E-2</v>
      </c>
      <c r="F59">
        <v>56</v>
      </c>
      <c r="G59">
        <f t="shared" ca="1" si="1"/>
        <v>-1.301526283895865E-2</v>
      </c>
    </row>
    <row r="60" spans="2:7" x14ac:dyDescent="0.35">
      <c r="B60" s="191">
        <v>36007</v>
      </c>
      <c r="C60" s="72">
        <v>17.670000000000002</v>
      </c>
      <c r="D60" s="192">
        <f t="shared" si="0"/>
        <v>-0.42122502456600064</v>
      </c>
      <c r="E60">
        <v>7.80964002440514E-2</v>
      </c>
      <c r="F60">
        <v>57</v>
      </c>
      <c r="G60">
        <f t="shared" ca="1" si="1"/>
        <v>-1.734659768213577E-2</v>
      </c>
    </row>
    <row r="61" spans="2:7" x14ac:dyDescent="0.35">
      <c r="B61" s="191">
        <v>36392</v>
      </c>
      <c r="C61" s="72">
        <v>30.53</v>
      </c>
      <c r="D61" s="192">
        <f t="shared" si="0"/>
        <v>-0.62831750669588504</v>
      </c>
      <c r="E61">
        <v>7.7656194846452697E-2</v>
      </c>
      <c r="F61">
        <v>58</v>
      </c>
      <c r="G61">
        <f t="shared" ca="1" si="1"/>
        <v>4.6721634465597628E-2</v>
      </c>
    </row>
    <row r="62" spans="2:7" x14ac:dyDescent="0.35">
      <c r="B62" s="191">
        <v>40183</v>
      </c>
      <c r="C62" s="72">
        <v>82.14</v>
      </c>
      <c r="D62" s="192">
        <f t="shared" si="0"/>
        <v>1.5150030618493573</v>
      </c>
      <c r="E62">
        <v>7.7528532073986467E-2</v>
      </c>
      <c r="F62">
        <v>59</v>
      </c>
      <c r="G62">
        <f t="shared" ca="1" si="1"/>
        <v>-1.2531619724914978E-2</v>
      </c>
    </row>
    <row r="63" spans="2:7" x14ac:dyDescent="0.35">
      <c r="B63" s="191">
        <v>36584</v>
      </c>
      <c r="C63" s="72">
        <v>32.659999999999997</v>
      </c>
      <c r="D63" s="192">
        <f t="shared" si="0"/>
        <v>-0.60664819944598336</v>
      </c>
      <c r="E63">
        <v>7.6821628750411985E-2</v>
      </c>
      <c r="F63">
        <v>60</v>
      </c>
      <c r="G63">
        <f t="shared" ca="1" si="1"/>
        <v>6.3033173095551724E-3</v>
      </c>
    </row>
    <row r="64" spans="2:7" x14ac:dyDescent="0.35">
      <c r="B64" s="191">
        <v>40591</v>
      </c>
      <c r="C64" s="72">
        <v>83.03</v>
      </c>
      <c r="D64" s="192">
        <f t="shared" si="0"/>
        <v>0.66159695817490505</v>
      </c>
      <c r="E64">
        <v>7.6215165262475626E-2</v>
      </c>
      <c r="F64">
        <v>61</v>
      </c>
      <c r="G64">
        <f t="shared" ca="1" si="1"/>
        <v>1.7426841846743018E-2</v>
      </c>
    </row>
    <row r="65" spans="2:7" x14ac:dyDescent="0.35">
      <c r="B65" s="191">
        <v>38877</v>
      </c>
      <c r="C65" s="72">
        <v>49.97</v>
      </c>
      <c r="D65" s="192">
        <f t="shared" si="0"/>
        <v>-8.7972257711261159E-2</v>
      </c>
      <c r="E65">
        <v>7.6012058570198215E-2</v>
      </c>
      <c r="F65">
        <v>62</v>
      </c>
      <c r="G65">
        <f t="shared" ca="1" si="1"/>
        <v>-2.7033770866713647E-2</v>
      </c>
    </row>
    <row r="66" spans="2:7" x14ac:dyDescent="0.35">
      <c r="B66" s="191">
        <v>39471</v>
      </c>
      <c r="C66" s="72">
        <v>54.79</v>
      </c>
      <c r="D66" s="192">
        <f t="shared" si="0"/>
        <v>0.74936143039591308</v>
      </c>
      <c r="E66">
        <v>7.452441655226516E-2</v>
      </c>
      <c r="F66">
        <v>63</v>
      </c>
      <c r="G66">
        <f t="shared" ca="1" si="1"/>
        <v>6.4271114350071589E-3</v>
      </c>
    </row>
    <row r="67" spans="2:7" x14ac:dyDescent="0.35">
      <c r="B67" s="191">
        <v>36501</v>
      </c>
      <c r="C67" s="72">
        <v>31.32</v>
      </c>
      <c r="D67" s="192">
        <f t="shared" si="0"/>
        <v>1.886635944700461</v>
      </c>
      <c r="E67">
        <v>7.4442538593482155E-2</v>
      </c>
      <c r="F67">
        <v>64</v>
      </c>
      <c r="G67">
        <f t="shared" ca="1" si="1"/>
        <v>4.0415427459204144E-2</v>
      </c>
    </row>
    <row r="68" spans="2:7" x14ac:dyDescent="0.35">
      <c r="B68" s="191">
        <v>37120</v>
      </c>
      <c r="C68" s="72">
        <v>10.85</v>
      </c>
      <c r="D68" s="192">
        <f t="shared" ref="D68:D131" si="4">C68/C69-1</f>
        <v>-0.66870229007633597</v>
      </c>
      <c r="E68">
        <v>7.4257425742574323E-2</v>
      </c>
      <c r="F68">
        <v>65</v>
      </c>
      <c r="G68">
        <f t="shared" ca="1" si="1"/>
        <v>7.0702398942866585E-3</v>
      </c>
    </row>
    <row r="69" spans="2:7" x14ac:dyDescent="0.35">
      <c r="B69" s="191">
        <v>36516</v>
      </c>
      <c r="C69" s="72">
        <v>32.75</v>
      </c>
      <c r="D69" s="192">
        <f t="shared" si="4"/>
        <v>1.3276474769012081</v>
      </c>
      <c r="E69">
        <v>7.412266316825189E-2</v>
      </c>
      <c r="F69">
        <v>66</v>
      </c>
      <c r="G69">
        <f t="shared" ref="G69:G132" ca="1" si="5">_xlfn.NORM.INV(RAND(),M$5,M$6)</f>
        <v>2.2412025493325546E-2</v>
      </c>
    </row>
    <row r="70" spans="2:7" x14ac:dyDescent="0.35">
      <c r="B70" s="191">
        <v>37427</v>
      </c>
      <c r="C70" s="72">
        <v>14.07</v>
      </c>
      <c r="D70" s="192">
        <f t="shared" si="4"/>
        <v>-0.79087395957193818</v>
      </c>
      <c r="E70">
        <v>7.4045801526717581E-2</v>
      </c>
      <c r="F70">
        <v>67</v>
      </c>
      <c r="G70">
        <f t="shared" ca="1" si="5"/>
        <v>2.6301224623479939E-2</v>
      </c>
    </row>
    <row r="71" spans="2:7" x14ac:dyDescent="0.35">
      <c r="B71" s="191">
        <v>39428</v>
      </c>
      <c r="C71" s="72">
        <v>67.28</v>
      </c>
      <c r="D71" s="192">
        <f t="shared" si="4"/>
        <v>5.4049819833933865E-2</v>
      </c>
      <c r="E71">
        <v>7.3388640714741493E-2</v>
      </c>
      <c r="F71">
        <v>68</v>
      </c>
      <c r="G71">
        <f t="shared" ca="1" si="5"/>
        <v>-3.9002369546925694E-2</v>
      </c>
    </row>
    <row r="72" spans="2:7" x14ac:dyDescent="0.35">
      <c r="B72" s="191">
        <v>39476</v>
      </c>
      <c r="C72" s="72">
        <v>63.83</v>
      </c>
      <c r="D72" s="192">
        <f t="shared" si="4"/>
        <v>0.62293414696160698</v>
      </c>
      <c r="E72">
        <v>7.2232487821266567E-2</v>
      </c>
      <c r="F72">
        <v>69</v>
      </c>
      <c r="G72">
        <f t="shared" ca="1" si="5"/>
        <v>8.5083613910606187E-3</v>
      </c>
    </row>
    <row r="73" spans="2:7" x14ac:dyDescent="0.35">
      <c r="B73" s="191">
        <v>36440</v>
      </c>
      <c r="C73" s="72">
        <v>39.33</v>
      </c>
      <c r="D73" s="192">
        <f t="shared" si="4"/>
        <v>-0.88113156224499045</v>
      </c>
      <c r="E73">
        <v>7.137019885589746E-2</v>
      </c>
      <c r="F73">
        <v>70</v>
      </c>
      <c r="G73">
        <f t="shared" ca="1" si="5"/>
        <v>-9.3255383577272033E-3</v>
      </c>
    </row>
    <row r="74" spans="2:7" x14ac:dyDescent="0.35">
      <c r="B74" s="191">
        <v>43948</v>
      </c>
      <c r="C74" s="72">
        <v>330.87</v>
      </c>
      <c r="D74" s="192">
        <f t="shared" si="4"/>
        <v>0.4823924731182796</v>
      </c>
      <c r="E74">
        <v>7.1296745993200572E-2</v>
      </c>
      <c r="F74">
        <v>71</v>
      </c>
      <c r="G74">
        <f t="shared" ca="1" si="5"/>
        <v>4.4180445312950317E-2</v>
      </c>
    </row>
    <row r="75" spans="2:7" x14ac:dyDescent="0.35">
      <c r="B75" s="191">
        <v>43048</v>
      </c>
      <c r="C75" s="72">
        <v>223.2</v>
      </c>
      <c r="D75" s="192">
        <f t="shared" si="4"/>
        <v>2.1090681153363975</v>
      </c>
      <c r="E75">
        <v>7.1017274472168879E-2</v>
      </c>
      <c r="F75">
        <v>72</v>
      </c>
      <c r="G75">
        <f t="shared" ca="1" si="5"/>
        <v>4.4354913900279923E-2</v>
      </c>
    </row>
    <row r="76" spans="2:7" x14ac:dyDescent="0.35">
      <c r="B76" s="191">
        <v>38761</v>
      </c>
      <c r="C76" s="72">
        <v>71.790000000000006</v>
      </c>
      <c r="D76" s="192">
        <f t="shared" si="4"/>
        <v>-0.93136908119270001</v>
      </c>
      <c r="E76">
        <v>7.1012979263016529E-2</v>
      </c>
      <c r="F76">
        <v>73</v>
      </c>
      <c r="G76">
        <f t="shared" ca="1" si="5"/>
        <v>-4.5688922419310737E-4</v>
      </c>
    </row>
    <row r="77" spans="2:7" x14ac:dyDescent="0.35">
      <c r="B77" s="191">
        <v>45749</v>
      </c>
      <c r="C77" s="72">
        <v>1046.03</v>
      </c>
      <c r="D77" s="192">
        <f t="shared" si="4"/>
        <v>3.0688890617706548</v>
      </c>
      <c r="E77">
        <v>7.0994890907043029E-2</v>
      </c>
      <c r="F77">
        <v>74</v>
      </c>
      <c r="G77">
        <f t="shared" ca="1" si="5"/>
        <v>4.9306406913584323E-3</v>
      </c>
    </row>
    <row r="78" spans="2:7" x14ac:dyDescent="0.35">
      <c r="B78" s="191">
        <v>43192</v>
      </c>
      <c r="C78" s="72">
        <v>257.08</v>
      </c>
      <c r="D78" s="192">
        <f t="shared" si="4"/>
        <v>19.566399999999998</v>
      </c>
      <c r="E78">
        <v>7.0319330529996948E-2</v>
      </c>
      <c r="F78">
        <v>75</v>
      </c>
      <c r="G78">
        <f t="shared" ca="1" si="5"/>
        <v>1.3789028249333126E-3</v>
      </c>
    </row>
    <row r="79" spans="2:7" x14ac:dyDescent="0.35">
      <c r="B79" s="191">
        <v>35431</v>
      </c>
      <c r="C79" s="72">
        <v>12.5</v>
      </c>
      <c r="D79" s="192">
        <f t="shared" si="4"/>
        <v>-0.18883841661258927</v>
      </c>
      <c r="E79">
        <v>7.0205479452054798E-2</v>
      </c>
      <c r="F79">
        <v>76</v>
      </c>
      <c r="G79">
        <f t="shared" ca="1" si="5"/>
        <v>-6.3217755574248172E-3</v>
      </c>
    </row>
    <row r="80" spans="2:7" x14ac:dyDescent="0.35">
      <c r="B80" s="191">
        <v>35445</v>
      </c>
      <c r="C80" s="72">
        <v>15.41</v>
      </c>
      <c r="D80" s="192">
        <f t="shared" si="4"/>
        <v>-0.15838339705079185</v>
      </c>
      <c r="E80">
        <v>7.0138888888888973E-2</v>
      </c>
      <c r="F80">
        <v>77</v>
      </c>
      <c r="G80">
        <f t="shared" ca="1" si="5"/>
        <v>-1.8599320549593902E-3</v>
      </c>
    </row>
    <row r="81" spans="2:7" x14ac:dyDescent="0.35">
      <c r="B81" s="191">
        <v>35583</v>
      </c>
      <c r="C81" s="72">
        <v>18.309999999999999</v>
      </c>
      <c r="D81" s="192">
        <f t="shared" si="4"/>
        <v>0.19516971279373352</v>
      </c>
      <c r="E81">
        <v>7.0134424313267107E-2</v>
      </c>
      <c r="F81">
        <v>78</v>
      </c>
      <c r="G81">
        <f t="shared" ca="1" si="5"/>
        <v>-2.461343944682671E-3</v>
      </c>
    </row>
    <row r="82" spans="2:7" x14ac:dyDescent="0.35">
      <c r="B82" s="191">
        <v>35564</v>
      </c>
      <c r="C82" s="72">
        <v>15.32</v>
      </c>
      <c r="D82" s="192">
        <f t="shared" si="4"/>
        <v>-0.96903361429466583</v>
      </c>
      <c r="E82">
        <v>6.9832402234636826E-2</v>
      </c>
      <c r="F82">
        <v>79</v>
      </c>
      <c r="G82">
        <f t="shared" ca="1" si="5"/>
        <v>-1.1550458571141833E-2</v>
      </c>
    </row>
    <row r="83" spans="2:7" x14ac:dyDescent="0.35">
      <c r="B83" s="191">
        <v>44050</v>
      </c>
      <c r="C83" s="72">
        <v>494.73</v>
      </c>
      <c r="D83" s="192">
        <f t="shared" si="4"/>
        <v>19.786974789915966</v>
      </c>
      <c r="E83">
        <v>6.9825274630222367E-2</v>
      </c>
      <c r="F83">
        <v>80</v>
      </c>
      <c r="G83">
        <f t="shared" ca="1" si="5"/>
        <v>-3.6657872760604113E-3</v>
      </c>
    </row>
    <row r="84" spans="2:7" x14ac:dyDescent="0.35">
      <c r="B84" s="191">
        <v>38009</v>
      </c>
      <c r="C84" s="72">
        <v>23.8</v>
      </c>
      <c r="D84" s="192">
        <f t="shared" si="4"/>
        <v>-0.62713457621807933</v>
      </c>
      <c r="E84">
        <v>6.9662921348314644E-2</v>
      </c>
      <c r="F84">
        <v>81</v>
      </c>
      <c r="G84">
        <f t="shared" ca="1" si="5"/>
        <v>-1.0668354890068758E-2</v>
      </c>
    </row>
    <row r="85" spans="2:7" x14ac:dyDescent="0.35">
      <c r="B85" s="191">
        <v>39420</v>
      </c>
      <c r="C85" s="72">
        <v>63.83</v>
      </c>
      <c r="D85" s="192">
        <f t="shared" si="4"/>
        <v>0.80463669776646873</v>
      </c>
      <c r="E85">
        <v>6.9537533512064265E-2</v>
      </c>
      <c r="F85">
        <v>82</v>
      </c>
      <c r="G85">
        <f t="shared" ca="1" si="5"/>
        <v>1.8708974164372925E-2</v>
      </c>
    </row>
    <row r="86" spans="2:7" x14ac:dyDescent="0.35">
      <c r="B86" s="191">
        <v>36566</v>
      </c>
      <c r="C86" s="72">
        <v>35.369999999999997</v>
      </c>
      <c r="D86" s="192">
        <f t="shared" si="4"/>
        <v>4.552172627845108E-2</v>
      </c>
      <c r="E86">
        <v>6.9226118500604672E-2</v>
      </c>
      <c r="F86">
        <v>83</v>
      </c>
      <c r="G86">
        <f t="shared" ca="1" si="5"/>
        <v>-2.0897617465433962E-2</v>
      </c>
    </row>
    <row r="87" spans="2:7" x14ac:dyDescent="0.35">
      <c r="B87" s="191">
        <v>36528</v>
      </c>
      <c r="C87" s="72">
        <v>33.83</v>
      </c>
      <c r="D87" s="192">
        <f t="shared" si="4"/>
        <v>1.4250896057347671</v>
      </c>
      <c r="E87">
        <v>6.9216182048040364E-2</v>
      </c>
      <c r="F87">
        <v>84</v>
      </c>
      <c r="G87">
        <f t="shared" ca="1" si="5"/>
        <v>5.4869655427298549E-3</v>
      </c>
    </row>
    <row r="88" spans="2:7" x14ac:dyDescent="0.35">
      <c r="B88" s="191">
        <v>35558</v>
      </c>
      <c r="C88" s="72">
        <v>13.95</v>
      </c>
      <c r="D88" s="192">
        <f t="shared" si="4"/>
        <v>-0.46917808219178092</v>
      </c>
      <c r="E88">
        <v>6.8965517241379226E-2</v>
      </c>
      <c r="F88">
        <v>85</v>
      </c>
      <c r="G88">
        <f t="shared" ca="1" si="5"/>
        <v>1.6040346013682302E-2</v>
      </c>
    </row>
    <row r="89" spans="2:7" x14ac:dyDescent="0.35">
      <c r="B89" s="191">
        <v>35646</v>
      </c>
      <c r="C89" s="72">
        <v>26.28</v>
      </c>
      <c r="D89" s="192">
        <f t="shared" si="4"/>
        <v>4.203286205578971E-3</v>
      </c>
      <c r="E89">
        <v>6.8727124847498988E-2</v>
      </c>
      <c r="F89">
        <v>86</v>
      </c>
      <c r="G89">
        <f t="shared" ca="1" si="5"/>
        <v>2.3153127133884167E-2</v>
      </c>
    </row>
    <row r="90" spans="2:7" x14ac:dyDescent="0.35">
      <c r="B90" s="191">
        <v>37988</v>
      </c>
      <c r="C90" s="72">
        <v>26.17</v>
      </c>
      <c r="D90" s="192">
        <f t="shared" si="4"/>
        <v>-0.91478068318733918</v>
      </c>
      <c r="E90">
        <v>6.859942833809729E-2</v>
      </c>
      <c r="F90">
        <v>87</v>
      </c>
      <c r="G90">
        <f t="shared" ca="1" si="5"/>
        <v>1.1947703686635735E-2</v>
      </c>
    </row>
    <row r="91" spans="2:7" x14ac:dyDescent="0.35">
      <c r="B91" s="191">
        <v>43903</v>
      </c>
      <c r="C91" s="72">
        <v>307.08999999999997</v>
      </c>
      <c r="D91" s="192">
        <f t="shared" si="4"/>
        <v>3.288966480446927</v>
      </c>
      <c r="E91">
        <v>6.8547966178363895E-2</v>
      </c>
      <c r="F91">
        <v>88</v>
      </c>
      <c r="G91">
        <f t="shared" ca="1" si="5"/>
        <v>-5.3218587088512273E-3</v>
      </c>
    </row>
    <row r="92" spans="2:7" x14ac:dyDescent="0.35">
      <c r="B92" s="191">
        <v>40028</v>
      </c>
      <c r="C92" s="72">
        <v>71.599999999999994</v>
      </c>
      <c r="D92" s="192">
        <f t="shared" si="4"/>
        <v>-0.28777479359395208</v>
      </c>
      <c r="E92">
        <v>6.8497239218026973E-2</v>
      </c>
      <c r="F92">
        <v>89</v>
      </c>
      <c r="G92">
        <f t="shared" ca="1" si="5"/>
        <v>-3.3622804925128448E-3</v>
      </c>
    </row>
    <row r="93" spans="2:7" x14ac:dyDescent="0.35">
      <c r="B93" s="191">
        <v>40967</v>
      </c>
      <c r="C93" s="72">
        <v>100.53</v>
      </c>
      <c r="D93" s="192">
        <f t="shared" si="4"/>
        <v>0.17937587986860648</v>
      </c>
      <c r="E93">
        <v>6.7650807136788504E-2</v>
      </c>
      <c r="F93">
        <v>90</v>
      </c>
      <c r="G93">
        <f t="shared" ca="1" si="5"/>
        <v>1.45261918572106E-2</v>
      </c>
    </row>
    <row r="94" spans="2:7" x14ac:dyDescent="0.35">
      <c r="B94" s="191">
        <v>40728</v>
      </c>
      <c r="C94" s="72">
        <v>85.24</v>
      </c>
      <c r="D94" s="192">
        <f t="shared" si="4"/>
        <v>5.0282885431400279</v>
      </c>
      <c r="E94">
        <v>6.7501565435190924E-2</v>
      </c>
      <c r="F94">
        <v>91</v>
      </c>
      <c r="G94">
        <f t="shared" ca="1" si="5"/>
        <v>-1.1179858480317164E-2</v>
      </c>
    </row>
    <row r="95" spans="2:7" x14ac:dyDescent="0.35">
      <c r="B95" s="191">
        <v>35529</v>
      </c>
      <c r="C95" s="72">
        <v>14.14</v>
      </c>
      <c r="D95" s="192">
        <f t="shared" si="4"/>
        <v>-0.86242459622494649</v>
      </c>
      <c r="E95">
        <v>6.7169811320754835E-2</v>
      </c>
      <c r="F95">
        <v>92</v>
      </c>
      <c r="G95">
        <f t="shared" ca="1" si="5"/>
        <v>9.8440105861256708E-3</v>
      </c>
    </row>
    <row r="96" spans="2:7" x14ac:dyDescent="0.35">
      <c r="B96" s="191">
        <v>41114</v>
      </c>
      <c r="C96" s="72">
        <v>102.78</v>
      </c>
      <c r="D96" s="192">
        <f t="shared" si="4"/>
        <v>8.2262118491921008</v>
      </c>
      <c r="E96">
        <v>6.706810631229243E-2</v>
      </c>
      <c r="F96">
        <v>93</v>
      </c>
      <c r="G96">
        <f t="shared" ca="1" si="5"/>
        <v>-1.5942469123391433E-2</v>
      </c>
    </row>
    <row r="97" spans="2:7" x14ac:dyDescent="0.35">
      <c r="B97" s="191">
        <v>37207</v>
      </c>
      <c r="C97" s="72">
        <v>11.14</v>
      </c>
      <c r="D97" s="192">
        <f t="shared" si="4"/>
        <v>-0.64846954875355001</v>
      </c>
      <c r="E97">
        <v>6.7049808429118896E-2</v>
      </c>
      <c r="F97">
        <v>94</v>
      </c>
      <c r="G97">
        <f t="shared" ca="1" si="5"/>
        <v>2.4894734547139964E-2</v>
      </c>
    </row>
    <row r="98" spans="2:7" x14ac:dyDescent="0.35">
      <c r="B98" s="191">
        <v>36509</v>
      </c>
      <c r="C98" s="72">
        <v>31.69</v>
      </c>
      <c r="D98" s="192">
        <f t="shared" si="4"/>
        <v>-0.75915792673658611</v>
      </c>
      <c r="E98">
        <v>6.7003367003367176E-2</v>
      </c>
      <c r="F98">
        <v>95</v>
      </c>
      <c r="G98">
        <f t="shared" ca="1" si="5"/>
        <v>-5.1986148722696556E-3</v>
      </c>
    </row>
    <row r="99" spans="2:7" x14ac:dyDescent="0.35">
      <c r="B99" s="191">
        <v>41185</v>
      </c>
      <c r="C99" s="72">
        <v>131.58000000000001</v>
      </c>
      <c r="D99" s="192">
        <f t="shared" si="4"/>
        <v>1.1236281471917366</v>
      </c>
      <c r="E99">
        <v>6.6980214077197786E-2</v>
      </c>
      <c r="F99">
        <v>96</v>
      </c>
      <c r="G99">
        <f t="shared" ca="1" si="5"/>
        <v>2.6141641036238014E-3</v>
      </c>
    </row>
    <row r="100" spans="2:7" x14ac:dyDescent="0.35">
      <c r="B100" s="191">
        <v>39497</v>
      </c>
      <c r="C100" s="72">
        <v>61.96</v>
      </c>
      <c r="D100" s="192">
        <f t="shared" si="4"/>
        <v>3.1060304837640826</v>
      </c>
      <c r="E100">
        <v>6.6620760888276731E-2</v>
      </c>
      <c r="F100">
        <v>97</v>
      </c>
      <c r="G100">
        <f t="shared" ca="1" si="5"/>
        <v>5.2312524048121742E-2</v>
      </c>
    </row>
    <row r="101" spans="2:7" x14ac:dyDescent="0.35">
      <c r="B101" s="191">
        <v>37834</v>
      </c>
      <c r="C101" s="72">
        <v>15.09</v>
      </c>
      <c r="D101" s="192">
        <f t="shared" si="4"/>
        <v>-0.73683292640390652</v>
      </c>
      <c r="E101">
        <v>6.6431095406360496E-2</v>
      </c>
      <c r="F101">
        <v>98</v>
      </c>
      <c r="G101">
        <f t="shared" ca="1" si="5"/>
        <v>-3.9490451646752557E-2</v>
      </c>
    </row>
    <row r="102" spans="2:7" x14ac:dyDescent="0.35">
      <c r="B102" s="191">
        <v>39951</v>
      </c>
      <c r="C102" s="72">
        <v>57.34</v>
      </c>
      <c r="D102" s="192">
        <f t="shared" si="4"/>
        <v>-1.663522551877894E-2</v>
      </c>
      <c r="E102">
        <v>6.6393899944206858E-2</v>
      </c>
      <c r="F102">
        <v>99</v>
      </c>
      <c r="G102">
        <f t="shared" ca="1" si="5"/>
        <v>1.0340949369931105E-2</v>
      </c>
    </row>
    <row r="103" spans="2:7" x14ac:dyDescent="0.35">
      <c r="B103" s="191">
        <v>38575</v>
      </c>
      <c r="C103" s="72">
        <v>58.31</v>
      </c>
      <c r="D103" s="192">
        <f t="shared" si="4"/>
        <v>-0.73561550668782583</v>
      </c>
      <c r="E103">
        <v>6.6386247256766673E-2</v>
      </c>
      <c r="F103">
        <v>100</v>
      </c>
      <c r="G103">
        <f t="shared" ca="1" si="5"/>
        <v>-2.5676841037401331E-2</v>
      </c>
    </row>
    <row r="104" spans="2:7" x14ac:dyDescent="0.35">
      <c r="B104" s="191">
        <v>43602</v>
      </c>
      <c r="C104" s="72">
        <v>220.55</v>
      </c>
      <c r="D104" s="192">
        <f t="shared" si="4"/>
        <v>3.0676872002950946</v>
      </c>
      <c r="E104">
        <v>6.6128486489099414E-2</v>
      </c>
      <c r="F104">
        <v>101</v>
      </c>
      <c r="G104">
        <f t="shared" ca="1" si="5"/>
        <v>3.1768495229238955E-2</v>
      </c>
    </row>
    <row r="105" spans="2:7" x14ac:dyDescent="0.35">
      <c r="B105" s="191">
        <v>39318</v>
      </c>
      <c r="C105" s="72">
        <v>54.22</v>
      </c>
      <c r="D105" s="192">
        <f t="shared" si="4"/>
        <v>0.93989266547406092</v>
      </c>
      <c r="E105">
        <v>6.585413799882045E-2</v>
      </c>
      <c r="F105">
        <v>102</v>
      </c>
      <c r="G105">
        <f t="shared" ca="1" si="5"/>
        <v>8.8889157787617225E-3</v>
      </c>
    </row>
    <row r="106" spans="2:7" x14ac:dyDescent="0.35">
      <c r="B106" s="191">
        <v>37994</v>
      </c>
      <c r="C106" s="72">
        <v>27.95</v>
      </c>
      <c r="D106" s="192">
        <f t="shared" si="4"/>
        <v>-0.62372105546580503</v>
      </c>
      <c r="E106">
        <v>6.5573770491803129E-2</v>
      </c>
      <c r="F106">
        <v>103</v>
      </c>
      <c r="G106">
        <f t="shared" ca="1" si="5"/>
        <v>2.0717110569933722E-2</v>
      </c>
    </row>
    <row r="107" spans="2:7" x14ac:dyDescent="0.35">
      <c r="B107" s="191">
        <v>39449</v>
      </c>
      <c r="C107" s="72">
        <v>74.28</v>
      </c>
      <c r="D107" s="192">
        <f t="shared" si="4"/>
        <v>-0.72436825114104419</v>
      </c>
      <c r="E107">
        <v>6.5251685070988108E-2</v>
      </c>
      <c r="F107">
        <v>104</v>
      </c>
      <c r="G107">
        <f t="shared" ca="1" si="5"/>
        <v>-1.2651266660820936E-2</v>
      </c>
    </row>
    <row r="108" spans="2:7" x14ac:dyDescent="0.35">
      <c r="B108" s="191">
        <v>43928</v>
      </c>
      <c r="C108" s="72">
        <v>269.49</v>
      </c>
      <c r="D108" s="192">
        <f t="shared" si="4"/>
        <v>21.143796220213641</v>
      </c>
      <c r="E108">
        <v>6.5135765384767508E-2</v>
      </c>
      <c r="F108">
        <v>105</v>
      </c>
      <c r="G108">
        <f t="shared" ca="1" si="5"/>
        <v>-9.627692787841565E-4</v>
      </c>
    </row>
    <row r="109" spans="2:7" x14ac:dyDescent="0.35">
      <c r="B109" s="191">
        <v>37230</v>
      </c>
      <c r="C109" s="72">
        <v>12.17</v>
      </c>
      <c r="D109" s="192">
        <f t="shared" si="4"/>
        <v>-0.29037900874635558</v>
      </c>
      <c r="E109">
        <v>6.4741907261592235E-2</v>
      </c>
      <c r="F109">
        <v>106</v>
      </c>
      <c r="G109">
        <f t="shared" ca="1" si="5"/>
        <v>-2.1266206159644647E-2</v>
      </c>
    </row>
    <row r="110" spans="2:7" x14ac:dyDescent="0.35">
      <c r="B110" s="191">
        <v>35566</v>
      </c>
      <c r="C110" s="72">
        <v>17.149999999999999</v>
      </c>
      <c r="D110" s="192">
        <f t="shared" si="4"/>
        <v>-0.87324464153732451</v>
      </c>
      <c r="E110">
        <v>6.4556176288019795E-2</v>
      </c>
      <c r="F110">
        <v>107</v>
      </c>
      <c r="G110">
        <f t="shared" ca="1" si="5"/>
        <v>-1.0290880792274051E-2</v>
      </c>
    </row>
    <row r="111" spans="2:7" x14ac:dyDescent="0.35">
      <c r="B111" s="191">
        <v>41214</v>
      </c>
      <c r="C111" s="72">
        <v>135.30000000000001</v>
      </c>
      <c r="D111" s="192">
        <f t="shared" si="4"/>
        <v>2.8845822566752806</v>
      </c>
      <c r="E111">
        <v>6.4264925666640549E-2</v>
      </c>
      <c r="F111">
        <v>108</v>
      </c>
      <c r="G111">
        <f t="shared" ca="1" si="5"/>
        <v>3.9200374756996517E-2</v>
      </c>
    </row>
    <row r="112" spans="2:7" x14ac:dyDescent="0.35">
      <c r="B112" s="191">
        <v>36406</v>
      </c>
      <c r="C112" s="72">
        <v>34.83</v>
      </c>
      <c r="D112" s="192">
        <f t="shared" si="4"/>
        <v>0.57033363390441827</v>
      </c>
      <c r="E112">
        <v>6.4161319890009283E-2</v>
      </c>
      <c r="F112">
        <v>109</v>
      </c>
      <c r="G112">
        <f t="shared" ca="1" si="5"/>
        <v>-1.2855659192709118E-2</v>
      </c>
    </row>
    <row r="113" spans="2:7" x14ac:dyDescent="0.35">
      <c r="B113" s="191">
        <v>36194</v>
      </c>
      <c r="C113" s="72">
        <v>22.18</v>
      </c>
      <c r="D113" s="192">
        <f t="shared" si="4"/>
        <v>0.12246963562753033</v>
      </c>
      <c r="E113">
        <v>6.3788968824940007E-2</v>
      </c>
      <c r="F113">
        <v>110</v>
      </c>
      <c r="G113">
        <f t="shared" ca="1" si="5"/>
        <v>-9.1856846389295581E-3</v>
      </c>
    </row>
    <row r="114" spans="2:7" x14ac:dyDescent="0.35">
      <c r="B114" s="191">
        <v>35585</v>
      </c>
      <c r="C114" s="72">
        <v>19.760000000000002</v>
      </c>
      <c r="D114" s="192">
        <f t="shared" si="4"/>
        <v>-0.18582612278533162</v>
      </c>
      <c r="E114">
        <v>6.2937062937063137E-2</v>
      </c>
      <c r="F114">
        <v>111</v>
      </c>
      <c r="G114">
        <f t="shared" ca="1" si="5"/>
        <v>2.8598038565515918E-2</v>
      </c>
    </row>
    <row r="115" spans="2:7" x14ac:dyDescent="0.35">
      <c r="B115" s="191">
        <v>36286</v>
      </c>
      <c r="C115" s="72">
        <v>24.27</v>
      </c>
      <c r="D115" s="192">
        <f t="shared" si="4"/>
        <v>-0.90781677301732</v>
      </c>
      <c r="E115">
        <v>6.2609457092819509E-2</v>
      </c>
      <c r="F115">
        <v>112</v>
      </c>
      <c r="G115">
        <f t="shared" ca="1" si="5"/>
        <v>3.9313185188349961E-2</v>
      </c>
    </row>
    <row r="116" spans="2:7" x14ac:dyDescent="0.35">
      <c r="B116" s="191">
        <v>43284</v>
      </c>
      <c r="C116" s="72">
        <v>263.27999999999997</v>
      </c>
      <c r="D116" s="192">
        <f t="shared" si="4"/>
        <v>8.7223042836041351</v>
      </c>
      <c r="E116">
        <v>6.2598377527545601E-2</v>
      </c>
      <c r="F116">
        <v>113</v>
      </c>
      <c r="G116">
        <f t="shared" ca="1" si="5"/>
        <v>1.886397454508645E-2</v>
      </c>
    </row>
    <row r="117" spans="2:7" x14ac:dyDescent="0.35">
      <c r="B117" s="191">
        <v>35678</v>
      </c>
      <c r="C117" s="72">
        <v>27.08</v>
      </c>
      <c r="D117" s="192">
        <f t="shared" si="4"/>
        <v>0.19295154185022012</v>
      </c>
      <c r="E117">
        <v>6.2377402903099233E-2</v>
      </c>
      <c r="F117">
        <v>114</v>
      </c>
      <c r="G117">
        <f t="shared" ca="1" si="5"/>
        <v>-3.5660786579506353E-2</v>
      </c>
    </row>
    <row r="118" spans="2:7" x14ac:dyDescent="0.35">
      <c r="B118" s="191">
        <v>35732</v>
      </c>
      <c r="C118" s="72">
        <v>22.7</v>
      </c>
      <c r="D118" s="192">
        <f t="shared" si="4"/>
        <v>-0.1576994434137291</v>
      </c>
      <c r="E118">
        <v>6.2236780533458047E-2</v>
      </c>
      <c r="F118">
        <v>115</v>
      </c>
      <c r="G118">
        <f t="shared" ca="1" si="5"/>
        <v>3.6662654196038626E-2</v>
      </c>
    </row>
    <row r="119" spans="2:7" x14ac:dyDescent="0.35">
      <c r="B119" s="191">
        <v>35669</v>
      </c>
      <c r="C119" s="72">
        <v>26.95</v>
      </c>
      <c r="D119" s="192">
        <f t="shared" si="4"/>
        <v>0.12479131886477446</v>
      </c>
      <c r="E119">
        <v>6.1859732072498064E-2</v>
      </c>
      <c r="F119">
        <v>116</v>
      </c>
      <c r="G119">
        <f t="shared" ca="1" si="5"/>
        <v>4.9101514091254967E-4</v>
      </c>
    </row>
    <row r="120" spans="2:7" x14ac:dyDescent="0.35">
      <c r="B120" s="191">
        <v>36350</v>
      </c>
      <c r="C120" s="72">
        <v>23.96</v>
      </c>
      <c r="D120" s="192">
        <f t="shared" si="4"/>
        <v>0.68495077355836842</v>
      </c>
      <c r="E120">
        <v>6.1586176340274745E-2</v>
      </c>
      <c r="F120">
        <v>117</v>
      </c>
      <c r="G120">
        <f t="shared" ca="1" si="5"/>
        <v>-8.2598111533028779E-3</v>
      </c>
    </row>
    <row r="121" spans="2:7" x14ac:dyDescent="0.35">
      <c r="B121" s="191">
        <v>35443</v>
      </c>
      <c r="C121" s="72">
        <v>14.22</v>
      </c>
      <c r="D121" s="192">
        <f t="shared" si="4"/>
        <v>-0.13503649635036497</v>
      </c>
      <c r="E121">
        <v>6.119402985074629E-2</v>
      </c>
      <c r="F121">
        <v>118</v>
      </c>
      <c r="G121">
        <f t="shared" ca="1" si="5"/>
        <v>4.0797131684264153E-2</v>
      </c>
    </row>
    <row r="122" spans="2:7" x14ac:dyDescent="0.35">
      <c r="B122" s="191">
        <v>36045</v>
      </c>
      <c r="C122" s="72">
        <v>16.440000000000001</v>
      </c>
      <c r="D122" s="192">
        <f t="shared" si="4"/>
        <v>-0.88316395423210858</v>
      </c>
      <c r="E122">
        <v>6.0645161290322713E-2</v>
      </c>
      <c r="F122">
        <v>119</v>
      </c>
      <c r="G122">
        <f t="shared" ca="1" si="5"/>
        <v>4.5920386231389622E-4</v>
      </c>
    </row>
    <row r="123" spans="2:7" x14ac:dyDescent="0.35">
      <c r="B123" s="191">
        <v>42104</v>
      </c>
      <c r="C123" s="72">
        <v>140.71</v>
      </c>
      <c r="D123" s="192">
        <f t="shared" si="4"/>
        <v>-0.86048702135675903</v>
      </c>
      <c r="E123">
        <v>6.0201928872815058E-2</v>
      </c>
      <c r="F123">
        <v>120</v>
      </c>
      <c r="G123">
        <f t="shared" ca="1" si="5"/>
        <v>-4.544585083137586E-2</v>
      </c>
    </row>
    <row r="124" spans="2:7" x14ac:dyDescent="0.35">
      <c r="B124" s="191">
        <v>45688</v>
      </c>
      <c r="C124" s="72">
        <v>1008.58</v>
      </c>
      <c r="D124" s="192">
        <f t="shared" si="4"/>
        <v>5.6603711285742584</v>
      </c>
      <c r="E124">
        <v>5.9944931374403598E-2</v>
      </c>
      <c r="F124">
        <v>121</v>
      </c>
      <c r="G124">
        <f t="shared" ca="1" si="5"/>
        <v>1.0857635112932517E-2</v>
      </c>
    </row>
    <row r="125" spans="2:7" x14ac:dyDescent="0.35">
      <c r="B125" s="191">
        <v>41228</v>
      </c>
      <c r="C125" s="72">
        <v>151.43</v>
      </c>
      <c r="D125" s="192">
        <f t="shared" si="4"/>
        <v>0.10799736591790454</v>
      </c>
      <c r="E125">
        <v>5.9543800727680063E-2</v>
      </c>
      <c r="F125">
        <v>122</v>
      </c>
      <c r="G125">
        <f t="shared" ca="1" si="5"/>
        <v>3.3136784326060584E-2</v>
      </c>
    </row>
    <row r="126" spans="2:7" x14ac:dyDescent="0.35">
      <c r="B126" s="191">
        <v>42817</v>
      </c>
      <c r="C126" s="72">
        <v>136.66999999999999</v>
      </c>
      <c r="D126" s="192">
        <f t="shared" si="4"/>
        <v>4.1321817499061204</v>
      </c>
      <c r="E126">
        <v>5.9457364341085173E-2</v>
      </c>
      <c r="F126">
        <v>123</v>
      </c>
      <c r="G126">
        <f t="shared" ca="1" si="5"/>
        <v>1.4908137674818011E-2</v>
      </c>
    </row>
    <row r="127" spans="2:7" x14ac:dyDescent="0.35">
      <c r="B127" s="191">
        <v>38107</v>
      </c>
      <c r="C127" s="72">
        <v>26.63</v>
      </c>
      <c r="D127" s="192">
        <f t="shared" si="4"/>
        <v>1.1881676253081346</v>
      </c>
      <c r="E127">
        <v>5.9268098647573542E-2</v>
      </c>
      <c r="F127">
        <v>124</v>
      </c>
      <c r="G127">
        <f t="shared" ca="1" si="5"/>
        <v>-2.2125808588977114E-2</v>
      </c>
    </row>
    <row r="128" spans="2:7" x14ac:dyDescent="0.35">
      <c r="B128" s="191">
        <v>37418</v>
      </c>
      <c r="C128" s="72">
        <v>12.17</v>
      </c>
      <c r="D128" s="192">
        <f t="shared" si="4"/>
        <v>-0.46174259177355148</v>
      </c>
      <c r="E128">
        <v>5.918189730200174E-2</v>
      </c>
      <c r="F128">
        <v>125</v>
      </c>
      <c r="G128">
        <f t="shared" ca="1" si="5"/>
        <v>4.5266513171907082E-3</v>
      </c>
    </row>
    <row r="129" spans="2:7" x14ac:dyDescent="0.35">
      <c r="B129" s="191">
        <v>36284</v>
      </c>
      <c r="C129" s="72">
        <v>22.61</v>
      </c>
      <c r="D129" s="192">
        <f t="shared" si="4"/>
        <v>0.15239551478083579</v>
      </c>
      <c r="E129">
        <v>5.9016393442622883E-2</v>
      </c>
      <c r="F129">
        <v>126</v>
      </c>
      <c r="G129">
        <f t="shared" ca="1" si="5"/>
        <v>-1.6571567785228891E-2</v>
      </c>
    </row>
    <row r="130" spans="2:7" x14ac:dyDescent="0.35">
      <c r="B130" s="191">
        <v>35949</v>
      </c>
      <c r="C130" s="72">
        <v>19.62</v>
      </c>
      <c r="D130" s="192">
        <f t="shared" si="4"/>
        <v>-0.73961512939615126</v>
      </c>
      <c r="E130">
        <v>5.8823529411764719E-2</v>
      </c>
      <c r="F130">
        <v>127</v>
      </c>
      <c r="G130">
        <f t="shared" ca="1" si="5"/>
        <v>-9.0173724189452943E-3</v>
      </c>
    </row>
    <row r="131" spans="2:7" x14ac:dyDescent="0.35">
      <c r="B131" s="191">
        <v>40046</v>
      </c>
      <c r="C131" s="72">
        <v>75.349999999999994</v>
      </c>
      <c r="D131" s="192">
        <f t="shared" si="4"/>
        <v>-0.15175053472925815</v>
      </c>
      <c r="E131">
        <v>5.858387187412184E-2</v>
      </c>
      <c r="F131">
        <v>128</v>
      </c>
      <c r="G131">
        <f t="shared" ca="1" si="5"/>
        <v>1.2195623551498809E-2</v>
      </c>
    </row>
    <row r="132" spans="2:7" x14ac:dyDescent="0.35">
      <c r="B132" s="191">
        <v>40765</v>
      </c>
      <c r="C132" s="72">
        <v>88.83</v>
      </c>
      <c r="D132" s="192">
        <f t="shared" ref="D132:D195" si="6">C132/C133-1</f>
        <v>-0.28414860182125878</v>
      </c>
      <c r="E132">
        <v>5.8381984987489366E-2</v>
      </c>
      <c r="F132">
        <v>129</v>
      </c>
      <c r="G132">
        <f t="shared" ca="1" si="5"/>
        <v>3.7329414421221216E-2</v>
      </c>
    </row>
    <row r="133" spans="2:7" x14ac:dyDescent="0.35">
      <c r="B133" s="191">
        <v>42768</v>
      </c>
      <c r="C133" s="72">
        <v>124.09</v>
      </c>
      <c r="D133" s="192">
        <f t="shared" si="6"/>
        <v>9.4365012615643398</v>
      </c>
      <c r="E133">
        <v>5.8066166439290523E-2</v>
      </c>
      <c r="F133">
        <v>130</v>
      </c>
      <c r="G133">
        <f t="shared" ref="G133:G196" ca="1" si="7">_xlfn.NORM.INV(RAND(),M$5,M$6)</f>
        <v>-1.5827805466128171E-2</v>
      </c>
    </row>
    <row r="134" spans="2:7" x14ac:dyDescent="0.35">
      <c r="B134" s="191">
        <v>37671</v>
      </c>
      <c r="C134" s="72">
        <v>11.89</v>
      </c>
      <c r="D134" s="192">
        <f t="shared" si="6"/>
        <v>-0.95340543929775057</v>
      </c>
      <c r="E134">
        <v>5.7829181494661874E-2</v>
      </c>
      <c r="F134">
        <v>131</v>
      </c>
      <c r="G134">
        <f t="shared" ca="1" si="7"/>
        <v>-5.2375079811645589E-2</v>
      </c>
    </row>
    <row r="135" spans="2:7" x14ac:dyDescent="0.35">
      <c r="B135" s="191">
        <v>43059</v>
      </c>
      <c r="C135" s="72">
        <v>255.18</v>
      </c>
      <c r="D135" s="192">
        <f t="shared" si="6"/>
        <v>13.232013385387619</v>
      </c>
      <c r="E135">
        <v>5.7697090276050744E-2</v>
      </c>
      <c r="F135">
        <v>132</v>
      </c>
      <c r="G135">
        <f t="shared" ca="1" si="7"/>
        <v>-2.9404967970473738E-3</v>
      </c>
    </row>
    <row r="136" spans="2:7" x14ac:dyDescent="0.35">
      <c r="B136" s="191">
        <v>35117</v>
      </c>
      <c r="C136" s="72">
        <v>17.93</v>
      </c>
      <c r="D136" s="192">
        <f t="shared" si="6"/>
        <v>-0.27113821138211391</v>
      </c>
      <c r="E136">
        <v>5.7193396226415061E-2</v>
      </c>
      <c r="F136">
        <v>133</v>
      </c>
      <c r="G136">
        <f t="shared" ca="1" si="7"/>
        <v>-6.4922111108003111E-3</v>
      </c>
    </row>
    <row r="137" spans="2:7" x14ac:dyDescent="0.35">
      <c r="B137" s="191">
        <v>35620</v>
      </c>
      <c r="C137" s="72">
        <v>24.6</v>
      </c>
      <c r="D137" s="192">
        <f t="shared" si="6"/>
        <v>0.39931740614334488</v>
      </c>
      <c r="E137">
        <v>5.7155135367426002E-2</v>
      </c>
      <c r="F137">
        <v>134</v>
      </c>
      <c r="G137">
        <f t="shared" ca="1" si="7"/>
        <v>-2.6402926654228262E-2</v>
      </c>
    </row>
    <row r="138" spans="2:7" x14ac:dyDescent="0.35">
      <c r="B138" s="191">
        <v>36927</v>
      </c>
      <c r="C138" s="72">
        <v>17.579999999999998</v>
      </c>
      <c r="D138" s="192">
        <f t="shared" si="6"/>
        <v>-0.22894736842105268</v>
      </c>
      <c r="E138">
        <v>5.7125676488274157E-2</v>
      </c>
      <c r="F138">
        <v>135</v>
      </c>
      <c r="G138">
        <f t="shared" ca="1" si="7"/>
        <v>-2.0112937255344344E-2</v>
      </c>
    </row>
    <row r="139" spans="2:7" x14ac:dyDescent="0.35">
      <c r="B139" s="191">
        <v>38072</v>
      </c>
      <c r="C139" s="72">
        <v>22.8</v>
      </c>
      <c r="D139" s="192">
        <f t="shared" si="6"/>
        <v>-0.57879179752447807</v>
      </c>
      <c r="E139">
        <v>5.7023643949930536E-2</v>
      </c>
      <c r="F139">
        <v>136</v>
      </c>
      <c r="G139">
        <f t="shared" ca="1" si="7"/>
        <v>-7.4127566912290024E-3</v>
      </c>
    </row>
    <row r="140" spans="2:7" x14ac:dyDescent="0.35">
      <c r="B140" s="191">
        <v>38918</v>
      </c>
      <c r="C140" s="72">
        <v>54.13</v>
      </c>
      <c r="D140" s="192">
        <f t="shared" si="6"/>
        <v>-0.82688371498017144</v>
      </c>
      <c r="E140">
        <v>5.7020113259129035E-2</v>
      </c>
      <c r="F140">
        <v>137</v>
      </c>
      <c r="G140">
        <f t="shared" ca="1" si="7"/>
        <v>1.6368489292301888E-2</v>
      </c>
    </row>
    <row r="141" spans="2:7" x14ac:dyDescent="0.35">
      <c r="B141" s="191">
        <v>43943</v>
      </c>
      <c r="C141" s="72">
        <v>312.68</v>
      </c>
      <c r="D141" s="192">
        <f t="shared" si="6"/>
        <v>8.8203517587939704</v>
      </c>
      <c r="E141">
        <v>5.6815493290972352E-2</v>
      </c>
      <c r="F141">
        <v>138</v>
      </c>
      <c r="G141">
        <f t="shared" ca="1" si="7"/>
        <v>-1.1320258923029672E-2</v>
      </c>
    </row>
    <row r="142" spans="2:7" x14ac:dyDescent="0.35">
      <c r="B142" s="191">
        <v>36466</v>
      </c>
      <c r="C142" s="72">
        <v>31.84</v>
      </c>
      <c r="D142" s="192">
        <f t="shared" si="6"/>
        <v>0.24569640062597808</v>
      </c>
      <c r="E142">
        <v>5.6754065715234114E-2</v>
      </c>
      <c r="F142">
        <v>139</v>
      </c>
      <c r="G142">
        <f t="shared" ca="1" si="7"/>
        <v>7.7265115649293127E-3</v>
      </c>
    </row>
    <row r="143" spans="2:7" x14ac:dyDescent="0.35">
      <c r="B143" s="191">
        <v>36318</v>
      </c>
      <c r="C143" s="72">
        <v>25.56</v>
      </c>
      <c r="D143" s="192">
        <f t="shared" si="6"/>
        <v>0.29090909090909078</v>
      </c>
      <c r="E143">
        <v>5.6634973129392252E-2</v>
      </c>
      <c r="F143">
        <v>140</v>
      </c>
      <c r="G143">
        <f t="shared" ca="1" si="7"/>
        <v>-1.7972086128278993E-2</v>
      </c>
    </row>
    <row r="144" spans="2:7" x14ac:dyDescent="0.35">
      <c r="B144" s="191">
        <v>35593</v>
      </c>
      <c r="C144" s="72">
        <v>19.8</v>
      </c>
      <c r="D144" s="192">
        <f t="shared" si="6"/>
        <v>0.12372304199772977</v>
      </c>
      <c r="E144">
        <v>5.6563500533618027E-2</v>
      </c>
      <c r="F144">
        <v>141</v>
      </c>
      <c r="G144">
        <f t="shared" ca="1" si="7"/>
        <v>-2.1377204961850055E-2</v>
      </c>
    </row>
    <row r="145" spans="2:7" x14ac:dyDescent="0.35">
      <c r="B145" s="191">
        <v>35200</v>
      </c>
      <c r="C145" s="72">
        <v>17.62</v>
      </c>
      <c r="D145" s="192">
        <f t="shared" si="6"/>
        <v>0.14564369310793235</v>
      </c>
      <c r="E145">
        <v>5.6354916067146377E-2</v>
      </c>
      <c r="F145">
        <v>142</v>
      </c>
      <c r="G145">
        <f t="shared" ca="1" si="7"/>
        <v>-3.1615625908658247E-2</v>
      </c>
    </row>
    <row r="146" spans="2:7" x14ac:dyDescent="0.35">
      <c r="B146" s="191">
        <v>36894</v>
      </c>
      <c r="C146" s="72">
        <v>15.38</v>
      </c>
      <c r="D146" s="192">
        <f t="shared" si="6"/>
        <v>-0.40155642023346294</v>
      </c>
      <c r="E146">
        <v>5.6318681318681341E-2</v>
      </c>
      <c r="F146">
        <v>143</v>
      </c>
      <c r="G146">
        <f t="shared" ca="1" si="7"/>
        <v>-1.8997386115859739E-3</v>
      </c>
    </row>
    <row r="147" spans="2:7" x14ac:dyDescent="0.35">
      <c r="B147" s="191">
        <v>36214</v>
      </c>
      <c r="C147" s="72">
        <v>25.7</v>
      </c>
      <c r="D147" s="192">
        <f t="shared" si="6"/>
        <v>-0.83142013775008206</v>
      </c>
      <c r="E147">
        <v>5.6309083436087093E-2</v>
      </c>
      <c r="F147">
        <v>144</v>
      </c>
      <c r="G147">
        <f t="shared" ca="1" si="7"/>
        <v>-1.9073301565771909E-2</v>
      </c>
    </row>
    <row r="148" spans="2:7" x14ac:dyDescent="0.35">
      <c r="B148" s="191">
        <v>42926</v>
      </c>
      <c r="C148" s="72">
        <v>152.44999999999999</v>
      </c>
      <c r="D148" s="192">
        <f t="shared" si="6"/>
        <v>4.5175533840028956</v>
      </c>
      <c r="E148">
        <v>5.5821040238243747E-2</v>
      </c>
      <c r="F148">
        <v>145</v>
      </c>
      <c r="G148">
        <f t="shared" ca="1" si="7"/>
        <v>1.2030270294884337E-2</v>
      </c>
    </row>
    <row r="149" spans="2:7" x14ac:dyDescent="0.35">
      <c r="B149" s="191">
        <v>36245</v>
      </c>
      <c r="C149" s="72">
        <v>27.63</v>
      </c>
      <c r="D149" s="192">
        <f t="shared" si="6"/>
        <v>0.15946286193873282</v>
      </c>
      <c r="E149">
        <v>5.5385790679908231E-2</v>
      </c>
      <c r="F149">
        <v>146</v>
      </c>
      <c r="G149">
        <f t="shared" ca="1" si="7"/>
        <v>-1.4221839633539141E-2</v>
      </c>
    </row>
    <row r="150" spans="2:7" x14ac:dyDescent="0.35">
      <c r="B150" s="191">
        <v>36311</v>
      </c>
      <c r="C150" s="72">
        <v>23.83</v>
      </c>
      <c r="D150" s="192">
        <f t="shared" si="6"/>
        <v>-0.2451694646816599</v>
      </c>
      <c r="E150">
        <v>5.5358724534986692E-2</v>
      </c>
      <c r="F150">
        <v>147</v>
      </c>
      <c r="G150">
        <f t="shared" ca="1" si="7"/>
        <v>1.8053236512460446E-2</v>
      </c>
    </row>
    <row r="151" spans="2:7" x14ac:dyDescent="0.35">
      <c r="B151" s="191">
        <v>36507</v>
      </c>
      <c r="C151" s="72">
        <v>31.57</v>
      </c>
      <c r="D151" s="192">
        <f t="shared" si="6"/>
        <v>0.38586479367866544</v>
      </c>
      <c r="E151">
        <v>5.5147058823529438E-2</v>
      </c>
      <c r="F151">
        <v>148</v>
      </c>
      <c r="G151">
        <f t="shared" ca="1" si="7"/>
        <v>1.6930032431568126E-2</v>
      </c>
    </row>
    <row r="152" spans="2:7" x14ac:dyDescent="0.35">
      <c r="B152" s="191">
        <v>36168</v>
      </c>
      <c r="C152" s="72">
        <v>22.78</v>
      </c>
      <c r="D152" s="192">
        <f t="shared" si="6"/>
        <v>-0.52223154362416102</v>
      </c>
      <c r="E152">
        <v>5.5118110236220597E-2</v>
      </c>
      <c r="F152">
        <v>149</v>
      </c>
      <c r="G152">
        <f t="shared" ca="1" si="7"/>
        <v>-4.5053036882500416E-3</v>
      </c>
    </row>
    <row r="153" spans="2:7" x14ac:dyDescent="0.35">
      <c r="B153" s="191">
        <v>39734</v>
      </c>
      <c r="C153" s="72">
        <v>47.68</v>
      </c>
      <c r="D153" s="192">
        <f t="shared" si="6"/>
        <v>-0.77719626168224298</v>
      </c>
      <c r="E153">
        <v>5.5100685992476306E-2</v>
      </c>
      <c r="F153">
        <v>150</v>
      </c>
      <c r="G153">
        <f t="shared" ca="1" si="7"/>
        <v>-2.9175383336724377E-2</v>
      </c>
    </row>
    <row r="154" spans="2:7" x14ac:dyDescent="0.35">
      <c r="B154" s="191">
        <v>43383</v>
      </c>
      <c r="C154" s="72">
        <v>214</v>
      </c>
      <c r="D154" s="192">
        <f t="shared" si="6"/>
        <v>1.7988490714098879</v>
      </c>
      <c r="E154">
        <v>5.4966724180429027E-2</v>
      </c>
      <c r="F154">
        <v>151</v>
      </c>
      <c r="G154">
        <f t="shared" ca="1" si="7"/>
        <v>9.9096429861488429E-3</v>
      </c>
    </row>
    <row r="155" spans="2:7" x14ac:dyDescent="0.35">
      <c r="B155" s="191">
        <v>40610</v>
      </c>
      <c r="C155" s="72">
        <v>76.459999999999994</v>
      </c>
      <c r="D155" s="192">
        <f t="shared" si="6"/>
        <v>1.9670159099728366</v>
      </c>
      <c r="E155">
        <v>5.4620689655172416E-2</v>
      </c>
      <c r="F155">
        <v>152</v>
      </c>
      <c r="G155">
        <f t="shared" ca="1" si="7"/>
        <v>2.2865345764861222E-2</v>
      </c>
    </row>
    <row r="156" spans="2:7" x14ac:dyDescent="0.35">
      <c r="B156" s="191">
        <v>38166</v>
      </c>
      <c r="C156" s="72">
        <v>25.77</v>
      </c>
      <c r="D156" s="192">
        <f t="shared" si="6"/>
        <v>0.8341637010676155</v>
      </c>
      <c r="E156">
        <v>5.4418985270048958E-2</v>
      </c>
      <c r="F156">
        <v>153</v>
      </c>
      <c r="G156">
        <f t="shared" ca="1" si="7"/>
        <v>1.9888195621408686E-2</v>
      </c>
    </row>
    <row r="157" spans="2:7" x14ac:dyDescent="0.35">
      <c r="B157" s="191">
        <v>35522</v>
      </c>
      <c r="C157" s="72">
        <v>14.05</v>
      </c>
      <c r="D157" s="192">
        <f t="shared" si="6"/>
        <v>-0.7091097308488612</v>
      </c>
      <c r="E157">
        <v>5.4013503375843985E-2</v>
      </c>
      <c r="F157">
        <v>154</v>
      </c>
      <c r="G157">
        <f t="shared" ca="1" si="7"/>
        <v>-2.6167894109584987E-2</v>
      </c>
    </row>
    <row r="158" spans="2:7" x14ac:dyDescent="0.35">
      <c r="B158" s="191">
        <v>38884</v>
      </c>
      <c r="C158" s="72">
        <v>48.3</v>
      </c>
      <c r="D158" s="192">
        <f t="shared" si="6"/>
        <v>-0.80696986651746461</v>
      </c>
      <c r="E158">
        <v>5.3894828714815546E-2</v>
      </c>
      <c r="F158">
        <v>155</v>
      </c>
      <c r="G158">
        <f t="shared" ca="1" si="7"/>
        <v>-5.6817134356462193E-3</v>
      </c>
    </row>
    <row r="159" spans="2:7" x14ac:dyDescent="0.35">
      <c r="B159" s="191">
        <v>43910</v>
      </c>
      <c r="C159" s="72">
        <v>250.22</v>
      </c>
      <c r="D159" s="192">
        <f t="shared" si="6"/>
        <v>10.472718936267768</v>
      </c>
      <c r="E159">
        <v>5.3646622873505079E-2</v>
      </c>
      <c r="F159">
        <v>156</v>
      </c>
      <c r="G159">
        <f t="shared" ca="1" si="7"/>
        <v>7.38852867944E-3</v>
      </c>
    </row>
    <row r="160" spans="2:7" x14ac:dyDescent="0.35">
      <c r="B160" s="191">
        <v>36650</v>
      </c>
      <c r="C160" s="72">
        <v>21.81</v>
      </c>
      <c r="D160" s="192">
        <f t="shared" si="6"/>
        <v>0.14248297537977983</v>
      </c>
      <c r="E160">
        <v>5.3623188405797162E-2</v>
      </c>
      <c r="F160">
        <v>157</v>
      </c>
      <c r="G160">
        <f t="shared" ca="1" si="7"/>
        <v>-8.001906654431859E-3</v>
      </c>
    </row>
    <row r="161" spans="2:7" x14ac:dyDescent="0.35">
      <c r="B161" s="191">
        <v>37956</v>
      </c>
      <c r="C161" s="72">
        <v>19.09</v>
      </c>
      <c r="D161" s="192">
        <f t="shared" si="6"/>
        <v>0.61505922165820648</v>
      </c>
      <c r="E161">
        <v>5.353200883002196E-2</v>
      </c>
      <c r="F161">
        <v>158</v>
      </c>
      <c r="G161">
        <f t="shared" ca="1" si="7"/>
        <v>3.1194792617775389E-2</v>
      </c>
    </row>
    <row r="162" spans="2:7" x14ac:dyDescent="0.35">
      <c r="B162" s="191">
        <v>36844</v>
      </c>
      <c r="C162" s="72">
        <v>11.82</v>
      </c>
      <c r="D162" s="192">
        <f t="shared" si="6"/>
        <v>-0.37060702875399365</v>
      </c>
      <c r="E162">
        <v>5.3475935828876997E-2</v>
      </c>
      <c r="F162">
        <v>159</v>
      </c>
      <c r="G162">
        <f t="shared" ca="1" si="7"/>
        <v>-5.0610645694608221E-2</v>
      </c>
    </row>
    <row r="163" spans="2:7" x14ac:dyDescent="0.35">
      <c r="B163" s="191">
        <v>37901</v>
      </c>
      <c r="C163" s="72">
        <v>18.78</v>
      </c>
      <c r="D163" s="192">
        <f t="shared" si="6"/>
        <v>-0.12037470725995314</v>
      </c>
      <c r="E163">
        <v>5.3280987100392752E-2</v>
      </c>
      <c r="F163">
        <v>160</v>
      </c>
      <c r="G163">
        <f t="shared" ca="1" si="7"/>
        <v>4.3582992156378074E-4</v>
      </c>
    </row>
    <row r="164" spans="2:7" x14ac:dyDescent="0.35">
      <c r="B164" s="191">
        <v>37960</v>
      </c>
      <c r="C164" s="72">
        <v>21.35</v>
      </c>
      <c r="D164" s="192">
        <f t="shared" si="6"/>
        <v>0.15969581749049433</v>
      </c>
      <c r="E164">
        <v>5.3280710409472132E-2</v>
      </c>
      <c r="F164">
        <v>161</v>
      </c>
      <c r="G164">
        <f t="shared" ca="1" si="7"/>
        <v>2.3840436320815457E-2</v>
      </c>
    </row>
    <row r="165" spans="2:7" x14ac:dyDescent="0.35">
      <c r="B165" s="191">
        <v>35992</v>
      </c>
      <c r="C165" s="72">
        <v>18.41</v>
      </c>
      <c r="D165" s="192">
        <f t="shared" si="6"/>
        <v>-0.13931743805516594</v>
      </c>
      <c r="E165">
        <v>5.3203661327231089E-2</v>
      </c>
      <c r="F165">
        <v>162</v>
      </c>
      <c r="G165">
        <f t="shared" ca="1" si="7"/>
        <v>-3.6004477834794942E-2</v>
      </c>
    </row>
    <row r="166" spans="2:7" x14ac:dyDescent="0.35">
      <c r="B166" s="191">
        <v>38125</v>
      </c>
      <c r="C166" s="72">
        <v>21.39</v>
      </c>
      <c r="D166" s="192">
        <f t="shared" si="6"/>
        <v>-0.60945773233522005</v>
      </c>
      <c r="E166">
        <v>5.3175775480059251E-2</v>
      </c>
      <c r="F166">
        <v>163</v>
      </c>
      <c r="G166">
        <f t="shared" ca="1" si="7"/>
        <v>-1.5296061688300002E-2</v>
      </c>
    </row>
    <row r="167" spans="2:7" x14ac:dyDescent="0.35">
      <c r="B167" s="191">
        <v>38891</v>
      </c>
      <c r="C167" s="72">
        <v>54.77</v>
      </c>
      <c r="D167" s="192">
        <f t="shared" si="6"/>
        <v>4.2062737642585555</v>
      </c>
      <c r="E167">
        <v>5.3066717938857977E-2</v>
      </c>
      <c r="F167">
        <v>164</v>
      </c>
      <c r="G167">
        <f t="shared" ca="1" si="7"/>
        <v>2.9874036912727411E-2</v>
      </c>
    </row>
    <row r="168" spans="2:7" x14ac:dyDescent="0.35">
      <c r="B168" s="191">
        <v>37196</v>
      </c>
      <c r="C168" s="72">
        <v>10.52</v>
      </c>
      <c r="D168" s="192">
        <f t="shared" si="6"/>
        <v>-0.68159806295399517</v>
      </c>
      <c r="E168">
        <v>5.3053053053053079E-2</v>
      </c>
      <c r="F168">
        <v>165</v>
      </c>
      <c r="G168">
        <f t="shared" ca="1" si="7"/>
        <v>7.9605394163295862E-3</v>
      </c>
    </row>
    <row r="169" spans="2:7" x14ac:dyDescent="0.35">
      <c r="B169" s="191">
        <v>36469</v>
      </c>
      <c r="C169" s="72">
        <v>33.04</v>
      </c>
      <c r="D169" s="192">
        <f t="shared" si="6"/>
        <v>-0.72862422997946608</v>
      </c>
      <c r="E169">
        <v>5.2899936265137004E-2</v>
      </c>
      <c r="F169">
        <v>166</v>
      </c>
      <c r="G169">
        <f t="shared" ca="1" si="7"/>
        <v>6.4982469975372326E-3</v>
      </c>
    </row>
    <row r="170" spans="2:7" x14ac:dyDescent="0.35">
      <c r="B170" s="191">
        <v>41456</v>
      </c>
      <c r="C170" s="72">
        <v>121.75</v>
      </c>
      <c r="D170" s="192">
        <f t="shared" si="6"/>
        <v>3.4418095585552715</v>
      </c>
      <c r="E170">
        <v>5.2836388792805167E-2</v>
      </c>
      <c r="F170">
        <v>167</v>
      </c>
      <c r="G170">
        <f t="shared" ca="1" si="7"/>
        <v>1.3787392527721461E-2</v>
      </c>
    </row>
    <row r="171" spans="2:7" x14ac:dyDescent="0.35">
      <c r="B171" s="191">
        <v>35648</v>
      </c>
      <c r="C171" s="72">
        <v>27.41</v>
      </c>
      <c r="D171" s="192">
        <f t="shared" si="6"/>
        <v>-0.82016795696102873</v>
      </c>
      <c r="E171">
        <v>5.2611367127496145E-2</v>
      </c>
      <c r="F171">
        <v>168</v>
      </c>
      <c r="G171">
        <f t="shared" ca="1" si="7"/>
        <v>3.5076491815794583E-3</v>
      </c>
    </row>
    <row r="172" spans="2:7" x14ac:dyDescent="0.35">
      <c r="B172" s="191">
        <v>42958</v>
      </c>
      <c r="C172" s="72">
        <v>152.41999999999999</v>
      </c>
      <c r="D172" s="192">
        <f t="shared" si="6"/>
        <v>-0.33441048034934506</v>
      </c>
      <c r="E172">
        <v>5.2551619363303548E-2</v>
      </c>
      <c r="F172">
        <v>169</v>
      </c>
      <c r="G172">
        <f t="shared" ca="1" si="7"/>
        <v>-2.4235324305736911E-2</v>
      </c>
    </row>
    <row r="173" spans="2:7" x14ac:dyDescent="0.35">
      <c r="B173" s="191">
        <v>43053</v>
      </c>
      <c r="C173" s="72">
        <v>229</v>
      </c>
      <c r="D173" s="192">
        <f t="shared" si="6"/>
        <v>8.3431252549979593</v>
      </c>
      <c r="E173">
        <v>5.2438071602555203E-2</v>
      </c>
      <c r="F173">
        <v>170</v>
      </c>
      <c r="G173">
        <f t="shared" ca="1" si="7"/>
        <v>2.0073697624285985E-2</v>
      </c>
    </row>
    <row r="174" spans="2:7" x14ac:dyDescent="0.35">
      <c r="B174" s="191">
        <v>36370</v>
      </c>
      <c r="C174" s="72">
        <v>24.51</v>
      </c>
      <c r="D174" s="192">
        <f t="shared" si="6"/>
        <v>0.39977155910908047</v>
      </c>
      <c r="E174">
        <v>5.2382996994418285E-2</v>
      </c>
      <c r="F174">
        <v>171</v>
      </c>
      <c r="G174">
        <f t="shared" ca="1" si="7"/>
        <v>4.6756365867487347E-2</v>
      </c>
    </row>
    <row r="175" spans="2:7" x14ac:dyDescent="0.35">
      <c r="B175" s="191">
        <v>36901</v>
      </c>
      <c r="C175" s="72">
        <v>17.510000000000002</v>
      </c>
      <c r="D175" s="192">
        <f t="shared" si="6"/>
        <v>-0.64782783588093318</v>
      </c>
      <c r="E175">
        <v>5.2283653846153966E-2</v>
      </c>
      <c r="F175">
        <v>172</v>
      </c>
      <c r="G175">
        <f t="shared" ca="1" si="7"/>
        <v>-4.7092500206383212E-2</v>
      </c>
    </row>
    <row r="176" spans="2:7" x14ac:dyDescent="0.35">
      <c r="B176" s="191">
        <v>39815</v>
      </c>
      <c r="C176" s="72">
        <v>49.72</v>
      </c>
      <c r="D176" s="192">
        <f t="shared" si="6"/>
        <v>2.6239067055393583</v>
      </c>
      <c r="E176">
        <v>5.2275132275132252E-2</v>
      </c>
      <c r="F176">
        <v>173</v>
      </c>
      <c r="G176">
        <f t="shared" ca="1" si="7"/>
        <v>-1.1211894823629861E-2</v>
      </c>
    </row>
    <row r="177" spans="2:7" x14ac:dyDescent="0.35">
      <c r="B177" s="191">
        <v>35489</v>
      </c>
      <c r="C177" s="72">
        <v>13.72</v>
      </c>
      <c r="D177" s="192">
        <f t="shared" si="6"/>
        <v>-0.85694922323011158</v>
      </c>
      <c r="E177">
        <v>5.2147239263803824E-2</v>
      </c>
      <c r="F177">
        <v>174</v>
      </c>
      <c r="G177">
        <f t="shared" ca="1" si="7"/>
        <v>-2.4839768919002102E-2</v>
      </c>
    </row>
    <row r="178" spans="2:7" x14ac:dyDescent="0.35">
      <c r="B178" s="191">
        <v>41086</v>
      </c>
      <c r="C178" s="72">
        <v>95.91</v>
      </c>
      <c r="D178" s="192">
        <f t="shared" si="6"/>
        <v>-0.82620907097686047</v>
      </c>
      <c r="E178">
        <v>5.2106186924089526E-2</v>
      </c>
      <c r="F178">
        <v>175</v>
      </c>
      <c r="G178">
        <f t="shared" ca="1" si="7"/>
        <v>-1.3869901921605707E-2</v>
      </c>
    </row>
    <row r="179" spans="2:7" x14ac:dyDescent="0.35">
      <c r="B179" s="191">
        <v>44077</v>
      </c>
      <c r="C179" s="72">
        <v>551.87</v>
      </c>
      <c r="D179" s="192">
        <f t="shared" si="6"/>
        <v>1.1372085818294475</v>
      </c>
      <c r="E179">
        <v>5.2102794829755661E-2</v>
      </c>
      <c r="F179">
        <v>176</v>
      </c>
      <c r="G179">
        <f t="shared" ca="1" si="7"/>
        <v>-3.6059072411159888E-2</v>
      </c>
    </row>
    <row r="180" spans="2:7" x14ac:dyDescent="0.35">
      <c r="B180" s="191">
        <v>43642</v>
      </c>
      <c r="C180" s="72">
        <v>258.22000000000003</v>
      </c>
      <c r="D180" s="192">
        <f t="shared" si="6"/>
        <v>-0.69374733146733714</v>
      </c>
      <c r="E180">
        <v>5.2069752281616699E-2</v>
      </c>
      <c r="F180">
        <v>177</v>
      </c>
      <c r="G180">
        <f t="shared" ca="1" si="7"/>
        <v>3.3261561844077109E-2</v>
      </c>
    </row>
    <row r="181" spans="2:7" x14ac:dyDescent="0.35">
      <c r="B181" s="191">
        <v>45091</v>
      </c>
      <c r="C181" s="72">
        <v>843.16</v>
      </c>
      <c r="D181" s="192">
        <f t="shared" si="6"/>
        <v>50.412195121951221</v>
      </c>
      <c r="E181">
        <v>5.196441716260547E-2</v>
      </c>
      <c r="F181">
        <v>178</v>
      </c>
      <c r="G181">
        <f t="shared" ca="1" si="7"/>
        <v>3.4574715366818699E-2</v>
      </c>
    </row>
    <row r="182" spans="2:7" x14ac:dyDescent="0.35">
      <c r="B182" s="191">
        <v>36899</v>
      </c>
      <c r="C182" s="72">
        <v>16.399999999999999</v>
      </c>
      <c r="D182" s="192">
        <f t="shared" si="6"/>
        <v>-0.63253416984091426</v>
      </c>
      <c r="E182">
        <v>5.1956382296343806E-2</v>
      </c>
      <c r="F182">
        <v>179</v>
      </c>
      <c r="G182">
        <f t="shared" ca="1" si="7"/>
        <v>-1.3260606389100501E-2</v>
      </c>
    </row>
    <row r="183" spans="2:7" x14ac:dyDescent="0.35">
      <c r="B183" s="191">
        <v>38527</v>
      </c>
      <c r="C183" s="72">
        <v>44.63</v>
      </c>
      <c r="D183" s="192">
        <f t="shared" si="6"/>
        <v>-9.5643363728470043E-2</v>
      </c>
      <c r="E183">
        <v>5.1850106057035106E-2</v>
      </c>
      <c r="F183">
        <v>180</v>
      </c>
      <c r="G183">
        <f t="shared" ca="1" si="7"/>
        <v>4.9419934834999485E-2</v>
      </c>
    </row>
    <row r="184" spans="2:7" x14ac:dyDescent="0.35">
      <c r="B184" s="191">
        <v>38860</v>
      </c>
      <c r="C184" s="72">
        <v>49.35</v>
      </c>
      <c r="D184" s="192">
        <f t="shared" si="6"/>
        <v>-0.48913043478260865</v>
      </c>
      <c r="E184">
        <v>5.179028132992336E-2</v>
      </c>
      <c r="F184">
        <v>181</v>
      </c>
      <c r="G184">
        <f t="shared" ca="1" si="7"/>
        <v>-2.4955447098361064E-2</v>
      </c>
    </row>
    <row r="185" spans="2:7" x14ac:dyDescent="0.35">
      <c r="B185" s="191">
        <v>42430</v>
      </c>
      <c r="C185" s="72">
        <v>96.6</v>
      </c>
      <c r="D185" s="192">
        <f t="shared" si="6"/>
        <v>4.9962756052141524</v>
      </c>
      <c r="E185">
        <v>5.1600261267145564E-2</v>
      </c>
      <c r="F185">
        <v>182</v>
      </c>
      <c r="G185">
        <f t="shared" ca="1" si="7"/>
        <v>2.5174406190825054E-2</v>
      </c>
    </row>
    <row r="186" spans="2:7" x14ac:dyDescent="0.35">
      <c r="B186" s="191">
        <v>35565</v>
      </c>
      <c r="C186" s="72">
        <v>16.11</v>
      </c>
      <c r="D186" s="192">
        <f t="shared" si="6"/>
        <v>-0.8862127419126995</v>
      </c>
      <c r="E186">
        <v>5.1566579634464649E-2</v>
      </c>
      <c r="F186">
        <v>183</v>
      </c>
      <c r="G186">
        <f t="shared" ca="1" si="7"/>
        <v>-1.7499813313068323E-4</v>
      </c>
    </row>
    <row r="187" spans="2:7" x14ac:dyDescent="0.35">
      <c r="B187" s="191">
        <v>41886</v>
      </c>
      <c r="C187" s="72">
        <v>141.58000000000001</v>
      </c>
      <c r="D187" s="192">
        <f t="shared" si="6"/>
        <v>0.66408086506817132</v>
      </c>
      <c r="E187">
        <v>5.15448603683899E-2</v>
      </c>
      <c r="F187">
        <v>184</v>
      </c>
      <c r="G187">
        <f t="shared" ca="1" si="7"/>
        <v>-2.3710901215696707E-2</v>
      </c>
    </row>
    <row r="188" spans="2:7" x14ac:dyDescent="0.35">
      <c r="B188" s="191">
        <v>40326</v>
      </c>
      <c r="C188" s="72">
        <v>85.08</v>
      </c>
      <c r="D188" s="192">
        <f t="shared" si="6"/>
        <v>-0.67922180748784078</v>
      </c>
      <c r="E188">
        <v>5.1408798813643131E-2</v>
      </c>
      <c r="F188">
        <v>185</v>
      </c>
      <c r="G188">
        <f t="shared" ca="1" si="7"/>
        <v>-1.4080278068310885E-4</v>
      </c>
    </row>
    <row r="189" spans="2:7" x14ac:dyDescent="0.35">
      <c r="B189" s="191">
        <v>43705</v>
      </c>
      <c r="C189" s="72">
        <v>265.23</v>
      </c>
      <c r="D189" s="192">
        <f t="shared" si="6"/>
        <v>2.608571428571429</v>
      </c>
      <c r="E189">
        <v>5.124851367419736E-2</v>
      </c>
      <c r="F189">
        <v>186</v>
      </c>
      <c r="G189">
        <f t="shared" ca="1" si="7"/>
        <v>-1.2872051116997381E-2</v>
      </c>
    </row>
    <row r="190" spans="2:7" x14ac:dyDescent="0.35">
      <c r="B190" s="191">
        <v>40878</v>
      </c>
      <c r="C190" s="72">
        <v>73.5</v>
      </c>
      <c r="D190" s="192">
        <f t="shared" si="6"/>
        <v>0.44770533779791211</v>
      </c>
      <c r="E190">
        <v>5.1201372997711658E-2</v>
      </c>
      <c r="F190">
        <v>187</v>
      </c>
      <c r="G190">
        <f t="shared" ca="1" si="7"/>
        <v>2.05464096621127E-2</v>
      </c>
    </row>
    <row r="191" spans="2:7" x14ac:dyDescent="0.35">
      <c r="B191" s="191">
        <v>38887</v>
      </c>
      <c r="C191" s="72">
        <v>50.77</v>
      </c>
      <c r="D191" s="192">
        <f t="shared" si="6"/>
        <v>1.3482886216466237</v>
      </c>
      <c r="E191">
        <v>5.1138716356107894E-2</v>
      </c>
      <c r="F191">
        <v>188</v>
      </c>
      <c r="G191">
        <f t="shared" ca="1" si="7"/>
        <v>-5.9890602960848147E-3</v>
      </c>
    </row>
    <row r="192" spans="2:7" x14ac:dyDescent="0.35">
      <c r="B192" s="191">
        <v>36159</v>
      </c>
      <c r="C192" s="72">
        <v>21.62</v>
      </c>
      <c r="D192" s="192">
        <f t="shared" si="6"/>
        <v>-0.89437170216923978</v>
      </c>
      <c r="E192">
        <v>5.1045211473019103E-2</v>
      </c>
      <c r="F192">
        <v>189</v>
      </c>
      <c r="G192">
        <f t="shared" ca="1" si="7"/>
        <v>-4.50164328442074E-2</v>
      </c>
    </row>
    <row r="193" spans="2:7" x14ac:dyDescent="0.35">
      <c r="B193" s="191">
        <v>43035</v>
      </c>
      <c r="C193" s="72">
        <v>204.68</v>
      </c>
      <c r="D193" s="192">
        <f t="shared" si="6"/>
        <v>-0.81797808764940239</v>
      </c>
      <c r="E193">
        <v>5.0988446726572656E-2</v>
      </c>
      <c r="F193">
        <v>190</v>
      </c>
      <c r="G193">
        <f t="shared" ca="1" si="7"/>
        <v>7.3816007602187067E-2</v>
      </c>
    </row>
    <row r="194" spans="2:7" x14ac:dyDescent="0.35">
      <c r="B194" s="191">
        <v>45448</v>
      </c>
      <c r="C194" s="72">
        <v>1124.48</v>
      </c>
      <c r="D194" s="192">
        <f t="shared" si="6"/>
        <v>81.500366837857669</v>
      </c>
      <c r="E194">
        <v>5.0964998364409597E-2</v>
      </c>
      <c r="F194">
        <v>191</v>
      </c>
      <c r="G194">
        <f t="shared" ca="1" si="7"/>
        <v>3.4372488453902873E-2</v>
      </c>
    </row>
    <row r="195" spans="2:7" x14ac:dyDescent="0.35">
      <c r="B195" s="191">
        <v>37726</v>
      </c>
      <c r="C195" s="72">
        <v>13.63</v>
      </c>
      <c r="D195" s="192">
        <f t="shared" si="6"/>
        <v>-0.97639581601551673</v>
      </c>
      <c r="E195">
        <v>5.088666152659993E-2</v>
      </c>
      <c r="F195">
        <v>192</v>
      </c>
      <c r="G195">
        <f t="shared" ca="1" si="7"/>
        <v>3.0846381391409262E-2</v>
      </c>
    </row>
    <row r="196" spans="2:7" x14ac:dyDescent="0.35">
      <c r="B196" s="191">
        <v>44188</v>
      </c>
      <c r="C196" s="72">
        <v>577.44000000000005</v>
      </c>
      <c r="D196" s="192">
        <f t="shared" ref="D196:D259" si="8">C196/C197-1</f>
        <v>5.9781268882175231</v>
      </c>
      <c r="E196">
        <v>5.0865347868023214E-2</v>
      </c>
      <c r="F196">
        <v>193</v>
      </c>
      <c r="G196">
        <f t="shared" ca="1" si="7"/>
        <v>-2.5060498346829715E-2</v>
      </c>
    </row>
    <row r="197" spans="2:7" x14ac:dyDescent="0.35">
      <c r="B197" s="191">
        <v>40613</v>
      </c>
      <c r="C197" s="72">
        <v>82.75</v>
      </c>
      <c r="D197" s="192">
        <f t="shared" si="8"/>
        <v>-0.62249087591240881</v>
      </c>
      <c r="E197">
        <v>5.0793650793650835E-2</v>
      </c>
      <c r="F197">
        <v>194</v>
      </c>
      <c r="G197">
        <f t="shared" ref="G197:G260" ca="1" si="9">_xlfn.NORM.INV(RAND(),M$5,M$6)</f>
        <v>2.85156634636322E-3</v>
      </c>
    </row>
    <row r="198" spans="2:7" x14ac:dyDescent="0.35">
      <c r="B198" s="191">
        <v>43357</v>
      </c>
      <c r="C198" s="72">
        <v>219.2</v>
      </c>
      <c r="D198" s="192">
        <f t="shared" si="8"/>
        <v>-0.13428120063191151</v>
      </c>
      <c r="E198">
        <v>5.0764584631609155E-2</v>
      </c>
      <c r="F198">
        <v>195</v>
      </c>
      <c r="G198">
        <f t="shared" ca="1" si="9"/>
        <v>2.6472996854565719E-2</v>
      </c>
    </row>
    <row r="199" spans="2:7" x14ac:dyDescent="0.35">
      <c r="B199" s="191">
        <v>43728</v>
      </c>
      <c r="C199" s="72">
        <v>253.2</v>
      </c>
      <c r="D199" s="192">
        <f t="shared" si="8"/>
        <v>3.3378447832790821</v>
      </c>
      <c r="E199">
        <v>5.0666002738702698E-2</v>
      </c>
      <c r="F199">
        <v>196</v>
      </c>
      <c r="G199">
        <f t="shared" ca="1" si="9"/>
        <v>-6.4757552402482646E-3</v>
      </c>
    </row>
    <row r="200" spans="2:7" x14ac:dyDescent="0.35">
      <c r="B200" s="191">
        <v>38925</v>
      </c>
      <c r="C200" s="72">
        <v>58.37</v>
      </c>
      <c r="D200" s="192">
        <f t="shared" si="8"/>
        <v>3.2512745812090307</v>
      </c>
      <c r="E200">
        <v>5.0575953923686079E-2</v>
      </c>
      <c r="F200">
        <v>197</v>
      </c>
      <c r="G200">
        <f t="shared" ca="1" si="9"/>
        <v>-1.0185154265538938E-2</v>
      </c>
    </row>
    <row r="201" spans="2:7" x14ac:dyDescent="0.35">
      <c r="B201" s="191">
        <v>36880</v>
      </c>
      <c r="C201" s="72">
        <v>13.73</v>
      </c>
      <c r="D201" s="192">
        <f t="shared" si="8"/>
        <v>-0.45058023209283704</v>
      </c>
      <c r="E201">
        <v>5.0497322111706211E-2</v>
      </c>
      <c r="F201">
        <v>198</v>
      </c>
      <c r="G201">
        <f t="shared" ca="1" si="9"/>
        <v>-4.8342310149514299E-5</v>
      </c>
    </row>
    <row r="202" spans="2:7" x14ac:dyDescent="0.35">
      <c r="B202" s="191">
        <v>38090</v>
      </c>
      <c r="C202" s="72">
        <v>24.99</v>
      </c>
      <c r="D202" s="192">
        <f t="shared" si="8"/>
        <v>-0.90390309555854642</v>
      </c>
      <c r="E202">
        <v>5.0441361916771621E-2</v>
      </c>
      <c r="F202">
        <v>199</v>
      </c>
      <c r="G202">
        <f t="shared" ca="1" si="9"/>
        <v>2.4418821825443516E-2</v>
      </c>
    </row>
    <row r="203" spans="2:7" x14ac:dyDescent="0.35">
      <c r="B203" s="191">
        <v>43138</v>
      </c>
      <c r="C203" s="72">
        <v>260.05</v>
      </c>
      <c r="D203" s="192">
        <f t="shared" si="8"/>
        <v>3.0582084893882646</v>
      </c>
      <c r="E203">
        <v>5.0409985054732154E-2</v>
      </c>
      <c r="F203">
        <v>200</v>
      </c>
      <c r="G203">
        <f t="shared" ca="1" si="9"/>
        <v>1.3228925234021353E-2</v>
      </c>
    </row>
    <row r="204" spans="2:7" x14ac:dyDescent="0.35">
      <c r="B204" s="191">
        <v>39973</v>
      </c>
      <c r="C204" s="72">
        <v>64.08</v>
      </c>
      <c r="D204" s="192">
        <f t="shared" si="8"/>
        <v>-4.4865106573259927E-2</v>
      </c>
      <c r="E204">
        <v>5.0319619734469745E-2</v>
      </c>
      <c r="F204">
        <v>201</v>
      </c>
      <c r="G204">
        <f t="shared" ca="1" si="9"/>
        <v>2.5437506621579526E-2</v>
      </c>
    </row>
    <row r="205" spans="2:7" x14ac:dyDescent="0.35">
      <c r="B205" s="191">
        <v>39546</v>
      </c>
      <c r="C205" s="72">
        <v>67.09</v>
      </c>
      <c r="D205" s="192">
        <f t="shared" si="8"/>
        <v>3.7818959372772634</v>
      </c>
      <c r="E205">
        <v>5.0250469630557237E-2</v>
      </c>
      <c r="F205">
        <v>202</v>
      </c>
      <c r="G205">
        <f t="shared" ca="1" si="9"/>
        <v>1.8416189535072718E-2</v>
      </c>
    </row>
    <row r="206" spans="2:7" x14ac:dyDescent="0.35">
      <c r="B206" s="191">
        <v>35361</v>
      </c>
      <c r="C206" s="72">
        <v>14.03</v>
      </c>
      <c r="D206" s="192">
        <f t="shared" si="8"/>
        <v>-0.76296671735090382</v>
      </c>
      <c r="E206">
        <v>5.0149700598802305E-2</v>
      </c>
      <c r="F206">
        <v>203</v>
      </c>
      <c r="G206">
        <f t="shared" ca="1" si="9"/>
        <v>2.0031134662628666E-2</v>
      </c>
    </row>
    <row r="207" spans="2:7" x14ac:dyDescent="0.35">
      <c r="B207" s="191">
        <v>39492</v>
      </c>
      <c r="C207" s="72">
        <v>59.19</v>
      </c>
      <c r="D207" s="192">
        <f t="shared" si="8"/>
        <v>-0.79777929620772126</v>
      </c>
      <c r="E207">
        <v>5.0026609898882413E-2</v>
      </c>
      <c r="F207">
        <v>204</v>
      </c>
      <c r="G207">
        <f t="shared" ca="1" si="9"/>
        <v>-2.9883583457130217E-2</v>
      </c>
    </row>
    <row r="208" spans="2:7" x14ac:dyDescent="0.35">
      <c r="B208" s="191">
        <v>43930</v>
      </c>
      <c r="C208" s="72">
        <v>292.7</v>
      </c>
      <c r="D208" s="192">
        <f t="shared" si="8"/>
        <v>0.46702085004009608</v>
      </c>
      <c r="E208">
        <v>4.9781220859335784E-2</v>
      </c>
      <c r="F208">
        <v>205</v>
      </c>
      <c r="G208">
        <f t="shared" ca="1" si="9"/>
        <v>2.057642197409916E-2</v>
      </c>
    </row>
    <row r="209" spans="2:7" x14ac:dyDescent="0.35">
      <c r="B209" s="191">
        <v>43446</v>
      </c>
      <c r="C209" s="72">
        <v>199.52</v>
      </c>
      <c r="D209" s="192">
        <f t="shared" si="8"/>
        <v>11.278153846153847</v>
      </c>
      <c r="E209">
        <v>4.9773755656108642E-2</v>
      </c>
      <c r="F209">
        <v>206</v>
      </c>
      <c r="G209">
        <f t="shared" ca="1" si="9"/>
        <v>7.4544835317191162E-3</v>
      </c>
    </row>
    <row r="210" spans="2:7" x14ac:dyDescent="0.35">
      <c r="B210" s="191">
        <v>35097</v>
      </c>
      <c r="C210" s="72">
        <v>16.25</v>
      </c>
      <c r="D210" s="192">
        <f t="shared" si="8"/>
        <v>-0.76050110537951365</v>
      </c>
      <c r="E210">
        <v>4.9741602067183477E-2</v>
      </c>
      <c r="F210">
        <v>207</v>
      </c>
      <c r="G210">
        <f t="shared" ca="1" si="9"/>
        <v>7.8686883751594074E-4</v>
      </c>
    </row>
    <row r="211" spans="2:7" x14ac:dyDescent="0.35">
      <c r="B211" s="191">
        <v>39233</v>
      </c>
      <c r="C211" s="72">
        <v>67.849999999999994</v>
      </c>
      <c r="D211" s="192">
        <f t="shared" si="8"/>
        <v>3.9202320522117473</v>
      </c>
      <c r="E211">
        <v>4.9497293116782526E-2</v>
      </c>
      <c r="F211">
        <v>208</v>
      </c>
      <c r="G211">
        <f t="shared" ca="1" si="9"/>
        <v>-1.768976581190023E-3</v>
      </c>
    </row>
    <row r="212" spans="2:7" x14ac:dyDescent="0.35">
      <c r="B212" s="191">
        <v>36999</v>
      </c>
      <c r="C212" s="72">
        <v>13.79</v>
      </c>
      <c r="D212" s="192">
        <f t="shared" si="8"/>
        <v>0.20017406440382923</v>
      </c>
      <c r="E212">
        <v>4.9467275494672558E-2</v>
      </c>
      <c r="F212">
        <v>209</v>
      </c>
      <c r="G212">
        <f t="shared" ca="1" si="9"/>
        <v>-2.1166285234238684E-2</v>
      </c>
    </row>
    <row r="213" spans="2:7" x14ac:dyDescent="0.35">
      <c r="B213" s="191">
        <v>37417</v>
      </c>
      <c r="C213" s="72">
        <v>11.49</v>
      </c>
      <c r="D213" s="192">
        <f t="shared" si="8"/>
        <v>-0.59542253521126765</v>
      </c>
      <c r="E213">
        <v>4.9315068493150704E-2</v>
      </c>
      <c r="F213">
        <v>210</v>
      </c>
      <c r="G213">
        <f t="shared" ca="1" si="9"/>
        <v>3.0054285210603032E-2</v>
      </c>
    </row>
    <row r="214" spans="2:7" x14ac:dyDescent="0.35">
      <c r="B214" s="191">
        <v>38000</v>
      </c>
      <c r="C214" s="72">
        <v>28.4</v>
      </c>
      <c r="D214" s="192">
        <f t="shared" si="8"/>
        <v>0.59819921215531791</v>
      </c>
      <c r="E214">
        <v>4.9131880310306464E-2</v>
      </c>
      <c r="F214">
        <v>211</v>
      </c>
      <c r="G214">
        <f t="shared" ca="1" si="9"/>
        <v>-3.5936943157006793E-3</v>
      </c>
    </row>
    <row r="215" spans="2:7" x14ac:dyDescent="0.35">
      <c r="B215" s="191">
        <v>35226</v>
      </c>
      <c r="C215" s="72">
        <v>17.77</v>
      </c>
      <c r="D215" s="192">
        <f t="shared" si="8"/>
        <v>-0.37274973526297206</v>
      </c>
      <c r="E215">
        <v>4.8996458087366968E-2</v>
      </c>
      <c r="F215">
        <v>212</v>
      </c>
      <c r="G215">
        <f t="shared" ca="1" si="9"/>
        <v>-2.146285912374429E-2</v>
      </c>
    </row>
    <row r="216" spans="2:7" x14ac:dyDescent="0.35">
      <c r="B216" s="191">
        <v>36391</v>
      </c>
      <c r="C216" s="72">
        <v>28.33</v>
      </c>
      <c r="D216" s="192">
        <f t="shared" si="8"/>
        <v>-0.80005646128872887</v>
      </c>
      <c r="E216">
        <v>4.8870788596815817E-2</v>
      </c>
      <c r="F216">
        <v>213</v>
      </c>
      <c r="G216">
        <f t="shared" ca="1" si="9"/>
        <v>1.9235301685179155E-3</v>
      </c>
    </row>
    <row r="217" spans="2:7" x14ac:dyDescent="0.35">
      <c r="B217" s="191">
        <v>41221</v>
      </c>
      <c r="C217" s="72">
        <v>141.69</v>
      </c>
      <c r="D217" s="192">
        <f t="shared" si="8"/>
        <v>-0.57893016344725112</v>
      </c>
      <c r="E217">
        <v>4.8856318010215283E-2</v>
      </c>
      <c r="F217">
        <v>214</v>
      </c>
      <c r="G217">
        <f t="shared" ca="1" si="9"/>
        <v>-2.3941392678134776E-2</v>
      </c>
    </row>
    <row r="218" spans="2:7" x14ac:dyDescent="0.35">
      <c r="B218" s="191">
        <v>43893</v>
      </c>
      <c r="C218" s="72">
        <v>336.5</v>
      </c>
      <c r="D218" s="192">
        <f t="shared" si="8"/>
        <v>13.77172958735733</v>
      </c>
      <c r="E218">
        <v>4.8711316109327774E-2</v>
      </c>
      <c r="F218">
        <v>215</v>
      </c>
      <c r="G218">
        <f t="shared" ca="1" si="9"/>
        <v>4.2495899959921417E-2</v>
      </c>
    </row>
    <row r="219" spans="2:7" x14ac:dyDescent="0.35">
      <c r="B219" s="191">
        <v>36200</v>
      </c>
      <c r="C219" s="72">
        <v>22.78</v>
      </c>
      <c r="D219" s="192">
        <f t="shared" si="8"/>
        <v>-5.4771784232365173E-2</v>
      </c>
      <c r="E219">
        <v>4.8320294523700014E-2</v>
      </c>
      <c r="F219">
        <v>216</v>
      </c>
      <c r="G219">
        <f t="shared" ca="1" si="9"/>
        <v>-1.3885800811516774E-2</v>
      </c>
    </row>
    <row r="220" spans="2:7" x14ac:dyDescent="0.35">
      <c r="B220" s="191">
        <v>35640</v>
      </c>
      <c r="C220" s="72">
        <v>24.1</v>
      </c>
      <c r="D220" s="192">
        <f t="shared" si="8"/>
        <v>1.7701149425287359</v>
      </c>
      <c r="E220">
        <v>4.8281861678991067E-2</v>
      </c>
      <c r="F220">
        <v>217</v>
      </c>
      <c r="G220">
        <f t="shared" ca="1" si="9"/>
        <v>3.2642738636659042E-2</v>
      </c>
    </row>
    <row r="221" spans="2:7" x14ac:dyDescent="0.35">
      <c r="B221" s="191">
        <v>37182</v>
      </c>
      <c r="C221" s="72">
        <v>8.6999999999999993</v>
      </c>
      <c r="D221" s="192">
        <f t="shared" si="8"/>
        <v>-0.95414536446529274</v>
      </c>
      <c r="E221">
        <v>4.8192771084337283E-2</v>
      </c>
      <c r="F221">
        <v>218</v>
      </c>
      <c r="G221">
        <f t="shared" ca="1" si="9"/>
        <v>3.2341195263654835E-3</v>
      </c>
    </row>
    <row r="222" spans="2:7" x14ac:dyDescent="0.35">
      <c r="B222" s="191">
        <v>43535</v>
      </c>
      <c r="C222" s="72">
        <v>189.73</v>
      </c>
      <c r="D222" s="192">
        <f t="shared" si="8"/>
        <v>0.55605675387517417</v>
      </c>
      <c r="E222">
        <v>4.8116230250800918E-2</v>
      </c>
      <c r="F222">
        <v>219</v>
      </c>
      <c r="G222">
        <f t="shared" ca="1" si="9"/>
        <v>8.9481430968887388E-3</v>
      </c>
    </row>
    <row r="223" spans="2:7" x14ac:dyDescent="0.35">
      <c r="B223" s="191">
        <v>42578</v>
      </c>
      <c r="C223" s="72">
        <v>121.93</v>
      </c>
      <c r="D223" s="192">
        <f t="shared" si="8"/>
        <v>0.62964448008553897</v>
      </c>
      <c r="E223">
        <v>4.8048822417053438E-2</v>
      </c>
      <c r="F223">
        <v>220</v>
      </c>
      <c r="G223">
        <f t="shared" ca="1" si="9"/>
        <v>6.4485351543082476E-3</v>
      </c>
    </row>
    <row r="224" spans="2:7" x14ac:dyDescent="0.35">
      <c r="B224" s="191">
        <v>40695</v>
      </c>
      <c r="C224" s="72">
        <v>74.819999999999993</v>
      </c>
      <c r="D224" s="192">
        <f t="shared" si="8"/>
        <v>0.21955990220048882</v>
      </c>
      <c r="E224">
        <v>4.8045944810197305E-2</v>
      </c>
      <c r="F224">
        <v>221</v>
      </c>
      <c r="G224">
        <f t="shared" ca="1" si="9"/>
        <v>-1.1417998282648107E-2</v>
      </c>
    </row>
    <row r="225" spans="2:7" x14ac:dyDescent="0.35">
      <c r="B225" s="191">
        <v>39604</v>
      </c>
      <c r="C225" s="72">
        <v>61.35</v>
      </c>
      <c r="D225" s="192">
        <f t="shared" si="8"/>
        <v>-0.78030438675022384</v>
      </c>
      <c r="E225">
        <v>4.7822374039282689E-2</v>
      </c>
      <c r="F225">
        <v>222</v>
      </c>
      <c r="G225">
        <f t="shared" ca="1" si="9"/>
        <v>-2.2297975329378685E-2</v>
      </c>
    </row>
    <row r="226" spans="2:7" x14ac:dyDescent="0.35">
      <c r="B226" s="191">
        <v>43921</v>
      </c>
      <c r="C226" s="72">
        <v>279.25</v>
      </c>
      <c r="D226" s="192">
        <f t="shared" si="8"/>
        <v>-0.323030303030303</v>
      </c>
      <c r="E226">
        <v>4.7803084312033395E-2</v>
      </c>
      <c r="F226">
        <v>223</v>
      </c>
      <c r="G226">
        <f t="shared" ca="1" si="9"/>
        <v>-2.1230336569084435E-2</v>
      </c>
    </row>
    <row r="227" spans="2:7" x14ac:dyDescent="0.35">
      <c r="B227" s="191">
        <v>44020</v>
      </c>
      <c r="C227" s="72">
        <v>412.5</v>
      </c>
      <c r="D227" s="192">
        <f t="shared" si="8"/>
        <v>24.384615384615383</v>
      </c>
      <c r="E227">
        <v>4.7752095504191017E-2</v>
      </c>
      <c r="F227">
        <v>224</v>
      </c>
      <c r="G227">
        <f t="shared" ca="1" si="9"/>
        <v>5.4288109736120152E-2</v>
      </c>
    </row>
    <row r="228" spans="2:7" x14ac:dyDescent="0.35">
      <c r="B228" s="191">
        <v>36094</v>
      </c>
      <c r="C228" s="72">
        <v>16.25</v>
      </c>
      <c r="D228" s="192">
        <f t="shared" si="8"/>
        <v>0.3126009693053311</v>
      </c>
      <c r="E228">
        <v>4.7711154094132846E-2</v>
      </c>
      <c r="F228">
        <v>225</v>
      </c>
      <c r="G228">
        <f t="shared" ca="1" si="9"/>
        <v>-1.362461520932867E-2</v>
      </c>
    </row>
    <row r="229" spans="2:7" x14ac:dyDescent="0.35">
      <c r="B229" s="191">
        <v>36845</v>
      </c>
      <c r="C229" s="72">
        <v>12.38</v>
      </c>
      <c r="D229" s="192">
        <f t="shared" si="8"/>
        <v>-0.49654331028873522</v>
      </c>
      <c r="E229">
        <v>4.7377326565143818E-2</v>
      </c>
      <c r="F229">
        <v>226</v>
      </c>
      <c r="G229">
        <f t="shared" ca="1" si="9"/>
        <v>4.3046816871073576E-2</v>
      </c>
    </row>
    <row r="230" spans="2:7" x14ac:dyDescent="0.35">
      <c r="B230" s="191">
        <v>35718</v>
      </c>
      <c r="C230" s="72">
        <v>24.59</v>
      </c>
      <c r="D230" s="192">
        <f t="shared" si="8"/>
        <v>-0.87137775917983051</v>
      </c>
      <c r="E230">
        <v>4.7274275979557023E-2</v>
      </c>
      <c r="F230">
        <v>227</v>
      </c>
      <c r="G230">
        <f t="shared" ca="1" si="9"/>
        <v>6.4350294950151913E-3</v>
      </c>
    </row>
    <row r="231" spans="2:7" x14ac:dyDescent="0.35">
      <c r="B231" s="191">
        <v>42984</v>
      </c>
      <c r="C231" s="72">
        <v>191.18</v>
      </c>
      <c r="D231" s="192">
        <f t="shared" si="8"/>
        <v>-0.71915031143495123</v>
      </c>
      <c r="E231">
        <v>4.7045292732351252E-2</v>
      </c>
      <c r="F231">
        <v>228</v>
      </c>
      <c r="G231">
        <f t="shared" ca="1" si="9"/>
        <v>-2.3938682961998803E-2</v>
      </c>
    </row>
    <row r="232" spans="2:7" x14ac:dyDescent="0.35">
      <c r="B232" s="191">
        <v>44617</v>
      </c>
      <c r="C232" s="72">
        <v>680.72</v>
      </c>
      <c r="D232" s="192">
        <f t="shared" si="8"/>
        <v>6.140669254169727</v>
      </c>
      <c r="E232">
        <v>4.6923301702526787E-2</v>
      </c>
      <c r="F232">
        <v>229</v>
      </c>
      <c r="G232">
        <f t="shared" ca="1" si="9"/>
        <v>-1.6599835904667209E-2</v>
      </c>
    </row>
    <row r="233" spans="2:7" x14ac:dyDescent="0.35">
      <c r="B233" s="191">
        <v>40413</v>
      </c>
      <c r="C233" s="72">
        <v>95.33</v>
      </c>
      <c r="D233" s="192">
        <f t="shared" si="8"/>
        <v>5.9583941605839419</v>
      </c>
      <c r="E233">
        <v>4.6662274923144453E-2</v>
      </c>
      <c r="F233">
        <v>230</v>
      </c>
      <c r="G233">
        <f t="shared" ca="1" si="9"/>
        <v>-1.9290514507020334E-2</v>
      </c>
    </row>
    <row r="234" spans="2:7" x14ac:dyDescent="0.35">
      <c r="B234" s="191">
        <v>35452</v>
      </c>
      <c r="C234" s="72">
        <v>13.7</v>
      </c>
      <c r="D234" s="192">
        <f t="shared" si="8"/>
        <v>-0.68087584439785698</v>
      </c>
      <c r="E234">
        <v>4.6600458365164243E-2</v>
      </c>
      <c r="F234">
        <v>231</v>
      </c>
      <c r="G234">
        <f t="shared" ca="1" si="9"/>
        <v>-1.6193377249183717E-2</v>
      </c>
    </row>
    <row r="235" spans="2:7" x14ac:dyDescent="0.35">
      <c r="B235" s="191">
        <v>39864</v>
      </c>
      <c r="C235" s="72">
        <v>42.93</v>
      </c>
      <c r="D235" s="192">
        <f t="shared" si="8"/>
        <v>-2.6530612244897944E-2</v>
      </c>
      <c r="E235">
        <v>4.656265236470003E-2</v>
      </c>
      <c r="F235">
        <v>232</v>
      </c>
      <c r="G235">
        <f t="shared" ca="1" si="9"/>
        <v>-2.9259834220427432E-2</v>
      </c>
    </row>
    <row r="236" spans="2:7" x14ac:dyDescent="0.35">
      <c r="B236" s="191">
        <v>39793</v>
      </c>
      <c r="C236" s="72">
        <v>44.1</v>
      </c>
      <c r="D236" s="192">
        <f t="shared" si="8"/>
        <v>1.1756290083867786</v>
      </c>
      <c r="E236">
        <v>4.6511627906976827E-2</v>
      </c>
      <c r="F236">
        <v>233</v>
      </c>
      <c r="G236">
        <f t="shared" ca="1" si="9"/>
        <v>-9.0749212571195597E-3</v>
      </c>
    </row>
    <row r="237" spans="2:7" x14ac:dyDescent="0.35">
      <c r="B237" s="191">
        <v>37959</v>
      </c>
      <c r="C237" s="72">
        <v>20.27</v>
      </c>
      <c r="D237" s="192">
        <f t="shared" si="8"/>
        <v>0.5713178294573642</v>
      </c>
      <c r="E237">
        <v>4.6463603510583207E-2</v>
      </c>
      <c r="F237">
        <v>234</v>
      </c>
      <c r="G237">
        <f t="shared" ca="1" si="9"/>
        <v>-4.9770140007723311E-3</v>
      </c>
    </row>
    <row r="238" spans="2:7" x14ac:dyDescent="0.35">
      <c r="B238" s="191">
        <v>36997</v>
      </c>
      <c r="C238" s="72">
        <v>12.9</v>
      </c>
      <c r="D238" s="192">
        <f t="shared" si="8"/>
        <v>-0.90477596515833758</v>
      </c>
      <c r="E238">
        <v>4.6228710462287159E-2</v>
      </c>
      <c r="F238">
        <v>235</v>
      </c>
      <c r="G238">
        <f t="shared" ca="1" si="9"/>
        <v>-3.9020754834784197E-3</v>
      </c>
    </row>
    <row r="239" spans="2:7" x14ac:dyDescent="0.35">
      <c r="B239" s="191">
        <v>41746</v>
      </c>
      <c r="C239" s="72">
        <v>135.47</v>
      </c>
      <c r="D239" s="192">
        <f t="shared" si="8"/>
        <v>0.65126767430521681</v>
      </c>
      <c r="E239">
        <v>4.6181172291296591E-2</v>
      </c>
      <c r="F239">
        <v>236</v>
      </c>
      <c r="G239">
        <f t="shared" ca="1" si="9"/>
        <v>2.4332089782167155E-2</v>
      </c>
    </row>
    <row r="240" spans="2:7" x14ac:dyDescent="0.35">
      <c r="B240" s="191">
        <v>40924</v>
      </c>
      <c r="C240" s="72">
        <v>82.04</v>
      </c>
      <c r="D240" s="192">
        <f t="shared" si="8"/>
        <v>-0.57923889629705605</v>
      </c>
      <c r="E240">
        <v>4.6161693445549767E-2</v>
      </c>
      <c r="F240">
        <v>237</v>
      </c>
      <c r="G240">
        <f t="shared" ca="1" si="9"/>
        <v>-2.4810519865824252E-2</v>
      </c>
    </row>
    <row r="241" spans="2:7" x14ac:dyDescent="0.35">
      <c r="B241" s="191">
        <v>43556</v>
      </c>
      <c r="C241" s="72">
        <v>194.98</v>
      </c>
      <c r="D241" s="192">
        <f t="shared" si="8"/>
        <v>8.5298142717497552</v>
      </c>
      <c r="E241">
        <v>4.6030042918454805E-2</v>
      </c>
      <c r="F241">
        <v>238</v>
      </c>
      <c r="G241">
        <f t="shared" ca="1" si="9"/>
        <v>-1.4848159569899736E-2</v>
      </c>
    </row>
    <row r="242" spans="2:7" x14ac:dyDescent="0.35">
      <c r="B242" s="191">
        <v>37907</v>
      </c>
      <c r="C242" s="72">
        <v>20.46</v>
      </c>
      <c r="D242" s="192">
        <f t="shared" si="8"/>
        <v>-0.11772315653298837</v>
      </c>
      <c r="E242">
        <v>4.6012269938650485E-2</v>
      </c>
      <c r="F242">
        <v>239</v>
      </c>
      <c r="G242">
        <f t="shared" ca="1" si="9"/>
        <v>-1.6382815062544027E-2</v>
      </c>
    </row>
    <row r="243" spans="2:7" x14ac:dyDescent="0.35">
      <c r="B243" s="191">
        <v>36182</v>
      </c>
      <c r="C243" s="72">
        <v>23.19</v>
      </c>
      <c r="D243" s="192">
        <f t="shared" si="8"/>
        <v>-0.75607447144209528</v>
      </c>
      <c r="E243">
        <v>4.6008119079837595E-2</v>
      </c>
      <c r="F243">
        <v>240</v>
      </c>
      <c r="G243">
        <f t="shared" ca="1" si="9"/>
        <v>-3.2421113010403686E-2</v>
      </c>
    </row>
    <row r="244" spans="2:7" x14ac:dyDescent="0.35">
      <c r="B244" s="191">
        <v>40350</v>
      </c>
      <c r="C244" s="72">
        <v>95.07</v>
      </c>
      <c r="D244" s="192">
        <f t="shared" si="8"/>
        <v>-0.86579994918268821</v>
      </c>
      <c r="E244">
        <v>4.5989657828143793E-2</v>
      </c>
      <c r="F244">
        <v>241</v>
      </c>
      <c r="G244">
        <f t="shared" ca="1" si="9"/>
        <v>4.7120093129556784E-2</v>
      </c>
    </row>
    <row r="245" spans="2:7" x14ac:dyDescent="0.35">
      <c r="B245" s="191">
        <v>45040</v>
      </c>
      <c r="C245" s="72">
        <v>708.42</v>
      </c>
      <c r="D245" s="192">
        <f t="shared" si="8"/>
        <v>0.10088578088578082</v>
      </c>
      <c r="E245">
        <v>4.5900816441025727E-2</v>
      </c>
      <c r="F245">
        <v>242</v>
      </c>
      <c r="G245">
        <f t="shared" ca="1" si="9"/>
        <v>-1.47993042039316E-2</v>
      </c>
    </row>
    <row r="246" spans="2:7" x14ac:dyDescent="0.35">
      <c r="B246" s="191">
        <v>44292</v>
      </c>
      <c r="C246" s="72">
        <v>643.5</v>
      </c>
      <c r="D246" s="192">
        <f t="shared" si="8"/>
        <v>38.213893967093234</v>
      </c>
      <c r="E246">
        <v>4.5899294607157914E-2</v>
      </c>
      <c r="F246">
        <v>243</v>
      </c>
      <c r="G246">
        <f t="shared" ca="1" si="9"/>
        <v>1.2660292665600333E-3</v>
      </c>
    </row>
    <row r="247" spans="2:7" x14ac:dyDescent="0.35">
      <c r="B247" s="191">
        <v>36004</v>
      </c>
      <c r="C247" s="72">
        <v>16.41</v>
      </c>
      <c r="D247" s="192">
        <f t="shared" si="8"/>
        <v>-0.69767870302137069</v>
      </c>
      <c r="E247">
        <v>4.5889101338432159E-2</v>
      </c>
      <c r="F247">
        <v>244</v>
      </c>
      <c r="G247">
        <f t="shared" ca="1" si="9"/>
        <v>-4.6032339170968169E-2</v>
      </c>
    </row>
    <row r="248" spans="2:7" x14ac:dyDescent="0.35">
      <c r="B248" s="191">
        <v>38863</v>
      </c>
      <c r="C248" s="72">
        <v>54.28</v>
      </c>
      <c r="D248" s="192">
        <f t="shared" si="8"/>
        <v>3.1689708141321047</v>
      </c>
      <c r="E248">
        <v>4.5857418111753478E-2</v>
      </c>
      <c r="F248">
        <v>245</v>
      </c>
      <c r="G248">
        <f t="shared" ca="1" si="9"/>
        <v>-1.63897097860158E-3</v>
      </c>
    </row>
    <row r="249" spans="2:7" x14ac:dyDescent="0.35">
      <c r="B249" s="191">
        <v>35439</v>
      </c>
      <c r="C249" s="72">
        <v>13.02</v>
      </c>
      <c r="D249" s="192">
        <f t="shared" si="8"/>
        <v>0.16250000000000009</v>
      </c>
      <c r="E249">
        <v>4.5783132530120563E-2</v>
      </c>
      <c r="F249">
        <v>246</v>
      </c>
      <c r="G249">
        <f t="shared" ca="1" si="9"/>
        <v>-4.3225668454450715E-2</v>
      </c>
    </row>
    <row r="250" spans="2:7" x14ac:dyDescent="0.35">
      <c r="B250" s="191">
        <v>37511</v>
      </c>
      <c r="C250" s="72">
        <v>11.2</v>
      </c>
      <c r="D250" s="192">
        <f t="shared" si="8"/>
        <v>-0.97646020303074887</v>
      </c>
      <c r="E250">
        <v>4.5751633986927942E-2</v>
      </c>
      <c r="F250">
        <v>247</v>
      </c>
      <c r="G250">
        <f t="shared" ca="1" si="9"/>
        <v>-2.0614352743134068E-4</v>
      </c>
    </row>
    <row r="251" spans="2:7" x14ac:dyDescent="0.35">
      <c r="B251" s="191">
        <v>44131</v>
      </c>
      <c r="C251" s="72">
        <v>475.79</v>
      </c>
      <c r="D251" s="192">
        <f t="shared" si="8"/>
        <v>6.9723525469168903</v>
      </c>
      <c r="E251">
        <v>4.5692307692307699E-2</v>
      </c>
      <c r="F251">
        <v>248</v>
      </c>
      <c r="G251">
        <f t="shared" ca="1" si="9"/>
        <v>1.4705315943653902E-2</v>
      </c>
    </row>
    <row r="252" spans="2:7" x14ac:dyDescent="0.35">
      <c r="B252" s="191">
        <v>39419</v>
      </c>
      <c r="C252" s="72">
        <v>59.68</v>
      </c>
      <c r="D252" s="192">
        <f t="shared" si="8"/>
        <v>1.5857885615251304</v>
      </c>
      <c r="E252">
        <v>4.5366964442108859E-2</v>
      </c>
      <c r="F252">
        <v>249</v>
      </c>
      <c r="G252">
        <f t="shared" ca="1" si="9"/>
        <v>-9.5083431983850174E-3</v>
      </c>
    </row>
    <row r="253" spans="2:7" x14ac:dyDescent="0.35">
      <c r="B253" s="191">
        <v>35780</v>
      </c>
      <c r="C253" s="72">
        <v>23.08</v>
      </c>
      <c r="D253" s="192">
        <f t="shared" si="8"/>
        <v>0.69084249084249061</v>
      </c>
      <c r="E253">
        <v>4.5289855072463858E-2</v>
      </c>
      <c r="F253">
        <v>250</v>
      </c>
      <c r="G253">
        <f t="shared" ca="1" si="9"/>
        <v>2.0232524615536148E-2</v>
      </c>
    </row>
    <row r="254" spans="2:7" x14ac:dyDescent="0.35">
      <c r="B254" s="191">
        <v>37005</v>
      </c>
      <c r="C254" s="72">
        <v>13.65</v>
      </c>
      <c r="D254" s="192">
        <f t="shared" si="8"/>
        <v>-0.19326241134751776</v>
      </c>
      <c r="E254">
        <v>4.5176110260336966E-2</v>
      </c>
      <c r="F254">
        <v>251</v>
      </c>
      <c r="G254">
        <f t="shared" ca="1" si="9"/>
        <v>-5.7678968249829529E-2</v>
      </c>
    </row>
    <row r="255" spans="2:7" x14ac:dyDescent="0.35">
      <c r="B255" s="191">
        <v>37862</v>
      </c>
      <c r="C255" s="72">
        <v>16.920000000000002</v>
      </c>
      <c r="D255" s="192">
        <f t="shared" si="8"/>
        <v>-0.83491072299736557</v>
      </c>
      <c r="E255">
        <v>4.5089561457690053E-2</v>
      </c>
      <c r="F255">
        <v>252</v>
      </c>
      <c r="G255">
        <f t="shared" ca="1" si="9"/>
        <v>-7.4522817662425929E-4</v>
      </c>
    </row>
    <row r="256" spans="2:7" x14ac:dyDescent="0.35">
      <c r="B256" s="191">
        <v>40948</v>
      </c>
      <c r="C256" s="72">
        <v>102.49</v>
      </c>
      <c r="D256" s="192">
        <f t="shared" si="8"/>
        <v>1.7918823208934893</v>
      </c>
      <c r="E256">
        <v>4.5069848067706753E-2</v>
      </c>
      <c r="F256">
        <v>253</v>
      </c>
      <c r="G256">
        <f t="shared" ca="1" si="9"/>
        <v>-5.7549349715996283E-2</v>
      </c>
    </row>
    <row r="257" spans="2:7" x14ac:dyDescent="0.35">
      <c r="B257" s="191">
        <v>36439</v>
      </c>
      <c r="C257" s="72">
        <v>36.71</v>
      </c>
      <c r="D257" s="192">
        <f t="shared" si="8"/>
        <v>1.3853151397011048</v>
      </c>
      <c r="E257">
        <v>4.4975804155992005E-2</v>
      </c>
      <c r="F257">
        <v>254</v>
      </c>
      <c r="G257">
        <f t="shared" ca="1" si="9"/>
        <v>2.8270423786593966E-2</v>
      </c>
    </row>
    <row r="258" spans="2:7" x14ac:dyDescent="0.35">
      <c r="B258" s="191">
        <v>35494</v>
      </c>
      <c r="C258" s="72">
        <v>15.39</v>
      </c>
      <c r="D258" s="192">
        <f t="shared" si="8"/>
        <v>0.29327731092436982</v>
      </c>
      <c r="E258">
        <v>4.4806517311609007E-2</v>
      </c>
      <c r="F258">
        <v>255</v>
      </c>
      <c r="G258">
        <f t="shared" ca="1" si="9"/>
        <v>-2.4396840528562978E-2</v>
      </c>
    </row>
    <row r="259" spans="2:7" x14ac:dyDescent="0.35">
      <c r="B259" s="191">
        <v>36836</v>
      </c>
      <c r="C259" s="72">
        <v>11.9</v>
      </c>
      <c r="D259" s="192">
        <f t="shared" si="8"/>
        <v>-0.84694533762057878</v>
      </c>
      <c r="E259">
        <v>4.4776119402984982E-2</v>
      </c>
      <c r="F259">
        <v>256</v>
      </c>
      <c r="G259">
        <f t="shared" ca="1" si="9"/>
        <v>1.1915389682805103E-2</v>
      </c>
    </row>
    <row r="260" spans="2:7" x14ac:dyDescent="0.35">
      <c r="B260" s="191">
        <v>40784</v>
      </c>
      <c r="C260" s="72">
        <v>77.75</v>
      </c>
      <c r="D260" s="192">
        <f t="shared" ref="D260:D323" si="10">C260/C261-1</f>
        <v>-0.37660359204618343</v>
      </c>
      <c r="E260">
        <v>4.4746036011824808E-2</v>
      </c>
      <c r="F260">
        <v>257</v>
      </c>
      <c r="G260">
        <f t="shared" ca="1" si="9"/>
        <v>-1.9028916230104276E-2</v>
      </c>
    </row>
    <row r="261" spans="2:7" x14ac:dyDescent="0.35">
      <c r="B261" s="191">
        <v>41409</v>
      </c>
      <c r="C261" s="72">
        <v>124.72</v>
      </c>
      <c r="D261" s="192">
        <f t="shared" si="10"/>
        <v>0.13247979660401343</v>
      </c>
      <c r="E261">
        <v>4.4731110738817303E-2</v>
      </c>
      <c r="F261">
        <v>258</v>
      </c>
      <c r="G261">
        <f t="shared" ref="G261:G324" ca="1" si="11">_xlfn.NORM.INV(RAND(),M$5,M$6)</f>
        <v>-9.2880388920599018E-3</v>
      </c>
    </row>
    <row r="262" spans="2:7" x14ac:dyDescent="0.35">
      <c r="B262" s="191">
        <v>42250</v>
      </c>
      <c r="C262" s="72">
        <v>110.13</v>
      </c>
      <c r="D262" s="192">
        <f t="shared" si="10"/>
        <v>-0.23727404944940778</v>
      </c>
      <c r="E262">
        <v>4.4579341743336665E-2</v>
      </c>
      <c r="F262">
        <v>259</v>
      </c>
      <c r="G262">
        <f t="shared" ca="1" si="11"/>
        <v>-2.5141462918084528E-2</v>
      </c>
    </row>
    <row r="263" spans="2:7" x14ac:dyDescent="0.35">
      <c r="B263" s="191">
        <v>42923</v>
      </c>
      <c r="C263" s="72">
        <v>144.38999999999999</v>
      </c>
      <c r="D263" s="192">
        <f t="shared" si="10"/>
        <v>1.2282407407407407</v>
      </c>
      <c r="E263">
        <v>4.4487847222222099E-2</v>
      </c>
      <c r="F263">
        <v>260</v>
      </c>
      <c r="G263">
        <f t="shared" ca="1" si="11"/>
        <v>-2.0047536075290244E-2</v>
      </c>
    </row>
    <row r="264" spans="2:7" x14ac:dyDescent="0.35">
      <c r="B264" s="191">
        <v>39224</v>
      </c>
      <c r="C264" s="72">
        <v>64.8</v>
      </c>
      <c r="D264" s="192">
        <f t="shared" si="10"/>
        <v>-0.86131917989984164</v>
      </c>
      <c r="E264">
        <v>4.4487427466150864E-2</v>
      </c>
      <c r="F264">
        <v>261</v>
      </c>
      <c r="G264">
        <f t="shared" ca="1" si="11"/>
        <v>2.9302655509929564E-2</v>
      </c>
    </row>
    <row r="265" spans="2:7" x14ac:dyDescent="0.35">
      <c r="B265" s="191">
        <v>44118</v>
      </c>
      <c r="C265" s="72">
        <v>467.26</v>
      </c>
      <c r="D265" s="192">
        <f t="shared" si="10"/>
        <v>28.258609893550407</v>
      </c>
      <c r="E265">
        <v>4.4483190271816797E-2</v>
      </c>
      <c r="F265">
        <v>262</v>
      </c>
      <c r="G265">
        <f t="shared" ca="1" si="11"/>
        <v>2.5484020772176031E-2</v>
      </c>
    </row>
    <row r="266" spans="2:7" x14ac:dyDescent="0.35">
      <c r="B266" s="191">
        <v>37860</v>
      </c>
      <c r="C266" s="72">
        <v>15.97</v>
      </c>
      <c r="D266" s="192">
        <f t="shared" si="10"/>
        <v>-0.30109409190371994</v>
      </c>
      <c r="E266">
        <v>4.4473512099411527E-2</v>
      </c>
      <c r="F266">
        <v>263</v>
      </c>
      <c r="G266">
        <f t="shared" ca="1" si="11"/>
        <v>4.9796360460893987E-3</v>
      </c>
    </row>
    <row r="267" spans="2:7" x14ac:dyDescent="0.35">
      <c r="B267" s="191">
        <v>35599</v>
      </c>
      <c r="C267" s="72">
        <v>22.85</v>
      </c>
      <c r="D267" s="192">
        <f t="shared" si="10"/>
        <v>-0.45269461077844309</v>
      </c>
      <c r="E267">
        <v>4.4332723948811825E-2</v>
      </c>
      <c r="F267">
        <v>264</v>
      </c>
      <c r="G267">
        <f t="shared" ca="1" si="11"/>
        <v>1.0970501457241918E-2</v>
      </c>
    </row>
    <row r="268" spans="2:7" x14ac:dyDescent="0.35">
      <c r="B268" s="191">
        <v>39755</v>
      </c>
      <c r="C268" s="72">
        <v>41.75</v>
      </c>
      <c r="D268" s="192">
        <f t="shared" si="10"/>
        <v>-0.94293095670954252</v>
      </c>
      <c r="E268">
        <v>4.427213606803404E-2</v>
      </c>
      <c r="F268">
        <v>265</v>
      </c>
      <c r="G268">
        <f t="shared" ca="1" si="11"/>
        <v>1.0065893151253084E-2</v>
      </c>
    </row>
    <row r="269" spans="2:7" x14ac:dyDescent="0.35">
      <c r="B269" s="191">
        <v>44575</v>
      </c>
      <c r="C269" s="72">
        <v>731.57</v>
      </c>
      <c r="D269" s="192">
        <f t="shared" si="10"/>
        <v>10.14179104477612</v>
      </c>
      <c r="E269">
        <v>4.4234776899140682E-2</v>
      </c>
      <c r="F269">
        <v>266</v>
      </c>
      <c r="G269">
        <f t="shared" ca="1" si="11"/>
        <v>-3.035931861188336E-2</v>
      </c>
    </row>
    <row r="270" spans="2:7" x14ac:dyDescent="0.35">
      <c r="B270" s="191">
        <v>38812</v>
      </c>
      <c r="C270" s="72">
        <v>65.66</v>
      </c>
      <c r="D270" s="192">
        <f t="shared" si="10"/>
        <v>-0.93764896920432639</v>
      </c>
      <c r="E270">
        <v>4.4211195928753E-2</v>
      </c>
      <c r="F270">
        <v>267</v>
      </c>
      <c r="G270">
        <f t="shared" ca="1" si="11"/>
        <v>-8.6490378895759373E-3</v>
      </c>
    </row>
    <row r="271" spans="2:7" x14ac:dyDescent="0.35">
      <c r="B271" s="191">
        <v>45689</v>
      </c>
      <c r="C271" s="72">
        <v>1053.07</v>
      </c>
      <c r="D271" s="192">
        <f t="shared" si="10"/>
        <v>7.1747399472131654</v>
      </c>
      <c r="E271">
        <v>4.4111523131531438E-2</v>
      </c>
      <c r="F271">
        <v>268</v>
      </c>
      <c r="G271">
        <f t="shared" ca="1" si="11"/>
        <v>9.2494282832027467E-4</v>
      </c>
    </row>
    <row r="272" spans="2:7" x14ac:dyDescent="0.35">
      <c r="B272" s="191">
        <v>42590</v>
      </c>
      <c r="C272" s="72">
        <v>128.82</v>
      </c>
      <c r="D272" s="192">
        <f t="shared" si="10"/>
        <v>-0.87874965880105038</v>
      </c>
      <c r="E272">
        <v>4.4006807682956506E-2</v>
      </c>
      <c r="F272">
        <v>269</v>
      </c>
      <c r="G272">
        <f t="shared" ca="1" si="11"/>
        <v>-8.0791449131448992E-4</v>
      </c>
    </row>
    <row r="273" spans="2:7" x14ac:dyDescent="0.35">
      <c r="B273" s="191">
        <v>45289</v>
      </c>
      <c r="C273" s="72">
        <v>1062.43</v>
      </c>
      <c r="D273" s="192">
        <f t="shared" si="10"/>
        <v>14.125711845102508</v>
      </c>
      <c r="E273">
        <v>4.4003341030806276E-2</v>
      </c>
      <c r="F273">
        <v>270</v>
      </c>
      <c r="G273">
        <f t="shared" ca="1" si="11"/>
        <v>-2.5403145136752136E-2</v>
      </c>
    </row>
    <row r="274" spans="2:7" x14ac:dyDescent="0.35">
      <c r="B274" s="191">
        <v>39429</v>
      </c>
      <c r="C274" s="72">
        <v>70.239999999999995</v>
      </c>
      <c r="D274" s="192">
        <f t="shared" si="10"/>
        <v>0.17418923436977596</v>
      </c>
      <c r="E274">
        <v>4.3995243757431579E-2</v>
      </c>
      <c r="F274">
        <v>271</v>
      </c>
      <c r="G274">
        <f t="shared" ca="1" si="11"/>
        <v>3.2813685292466602E-2</v>
      </c>
    </row>
    <row r="275" spans="2:7" x14ac:dyDescent="0.35">
      <c r="B275" s="191">
        <v>39402</v>
      </c>
      <c r="C275" s="72">
        <v>59.82</v>
      </c>
      <c r="D275" s="192">
        <f t="shared" si="10"/>
        <v>3.4017660044150109</v>
      </c>
      <c r="E275">
        <v>4.3796894084801918E-2</v>
      </c>
      <c r="F275">
        <v>272</v>
      </c>
      <c r="G275">
        <f t="shared" ca="1" si="11"/>
        <v>1.6090947628168904E-2</v>
      </c>
    </row>
    <row r="276" spans="2:7" x14ac:dyDescent="0.35">
      <c r="B276" s="191">
        <v>35348</v>
      </c>
      <c r="C276" s="72">
        <v>13.59</v>
      </c>
      <c r="D276" s="192">
        <f t="shared" si="10"/>
        <v>-0.89327783885660439</v>
      </c>
      <c r="E276">
        <v>4.377880184331806E-2</v>
      </c>
      <c r="F276">
        <v>273</v>
      </c>
      <c r="G276">
        <f t="shared" ca="1" si="11"/>
        <v>-1.5658285314344982E-2</v>
      </c>
    </row>
    <row r="277" spans="2:7" x14ac:dyDescent="0.35">
      <c r="B277" s="191">
        <v>41726</v>
      </c>
      <c r="C277" s="72">
        <v>127.34</v>
      </c>
      <c r="D277" s="192">
        <f t="shared" si="10"/>
        <v>7.8924581005586596</v>
      </c>
      <c r="E277">
        <v>4.3770491803278633E-2</v>
      </c>
      <c r="F277">
        <v>274</v>
      </c>
      <c r="G277">
        <f t="shared" ca="1" si="11"/>
        <v>-1.843260451154002E-3</v>
      </c>
    </row>
    <row r="278" spans="2:7" x14ac:dyDescent="0.35">
      <c r="B278" s="191">
        <v>35563</v>
      </c>
      <c r="C278" s="72">
        <v>14.32</v>
      </c>
      <c r="D278" s="192">
        <f t="shared" si="10"/>
        <v>-0.8919571450128263</v>
      </c>
      <c r="E278">
        <v>4.3731778425655898E-2</v>
      </c>
      <c r="F278">
        <v>275</v>
      </c>
      <c r="G278">
        <f t="shared" ca="1" si="11"/>
        <v>-1.303639108556353E-2</v>
      </c>
    </row>
    <row r="279" spans="2:7" x14ac:dyDescent="0.35">
      <c r="B279" s="191">
        <v>41470</v>
      </c>
      <c r="C279" s="72">
        <v>132.54</v>
      </c>
      <c r="D279" s="192">
        <f t="shared" si="10"/>
        <v>4.3703403565640189</v>
      </c>
      <c r="E279">
        <v>4.3704228679423585E-2</v>
      </c>
      <c r="F279">
        <v>276</v>
      </c>
      <c r="G279">
        <f t="shared" ca="1" si="11"/>
        <v>3.8023277903745131E-3</v>
      </c>
    </row>
    <row r="280" spans="2:7" x14ac:dyDescent="0.35">
      <c r="B280" s="191">
        <v>35790</v>
      </c>
      <c r="C280" s="72">
        <v>24.68</v>
      </c>
      <c r="D280" s="192">
        <f t="shared" si="10"/>
        <v>-0.51664708186447328</v>
      </c>
      <c r="E280">
        <v>4.3551797040169093E-2</v>
      </c>
      <c r="F280">
        <v>277</v>
      </c>
      <c r="G280">
        <f t="shared" ca="1" si="11"/>
        <v>-2.1134733938891297E-2</v>
      </c>
    </row>
    <row r="281" spans="2:7" x14ac:dyDescent="0.35">
      <c r="B281" s="191">
        <v>39918</v>
      </c>
      <c r="C281" s="72">
        <v>51.06</v>
      </c>
      <c r="D281" s="192">
        <f t="shared" si="10"/>
        <v>-0.90837311129454834</v>
      </c>
      <c r="E281">
        <v>4.3531575720416882E-2</v>
      </c>
      <c r="F281">
        <v>278</v>
      </c>
      <c r="G281">
        <f t="shared" ca="1" si="11"/>
        <v>-1.5176576097594671E-2</v>
      </c>
    </row>
    <row r="282" spans="2:7" x14ac:dyDescent="0.35">
      <c r="B282" s="191">
        <v>44228</v>
      </c>
      <c r="C282" s="72">
        <v>557.26</v>
      </c>
      <c r="D282" s="192">
        <f t="shared" si="10"/>
        <v>8.7988394584139265</v>
      </c>
      <c r="E282">
        <v>4.3499428871037304E-2</v>
      </c>
      <c r="F282">
        <v>279</v>
      </c>
      <c r="G282">
        <f t="shared" ca="1" si="11"/>
        <v>2.445477676482467E-2</v>
      </c>
    </row>
    <row r="283" spans="2:7" x14ac:dyDescent="0.35">
      <c r="B283" s="191">
        <v>39966</v>
      </c>
      <c r="C283" s="72">
        <v>56.87</v>
      </c>
      <c r="D283" s="192">
        <f t="shared" si="10"/>
        <v>-0.88306294080151337</v>
      </c>
      <c r="E283">
        <v>4.3486238532109978E-2</v>
      </c>
      <c r="F283">
        <v>280</v>
      </c>
      <c r="G283">
        <f t="shared" ca="1" si="11"/>
        <v>5.6465900355970921E-3</v>
      </c>
    </row>
    <row r="284" spans="2:7" x14ac:dyDescent="0.35">
      <c r="B284" s="191">
        <v>44099</v>
      </c>
      <c r="C284" s="72">
        <v>486.33</v>
      </c>
      <c r="D284" s="192">
        <f t="shared" si="10"/>
        <v>22.448891031822566</v>
      </c>
      <c r="E284">
        <v>4.3268405697614476E-2</v>
      </c>
      <c r="F284">
        <v>281</v>
      </c>
      <c r="G284">
        <f t="shared" ca="1" si="11"/>
        <v>1.4358611547256874E-2</v>
      </c>
    </row>
    <row r="285" spans="2:7" x14ac:dyDescent="0.35">
      <c r="B285" s="191">
        <v>36153</v>
      </c>
      <c r="C285" s="72">
        <v>20.74</v>
      </c>
      <c r="D285" s="192">
        <f t="shared" si="10"/>
        <v>-0.98302782324058924</v>
      </c>
      <c r="E285">
        <v>4.3259557344064392E-2</v>
      </c>
      <c r="F285">
        <v>282</v>
      </c>
      <c r="G285">
        <f t="shared" ca="1" si="11"/>
        <v>-4.5960703445623079E-2</v>
      </c>
    </row>
    <row r="286" spans="2:7" x14ac:dyDescent="0.35">
      <c r="B286" s="191">
        <v>45496</v>
      </c>
      <c r="C286" s="72">
        <v>1222</v>
      </c>
      <c r="D286" s="192">
        <f t="shared" si="10"/>
        <v>9.929254986137197</v>
      </c>
      <c r="E286">
        <v>4.3249611555995715E-2</v>
      </c>
      <c r="F286">
        <v>283</v>
      </c>
      <c r="G286">
        <f t="shared" ca="1" si="11"/>
        <v>2.7024624295557249E-3</v>
      </c>
    </row>
    <row r="287" spans="2:7" x14ac:dyDescent="0.35">
      <c r="B287" s="191">
        <v>41338</v>
      </c>
      <c r="C287" s="72">
        <v>111.81</v>
      </c>
      <c r="D287" s="192">
        <f t="shared" si="10"/>
        <v>2.2512358243675488</v>
      </c>
      <c r="E287">
        <v>4.3101035544360622E-2</v>
      </c>
      <c r="F287">
        <v>284</v>
      </c>
      <c r="G287">
        <f t="shared" ca="1" si="11"/>
        <v>-8.850617940315322E-3</v>
      </c>
    </row>
    <row r="288" spans="2:7" x14ac:dyDescent="0.35">
      <c r="B288" s="191">
        <v>38377</v>
      </c>
      <c r="C288" s="72">
        <v>34.39</v>
      </c>
      <c r="D288" s="192">
        <f t="shared" si="10"/>
        <v>-0.85807436754570587</v>
      </c>
      <c r="E288">
        <v>4.3069457082195894E-2</v>
      </c>
      <c r="F288">
        <v>285</v>
      </c>
      <c r="G288">
        <f t="shared" ca="1" si="11"/>
        <v>-6.3648237888326159E-2</v>
      </c>
    </row>
    <row r="289" spans="2:7" x14ac:dyDescent="0.35">
      <c r="B289" s="191">
        <v>43636</v>
      </c>
      <c r="C289" s="72">
        <v>242.31</v>
      </c>
      <c r="D289" s="192">
        <f t="shared" si="10"/>
        <v>3.2871549893842884</v>
      </c>
      <c r="E289">
        <v>4.300103305785119E-2</v>
      </c>
      <c r="F289">
        <v>286</v>
      </c>
      <c r="G289">
        <f t="shared" ca="1" si="11"/>
        <v>1.4256920452606028E-2</v>
      </c>
    </row>
    <row r="290" spans="2:7" x14ac:dyDescent="0.35">
      <c r="B290" s="191">
        <v>38658</v>
      </c>
      <c r="C290" s="72">
        <v>56.52</v>
      </c>
      <c r="D290" s="192">
        <f t="shared" si="10"/>
        <v>4.8148148148148149</v>
      </c>
      <c r="E290">
        <v>4.2996862889832066E-2</v>
      </c>
      <c r="F290">
        <v>287</v>
      </c>
      <c r="G290">
        <f t="shared" ca="1" si="11"/>
        <v>-1.1057451081499104E-2</v>
      </c>
    </row>
    <row r="291" spans="2:7" x14ac:dyDescent="0.35">
      <c r="B291" s="191">
        <v>37112</v>
      </c>
      <c r="C291" s="72">
        <v>9.7200000000000006</v>
      </c>
      <c r="D291" s="192">
        <f t="shared" si="10"/>
        <v>-0.98745304573442283</v>
      </c>
      <c r="E291">
        <v>4.2918454935622297E-2</v>
      </c>
      <c r="F291">
        <v>288</v>
      </c>
      <c r="G291">
        <f t="shared" ca="1" si="11"/>
        <v>-7.0571256412946294E-3</v>
      </c>
    </row>
    <row r="292" spans="2:7" x14ac:dyDescent="0.35">
      <c r="B292" s="191">
        <v>44421</v>
      </c>
      <c r="C292" s="72">
        <v>774.69</v>
      </c>
      <c r="D292" s="192">
        <f t="shared" si="10"/>
        <v>33.943166441136668</v>
      </c>
      <c r="E292">
        <v>4.2875989445910312E-2</v>
      </c>
      <c r="F292">
        <v>289</v>
      </c>
      <c r="G292">
        <f t="shared" ca="1" si="11"/>
        <v>2.0359116600216002E-2</v>
      </c>
    </row>
    <row r="293" spans="2:7" x14ac:dyDescent="0.35">
      <c r="B293" s="191">
        <v>36181</v>
      </c>
      <c r="C293" s="72">
        <v>22.17</v>
      </c>
      <c r="D293" s="192">
        <f t="shared" si="10"/>
        <v>0.28002309468822184</v>
      </c>
      <c r="E293">
        <v>4.2803386641580454E-2</v>
      </c>
      <c r="F293">
        <v>290</v>
      </c>
      <c r="G293">
        <f t="shared" ca="1" si="11"/>
        <v>3.7921591214990528E-3</v>
      </c>
    </row>
    <row r="294" spans="2:7" x14ac:dyDescent="0.35">
      <c r="B294" s="191">
        <v>35971</v>
      </c>
      <c r="C294" s="72">
        <v>17.32</v>
      </c>
      <c r="D294" s="192">
        <f t="shared" si="10"/>
        <v>-0.66685901134833625</v>
      </c>
      <c r="E294">
        <v>4.2745334136062629E-2</v>
      </c>
      <c r="F294">
        <v>291</v>
      </c>
      <c r="G294">
        <f t="shared" ca="1" si="11"/>
        <v>1.3329580101664183E-2</v>
      </c>
    </row>
    <row r="295" spans="2:7" x14ac:dyDescent="0.35">
      <c r="B295" s="191">
        <v>38870</v>
      </c>
      <c r="C295" s="72">
        <v>51.99</v>
      </c>
      <c r="D295" s="192">
        <f t="shared" si="10"/>
        <v>2.3220447284345047</v>
      </c>
      <c r="E295">
        <v>4.2719614921781002E-2</v>
      </c>
      <c r="F295">
        <v>292</v>
      </c>
      <c r="G295">
        <f t="shared" ca="1" si="11"/>
        <v>2.0478699719458905E-2</v>
      </c>
    </row>
    <row r="296" spans="2:7" x14ac:dyDescent="0.35">
      <c r="B296" s="191">
        <v>36780</v>
      </c>
      <c r="C296" s="72">
        <v>15.65</v>
      </c>
      <c r="D296" s="192">
        <f t="shared" si="10"/>
        <v>-0.67685319017138135</v>
      </c>
      <c r="E296">
        <v>4.2638241172551661E-2</v>
      </c>
      <c r="F296">
        <v>293</v>
      </c>
      <c r="G296">
        <f t="shared" ca="1" si="11"/>
        <v>4.0366440939317537E-3</v>
      </c>
    </row>
    <row r="297" spans="2:7" x14ac:dyDescent="0.35">
      <c r="B297" s="191">
        <v>38555</v>
      </c>
      <c r="C297" s="72">
        <v>48.43</v>
      </c>
      <c r="D297" s="192">
        <f t="shared" si="10"/>
        <v>1.8690758293838865</v>
      </c>
      <c r="E297">
        <v>4.2626480086114027E-2</v>
      </c>
      <c r="F297">
        <v>294</v>
      </c>
      <c r="G297">
        <f t="shared" ca="1" si="11"/>
        <v>-6.4333900742121473E-4</v>
      </c>
    </row>
    <row r="298" spans="2:7" x14ac:dyDescent="0.35">
      <c r="B298" s="191">
        <v>35103</v>
      </c>
      <c r="C298" s="72">
        <v>16.88</v>
      </c>
      <c r="D298" s="192">
        <f t="shared" si="10"/>
        <v>0.86108048511576607</v>
      </c>
      <c r="E298">
        <v>4.2618900555898565E-2</v>
      </c>
      <c r="F298">
        <v>295</v>
      </c>
      <c r="G298">
        <f t="shared" ca="1" si="11"/>
        <v>-5.0666238123549144E-3</v>
      </c>
    </row>
    <row r="299" spans="2:7" x14ac:dyDescent="0.35">
      <c r="B299" s="191">
        <v>37183</v>
      </c>
      <c r="C299" s="72">
        <v>9.07</v>
      </c>
      <c r="D299" s="192">
        <f t="shared" si="10"/>
        <v>-0.88693592620294193</v>
      </c>
      <c r="E299">
        <v>4.2528735632183956E-2</v>
      </c>
      <c r="F299">
        <v>296</v>
      </c>
      <c r="G299">
        <f t="shared" ca="1" si="11"/>
        <v>7.9923107483966666E-3</v>
      </c>
    </row>
    <row r="300" spans="2:7" x14ac:dyDescent="0.35">
      <c r="B300" s="191">
        <v>40702</v>
      </c>
      <c r="C300" s="72">
        <v>80.22</v>
      </c>
      <c r="D300" s="192">
        <f t="shared" si="10"/>
        <v>-0.27304032623470775</v>
      </c>
      <c r="E300">
        <v>4.249512670565303E-2</v>
      </c>
      <c r="F300">
        <v>297</v>
      </c>
      <c r="G300">
        <f t="shared" ca="1" si="11"/>
        <v>-1.3632203599043709E-2</v>
      </c>
    </row>
    <row r="301" spans="2:7" x14ac:dyDescent="0.35">
      <c r="B301" s="191">
        <v>42529</v>
      </c>
      <c r="C301" s="72">
        <v>110.35</v>
      </c>
      <c r="D301" s="192">
        <f t="shared" si="10"/>
        <v>-0.22479803301721113</v>
      </c>
      <c r="E301">
        <v>4.2316047983375737E-2</v>
      </c>
      <c r="F301">
        <v>298</v>
      </c>
      <c r="G301">
        <f t="shared" ca="1" si="11"/>
        <v>-6.8530442979732615E-3</v>
      </c>
    </row>
    <row r="302" spans="2:7" x14ac:dyDescent="0.35">
      <c r="B302" s="191">
        <v>41571</v>
      </c>
      <c r="C302" s="72">
        <v>142.35</v>
      </c>
      <c r="D302" s="192">
        <f t="shared" si="10"/>
        <v>0.74448529411764719</v>
      </c>
      <c r="E302">
        <v>4.2169997803645831E-2</v>
      </c>
      <c r="F302">
        <v>299</v>
      </c>
      <c r="G302">
        <f t="shared" ca="1" si="11"/>
        <v>8.1554699094983363E-3</v>
      </c>
    </row>
    <row r="303" spans="2:7" x14ac:dyDescent="0.35">
      <c r="B303" s="191">
        <v>40707</v>
      </c>
      <c r="C303" s="72">
        <v>81.599999999999994</v>
      </c>
      <c r="D303" s="192">
        <f t="shared" si="10"/>
        <v>2.3538840937114673</v>
      </c>
      <c r="E303">
        <v>4.2145593869731712E-2</v>
      </c>
      <c r="F303">
        <v>300</v>
      </c>
      <c r="G303">
        <f t="shared" ca="1" si="11"/>
        <v>7.2539770659981887E-3</v>
      </c>
    </row>
    <row r="304" spans="2:7" x14ac:dyDescent="0.35">
      <c r="B304" s="191">
        <v>38128</v>
      </c>
      <c r="C304" s="72">
        <v>24.33</v>
      </c>
      <c r="D304" s="192">
        <f t="shared" si="10"/>
        <v>-0.74855312112443162</v>
      </c>
      <c r="E304">
        <v>4.1970021413276104E-2</v>
      </c>
      <c r="F304">
        <v>301</v>
      </c>
      <c r="G304">
        <f t="shared" ca="1" si="11"/>
        <v>1.4033670886699576E-3</v>
      </c>
    </row>
    <row r="305" spans="2:7" x14ac:dyDescent="0.35">
      <c r="B305" s="191">
        <v>40375</v>
      </c>
      <c r="C305" s="72">
        <v>96.76</v>
      </c>
      <c r="D305" s="192">
        <f t="shared" si="10"/>
        <v>5.7054747054747059</v>
      </c>
      <c r="E305">
        <v>4.188650802196614E-2</v>
      </c>
      <c r="F305">
        <v>302</v>
      </c>
      <c r="G305">
        <f t="shared" ca="1" si="11"/>
        <v>7.1967992431577477E-3</v>
      </c>
    </row>
    <row r="306" spans="2:7" x14ac:dyDescent="0.35">
      <c r="B306" s="191">
        <v>37432</v>
      </c>
      <c r="C306" s="72">
        <v>14.43</v>
      </c>
      <c r="D306" s="192">
        <f t="shared" si="10"/>
        <v>-0.93376480308454968</v>
      </c>
      <c r="E306">
        <v>4.187725631768946E-2</v>
      </c>
      <c r="F306">
        <v>303</v>
      </c>
      <c r="G306">
        <f t="shared" ca="1" si="11"/>
        <v>-1.122132368118822E-2</v>
      </c>
    </row>
    <row r="307" spans="2:7" x14ac:dyDescent="0.35">
      <c r="B307" s="191">
        <v>43045</v>
      </c>
      <c r="C307" s="72">
        <v>217.86</v>
      </c>
      <c r="D307" s="192">
        <f t="shared" si="10"/>
        <v>6.9919295671313284</v>
      </c>
      <c r="E307">
        <v>4.1694558668834425E-2</v>
      </c>
      <c r="F307">
        <v>304</v>
      </c>
      <c r="G307">
        <f t="shared" ca="1" si="11"/>
        <v>3.7702380891195125E-2</v>
      </c>
    </row>
    <row r="308" spans="2:7" x14ac:dyDescent="0.35">
      <c r="B308" s="191">
        <v>37991</v>
      </c>
      <c r="C308" s="72">
        <v>27.26</v>
      </c>
      <c r="D308" s="192">
        <f t="shared" si="10"/>
        <v>0.53318335208098988</v>
      </c>
      <c r="E308">
        <v>4.1650745128009259E-2</v>
      </c>
      <c r="F308">
        <v>305</v>
      </c>
      <c r="G308">
        <f t="shared" ca="1" si="11"/>
        <v>2.5041065980386162E-2</v>
      </c>
    </row>
    <row r="309" spans="2:7" x14ac:dyDescent="0.35">
      <c r="B309" s="191">
        <v>36914</v>
      </c>
      <c r="C309" s="72">
        <v>17.78</v>
      </c>
      <c r="D309" s="192">
        <f t="shared" si="10"/>
        <v>-0.96542470441817052</v>
      </c>
      <c r="E309">
        <v>4.1593438781488024E-2</v>
      </c>
      <c r="F309">
        <v>306</v>
      </c>
      <c r="G309">
        <f t="shared" ca="1" si="11"/>
        <v>2.3703614463087934E-2</v>
      </c>
    </row>
    <row r="310" spans="2:7" x14ac:dyDescent="0.35">
      <c r="B310" s="191">
        <v>44056</v>
      </c>
      <c r="C310" s="72">
        <v>514.24</v>
      </c>
      <c r="D310" s="192">
        <f t="shared" si="10"/>
        <v>28.251422070534701</v>
      </c>
      <c r="E310">
        <v>4.1540923176635047E-2</v>
      </c>
      <c r="F310">
        <v>307</v>
      </c>
      <c r="G310">
        <f t="shared" ca="1" si="11"/>
        <v>-2.6409648462823964E-2</v>
      </c>
    </row>
    <row r="311" spans="2:7" x14ac:dyDescent="0.35">
      <c r="B311" s="191">
        <v>35104</v>
      </c>
      <c r="C311" s="72">
        <v>17.579999999999998</v>
      </c>
      <c r="D311" s="192">
        <f t="shared" si="10"/>
        <v>0.62627197039777971</v>
      </c>
      <c r="E311">
        <v>4.1469194312796276E-2</v>
      </c>
      <c r="F311">
        <v>308</v>
      </c>
      <c r="G311">
        <f t="shared" ca="1" si="11"/>
        <v>-9.078343274718766E-3</v>
      </c>
    </row>
    <row r="312" spans="2:7" x14ac:dyDescent="0.35">
      <c r="B312" s="191">
        <v>37253</v>
      </c>
      <c r="C312" s="72">
        <v>10.81</v>
      </c>
      <c r="D312" s="192">
        <f t="shared" si="10"/>
        <v>-0.91613003336178134</v>
      </c>
      <c r="E312">
        <v>4.1425818882466325E-2</v>
      </c>
      <c r="F312">
        <v>309</v>
      </c>
      <c r="G312">
        <f t="shared" ca="1" si="11"/>
        <v>1.8763299491018303E-2</v>
      </c>
    </row>
    <row r="313" spans="2:7" x14ac:dyDescent="0.35">
      <c r="B313" s="191">
        <v>41548</v>
      </c>
      <c r="C313" s="72">
        <v>128.88999999999999</v>
      </c>
      <c r="D313" s="192">
        <f t="shared" si="10"/>
        <v>2.1801173299508481E-2</v>
      </c>
      <c r="E313">
        <v>4.1367051789609643E-2</v>
      </c>
      <c r="F313">
        <v>310</v>
      </c>
      <c r="G313">
        <f t="shared" ca="1" si="11"/>
        <v>-2.5099366432867507E-2</v>
      </c>
    </row>
    <row r="314" spans="2:7" x14ac:dyDescent="0.35">
      <c r="B314" s="191">
        <v>42355</v>
      </c>
      <c r="C314" s="72">
        <v>126.14</v>
      </c>
      <c r="D314" s="192">
        <f t="shared" si="10"/>
        <v>6.1386530843237122</v>
      </c>
      <c r="E314">
        <v>4.1360521753488033E-2</v>
      </c>
      <c r="F314">
        <v>311</v>
      </c>
      <c r="G314">
        <f t="shared" ca="1" si="11"/>
        <v>-1.3474322480048826E-2</v>
      </c>
    </row>
    <row r="315" spans="2:7" x14ac:dyDescent="0.35">
      <c r="B315" s="191">
        <v>36136</v>
      </c>
      <c r="C315" s="72">
        <v>17.670000000000002</v>
      </c>
      <c r="D315" s="192">
        <f t="shared" si="10"/>
        <v>-5.4574638844301693E-2</v>
      </c>
      <c r="E315">
        <v>4.1249263406010872E-2</v>
      </c>
      <c r="F315">
        <v>312</v>
      </c>
      <c r="G315">
        <f t="shared" ca="1" si="11"/>
        <v>3.0627761109945369E-2</v>
      </c>
    </row>
    <row r="316" spans="2:7" x14ac:dyDescent="0.35">
      <c r="B316" s="191">
        <v>37937</v>
      </c>
      <c r="C316" s="72">
        <v>18.690000000000001</v>
      </c>
      <c r="D316" s="192">
        <f t="shared" si="10"/>
        <v>-0.85585377140212859</v>
      </c>
      <c r="E316">
        <v>4.1225626740947208E-2</v>
      </c>
      <c r="F316">
        <v>313</v>
      </c>
      <c r="G316">
        <f t="shared" ca="1" si="11"/>
        <v>2.3073481528832738E-2</v>
      </c>
    </row>
    <row r="317" spans="2:7" x14ac:dyDescent="0.35">
      <c r="B317" s="191">
        <v>41778</v>
      </c>
      <c r="C317" s="72">
        <v>129.66</v>
      </c>
      <c r="D317" s="192">
        <f t="shared" si="10"/>
        <v>4.8143497757847529</v>
      </c>
      <c r="E317">
        <v>4.1111289545527452E-2</v>
      </c>
      <c r="F317">
        <v>314</v>
      </c>
      <c r="G317">
        <f t="shared" ca="1" si="11"/>
        <v>2.2052293989319068E-2</v>
      </c>
    </row>
    <row r="318" spans="2:7" x14ac:dyDescent="0.35">
      <c r="B318" s="191">
        <v>36634</v>
      </c>
      <c r="C318" s="72">
        <v>22.3</v>
      </c>
      <c r="D318" s="192">
        <f t="shared" si="10"/>
        <v>9.9637681159421287E-3</v>
      </c>
      <c r="E318">
        <v>4.1083099906629172E-2</v>
      </c>
      <c r="F318">
        <v>315</v>
      </c>
      <c r="G318">
        <f t="shared" ca="1" si="11"/>
        <v>-1.174746690197148E-2</v>
      </c>
    </row>
    <row r="319" spans="2:7" x14ac:dyDescent="0.35">
      <c r="B319" s="191">
        <v>35779</v>
      </c>
      <c r="C319" s="72">
        <v>22.08</v>
      </c>
      <c r="D319" s="192">
        <f t="shared" si="10"/>
        <v>-0.70524629555466567</v>
      </c>
      <c r="E319">
        <v>4.1018387553040991E-2</v>
      </c>
      <c r="F319">
        <v>316</v>
      </c>
      <c r="G319">
        <f t="shared" ca="1" si="11"/>
        <v>-2.5616475404976389E-2</v>
      </c>
    </row>
    <row r="320" spans="2:7" x14ac:dyDescent="0.35">
      <c r="B320" s="191">
        <v>40585</v>
      </c>
      <c r="C320" s="72">
        <v>74.91</v>
      </c>
      <c r="D320" s="192">
        <f t="shared" si="10"/>
        <v>2.2999999999999998</v>
      </c>
      <c r="E320">
        <v>4.085035431429751E-2</v>
      </c>
      <c r="F320">
        <v>317</v>
      </c>
      <c r="G320">
        <f t="shared" ca="1" si="11"/>
        <v>2.6166703211856053E-2</v>
      </c>
    </row>
    <row r="321" spans="2:7" x14ac:dyDescent="0.35">
      <c r="B321" s="191">
        <v>36651</v>
      </c>
      <c r="C321" s="72">
        <v>22.7</v>
      </c>
      <c r="D321" s="192">
        <f t="shared" si="10"/>
        <v>-0.78020914020139431</v>
      </c>
      <c r="E321">
        <v>4.080696928014671E-2</v>
      </c>
      <c r="F321">
        <v>318</v>
      </c>
      <c r="G321">
        <f t="shared" ca="1" si="11"/>
        <v>3.2680505481016532E-3</v>
      </c>
    </row>
    <row r="322" spans="2:7" x14ac:dyDescent="0.35">
      <c r="B322" s="191">
        <v>41018</v>
      </c>
      <c r="C322" s="72">
        <v>103.28</v>
      </c>
      <c r="D322" s="192">
        <f t="shared" si="10"/>
        <v>-0.90659986615782528</v>
      </c>
      <c r="E322">
        <v>4.0709391374445847E-2</v>
      </c>
      <c r="F322">
        <v>319</v>
      </c>
      <c r="G322">
        <f t="shared" ca="1" si="11"/>
        <v>-1.570791063553505E-2</v>
      </c>
    </row>
    <row r="323" spans="2:7" x14ac:dyDescent="0.35">
      <c r="B323" s="191">
        <v>45384</v>
      </c>
      <c r="C323" s="72">
        <v>1105.78</v>
      </c>
      <c r="D323" s="192">
        <f t="shared" si="10"/>
        <v>4.8208138127072697</v>
      </c>
      <c r="E323">
        <v>4.0704733042831842E-2</v>
      </c>
      <c r="F323">
        <v>320</v>
      </c>
      <c r="G323">
        <f t="shared" ca="1" si="11"/>
        <v>-1.8120963218549009E-2</v>
      </c>
    </row>
    <row r="324" spans="2:7" x14ac:dyDescent="0.35">
      <c r="B324" s="191">
        <v>43004</v>
      </c>
      <c r="C324" s="72">
        <v>189.97</v>
      </c>
      <c r="D324" s="192">
        <f t="shared" ref="D324:D387" si="12">C324/C325-1</f>
        <v>9.6128491620111731</v>
      </c>
      <c r="E324">
        <v>4.0703407472334918E-2</v>
      </c>
      <c r="F324">
        <v>321</v>
      </c>
      <c r="G324">
        <f t="shared" ca="1" si="11"/>
        <v>-1.8471029898462065E-2</v>
      </c>
    </row>
    <row r="325" spans="2:7" x14ac:dyDescent="0.35">
      <c r="B325" s="191">
        <v>35172</v>
      </c>
      <c r="C325" s="72">
        <v>17.899999999999999</v>
      </c>
      <c r="D325" s="192">
        <f t="shared" si="12"/>
        <v>-5.583472920157595E-4</v>
      </c>
      <c r="E325">
        <v>4.0697674418604501E-2</v>
      </c>
      <c r="F325">
        <v>322</v>
      </c>
      <c r="G325">
        <f t="shared" ref="G325:G388" ca="1" si="13">_xlfn.NORM.INV(RAND(),M$5,M$6)</f>
        <v>-5.9283953098328179E-2</v>
      </c>
    </row>
    <row r="326" spans="2:7" x14ac:dyDescent="0.35">
      <c r="B326" s="191">
        <v>36150</v>
      </c>
      <c r="C326" s="72">
        <v>17.91</v>
      </c>
      <c r="D326" s="192">
        <f t="shared" si="12"/>
        <v>-0.87277118704269374</v>
      </c>
      <c r="E326">
        <v>4.0674026728646062E-2</v>
      </c>
      <c r="F326">
        <v>323</v>
      </c>
      <c r="G326">
        <f t="shared" ca="1" si="13"/>
        <v>-1.0125642407576442E-2</v>
      </c>
    </row>
    <row r="327" spans="2:7" x14ac:dyDescent="0.35">
      <c r="B327" s="191">
        <v>42921</v>
      </c>
      <c r="C327" s="72">
        <v>140.77000000000001</v>
      </c>
      <c r="D327" s="192">
        <f t="shared" si="12"/>
        <v>0.27601522842639614</v>
      </c>
      <c r="E327">
        <v>4.0659421896946935E-2</v>
      </c>
      <c r="F327">
        <v>324</v>
      </c>
      <c r="G327">
        <f t="shared" ca="1" si="13"/>
        <v>-2.587639997495942E-2</v>
      </c>
    </row>
    <row r="328" spans="2:7" x14ac:dyDescent="0.35">
      <c r="B328" s="191">
        <v>41151</v>
      </c>
      <c r="C328" s="72">
        <v>110.32</v>
      </c>
      <c r="D328" s="192">
        <f t="shared" si="12"/>
        <v>1.2546494992846924</v>
      </c>
      <c r="E328">
        <v>4.0656541835675686E-2</v>
      </c>
      <c r="F328">
        <v>325</v>
      </c>
      <c r="G328">
        <f t="shared" ca="1" si="13"/>
        <v>2.8859321458353925E-2</v>
      </c>
    </row>
    <row r="329" spans="2:7" x14ac:dyDescent="0.35">
      <c r="B329" s="191">
        <v>39916</v>
      </c>
      <c r="C329" s="72">
        <v>48.93</v>
      </c>
      <c r="D329" s="192">
        <f t="shared" si="12"/>
        <v>0.15646419286220747</v>
      </c>
      <c r="E329">
        <v>4.0621012335176454E-2</v>
      </c>
      <c r="F329">
        <v>326</v>
      </c>
      <c r="G329">
        <f t="shared" ca="1" si="13"/>
        <v>-1.2452636370457933E-2</v>
      </c>
    </row>
    <row r="330" spans="2:7" x14ac:dyDescent="0.35">
      <c r="B330" s="191">
        <v>39757</v>
      </c>
      <c r="C330" s="72">
        <v>42.31</v>
      </c>
      <c r="D330" s="192">
        <f t="shared" si="12"/>
        <v>2.5855932203389829</v>
      </c>
      <c r="E330">
        <v>4.05804230201674E-2</v>
      </c>
      <c r="F330">
        <v>327</v>
      </c>
      <c r="G330">
        <f t="shared" ca="1" si="13"/>
        <v>1.2037333299025576E-2</v>
      </c>
    </row>
    <row r="331" spans="2:7" x14ac:dyDescent="0.35">
      <c r="B331" s="191">
        <v>35410</v>
      </c>
      <c r="C331" s="72">
        <v>11.8</v>
      </c>
      <c r="D331" s="192">
        <f t="shared" si="12"/>
        <v>-0.75432021653133452</v>
      </c>
      <c r="E331">
        <v>4.0564373897707284E-2</v>
      </c>
      <c r="F331">
        <v>328</v>
      </c>
      <c r="G331">
        <f t="shared" ca="1" si="13"/>
        <v>-7.139257991550501E-3</v>
      </c>
    </row>
    <row r="332" spans="2:7" x14ac:dyDescent="0.35">
      <c r="B332" s="191">
        <v>38551</v>
      </c>
      <c r="C332" s="72">
        <v>48.03</v>
      </c>
      <c r="D332" s="192">
        <f t="shared" si="12"/>
        <v>-0.86706706152611335</v>
      </c>
      <c r="E332">
        <v>4.0511265164644872E-2</v>
      </c>
      <c r="F332">
        <v>329</v>
      </c>
      <c r="G332">
        <f t="shared" ca="1" si="13"/>
        <v>2.9838126231496965E-3</v>
      </c>
    </row>
    <row r="333" spans="2:7" x14ac:dyDescent="0.35">
      <c r="B333" s="191">
        <v>43986</v>
      </c>
      <c r="C333" s="72">
        <v>361.31</v>
      </c>
      <c r="D333" s="192">
        <f t="shared" si="12"/>
        <v>-0.67934006052699303</v>
      </c>
      <c r="E333">
        <v>4.048956083513322E-2</v>
      </c>
      <c r="F333">
        <v>330</v>
      </c>
      <c r="G333">
        <f t="shared" ca="1" si="13"/>
        <v>-1.985420547872295E-2</v>
      </c>
    </row>
    <row r="334" spans="2:7" x14ac:dyDescent="0.35">
      <c r="B334" s="191">
        <v>45917</v>
      </c>
      <c r="C334" s="72">
        <v>1126.77</v>
      </c>
      <c r="D334" s="192">
        <f t="shared" si="12"/>
        <v>31.946491228070172</v>
      </c>
      <c r="E334">
        <v>4.0473156407557109E-2</v>
      </c>
      <c r="F334">
        <v>331</v>
      </c>
      <c r="G334">
        <f t="shared" ca="1" si="13"/>
        <v>1.0635252983457069E-3</v>
      </c>
    </row>
    <row r="335" spans="2:7" x14ac:dyDescent="0.35">
      <c r="B335" s="191">
        <v>36427</v>
      </c>
      <c r="C335" s="72">
        <v>34.200000000000003</v>
      </c>
      <c r="D335" s="192">
        <f t="shared" si="12"/>
        <v>-0.54296405185086183</v>
      </c>
      <c r="E335">
        <v>4.0462427745664886E-2</v>
      </c>
      <c r="F335">
        <v>332</v>
      </c>
      <c r="G335">
        <f t="shared" ca="1" si="13"/>
        <v>6.2157159521478225E-3</v>
      </c>
    </row>
    <row r="336" spans="2:7" x14ac:dyDescent="0.35">
      <c r="B336" s="191">
        <v>40899</v>
      </c>
      <c r="C336" s="72">
        <v>74.83</v>
      </c>
      <c r="D336" s="192">
        <f t="shared" si="12"/>
        <v>-0.28440279238787414</v>
      </c>
      <c r="E336">
        <v>4.0461624026696175E-2</v>
      </c>
      <c r="F336">
        <v>333</v>
      </c>
      <c r="G336">
        <f t="shared" ca="1" si="13"/>
        <v>-6.9362497240548415E-3</v>
      </c>
    </row>
    <row r="337" spans="2:7" x14ac:dyDescent="0.35">
      <c r="B337" s="191">
        <v>40968</v>
      </c>
      <c r="C337" s="72">
        <v>104.57</v>
      </c>
      <c r="D337" s="192">
        <f t="shared" si="12"/>
        <v>-0.19219775975280029</v>
      </c>
      <c r="E337">
        <v>4.0187008853078687E-2</v>
      </c>
      <c r="F337">
        <v>334</v>
      </c>
      <c r="G337">
        <f t="shared" ca="1" si="13"/>
        <v>2.4791244388830295E-2</v>
      </c>
    </row>
    <row r="338" spans="2:7" x14ac:dyDescent="0.35">
      <c r="B338" s="191">
        <v>42795</v>
      </c>
      <c r="C338" s="72">
        <v>129.44999999999999</v>
      </c>
      <c r="D338" s="192">
        <f t="shared" si="12"/>
        <v>3.5041753653444676</v>
      </c>
      <c r="E338">
        <v>4.0176777822418464E-2</v>
      </c>
      <c r="F338">
        <v>335</v>
      </c>
      <c r="G338">
        <f t="shared" ca="1" si="13"/>
        <v>6.0010832691786323E-2</v>
      </c>
    </row>
    <row r="339" spans="2:7" x14ac:dyDescent="0.35">
      <c r="B339" s="191">
        <v>36249</v>
      </c>
      <c r="C339" s="72">
        <v>28.74</v>
      </c>
      <c r="D339" s="192">
        <f t="shared" si="12"/>
        <v>5.9502975148757464E-3</v>
      </c>
      <c r="E339">
        <v>4.0173724212812179E-2</v>
      </c>
      <c r="F339">
        <v>336</v>
      </c>
      <c r="G339">
        <f t="shared" ca="1" si="13"/>
        <v>1.7459871407748712E-4</v>
      </c>
    </row>
    <row r="340" spans="2:7" x14ac:dyDescent="0.35">
      <c r="B340" s="191">
        <v>38187</v>
      </c>
      <c r="C340" s="72">
        <v>28.57</v>
      </c>
      <c r="D340" s="192">
        <f t="shared" si="12"/>
        <v>-0.46195856873822971</v>
      </c>
      <c r="E340">
        <v>4.004368401892977E-2</v>
      </c>
      <c r="F340">
        <v>337</v>
      </c>
      <c r="G340">
        <f t="shared" ca="1" si="13"/>
        <v>-2.2495869120110232E-2</v>
      </c>
    </row>
    <row r="341" spans="2:7" x14ac:dyDescent="0.35">
      <c r="B341" s="191">
        <v>39919</v>
      </c>
      <c r="C341" s="72">
        <v>53.1</v>
      </c>
      <c r="D341" s="192">
        <f t="shared" si="12"/>
        <v>3.5191489361702128</v>
      </c>
      <c r="E341">
        <v>3.9952996474735603E-2</v>
      </c>
      <c r="F341">
        <v>338</v>
      </c>
      <c r="G341">
        <f t="shared" ca="1" si="13"/>
        <v>2.615891875723746E-2</v>
      </c>
    </row>
    <row r="342" spans="2:7" x14ac:dyDescent="0.35">
      <c r="B342" s="191">
        <v>35425</v>
      </c>
      <c r="C342" s="72">
        <v>11.75</v>
      </c>
      <c r="D342" s="192">
        <f t="shared" si="12"/>
        <v>-0.84624443862863119</v>
      </c>
      <c r="E342">
        <v>3.9823008849557473E-2</v>
      </c>
      <c r="F342">
        <v>339</v>
      </c>
      <c r="G342">
        <f t="shared" ca="1" si="13"/>
        <v>2.4075285543526989E-2</v>
      </c>
    </row>
    <row r="343" spans="2:7" x14ac:dyDescent="0.35">
      <c r="B343" s="191">
        <v>40879</v>
      </c>
      <c r="C343" s="72">
        <v>76.42</v>
      </c>
      <c r="D343" s="192">
        <f t="shared" si="12"/>
        <v>-0.74727164495006282</v>
      </c>
      <c r="E343">
        <v>3.9727891156462691E-2</v>
      </c>
      <c r="F343">
        <v>340</v>
      </c>
      <c r="G343">
        <f t="shared" ca="1" si="13"/>
        <v>2.6470814830470531E-2</v>
      </c>
    </row>
    <row r="344" spans="2:7" x14ac:dyDescent="0.35">
      <c r="B344" s="191">
        <v>43112</v>
      </c>
      <c r="C344" s="72">
        <v>302.38</v>
      </c>
      <c r="D344" s="192">
        <f t="shared" si="12"/>
        <v>2.8397460317460319</v>
      </c>
      <c r="E344">
        <v>3.9713922222604392E-2</v>
      </c>
      <c r="F344">
        <v>341</v>
      </c>
      <c r="G344">
        <f t="shared" ca="1" si="13"/>
        <v>6.5023078957928218E-4</v>
      </c>
    </row>
    <row r="345" spans="2:7" x14ac:dyDescent="0.35">
      <c r="B345" s="191">
        <v>40911</v>
      </c>
      <c r="C345" s="72">
        <v>78.75</v>
      </c>
      <c r="D345" s="192">
        <f t="shared" si="12"/>
        <v>0.14678899082568808</v>
      </c>
      <c r="E345">
        <v>3.9603960396039639E-2</v>
      </c>
      <c r="F345">
        <v>342</v>
      </c>
      <c r="G345">
        <f t="shared" ca="1" si="13"/>
        <v>3.2093754224266538E-2</v>
      </c>
    </row>
    <row r="346" spans="2:7" x14ac:dyDescent="0.35">
      <c r="B346" s="191">
        <v>39568</v>
      </c>
      <c r="C346" s="72">
        <v>68.67</v>
      </c>
      <c r="D346" s="192">
        <f t="shared" si="12"/>
        <v>-0.4061743341404358</v>
      </c>
      <c r="E346">
        <v>3.9509536784741117E-2</v>
      </c>
      <c r="F346">
        <v>343</v>
      </c>
      <c r="G346">
        <f t="shared" ca="1" si="13"/>
        <v>3.9380383354449856E-3</v>
      </c>
    </row>
    <row r="347" spans="2:7" x14ac:dyDescent="0.35">
      <c r="B347" s="191">
        <v>41453</v>
      </c>
      <c r="C347" s="72">
        <v>115.64</v>
      </c>
      <c r="D347" s="192">
        <f t="shared" si="12"/>
        <v>9.6580645161290324</v>
      </c>
      <c r="E347">
        <v>3.9460674157303366E-2</v>
      </c>
      <c r="F347">
        <v>344</v>
      </c>
      <c r="G347">
        <f t="shared" ca="1" si="13"/>
        <v>-1.1093129235017613E-2</v>
      </c>
    </row>
    <row r="348" spans="2:7" x14ac:dyDescent="0.35">
      <c r="B348" s="191">
        <v>37400</v>
      </c>
      <c r="C348" s="72">
        <v>10.85</v>
      </c>
      <c r="D348" s="192">
        <f t="shared" si="12"/>
        <v>-0.2548076923076924</v>
      </c>
      <c r="E348">
        <v>3.9272030651340994E-2</v>
      </c>
      <c r="F348">
        <v>345</v>
      </c>
      <c r="G348">
        <f t="shared" ca="1" si="13"/>
        <v>7.4940109103356096E-3</v>
      </c>
    </row>
    <row r="349" spans="2:7" x14ac:dyDescent="0.35">
      <c r="B349" s="191">
        <v>36893</v>
      </c>
      <c r="C349" s="72">
        <v>14.56</v>
      </c>
      <c r="D349" s="192">
        <f t="shared" si="12"/>
        <v>-0.79727095516569202</v>
      </c>
      <c r="E349">
        <v>3.9257673090649536E-2</v>
      </c>
      <c r="F349">
        <v>346</v>
      </c>
      <c r="G349">
        <f t="shared" ca="1" si="13"/>
        <v>5.6619763602729052E-3</v>
      </c>
    </row>
    <row r="350" spans="2:7" x14ac:dyDescent="0.35">
      <c r="B350" s="191">
        <v>40123</v>
      </c>
      <c r="C350" s="72">
        <v>71.819999999999993</v>
      </c>
      <c r="D350" s="192">
        <f t="shared" si="12"/>
        <v>-0.91174085088603241</v>
      </c>
      <c r="E350">
        <v>3.921284908117495E-2</v>
      </c>
      <c r="F350">
        <v>347</v>
      </c>
      <c r="G350">
        <f t="shared" ca="1" si="13"/>
        <v>5.5626710588343271E-3</v>
      </c>
    </row>
    <row r="351" spans="2:7" x14ac:dyDescent="0.35">
      <c r="B351" s="191">
        <v>44482</v>
      </c>
      <c r="C351" s="72">
        <v>813.74</v>
      </c>
      <c r="D351" s="192">
        <f t="shared" si="12"/>
        <v>11.949395289624443</v>
      </c>
      <c r="E351">
        <v>3.9206170821413977E-2</v>
      </c>
      <c r="F351">
        <v>348</v>
      </c>
      <c r="G351">
        <f t="shared" ca="1" si="13"/>
        <v>1.7560376322148075E-2</v>
      </c>
    </row>
    <row r="352" spans="2:7" x14ac:dyDescent="0.35">
      <c r="B352" s="191">
        <v>38839</v>
      </c>
      <c r="C352" s="72">
        <v>62.84</v>
      </c>
      <c r="D352" s="192">
        <f t="shared" si="12"/>
        <v>-0.92190296281566908</v>
      </c>
      <c r="E352">
        <v>3.9192988258640815E-2</v>
      </c>
      <c r="F352">
        <v>349</v>
      </c>
      <c r="G352">
        <f t="shared" ca="1" si="13"/>
        <v>1.0774690830420955E-3</v>
      </c>
    </row>
    <row r="353" spans="2:7" x14ac:dyDescent="0.35">
      <c r="B353" s="191">
        <v>45084</v>
      </c>
      <c r="C353" s="72">
        <v>804.64</v>
      </c>
      <c r="D353" s="192">
        <f t="shared" si="12"/>
        <v>1.4889108849639641</v>
      </c>
      <c r="E353">
        <v>3.9130097889815696E-2</v>
      </c>
      <c r="F353">
        <v>350</v>
      </c>
      <c r="G353">
        <f t="shared" ca="1" si="13"/>
        <v>-1.9747832451899937E-2</v>
      </c>
    </row>
    <row r="354" spans="2:7" x14ac:dyDescent="0.35">
      <c r="B354" s="191">
        <v>43840</v>
      </c>
      <c r="C354" s="72">
        <v>323.29000000000002</v>
      </c>
      <c r="D354" s="192">
        <f t="shared" si="12"/>
        <v>13.775594149908594</v>
      </c>
      <c r="E354">
        <v>3.8949770222065139E-2</v>
      </c>
      <c r="F354">
        <v>351</v>
      </c>
      <c r="G354">
        <f t="shared" ca="1" si="13"/>
        <v>1.487531528495584E-2</v>
      </c>
    </row>
    <row r="355" spans="2:7" x14ac:dyDescent="0.35">
      <c r="B355" s="191">
        <v>35598</v>
      </c>
      <c r="C355" s="72">
        <v>21.88</v>
      </c>
      <c r="D355" s="192">
        <f t="shared" si="12"/>
        <v>-0.92968473824597486</v>
      </c>
      <c r="E355">
        <v>3.8936372269705588E-2</v>
      </c>
      <c r="F355">
        <v>352</v>
      </c>
      <c r="G355">
        <f t="shared" ca="1" si="13"/>
        <v>-3.2106032448076176E-3</v>
      </c>
    </row>
    <row r="356" spans="2:7" x14ac:dyDescent="0.35">
      <c r="B356" s="191">
        <v>43839</v>
      </c>
      <c r="C356" s="72">
        <v>311.17</v>
      </c>
      <c r="D356" s="192">
        <f t="shared" si="12"/>
        <v>11.362733412793007</v>
      </c>
      <c r="E356">
        <v>3.8895566239316448E-2</v>
      </c>
      <c r="F356">
        <v>353</v>
      </c>
      <c r="G356">
        <f t="shared" ca="1" si="13"/>
        <v>-1.6868194814486353E-2</v>
      </c>
    </row>
    <row r="357" spans="2:7" x14ac:dyDescent="0.35">
      <c r="B357" s="191">
        <v>35900</v>
      </c>
      <c r="C357" s="72">
        <v>25.17</v>
      </c>
      <c r="D357" s="192">
        <f t="shared" si="12"/>
        <v>0.99761904761904785</v>
      </c>
      <c r="E357">
        <v>3.8794882377218398E-2</v>
      </c>
      <c r="F357">
        <v>354</v>
      </c>
      <c r="G357">
        <f t="shared" ca="1" si="13"/>
        <v>1.6414437388884047E-2</v>
      </c>
    </row>
    <row r="358" spans="2:7" x14ac:dyDescent="0.35">
      <c r="B358" s="191">
        <v>37235</v>
      </c>
      <c r="C358" s="72">
        <v>12.6</v>
      </c>
      <c r="D358" s="192">
        <f t="shared" si="12"/>
        <v>-0.44761069706269174</v>
      </c>
      <c r="E358">
        <v>3.8746908491343657E-2</v>
      </c>
      <c r="F358">
        <v>355</v>
      </c>
      <c r="G358">
        <f t="shared" ca="1" si="13"/>
        <v>2.3328503007884204E-2</v>
      </c>
    </row>
    <row r="359" spans="2:7" x14ac:dyDescent="0.35">
      <c r="B359" s="191">
        <v>36346</v>
      </c>
      <c r="C359" s="72">
        <v>22.81</v>
      </c>
      <c r="D359" s="192">
        <f t="shared" si="12"/>
        <v>-0.93896500053515997</v>
      </c>
      <c r="E359">
        <v>3.8706739526411571E-2</v>
      </c>
      <c r="F359">
        <v>356</v>
      </c>
      <c r="G359">
        <f t="shared" ca="1" si="13"/>
        <v>-2.282684987344823E-2</v>
      </c>
    </row>
    <row r="360" spans="2:7" x14ac:dyDescent="0.35">
      <c r="B360" s="191">
        <v>43866</v>
      </c>
      <c r="C360" s="72">
        <v>373.72</v>
      </c>
      <c r="D360" s="192">
        <f t="shared" si="12"/>
        <v>19.46659364731654</v>
      </c>
      <c r="E360">
        <v>3.8688160088938384E-2</v>
      </c>
      <c r="F360">
        <v>357</v>
      </c>
      <c r="G360">
        <f t="shared" ca="1" si="13"/>
        <v>-1.3530706684350366E-2</v>
      </c>
    </row>
    <row r="361" spans="2:7" x14ac:dyDescent="0.35">
      <c r="B361" s="191">
        <v>36928</v>
      </c>
      <c r="C361" s="72">
        <v>18.260000000000002</v>
      </c>
      <c r="D361" s="192">
        <f t="shared" si="12"/>
        <v>-0.80227395776935562</v>
      </c>
      <c r="E361">
        <v>3.8680318543800052E-2</v>
      </c>
      <c r="F361">
        <v>358</v>
      </c>
      <c r="G361">
        <f t="shared" ca="1" si="13"/>
        <v>-2.9154448622732011E-2</v>
      </c>
    </row>
    <row r="362" spans="2:7" x14ac:dyDescent="0.35">
      <c r="B362" s="191">
        <v>40409</v>
      </c>
      <c r="C362" s="72">
        <v>92.35</v>
      </c>
      <c r="D362" s="192">
        <f t="shared" si="12"/>
        <v>-0.89251504323839903</v>
      </c>
      <c r="E362">
        <v>3.8573999100314893E-2</v>
      </c>
      <c r="F362">
        <v>359</v>
      </c>
      <c r="G362">
        <f t="shared" ca="1" si="13"/>
        <v>-9.4739189159702257E-4</v>
      </c>
    </row>
    <row r="363" spans="2:7" x14ac:dyDescent="0.35">
      <c r="B363" s="191">
        <v>45175</v>
      </c>
      <c r="C363" s="72">
        <v>859.19</v>
      </c>
      <c r="D363" s="192">
        <f t="shared" si="12"/>
        <v>35.938521066208082</v>
      </c>
      <c r="E363">
        <v>3.8521974568486161E-2</v>
      </c>
      <c r="F363">
        <v>360</v>
      </c>
      <c r="G363">
        <f t="shared" ca="1" si="13"/>
        <v>-3.3418790472138252E-3</v>
      </c>
    </row>
    <row r="364" spans="2:7" x14ac:dyDescent="0.35">
      <c r="B364" s="191">
        <v>35825</v>
      </c>
      <c r="C364" s="72">
        <v>23.26</v>
      </c>
      <c r="D364" s="192">
        <f t="shared" si="12"/>
        <v>-0.76282247374324452</v>
      </c>
      <c r="E364">
        <v>3.839285714285734E-2</v>
      </c>
      <c r="F364">
        <v>361</v>
      </c>
      <c r="G364">
        <f t="shared" ca="1" si="13"/>
        <v>-1.2121230574071037E-3</v>
      </c>
    </row>
    <row r="365" spans="2:7" x14ac:dyDescent="0.35">
      <c r="B365" s="191">
        <v>40947</v>
      </c>
      <c r="C365" s="72">
        <v>98.07</v>
      </c>
      <c r="D365" s="192">
        <f t="shared" si="12"/>
        <v>4.7283878504672892</v>
      </c>
      <c r="E365">
        <v>3.8327157226045516E-2</v>
      </c>
      <c r="F365">
        <v>362</v>
      </c>
      <c r="G365">
        <f t="shared" ca="1" si="13"/>
        <v>4.4427271110880021E-3</v>
      </c>
    </row>
    <row r="366" spans="2:7" x14ac:dyDescent="0.35">
      <c r="B366" s="191">
        <v>36096</v>
      </c>
      <c r="C366" s="72">
        <v>17.12</v>
      </c>
      <c r="D366" s="192">
        <f t="shared" si="12"/>
        <v>-0.97857348468730054</v>
      </c>
      <c r="E366">
        <v>3.8204972710733864E-2</v>
      </c>
      <c r="F366">
        <v>363</v>
      </c>
      <c r="G366">
        <f t="shared" ca="1" si="13"/>
        <v>7.2490464935434607E-3</v>
      </c>
    </row>
    <row r="367" spans="2:7" x14ac:dyDescent="0.35">
      <c r="B367" s="191">
        <v>44425</v>
      </c>
      <c r="C367" s="72">
        <v>799.01</v>
      </c>
      <c r="D367" s="192">
        <f t="shared" si="12"/>
        <v>13.37068345323741</v>
      </c>
      <c r="E367">
        <v>3.8201166824755273E-2</v>
      </c>
      <c r="F367">
        <v>364</v>
      </c>
      <c r="G367">
        <f t="shared" ca="1" si="13"/>
        <v>-3.7908142964531849E-2</v>
      </c>
    </row>
    <row r="368" spans="2:7" x14ac:dyDescent="0.35">
      <c r="B368" s="191">
        <v>39055</v>
      </c>
      <c r="C368" s="72">
        <v>55.6</v>
      </c>
      <c r="D368" s="192">
        <f t="shared" si="12"/>
        <v>-0.57792454262506632</v>
      </c>
      <c r="E368">
        <v>3.8088125466766209E-2</v>
      </c>
      <c r="F368">
        <v>365</v>
      </c>
      <c r="G368">
        <f t="shared" ca="1" si="13"/>
        <v>-2.9127271597571256E-2</v>
      </c>
    </row>
    <row r="369" spans="2:7" x14ac:dyDescent="0.35">
      <c r="B369" s="191">
        <v>41628</v>
      </c>
      <c r="C369" s="72">
        <v>131.72999999999999</v>
      </c>
      <c r="D369" s="192">
        <f t="shared" si="12"/>
        <v>4.175563463819687E-2</v>
      </c>
      <c r="E369">
        <v>3.7979670632731777E-2</v>
      </c>
      <c r="F369">
        <v>366</v>
      </c>
      <c r="G369">
        <f t="shared" ca="1" si="13"/>
        <v>-3.9844888350243308E-2</v>
      </c>
    </row>
    <row r="370" spans="2:7" x14ac:dyDescent="0.35">
      <c r="B370" s="191">
        <v>41305</v>
      </c>
      <c r="C370" s="72">
        <v>126.45</v>
      </c>
      <c r="D370" s="192">
        <f t="shared" si="12"/>
        <v>-0.27651905252317199</v>
      </c>
      <c r="E370">
        <v>3.7836506894287636E-2</v>
      </c>
      <c r="F370">
        <v>367</v>
      </c>
      <c r="G370">
        <f t="shared" ca="1" si="13"/>
        <v>-1.6330214543279896E-2</v>
      </c>
    </row>
    <row r="371" spans="2:7" x14ac:dyDescent="0.35">
      <c r="B371" s="191">
        <v>43508</v>
      </c>
      <c r="C371" s="72">
        <v>174.78</v>
      </c>
      <c r="D371" s="192">
        <f t="shared" si="12"/>
        <v>1.2350383631713555</v>
      </c>
      <c r="E371">
        <v>3.7824357223442906E-2</v>
      </c>
      <c r="F371">
        <v>368</v>
      </c>
      <c r="G371">
        <f t="shared" ca="1" si="13"/>
        <v>4.631058494424487E-3</v>
      </c>
    </row>
    <row r="372" spans="2:7" x14ac:dyDescent="0.35">
      <c r="B372" s="191">
        <v>40049</v>
      </c>
      <c r="C372" s="72">
        <v>78.2</v>
      </c>
      <c r="D372" s="192">
        <f t="shared" si="12"/>
        <v>2.1659919028340084</v>
      </c>
      <c r="E372">
        <v>3.782349037823507E-2</v>
      </c>
      <c r="F372">
        <v>369</v>
      </c>
      <c r="G372">
        <f t="shared" ca="1" si="13"/>
        <v>-1.3069003655269515E-2</v>
      </c>
    </row>
    <row r="373" spans="2:7" x14ac:dyDescent="0.35">
      <c r="B373" s="191">
        <v>38013</v>
      </c>
      <c r="C373" s="72">
        <v>24.7</v>
      </c>
      <c r="D373" s="192">
        <f t="shared" si="12"/>
        <v>-0.6537706756377909</v>
      </c>
      <c r="E373">
        <v>3.7815126050420034E-2</v>
      </c>
      <c r="F373">
        <v>370</v>
      </c>
      <c r="G373">
        <f t="shared" ca="1" si="13"/>
        <v>3.4711679261340597E-2</v>
      </c>
    </row>
    <row r="374" spans="2:7" x14ac:dyDescent="0.35">
      <c r="B374" s="191">
        <v>40826</v>
      </c>
      <c r="C374" s="72">
        <v>71.34</v>
      </c>
      <c r="D374" s="192">
        <f t="shared" si="12"/>
        <v>-9.5473564092810936E-2</v>
      </c>
      <c r="E374">
        <v>3.7672727272727302E-2</v>
      </c>
      <c r="F374">
        <v>371</v>
      </c>
      <c r="G374">
        <f t="shared" ca="1" si="13"/>
        <v>6.8167161271517817E-3</v>
      </c>
    </row>
    <row r="375" spans="2:7" x14ac:dyDescent="0.35">
      <c r="B375" s="191">
        <v>40724</v>
      </c>
      <c r="C375" s="72">
        <v>78.87</v>
      </c>
      <c r="D375" s="192">
        <f t="shared" si="12"/>
        <v>0.29337487700885556</v>
      </c>
      <c r="E375">
        <v>3.7626628075253299E-2</v>
      </c>
      <c r="F375">
        <v>372</v>
      </c>
      <c r="G375">
        <f t="shared" ca="1" si="13"/>
        <v>-2.0823836008993752E-2</v>
      </c>
    </row>
    <row r="376" spans="2:7" x14ac:dyDescent="0.35">
      <c r="B376" s="191">
        <v>39521</v>
      </c>
      <c r="C376" s="72">
        <v>60.98</v>
      </c>
      <c r="D376" s="192">
        <f t="shared" si="12"/>
        <v>2.61470065204505</v>
      </c>
      <c r="E376">
        <v>3.7604219840054354E-2</v>
      </c>
      <c r="F376">
        <v>373</v>
      </c>
      <c r="G376">
        <f t="shared" ca="1" si="13"/>
        <v>-1.1638703078733452E-2</v>
      </c>
    </row>
    <row r="377" spans="2:7" x14ac:dyDescent="0.35">
      <c r="B377" s="191">
        <v>36027</v>
      </c>
      <c r="C377" s="72">
        <v>16.87</v>
      </c>
      <c r="D377" s="192">
        <f t="shared" si="12"/>
        <v>-0.33082110273700915</v>
      </c>
      <c r="E377">
        <v>3.7515375153751584E-2</v>
      </c>
      <c r="F377">
        <v>374</v>
      </c>
      <c r="G377">
        <f t="shared" ca="1" si="13"/>
        <v>-1.3769346460169271E-2</v>
      </c>
    </row>
    <row r="378" spans="2:7" x14ac:dyDescent="0.35">
      <c r="B378" s="191">
        <v>36381</v>
      </c>
      <c r="C378" s="72">
        <v>25.21</v>
      </c>
      <c r="D378" s="192">
        <f t="shared" si="12"/>
        <v>-0.97708827512246543</v>
      </c>
      <c r="E378">
        <v>3.7448559670781867E-2</v>
      </c>
      <c r="F378">
        <v>375</v>
      </c>
      <c r="G378">
        <f t="shared" ca="1" si="13"/>
        <v>3.5070876253119637E-2</v>
      </c>
    </row>
    <row r="379" spans="2:7" x14ac:dyDescent="0.35">
      <c r="B379" s="191">
        <v>45295</v>
      </c>
      <c r="C379" s="72">
        <v>1100.31</v>
      </c>
      <c r="D379" s="192">
        <f t="shared" si="12"/>
        <v>-2.4867729556794282E-2</v>
      </c>
      <c r="E379">
        <v>3.7421508174463991E-2</v>
      </c>
      <c r="F379">
        <v>376</v>
      </c>
      <c r="G379">
        <f t="shared" ca="1" si="13"/>
        <v>5.8277061585399208E-4</v>
      </c>
    </row>
    <row r="380" spans="2:7" x14ac:dyDescent="0.35">
      <c r="B380" s="191">
        <v>45476</v>
      </c>
      <c r="C380" s="72">
        <v>1128.3699999999999</v>
      </c>
      <c r="D380" s="192">
        <f t="shared" si="12"/>
        <v>9.0630518148577544</v>
      </c>
      <c r="E380">
        <v>3.7419437880974682E-2</v>
      </c>
      <c r="F380">
        <v>377</v>
      </c>
      <c r="G380">
        <f t="shared" ca="1" si="13"/>
        <v>-6.9814400927133893E-3</v>
      </c>
    </row>
    <row r="381" spans="2:7" x14ac:dyDescent="0.35">
      <c r="B381" s="191">
        <v>42388</v>
      </c>
      <c r="C381" s="72">
        <v>112.13</v>
      </c>
      <c r="D381" s="192">
        <f t="shared" si="12"/>
        <v>0.19835417334615801</v>
      </c>
      <c r="E381">
        <v>3.7376260523637628E-2</v>
      </c>
      <c r="F381">
        <v>378</v>
      </c>
      <c r="G381">
        <f t="shared" ca="1" si="13"/>
        <v>3.5822791199497496E-3</v>
      </c>
    </row>
    <row r="382" spans="2:7" x14ac:dyDescent="0.35">
      <c r="B382" s="191">
        <v>40998</v>
      </c>
      <c r="C382" s="72">
        <v>93.57</v>
      </c>
      <c r="D382" s="192">
        <f t="shared" si="12"/>
        <v>0.7267023436058313</v>
      </c>
      <c r="E382">
        <v>3.7361419068736135E-2</v>
      </c>
      <c r="F382">
        <v>379</v>
      </c>
      <c r="G382">
        <f t="shared" ca="1" si="13"/>
        <v>-8.9211694616757736E-3</v>
      </c>
    </row>
    <row r="383" spans="2:7" x14ac:dyDescent="0.35">
      <c r="B383" s="191">
        <v>38656</v>
      </c>
      <c r="C383" s="72">
        <v>54.19</v>
      </c>
      <c r="D383" s="192">
        <f t="shared" si="12"/>
        <v>3.623720136518771</v>
      </c>
      <c r="E383">
        <v>3.7327718223583384E-2</v>
      </c>
      <c r="F383">
        <v>380</v>
      </c>
      <c r="G383">
        <f t="shared" ca="1" si="13"/>
        <v>9.4073856373865419E-3</v>
      </c>
    </row>
    <row r="384" spans="2:7" x14ac:dyDescent="0.35">
      <c r="B384" s="191">
        <v>37217</v>
      </c>
      <c r="C384" s="72">
        <v>11.72</v>
      </c>
      <c r="D384" s="192">
        <f t="shared" si="12"/>
        <v>-0.95612294560293509</v>
      </c>
      <c r="E384">
        <v>3.7168141592920367E-2</v>
      </c>
      <c r="F384">
        <v>381</v>
      </c>
      <c r="G384">
        <f t="shared" ca="1" si="13"/>
        <v>2.2047759562225013E-3</v>
      </c>
    </row>
    <row r="385" spans="2:7" x14ac:dyDescent="0.35">
      <c r="B385" s="191">
        <v>43067</v>
      </c>
      <c r="C385" s="72">
        <v>267.11</v>
      </c>
      <c r="D385" s="192">
        <f t="shared" si="12"/>
        <v>15.757214554579676</v>
      </c>
      <c r="E385">
        <v>3.7119006018248912E-2</v>
      </c>
      <c r="F385">
        <v>382</v>
      </c>
      <c r="G385">
        <f t="shared" ca="1" si="13"/>
        <v>1.9028606760678045E-2</v>
      </c>
    </row>
    <row r="386" spans="2:7" x14ac:dyDescent="0.35">
      <c r="B386" s="191">
        <v>37781</v>
      </c>
      <c r="C386" s="72">
        <v>15.94</v>
      </c>
      <c r="D386" s="192">
        <f t="shared" si="12"/>
        <v>-1.7868145409735137E-2</v>
      </c>
      <c r="E386">
        <v>3.7085230969420957E-2</v>
      </c>
      <c r="F386">
        <v>383</v>
      </c>
      <c r="G386">
        <f t="shared" ca="1" si="13"/>
        <v>-5.2798334405246394E-2</v>
      </c>
    </row>
    <row r="387" spans="2:7" x14ac:dyDescent="0.35">
      <c r="B387" s="191">
        <v>36082</v>
      </c>
      <c r="C387" s="72">
        <v>16.23</v>
      </c>
      <c r="D387" s="192">
        <f t="shared" si="12"/>
        <v>9.2193808882907291E-2</v>
      </c>
      <c r="E387">
        <v>3.706070287539931E-2</v>
      </c>
      <c r="F387">
        <v>384</v>
      </c>
      <c r="G387">
        <f t="shared" ca="1" si="13"/>
        <v>-1.0299097202203854E-2</v>
      </c>
    </row>
    <row r="388" spans="2:7" x14ac:dyDescent="0.35">
      <c r="B388" s="191">
        <v>36740</v>
      </c>
      <c r="C388" s="72">
        <v>14.86</v>
      </c>
      <c r="D388" s="192">
        <f t="shared" ref="D388:D451" si="14">C388/C389-1</f>
        <v>-0.18486012068019753</v>
      </c>
      <c r="E388">
        <v>3.6985345429169536E-2</v>
      </c>
      <c r="F388">
        <v>385</v>
      </c>
      <c r="G388">
        <f t="shared" ca="1" si="13"/>
        <v>1.2638621274071095E-3</v>
      </c>
    </row>
    <row r="389" spans="2:7" x14ac:dyDescent="0.35">
      <c r="B389" s="191">
        <v>35107</v>
      </c>
      <c r="C389" s="72">
        <v>18.23</v>
      </c>
      <c r="D389" s="192">
        <f t="shared" si="14"/>
        <v>-0.97688601496132876</v>
      </c>
      <c r="E389">
        <v>3.697383390216169E-2</v>
      </c>
      <c r="F389">
        <v>386</v>
      </c>
      <c r="G389">
        <f t="shared" ref="G389:G452" ca="1" si="15">_xlfn.NORM.INV(RAND(),M$5,M$6)</f>
        <v>-1.488297340064988E-2</v>
      </c>
    </row>
    <row r="390" spans="2:7" x14ac:dyDescent="0.35">
      <c r="B390" s="191">
        <v>44677</v>
      </c>
      <c r="C390" s="72">
        <v>788.7</v>
      </c>
      <c r="D390" s="192">
        <f t="shared" si="14"/>
        <v>2.0780939000117082</v>
      </c>
      <c r="E390">
        <v>3.6958150909162546E-2</v>
      </c>
      <c r="F390">
        <v>387</v>
      </c>
      <c r="G390">
        <f t="shared" ca="1" si="15"/>
        <v>-6.1215433408582619E-3</v>
      </c>
    </row>
    <row r="391" spans="2:7" x14ac:dyDescent="0.35">
      <c r="B391" s="191">
        <v>43683</v>
      </c>
      <c r="C391" s="72">
        <v>256.23</v>
      </c>
      <c r="D391" s="192">
        <f t="shared" si="14"/>
        <v>-0.15110654651470967</v>
      </c>
      <c r="E391">
        <v>3.6948603804128011E-2</v>
      </c>
      <c r="F391">
        <v>388</v>
      </c>
      <c r="G391">
        <f t="shared" ca="1" si="15"/>
        <v>1.8128190193573982E-2</v>
      </c>
    </row>
    <row r="392" spans="2:7" x14ac:dyDescent="0.35">
      <c r="B392" s="191">
        <v>43797</v>
      </c>
      <c r="C392" s="72">
        <v>301.83999999999997</v>
      </c>
      <c r="D392" s="192">
        <f t="shared" si="14"/>
        <v>3.2802041973908107</v>
      </c>
      <c r="E392">
        <v>3.693015905733632E-2</v>
      </c>
      <c r="F392">
        <v>389</v>
      </c>
      <c r="G392">
        <f t="shared" ca="1" si="15"/>
        <v>1.8060627457715372E-3</v>
      </c>
    </row>
    <row r="393" spans="2:7" x14ac:dyDescent="0.35">
      <c r="B393" s="191">
        <v>40037</v>
      </c>
      <c r="C393" s="72">
        <v>70.52</v>
      </c>
      <c r="D393" s="192">
        <f t="shared" si="14"/>
        <v>5.2740213523131665</v>
      </c>
      <c r="E393">
        <v>3.6906337303337589E-2</v>
      </c>
      <c r="F393">
        <v>390</v>
      </c>
      <c r="G393">
        <f t="shared" ca="1" si="15"/>
        <v>3.1527799213539591E-2</v>
      </c>
    </row>
    <row r="394" spans="2:7" x14ac:dyDescent="0.35">
      <c r="B394" s="191">
        <v>37378</v>
      </c>
      <c r="C394" s="72">
        <v>11.24</v>
      </c>
      <c r="D394" s="192">
        <f t="shared" si="14"/>
        <v>-0.8334074403438565</v>
      </c>
      <c r="E394">
        <v>3.6900369003689981E-2</v>
      </c>
      <c r="F394">
        <v>391</v>
      </c>
      <c r="G394">
        <f t="shared" ca="1" si="15"/>
        <v>-2.9911817546663593E-2</v>
      </c>
    </row>
    <row r="395" spans="2:7" x14ac:dyDescent="0.35">
      <c r="B395" s="191">
        <v>39227</v>
      </c>
      <c r="C395" s="72">
        <v>67.47</v>
      </c>
      <c r="D395" s="192">
        <f t="shared" si="14"/>
        <v>-0.35317802703480017</v>
      </c>
      <c r="E395">
        <v>3.6883356385431165E-2</v>
      </c>
      <c r="F395">
        <v>392</v>
      </c>
      <c r="G395">
        <f t="shared" ca="1" si="15"/>
        <v>3.743440276056819E-2</v>
      </c>
    </row>
    <row r="396" spans="2:7" x14ac:dyDescent="0.35">
      <c r="B396" s="191">
        <v>40428</v>
      </c>
      <c r="C396" s="72">
        <v>104.31</v>
      </c>
      <c r="D396" s="192">
        <f t="shared" si="14"/>
        <v>-4.6090534979423836E-2</v>
      </c>
      <c r="E396">
        <v>3.6878727634194863E-2</v>
      </c>
      <c r="F396">
        <v>393</v>
      </c>
      <c r="G396">
        <f t="shared" ca="1" si="15"/>
        <v>8.1682342889347268E-3</v>
      </c>
    </row>
    <row r="397" spans="2:7" x14ac:dyDescent="0.35">
      <c r="B397" s="191">
        <v>42690</v>
      </c>
      <c r="C397" s="72">
        <v>109.35</v>
      </c>
      <c r="D397" s="192">
        <f t="shared" si="14"/>
        <v>-0.88246611563141553</v>
      </c>
      <c r="E397">
        <v>3.67877121456337E-2</v>
      </c>
      <c r="F397">
        <v>394</v>
      </c>
      <c r="G397">
        <f t="shared" ca="1" si="15"/>
        <v>-1.5423895245542463E-3</v>
      </c>
    </row>
    <row r="398" spans="2:7" x14ac:dyDescent="0.35">
      <c r="B398" s="191">
        <v>45618</v>
      </c>
      <c r="C398" s="72">
        <v>930.37</v>
      </c>
      <c r="D398" s="192">
        <f t="shared" si="14"/>
        <v>51.267977528089887</v>
      </c>
      <c r="E398">
        <v>3.6739469578783268E-2</v>
      </c>
      <c r="F398">
        <v>395</v>
      </c>
      <c r="G398">
        <f t="shared" ca="1" si="15"/>
        <v>-1.1956856268467838E-3</v>
      </c>
    </row>
    <row r="399" spans="2:7" x14ac:dyDescent="0.35">
      <c r="B399" s="191">
        <v>35976</v>
      </c>
      <c r="C399" s="72">
        <v>17.8</v>
      </c>
      <c r="D399" s="192">
        <f t="shared" si="14"/>
        <v>-0.873336654095211</v>
      </c>
      <c r="E399">
        <v>3.669190448456594E-2</v>
      </c>
      <c r="F399">
        <v>396</v>
      </c>
      <c r="G399">
        <f t="shared" ca="1" si="15"/>
        <v>-1.2206228802466747E-2</v>
      </c>
    </row>
    <row r="400" spans="2:7" x14ac:dyDescent="0.35">
      <c r="B400" s="191">
        <v>41970</v>
      </c>
      <c r="C400" s="72">
        <v>140.53</v>
      </c>
      <c r="D400" s="192">
        <f t="shared" si="14"/>
        <v>10.287550200803214</v>
      </c>
      <c r="E400">
        <v>3.6662732369430406E-2</v>
      </c>
      <c r="F400">
        <v>397</v>
      </c>
      <c r="G400">
        <f t="shared" ca="1" si="15"/>
        <v>1.9890226724222668E-3</v>
      </c>
    </row>
    <row r="401" spans="2:7" x14ac:dyDescent="0.35">
      <c r="B401" s="191">
        <v>35438</v>
      </c>
      <c r="C401" s="72">
        <v>12.45</v>
      </c>
      <c r="D401" s="192">
        <f t="shared" si="14"/>
        <v>-0.7723116313094367</v>
      </c>
      <c r="E401">
        <v>3.6636136552872456E-2</v>
      </c>
      <c r="F401">
        <v>398</v>
      </c>
      <c r="G401">
        <f t="shared" ca="1" si="15"/>
        <v>-1.5160109842560445E-2</v>
      </c>
    </row>
    <row r="402" spans="2:7" x14ac:dyDescent="0.35">
      <c r="B402" s="191">
        <v>38574</v>
      </c>
      <c r="C402" s="72">
        <v>54.68</v>
      </c>
      <c r="D402" s="192">
        <f t="shared" si="14"/>
        <v>-0.92386839870236548</v>
      </c>
      <c r="E402">
        <v>3.6587677725118395E-2</v>
      </c>
      <c r="F402">
        <v>399</v>
      </c>
      <c r="G402">
        <f t="shared" ca="1" si="15"/>
        <v>2.3976410532648529E-3</v>
      </c>
    </row>
    <row r="403" spans="2:7" x14ac:dyDescent="0.35">
      <c r="B403" s="191">
        <v>44635</v>
      </c>
      <c r="C403" s="72">
        <v>718.23</v>
      </c>
      <c r="D403" s="192">
        <f t="shared" si="14"/>
        <v>5.3179978888106962</v>
      </c>
      <c r="E403">
        <v>3.6481708636986854E-2</v>
      </c>
      <c r="F403">
        <v>400</v>
      </c>
      <c r="G403">
        <f t="shared" ca="1" si="15"/>
        <v>-4.9744982493977862E-3</v>
      </c>
    </row>
    <row r="404" spans="2:7" x14ac:dyDescent="0.35">
      <c r="B404" s="191">
        <v>42534</v>
      </c>
      <c r="C404" s="72">
        <v>113.68</v>
      </c>
      <c r="D404" s="192">
        <f t="shared" si="14"/>
        <v>-0.19433026222537197</v>
      </c>
      <c r="E404">
        <v>3.6375239310785012E-2</v>
      </c>
      <c r="F404">
        <v>401</v>
      </c>
      <c r="G404">
        <f t="shared" ca="1" si="15"/>
        <v>2.046144461609533E-2</v>
      </c>
    </row>
    <row r="405" spans="2:7" x14ac:dyDescent="0.35">
      <c r="B405" s="191">
        <v>41276</v>
      </c>
      <c r="C405" s="72">
        <v>141.1</v>
      </c>
      <c r="D405" s="192">
        <f t="shared" si="14"/>
        <v>1.2761735763832873</v>
      </c>
      <c r="E405">
        <v>3.6356959236136577E-2</v>
      </c>
      <c r="F405">
        <v>402</v>
      </c>
      <c r="G405">
        <f t="shared" ca="1" si="15"/>
        <v>-5.31933413190661E-3</v>
      </c>
    </row>
    <row r="406" spans="2:7" x14ac:dyDescent="0.35">
      <c r="B406" s="191">
        <v>39405</v>
      </c>
      <c r="C406" s="72">
        <v>61.99</v>
      </c>
      <c r="D406" s="192">
        <f t="shared" si="14"/>
        <v>-0.55115487654767947</v>
      </c>
      <c r="E406">
        <v>3.627549314610512E-2</v>
      </c>
      <c r="F406">
        <v>403</v>
      </c>
      <c r="G406">
        <f t="shared" ca="1" si="15"/>
        <v>3.8486366909732694E-3</v>
      </c>
    </row>
    <row r="407" spans="2:7" x14ac:dyDescent="0.35">
      <c r="B407" s="191">
        <v>42657</v>
      </c>
      <c r="C407" s="72">
        <v>138.11000000000001</v>
      </c>
      <c r="D407" s="192">
        <f t="shared" si="14"/>
        <v>0.79901002995961989</v>
      </c>
      <c r="E407">
        <v>3.6239495798319421E-2</v>
      </c>
      <c r="F407">
        <v>404</v>
      </c>
      <c r="G407">
        <f t="shared" ca="1" si="15"/>
        <v>-3.6813270688480303E-2</v>
      </c>
    </row>
    <row r="408" spans="2:7" x14ac:dyDescent="0.35">
      <c r="B408" s="191">
        <v>40155</v>
      </c>
      <c r="C408" s="72">
        <v>76.77</v>
      </c>
      <c r="D408" s="192">
        <f t="shared" si="14"/>
        <v>-0.88296542472101958</v>
      </c>
      <c r="E408">
        <v>3.6172222972060908E-2</v>
      </c>
      <c r="F408">
        <v>405</v>
      </c>
      <c r="G408">
        <f t="shared" ca="1" si="15"/>
        <v>1.0419516843949504E-2</v>
      </c>
    </row>
    <row r="409" spans="2:7" x14ac:dyDescent="0.35">
      <c r="B409" s="191">
        <v>44628</v>
      </c>
      <c r="C409" s="72">
        <v>655.96</v>
      </c>
      <c r="D409" s="192">
        <f t="shared" si="14"/>
        <v>29.103717301514457</v>
      </c>
      <c r="E409">
        <v>3.6140772098312901E-2</v>
      </c>
      <c r="F409">
        <v>406</v>
      </c>
      <c r="G409">
        <f t="shared" ca="1" si="15"/>
        <v>2.1099165860718569E-2</v>
      </c>
    </row>
    <row r="410" spans="2:7" x14ac:dyDescent="0.35">
      <c r="B410" s="191">
        <v>36279</v>
      </c>
      <c r="C410" s="72">
        <v>21.79</v>
      </c>
      <c r="D410" s="192">
        <f t="shared" si="14"/>
        <v>0.24514285714285711</v>
      </c>
      <c r="E410">
        <v>3.6138849262957518E-2</v>
      </c>
      <c r="F410">
        <v>407</v>
      </c>
      <c r="G410">
        <f t="shared" ca="1" si="15"/>
        <v>-8.0096721706958904E-3</v>
      </c>
    </row>
    <row r="411" spans="2:7" x14ac:dyDescent="0.35">
      <c r="B411" s="191">
        <v>37872</v>
      </c>
      <c r="C411" s="72">
        <v>17.5</v>
      </c>
      <c r="D411" s="192">
        <f t="shared" si="14"/>
        <v>-0.15418076365393918</v>
      </c>
      <c r="E411">
        <v>3.6116044997039687E-2</v>
      </c>
      <c r="F411">
        <v>408</v>
      </c>
      <c r="G411">
        <f t="shared" ca="1" si="15"/>
        <v>2.6423397422145788E-2</v>
      </c>
    </row>
    <row r="412" spans="2:7" x14ac:dyDescent="0.35">
      <c r="B412" s="191">
        <v>35759</v>
      </c>
      <c r="C412" s="72">
        <v>20.69</v>
      </c>
      <c r="D412" s="192">
        <f t="shared" si="14"/>
        <v>-0.95177718214660301</v>
      </c>
      <c r="E412">
        <v>3.6054081121682735E-2</v>
      </c>
      <c r="F412">
        <v>409</v>
      </c>
      <c r="G412">
        <f t="shared" ca="1" si="15"/>
        <v>-1.2053917842666125E-2</v>
      </c>
    </row>
    <row r="413" spans="2:7" x14ac:dyDescent="0.35">
      <c r="B413" s="191">
        <v>44047</v>
      </c>
      <c r="C413" s="72">
        <v>429.05</v>
      </c>
      <c r="D413" s="192">
        <f t="shared" si="14"/>
        <v>2.2131356249531939</v>
      </c>
      <c r="E413">
        <v>3.60523519752729E-2</v>
      </c>
      <c r="F413">
        <v>410</v>
      </c>
      <c r="G413">
        <f t="shared" ca="1" si="15"/>
        <v>1.3553389955958627E-2</v>
      </c>
    </row>
    <row r="414" spans="2:7" x14ac:dyDescent="0.35">
      <c r="B414" s="191">
        <v>41550</v>
      </c>
      <c r="C414" s="72">
        <v>133.53</v>
      </c>
      <c r="D414" s="192">
        <f t="shared" si="14"/>
        <v>1.7290006131207849</v>
      </c>
      <c r="E414">
        <v>3.5999689657847833E-2</v>
      </c>
      <c r="F414">
        <v>411</v>
      </c>
      <c r="G414">
        <f t="shared" ca="1" si="15"/>
        <v>-4.6494674051147808E-2</v>
      </c>
    </row>
    <row r="415" spans="2:7" x14ac:dyDescent="0.35">
      <c r="B415" s="191">
        <v>39188</v>
      </c>
      <c r="C415" s="72">
        <v>48.93</v>
      </c>
      <c r="D415" s="192">
        <f t="shared" si="14"/>
        <v>1.0227366680446464</v>
      </c>
      <c r="E415">
        <v>3.5994071564683594E-2</v>
      </c>
      <c r="F415">
        <v>412</v>
      </c>
      <c r="G415">
        <f t="shared" ca="1" si="15"/>
        <v>-3.4925192080497874E-3</v>
      </c>
    </row>
    <row r="416" spans="2:7" x14ac:dyDescent="0.35">
      <c r="B416" s="191">
        <v>35713</v>
      </c>
      <c r="C416" s="72">
        <v>24.19</v>
      </c>
      <c r="D416" s="192">
        <f t="shared" si="14"/>
        <v>-0.67293131422390484</v>
      </c>
      <c r="E416">
        <v>3.5974304068522533E-2</v>
      </c>
      <c r="F416">
        <v>413</v>
      </c>
      <c r="G416">
        <f t="shared" ca="1" si="15"/>
        <v>-5.0380432342658321E-4</v>
      </c>
    </row>
    <row r="417" spans="2:7" x14ac:dyDescent="0.35">
      <c r="B417" s="191">
        <v>40151</v>
      </c>
      <c r="C417" s="72">
        <v>73.959999999999994</v>
      </c>
      <c r="D417" s="192">
        <f t="shared" si="14"/>
        <v>-0.34222696549270726</v>
      </c>
      <c r="E417">
        <v>3.585434173669455E-2</v>
      </c>
      <c r="F417">
        <v>414</v>
      </c>
      <c r="G417">
        <f t="shared" ca="1" si="15"/>
        <v>2.8104138132450013E-2</v>
      </c>
    </row>
    <row r="418" spans="2:7" x14ac:dyDescent="0.35">
      <c r="B418" s="191">
        <v>41372</v>
      </c>
      <c r="C418" s="72">
        <v>112.44</v>
      </c>
      <c r="D418" s="192">
        <f t="shared" si="14"/>
        <v>-0.83817391554647247</v>
      </c>
      <c r="E418">
        <v>3.5836020267157931E-2</v>
      </c>
      <c r="F418">
        <v>415</v>
      </c>
      <c r="G418">
        <f t="shared" ca="1" si="15"/>
        <v>-6.5115234882071084E-3</v>
      </c>
    </row>
    <row r="419" spans="2:7" x14ac:dyDescent="0.35">
      <c r="B419" s="191">
        <v>44630</v>
      </c>
      <c r="C419" s="72">
        <v>694.82</v>
      </c>
      <c r="D419" s="192">
        <f t="shared" si="14"/>
        <v>19.006334581053846</v>
      </c>
      <c r="E419">
        <v>3.5823432072630945E-2</v>
      </c>
      <c r="F419">
        <v>416</v>
      </c>
      <c r="G419">
        <f t="shared" ca="1" si="15"/>
        <v>-4.0417214775911644E-3</v>
      </c>
    </row>
    <row r="420" spans="2:7" x14ac:dyDescent="0.35">
      <c r="B420" s="191">
        <v>36574</v>
      </c>
      <c r="C420" s="72">
        <v>34.729999999999997</v>
      </c>
      <c r="D420" s="192">
        <f t="shared" si="14"/>
        <v>0.9665911664779161</v>
      </c>
      <c r="E420">
        <v>3.5788845809722414E-2</v>
      </c>
      <c r="F420">
        <v>417</v>
      </c>
      <c r="G420">
        <f t="shared" ca="1" si="15"/>
        <v>4.5634665057978238E-2</v>
      </c>
    </row>
    <row r="421" spans="2:7" x14ac:dyDescent="0.35">
      <c r="B421" s="191">
        <v>36062</v>
      </c>
      <c r="C421" s="72">
        <v>17.66</v>
      </c>
      <c r="D421" s="192">
        <f t="shared" si="14"/>
        <v>-0.78968679290222699</v>
      </c>
      <c r="E421">
        <v>3.5777126099706624E-2</v>
      </c>
      <c r="F421">
        <v>418</v>
      </c>
      <c r="G421">
        <f t="shared" ca="1" si="15"/>
        <v>-1.509572381552401E-2</v>
      </c>
    </row>
    <row r="422" spans="2:7" x14ac:dyDescent="0.35">
      <c r="B422" s="191">
        <v>40746</v>
      </c>
      <c r="C422" s="72">
        <v>83.97</v>
      </c>
      <c r="D422" s="192">
        <f t="shared" si="14"/>
        <v>4.1769420468557339</v>
      </c>
      <c r="E422">
        <v>3.5771555445911041E-2</v>
      </c>
      <c r="F422">
        <v>419</v>
      </c>
      <c r="G422">
        <f t="shared" ca="1" si="15"/>
        <v>6.5706404773406696E-3</v>
      </c>
    </row>
    <row r="423" spans="2:7" x14ac:dyDescent="0.35">
      <c r="B423" s="191">
        <v>37789</v>
      </c>
      <c r="C423" s="72">
        <v>16.22</v>
      </c>
      <c r="D423" s="192">
        <f t="shared" si="14"/>
        <v>-0.87684130599848142</v>
      </c>
      <c r="E423">
        <v>3.5759897828863352E-2</v>
      </c>
      <c r="F423">
        <v>420</v>
      </c>
      <c r="G423">
        <f t="shared" ca="1" si="15"/>
        <v>6.5478293309434018E-3</v>
      </c>
    </row>
    <row r="424" spans="2:7" x14ac:dyDescent="0.35">
      <c r="B424" s="191">
        <v>41190</v>
      </c>
      <c r="C424" s="72">
        <v>131.69999999999999</v>
      </c>
      <c r="D424" s="192">
        <f t="shared" si="14"/>
        <v>0.24503686897334087</v>
      </c>
      <c r="E424">
        <v>3.5621608870016308E-2</v>
      </c>
      <c r="F424">
        <v>421</v>
      </c>
      <c r="G424">
        <f t="shared" ca="1" si="15"/>
        <v>2.0026155685686348E-2</v>
      </c>
    </row>
    <row r="425" spans="2:7" x14ac:dyDescent="0.35">
      <c r="B425" s="191">
        <v>41121</v>
      </c>
      <c r="C425" s="72">
        <v>105.78</v>
      </c>
      <c r="D425" s="192">
        <f t="shared" si="14"/>
        <v>-0.86953465138938568</v>
      </c>
      <c r="E425">
        <v>3.553597650513951E-2</v>
      </c>
      <c r="F425">
        <v>422</v>
      </c>
      <c r="G425">
        <f t="shared" ca="1" si="15"/>
        <v>-9.6203038819921963E-4</v>
      </c>
    </row>
    <row r="426" spans="2:7" x14ac:dyDescent="0.35">
      <c r="B426" s="191">
        <v>44805</v>
      </c>
      <c r="C426" s="72">
        <v>810.79</v>
      </c>
      <c r="D426" s="192">
        <f t="shared" si="14"/>
        <v>-0.28439290032744635</v>
      </c>
      <c r="E426">
        <v>3.5518148611714206E-2</v>
      </c>
      <c r="F426">
        <v>423</v>
      </c>
      <c r="G426">
        <f t="shared" ca="1" si="15"/>
        <v>1.0679053842485317E-2</v>
      </c>
    </row>
    <row r="427" spans="2:7" x14ac:dyDescent="0.35">
      <c r="B427" s="191">
        <v>45303</v>
      </c>
      <c r="C427" s="72">
        <v>1133.01</v>
      </c>
      <c r="D427" s="192">
        <f t="shared" si="14"/>
        <v>19.014308426073132</v>
      </c>
      <c r="E427">
        <v>3.5516154092217533E-2</v>
      </c>
      <c r="F427">
        <v>424</v>
      </c>
      <c r="G427">
        <f t="shared" ca="1" si="15"/>
        <v>2.9795298263650724E-2</v>
      </c>
    </row>
    <row r="428" spans="2:7" x14ac:dyDescent="0.35">
      <c r="B428" s="191">
        <v>39325</v>
      </c>
      <c r="C428" s="72">
        <v>56.61</v>
      </c>
      <c r="D428" s="192">
        <f t="shared" si="14"/>
        <v>-0.86125340065194478</v>
      </c>
      <c r="E428">
        <v>3.5485641119443967E-2</v>
      </c>
      <c r="F428">
        <v>425</v>
      </c>
      <c r="G428">
        <f t="shared" ca="1" si="15"/>
        <v>-5.2243647082827874E-2</v>
      </c>
    </row>
    <row r="429" spans="2:7" x14ac:dyDescent="0.35">
      <c r="B429" s="191">
        <v>44041</v>
      </c>
      <c r="C429" s="72">
        <v>408.01</v>
      </c>
      <c r="D429" s="192">
        <f t="shared" si="14"/>
        <v>4.5876472199397424</v>
      </c>
      <c r="E429">
        <v>3.5453253476804392E-2</v>
      </c>
      <c r="F429">
        <v>426</v>
      </c>
      <c r="G429">
        <f t="shared" ca="1" si="15"/>
        <v>2.6865583896210382E-2</v>
      </c>
    </row>
    <row r="430" spans="2:7" x14ac:dyDescent="0.35">
      <c r="B430" s="191">
        <v>40038</v>
      </c>
      <c r="C430" s="72">
        <v>73.02</v>
      </c>
      <c r="D430" s="192">
        <f t="shared" si="14"/>
        <v>-0.45572450805008946</v>
      </c>
      <c r="E430">
        <v>3.5450935904707936E-2</v>
      </c>
      <c r="F430">
        <v>427</v>
      </c>
      <c r="G430">
        <f t="shared" ca="1" si="15"/>
        <v>-1.3880030341721762E-2</v>
      </c>
    </row>
    <row r="431" spans="2:7" x14ac:dyDescent="0.35">
      <c r="B431" s="191">
        <v>42012</v>
      </c>
      <c r="C431" s="72">
        <v>134.16</v>
      </c>
      <c r="D431" s="192">
        <f t="shared" si="14"/>
        <v>-0.26467525349410792</v>
      </c>
      <c r="E431">
        <v>3.5344960642074374E-2</v>
      </c>
      <c r="F431">
        <v>428</v>
      </c>
      <c r="G431">
        <f t="shared" ca="1" si="15"/>
        <v>1.4537192084184813E-2</v>
      </c>
    </row>
    <row r="432" spans="2:7" x14ac:dyDescent="0.35">
      <c r="B432" s="191">
        <v>42970</v>
      </c>
      <c r="C432" s="72">
        <v>182.45</v>
      </c>
      <c r="D432" s="192">
        <f t="shared" si="14"/>
        <v>9.7197414806110451</v>
      </c>
      <c r="E432">
        <v>3.5294785223855207E-2</v>
      </c>
      <c r="F432">
        <v>429</v>
      </c>
      <c r="G432">
        <f t="shared" ca="1" si="15"/>
        <v>1.5985454379989123E-2</v>
      </c>
    </row>
    <row r="433" spans="2:7" x14ac:dyDescent="0.35">
      <c r="B433" s="191">
        <v>35982</v>
      </c>
      <c r="C433" s="72">
        <v>17.02</v>
      </c>
      <c r="D433" s="192">
        <f t="shared" si="14"/>
        <v>-0.8420271022832746</v>
      </c>
      <c r="E433">
        <v>3.5279805352797844E-2</v>
      </c>
      <c r="F433">
        <v>430</v>
      </c>
      <c r="G433">
        <f t="shared" ca="1" si="15"/>
        <v>-4.6597811745463661E-3</v>
      </c>
    </row>
    <row r="434" spans="2:7" x14ac:dyDescent="0.35">
      <c r="B434" s="191">
        <v>40492</v>
      </c>
      <c r="C434" s="72">
        <v>107.74</v>
      </c>
      <c r="D434" s="192">
        <f t="shared" si="14"/>
        <v>4.8174946004319654</v>
      </c>
      <c r="E434">
        <v>3.5264725665417496E-2</v>
      </c>
      <c r="F434">
        <v>431</v>
      </c>
      <c r="G434">
        <f t="shared" ca="1" si="15"/>
        <v>-6.1580239807455868E-2</v>
      </c>
    </row>
    <row r="435" spans="2:7" x14ac:dyDescent="0.35">
      <c r="B435" s="191">
        <v>37924</v>
      </c>
      <c r="C435" s="72">
        <v>18.52</v>
      </c>
      <c r="D435" s="192">
        <f t="shared" si="14"/>
        <v>-0.89875355346599606</v>
      </c>
      <c r="E435">
        <v>3.5215204024594771E-2</v>
      </c>
      <c r="F435">
        <v>432</v>
      </c>
      <c r="G435">
        <f t="shared" ca="1" si="15"/>
        <v>-1.4565509462536728E-2</v>
      </c>
    </row>
    <row r="436" spans="2:7" x14ac:dyDescent="0.35">
      <c r="B436" s="191">
        <v>42977</v>
      </c>
      <c r="C436" s="72">
        <v>182.92</v>
      </c>
      <c r="D436" s="192">
        <f t="shared" si="14"/>
        <v>0.68979214780600451</v>
      </c>
      <c r="E436">
        <v>3.5200905489530365E-2</v>
      </c>
      <c r="F436">
        <v>433</v>
      </c>
      <c r="G436">
        <f t="shared" ca="1" si="15"/>
        <v>-2.9491852833790706E-2</v>
      </c>
    </row>
    <row r="437" spans="2:7" x14ac:dyDescent="0.35">
      <c r="B437" s="191">
        <v>41361</v>
      </c>
      <c r="C437" s="72">
        <v>108.25</v>
      </c>
      <c r="D437" s="192">
        <f t="shared" si="14"/>
        <v>0.88654583478563942</v>
      </c>
      <c r="E437">
        <v>3.5191737592043637E-2</v>
      </c>
      <c r="F437">
        <v>434</v>
      </c>
      <c r="G437">
        <f t="shared" ca="1" si="15"/>
        <v>-8.9009361141697638E-3</v>
      </c>
    </row>
    <row r="438" spans="2:7" x14ac:dyDescent="0.35">
      <c r="B438" s="191">
        <v>39990</v>
      </c>
      <c r="C438" s="72">
        <v>57.38</v>
      </c>
      <c r="D438" s="192">
        <f t="shared" si="14"/>
        <v>0.51079515534491859</v>
      </c>
      <c r="E438">
        <v>3.5179505682843226E-2</v>
      </c>
      <c r="F438">
        <v>435</v>
      </c>
      <c r="G438">
        <f t="shared" ca="1" si="15"/>
        <v>1.3559459511808626E-2</v>
      </c>
    </row>
    <row r="439" spans="2:7" x14ac:dyDescent="0.35">
      <c r="B439" s="191">
        <v>36454</v>
      </c>
      <c r="C439" s="72">
        <v>37.979999999999997</v>
      </c>
      <c r="D439" s="192">
        <f t="shared" si="14"/>
        <v>-0.17863321799307974</v>
      </c>
      <c r="E439">
        <v>3.5159443990188111E-2</v>
      </c>
      <c r="F439">
        <v>436</v>
      </c>
      <c r="G439">
        <f t="shared" ca="1" si="15"/>
        <v>1.730358470130703E-3</v>
      </c>
    </row>
    <row r="440" spans="2:7" x14ac:dyDescent="0.35">
      <c r="B440" s="191">
        <v>39160</v>
      </c>
      <c r="C440" s="72">
        <v>46.24</v>
      </c>
      <c r="D440" s="192">
        <f t="shared" si="14"/>
        <v>0.93553788195897858</v>
      </c>
      <c r="E440">
        <v>3.5146630848444049E-2</v>
      </c>
      <c r="F440">
        <v>437</v>
      </c>
      <c r="G440">
        <f t="shared" ca="1" si="15"/>
        <v>-1.942787531430166E-3</v>
      </c>
    </row>
    <row r="441" spans="2:7" x14ac:dyDescent="0.35">
      <c r="B441" s="191">
        <v>36270</v>
      </c>
      <c r="C441" s="72">
        <v>23.89</v>
      </c>
      <c r="D441" s="192">
        <f t="shared" si="14"/>
        <v>-0.80935280504349216</v>
      </c>
      <c r="E441">
        <v>3.5095320623916848E-2</v>
      </c>
      <c r="F441">
        <v>438</v>
      </c>
      <c r="G441">
        <f t="shared" ca="1" si="15"/>
        <v>-1.5988374489178551E-2</v>
      </c>
    </row>
    <row r="442" spans="2:7" x14ac:dyDescent="0.35">
      <c r="B442" s="191">
        <v>41424</v>
      </c>
      <c r="C442" s="72">
        <v>125.31</v>
      </c>
      <c r="D442" s="192">
        <f t="shared" si="14"/>
        <v>0.78453432070635154</v>
      </c>
      <c r="E442">
        <v>3.4935579781962378E-2</v>
      </c>
      <c r="F442">
        <v>439</v>
      </c>
      <c r="G442">
        <f t="shared" ca="1" si="15"/>
        <v>-1.1186970749592162E-2</v>
      </c>
    </row>
    <row r="443" spans="2:7" x14ac:dyDescent="0.35">
      <c r="B443" s="191">
        <v>39234</v>
      </c>
      <c r="C443" s="72">
        <v>70.22</v>
      </c>
      <c r="D443" s="192">
        <f t="shared" si="14"/>
        <v>-0.86318291637440581</v>
      </c>
      <c r="E443">
        <v>3.4929992630803319E-2</v>
      </c>
      <c r="F443">
        <v>440</v>
      </c>
      <c r="G443">
        <f t="shared" ca="1" si="15"/>
        <v>5.9578012912968228E-2</v>
      </c>
    </row>
    <row r="444" spans="2:7" x14ac:dyDescent="0.35">
      <c r="B444" s="191">
        <v>44162</v>
      </c>
      <c r="C444" s="72">
        <v>513.24</v>
      </c>
      <c r="D444" s="192">
        <f t="shared" si="14"/>
        <v>3.1504124211547797</v>
      </c>
      <c r="E444">
        <v>3.4924987901274296E-2</v>
      </c>
      <c r="F444">
        <v>441</v>
      </c>
      <c r="G444">
        <f t="shared" ca="1" si="15"/>
        <v>7.947696046859562E-3</v>
      </c>
    </row>
    <row r="445" spans="2:7" x14ac:dyDescent="0.35">
      <c r="B445" s="191">
        <v>42297</v>
      </c>
      <c r="C445" s="72">
        <v>123.66</v>
      </c>
      <c r="D445" s="192">
        <f t="shared" si="14"/>
        <v>0.95757479816368529</v>
      </c>
      <c r="E445">
        <v>3.4898317850866167E-2</v>
      </c>
      <c r="F445">
        <v>442</v>
      </c>
      <c r="G445">
        <f t="shared" ca="1" si="15"/>
        <v>-1.5135910020051881E-2</v>
      </c>
    </row>
    <row r="446" spans="2:7" x14ac:dyDescent="0.35">
      <c r="B446" s="191">
        <v>39517</v>
      </c>
      <c r="C446" s="72">
        <v>63.17</v>
      </c>
      <c r="D446" s="192">
        <f t="shared" si="14"/>
        <v>-0.26631823461091741</v>
      </c>
      <c r="E446">
        <v>3.4895150720838819E-2</v>
      </c>
      <c r="F446">
        <v>443</v>
      </c>
      <c r="G446">
        <f t="shared" ca="1" si="15"/>
        <v>-4.4079325604622606E-3</v>
      </c>
    </row>
    <row r="447" spans="2:7" x14ac:dyDescent="0.35">
      <c r="B447" s="191">
        <v>40638</v>
      </c>
      <c r="C447" s="72">
        <v>86.1</v>
      </c>
      <c r="D447" s="192">
        <f t="shared" si="14"/>
        <v>3.2020497803806736</v>
      </c>
      <c r="E447">
        <v>3.4855769230769162E-2</v>
      </c>
      <c r="F447">
        <v>444</v>
      </c>
      <c r="G447">
        <f t="shared" ca="1" si="15"/>
        <v>2.9163049484999515E-3</v>
      </c>
    </row>
    <row r="448" spans="2:7" x14ac:dyDescent="0.35">
      <c r="B448" s="191">
        <v>35594</v>
      </c>
      <c r="C448" s="72">
        <v>20.49</v>
      </c>
      <c r="D448" s="192">
        <f t="shared" si="14"/>
        <v>-0.93146011038635224</v>
      </c>
      <c r="E448">
        <v>3.4848484848484684E-2</v>
      </c>
      <c r="F448">
        <v>445</v>
      </c>
      <c r="G448">
        <f t="shared" ca="1" si="15"/>
        <v>7.5071934716277365E-3</v>
      </c>
    </row>
    <row r="449" spans="2:7" x14ac:dyDescent="0.35">
      <c r="B449" s="191">
        <v>43936</v>
      </c>
      <c r="C449" s="72">
        <v>298.95</v>
      </c>
      <c r="D449" s="192">
        <f t="shared" si="14"/>
        <v>20.353571428571428</v>
      </c>
      <c r="E449">
        <v>3.4751306635284251E-2</v>
      </c>
      <c r="F449">
        <v>446</v>
      </c>
      <c r="G449">
        <f t="shared" ca="1" si="15"/>
        <v>2.1701924614747219E-2</v>
      </c>
    </row>
    <row r="450" spans="2:7" x14ac:dyDescent="0.35">
      <c r="B450" s="191">
        <v>37034</v>
      </c>
      <c r="C450" s="72">
        <v>14</v>
      </c>
      <c r="D450" s="192">
        <f t="shared" si="14"/>
        <v>-0.94167638726878855</v>
      </c>
      <c r="E450">
        <v>3.4737620103473921E-2</v>
      </c>
      <c r="F450">
        <v>447</v>
      </c>
      <c r="G450">
        <f t="shared" ca="1" si="15"/>
        <v>3.3423344532151192E-2</v>
      </c>
    </row>
    <row r="451" spans="2:7" x14ac:dyDescent="0.35">
      <c r="B451" s="191">
        <v>43620</v>
      </c>
      <c r="C451" s="72">
        <v>240.04</v>
      </c>
      <c r="D451" s="192">
        <f t="shared" si="14"/>
        <v>8.682936668011294</v>
      </c>
      <c r="E451">
        <v>3.4699771541876645E-2</v>
      </c>
      <c r="F451">
        <v>448</v>
      </c>
      <c r="G451">
        <f t="shared" ca="1" si="15"/>
        <v>3.7579932356738184E-2</v>
      </c>
    </row>
    <row r="452" spans="2:7" x14ac:dyDescent="0.35">
      <c r="B452" s="191">
        <v>36353</v>
      </c>
      <c r="C452" s="72">
        <v>24.79</v>
      </c>
      <c r="D452" s="192">
        <f t="shared" ref="D452:D515" si="16">C452/C453-1</f>
        <v>-0.91108959185137361</v>
      </c>
      <c r="E452">
        <v>3.4641068447412326E-2</v>
      </c>
      <c r="F452">
        <v>449</v>
      </c>
      <c r="G452">
        <f t="shared" ca="1" si="15"/>
        <v>-6.5250871166187014E-3</v>
      </c>
    </row>
    <row r="453" spans="2:7" x14ac:dyDescent="0.35">
      <c r="B453" s="191">
        <v>43929</v>
      </c>
      <c r="C453" s="72">
        <v>278.82</v>
      </c>
      <c r="D453" s="192">
        <f t="shared" si="16"/>
        <v>20.68118195956454</v>
      </c>
      <c r="E453">
        <v>3.462095068462645E-2</v>
      </c>
      <c r="F453">
        <v>450</v>
      </c>
      <c r="G453">
        <f t="shared" ref="G453:G516" ca="1" si="17">_xlfn.NORM.INV(RAND(),M$5,M$6)</f>
        <v>-1.9693904840539418E-2</v>
      </c>
    </row>
    <row r="454" spans="2:7" x14ac:dyDescent="0.35">
      <c r="B454" s="191">
        <v>37706</v>
      </c>
      <c r="C454" s="72">
        <v>12.86</v>
      </c>
      <c r="D454" s="192">
        <f t="shared" si="16"/>
        <v>-0.80808834502313087</v>
      </c>
      <c r="E454">
        <v>3.4593724859211639E-2</v>
      </c>
      <c r="F454">
        <v>451</v>
      </c>
      <c r="G454">
        <f t="shared" ca="1" si="17"/>
        <v>8.6628862569010576E-3</v>
      </c>
    </row>
    <row r="455" spans="2:7" x14ac:dyDescent="0.35">
      <c r="B455" s="191">
        <v>40025</v>
      </c>
      <c r="C455" s="72">
        <v>67.010000000000005</v>
      </c>
      <c r="D455" s="192">
        <f t="shared" si="16"/>
        <v>-0.4583737471710313</v>
      </c>
      <c r="E455">
        <v>3.4583912305079734E-2</v>
      </c>
      <c r="F455">
        <v>452</v>
      </c>
      <c r="G455">
        <f t="shared" ca="1" si="17"/>
        <v>4.8185687441558026E-3</v>
      </c>
    </row>
    <row r="456" spans="2:7" x14ac:dyDescent="0.35">
      <c r="B456" s="191">
        <v>41519</v>
      </c>
      <c r="C456" s="72">
        <v>123.72</v>
      </c>
      <c r="D456" s="192">
        <f t="shared" si="16"/>
        <v>-0.14380622837370238</v>
      </c>
      <c r="E456">
        <v>3.4534660088636038E-2</v>
      </c>
      <c r="F456">
        <v>453</v>
      </c>
      <c r="G456">
        <f t="shared" ca="1" si="17"/>
        <v>-3.9317115259599779E-2</v>
      </c>
    </row>
    <row r="457" spans="2:7" x14ac:dyDescent="0.35">
      <c r="B457" s="191">
        <v>41813</v>
      </c>
      <c r="C457" s="72">
        <v>144.5</v>
      </c>
      <c r="D457" s="192">
        <f t="shared" si="16"/>
        <v>3.5326223337515685</v>
      </c>
      <c r="E457">
        <v>3.4507445589919694E-2</v>
      </c>
      <c r="F457">
        <v>454</v>
      </c>
      <c r="G457">
        <f t="shared" ca="1" si="17"/>
        <v>-7.5954048125700911E-3</v>
      </c>
    </row>
    <row r="458" spans="2:7" x14ac:dyDescent="0.35">
      <c r="B458" s="191">
        <v>36396</v>
      </c>
      <c r="C458" s="72">
        <v>31.88</v>
      </c>
      <c r="D458" s="192">
        <f t="shared" si="16"/>
        <v>7.0517125587642671E-2</v>
      </c>
      <c r="E458">
        <v>3.4393251135626191E-2</v>
      </c>
      <c r="F458">
        <v>455</v>
      </c>
      <c r="G458">
        <f t="shared" ca="1" si="17"/>
        <v>3.6502163413928367E-3</v>
      </c>
    </row>
    <row r="459" spans="2:7" x14ac:dyDescent="0.35">
      <c r="B459" s="191">
        <v>38229</v>
      </c>
      <c r="C459" s="72">
        <v>29.78</v>
      </c>
      <c r="D459" s="192">
        <f t="shared" si="16"/>
        <v>-0.89247156526448812</v>
      </c>
      <c r="E459">
        <v>3.4386939909690994E-2</v>
      </c>
      <c r="F459">
        <v>456</v>
      </c>
      <c r="G459">
        <f t="shared" ca="1" si="17"/>
        <v>-6.4308208432027003E-2</v>
      </c>
    </row>
    <row r="460" spans="2:7" x14ac:dyDescent="0.35">
      <c r="B460" s="191">
        <v>43080</v>
      </c>
      <c r="C460" s="72">
        <v>276.95</v>
      </c>
      <c r="D460" s="192">
        <f t="shared" si="16"/>
        <v>2.1233788203450996</v>
      </c>
      <c r="E460">
        <v>3.4321780699133608E-2</v>
      </c>
      <c r="F460">
        <v>457</v>
      </c>
      <c r="G460">
        <f t="shared" ca="1" si="17"/>
        <v>-1.403241146435005E-2</v>
      </c>
    </row>
    <row r="461" spans="2:7" x14ac:dyDescent="0.35">
      <c r="B461" s="191">
        <v>40751</v>
      </c>
      <c r="C461" s="72">
        <v>88.67</v>
      </c>
      <c r="D461" s="192">
        <f t="shared" si="16"/>
        <v>0.17505963424330773</v>
      </c>
      <c r="E461">
        <v>3.4293712819316369E-2</v>
      </c>
      <c r="F461">
        <v>458</v>
      </c>
      <c r="G461">
        <f t="shared" ca="1" si="17"/>
        <v>-2.9976567158049458E-2</v>
      </c>
    </row>
    <row r="462" spans="2:7" x14ac:dyDescent="0.35">
      <c r="B462" s="191">
        <v>40777</v>
      </c>
      <c r="C462" s="72">
        <v>75.459999999999994</v>
      </c>
      <c r="D462" s="192">
        <f t="shared" si="16"/>
        <v>-0.2488552657774239</v>
      </c>
      <c r="E462">
        <v>3.4265350877193068E-2</v>
      </c>
      <c r="F462">
        <v>459</v>
      </c>
      <c r="G462">
        <f t="shared" ca="1" si="17"/>
        <v>-1.879161407139979E-2</v>
      </c>
    </row>
    <row r="463" spans="2:7" x14ac:dyDescent="0.35">
      <c r="B463" s="191">
        <v>42433</v>
      </c>
      <c r="C463" s="72">
        <v>100.46</v>
      </c>
      <c r="D463" s="192">
        <f t="shared" si="16"/>
        <v>7.5063505503810326</v>
      </c>
      <c r="E463">
        <v>3.4177475808111923E-2</v>
      </c>
      <c r="F463">
        <v>460</v>
      </c>
      <c r="G463">
        <f t="shared" ca="1" si="17"/>
        <v>-5.1932854528023813E-3</v>
      </c>
    </row>
    <row r="464" spans="2:7" x14ac:dyDescent="0.35">
      <c r="B464" s="191">
        <v>37589</v>
      </c>
      <c r="C464" s="72">
        <v>11.81</v>
      </c>
      <c r="D464" s="192">
        <f t="shared" si="16"/>
        <v>-0.80107798551456966</v>
      </c>
      <c r="E464">
        <v>3.4150612959719773E-2</v>
      </c>
      <c r="F464">
        <v>461</v>
      </c>
      <c r="G464">
        <f t="shared" ca="1" si="17"/>
        <v>2.0242476691339575E-2</v>
      </c>
    </row>
    <row r="465" spans="2:7" x14ac:dyDescent="0.35">
      <c r="B465" s="191">
        <v>39624</v>
      </c>
      <c r="C465" s="72">
        <v>59.37</v>
      </c>
      <c r="D465" s="192">
        <f t="shared" si="16"/>
        <v>-0.9175095870616351</v>
      </c>
      <c r="E465">
        <v>3.4140393659641166E-2</v>
      </c>
      <c r="F465">
        <v>462</v>
      </c>
      <c r="G465">
        <f t="shared" ca="1" si="17"/>
        <v>1.1520579341162586E-2</v>
      </c>
    </row>
    <row r="466" spans="2:7" x14ac:dyDescent="0.35">
      <c r="B466" s="191">
        <v>44711</v>
      </c>
      <c r="C466" s="72">
        <v>719.72</v>
      </c>
      <c r="D466" s="192">
        <f t="shared" si="16"/>
        <v>-0.41640854321067733</v>
      </c>
      <c r="E466">
        <v>3.4050745668227966E-2</v>
      </c>
      <c r="F466">
        <v>463</v>
      </c>
      <c r="G466">
        <f t="shared" ca="1" si="17"/>
        <v>7.0629163450470966E-3</v>
      </c>
    </row>
    <row r="467" spans="2:7" x14ac:dyDescent="0.35">
      <c r="B467" s="191">
        <v>45358</v>
      </c>
      <c r="C467" s="72">
        <v>1233.26</v>
      </c>
      <c r="D467" s="192">
        <f t="shared" si="16"/>
        <v>47.841980198019805</v>
      </c>
      <c r="E467">
        <v>3.4015544693088762E-2</v>
      </c>
      <c r="F467">
        <v>464</v>
      </c>
      <c r="G467">
        <f t="shared" ca="1" si="17"/>
        <v>4.6487529609383037E-2</v>
      </c>
    </row>
    <row r="468" spans="2:7" x14ac:dyDescent="0.35">
      <c r="B468" s="191">
        <v>38021</v>
      </c>
      <c r="C468" s="72">
        <v>25.25</v>
      </c>
      <c r="D468" s="192">
        <f t="shared" si="16"/>
        <v>-0.92446226104645945</v>
      </c>
      <c r="E468">
        <v>3.3988533988533964E-2</v>
      </c>
      <c r="F468">
        <v>465</v>
      </c>
      <c r="G468">
        <f t="shared" ca="1" si="17"/>
        <v>2.7599559213254962E-2</v>
      </c>
    </row>
    <row r="469" spans="2:7" x14ac:dyDescent="0.35">
      <c r="B469" s="191">
        <v>43843</v>
      </c>
      <c r="C469" s="72">
        <v>334.27</v>
      </c>
      <c r="D469" s="192">
        <f t="shared" si="16"/>
        <v>1.8438829334694571</v>
      </c>
      <c r="E469">
        <v>3.3963314671038303E-2</v>
      </c>
      <c r="F469">
        <v>466</v>
      </c>
      <c r="G469">
        <f t="shared" ca="1" si="17"/>
        <v>9.803780419910476E-3</v>
      </c>
    </row>
    <row r="470" spans="2:7" x14ac:dyDescent="0.35">
      <c r="B470" s="191">
        <v>42325</v>
      </c>
      <c r="C470" s="72">
        <v>117.54</v>
      </c>
      <c r="D470" s="192">
        <f t="shared" si="16"/>
        <v>0.93672763222936251</v>
      </c>
      <c r="E470">
        <v>3.3954961294862862E-2</v>
      </c>
      <c r="F470">
        <v>467</v>
      </c>
      <c r="G470">
        <f t="shared" ca="1" si="17"/>
        <v>1.5458900372856388E-2</v>
      </c>
    </row>
    <row r="471" spans="2:7" x14ac:dyDescent="0.35">
      <c r="B471" s="191">
        <v>39217</v>
      </c>
      <c r="C471" s="72">
        <v>60.69</v>
      </c>
      <c r="D471" s="192">
        <f t="shared" si="16"/>
        <v>2.5470485096434832</v>
      </c>
      <c r="E471">
        <v>3.3901192504258937E-2</v>
      </c>
      <c r="F471">
        <v>468</v>
      </c>
      <c r="G471">
        <f t="shared" ca="1" si="17"/>
        <v>1.6436326962086561E-2</v>
      </c>
    </row>
    <row r="472" spans="2:7" x14ac:dyDescent="0.35">
      <c r="B472" s="191">
        <v>35580</v>
      </c>
      <c r="C472" s="72">
        <v>17.11</v>
      </c>
      <c r="D472" s="192">
        <f t="shared" si="16"/>
        <v>-0.97109748475481006</v>
      </c>
      <c r="E472">
        <v>3.3836858006042192E-2</v>
      </c>
      <c r="F472">
        <v>469</v>
      </c>
      <c r="G472">
        <f t="shared" ca="1" si="17"/>
        <v>-2.2863485707958878E-2</v>
      </c>
    </row>
    <row r="473" spans="2:7" x14ac:dyDescent="0.35">
      <c r="B473" s="191">
        <v>44277</v>
      </c>
      <c r="C473" s="72">
        <v>591.99</v>
      </c>
      <c r="D473" s="192">
        <f t="shared" si="16"/>
        <v>18.550528401585204</v>
      </c>
      <c r="E473">
        <v>3.382697076595309E-2</v>
      </c>
      <c r="F473">
        <v>470</v>
      </c>
      <c r="G473">
        <f t="shared" ca="1" si="17"/>
        <v>-4.2534810331640981E-3</v>
      </c>
    </row>
    <row r="474" spans="2:7" x14ac:dyDescent="0.35">
      <c r="B474" s="191">
        <v>38292</v>
      </c>
      <c r="C474" s="72">
        <v>30.28</v>
      </c>
      <c r="D474" s="192">
        <f t="shared" si="16"/>
        <v>0.11200881380829975</v>
      </c>
      <c r="E474">
        <v>3.3799931717309661E-2</v>
      </c>
      <c r="F474">
        <v>471</v>
      </c>
      <c r="G474">
        <f t="shared" ca="1" si="17"/>
        <v>-2.2890839745873231E-3</v>
      </c>
    </row>
    <row r="475" spans="2:7" x14ac:dyDescent="0.35">
      <c r="B475" s="191">
        <v>35650</v>
      </c>
      <c r="C475" s="72">
        <v>27.23</v>
      </c>
      <c r="D475" s="192">
        <f t="shared" si="16"/>
        <v>0.61602373887240347</v>
      </c>
      <c r="E475">
        <v>3.3788914198936926E-2</v>
      </c>
      <c r="F475">
        <v>472</v>
      </c>
      <c r="G475">
        <f t="shared" ca="1" si="17"/>
        <v>1.2695671213559367E-2</v>
      </c>
    </row>
    <row r="476" spans="2:7" x14ac:dyDescent="0.35">
      <c r="B476" s="191">
        <v>35158</v>
      </c>
      <c r="C476" s="72">
        <v>16.850000000000001</v>
      </c>
      <c r="D476" s="192">
        <f t="shared" si="16"/>
        <v>-0.78300064391500324</v>
      </c>
      <c r="E476">
        <v>3.3742331288343586E-2</v>
      </c>
      <c r="F476">
        <v>473</v>
      </c>
      <c r="G476">
        <f t="shared" ca="1" si="17"/>
        <v>-3.6341226428572702E-2</v>
      </c>
    </row>
    <row r="477" spans="2:7" x14ac:dyDescent="0.35">
      <c r="B477" s="191">
        <v>40266</v>
      </c>
      <c r="C477" s="72">
        <v>77.650000000000006</v>
      </c>
      <c r="D477" s="192">
        <f t="shared" si="16"/>
        <v>8.7305764411027571</v>
      </c>
      <c r="E477">
        <v>3.3679446219382347E-2</v>
      </c>
      <c r="F477">
        <v>474</v>
      </c>
      <c r="G477">
        <f t="shared" ca="1" si="17"/>
        <v>2.4944033535529354E-2</v>
      </c>
    </row>
    <row r="478" spans="2:7" x14ac:dyDescent="0.35">
      <c r="B478" s="191">
        <v>37152</v>
      </c>
      <c r="C478" s="72">
        <v>7.98</v>
      </c>
      <c r="D478" s="192">
        <f t="shared" si="16"/>
        <v>-0.97140604844489031</v>
      </c>
      <c r="E478">
        <v>3.3678756476684057E-2</v>
      </c>
      <c r="F478">
        <v>475</v>
      </c>
      <c r="G478">
        <f t="shared" ca="1" si="17"/>
        <v>1.4194554316449837E-2</v>
      </c>
    </row>
    <row r="479" spans="2:7" x14ac:dyDescent="0.35">
      <c r="B479" s="191">
        <v>43088</v>
      </c>
      <c r="C479" s="72">
        <v>279.08</v>
      </c>
      <c r="D479" s="192">
        <f t="shared" si="16"/>
        <v>10.49896992171405</v>
      </c>
      <c r="E479">
        <v>3.3667913626430623E-2</v>
      </c>
      <c r="F479">
        <v>476</v>
      </c>
      <c r="G479">
        <f t="shared" ca="1" si="17"/>
        <v>-3.2059079315027612E-2</v>
      </c>
    </row>
    <row r="480" spans="2:7" x14ac:dyDescent="0.35">
      <c r="B480" s="191">
        <v>36332</v>
      </c>
      <c r="C480" s="72">
        <v>24.27</v>
      </c>
      <c r="D480" s="192">
        <f t="shared" si="16"/>
        <v>-0.49363655330690592</v>
      </c>
      <c r="E480">
        <v>3.3645655877342362E-2</v>
      </c>
      <c r="F480">
        <v>477</v>
      </c>
      <c r="G480">
        <f t="shared" ca="1" si="17"/>
        <v>-1.1133414711912485E-2</v>
      </c>
    </row>
    <row r="481" spans="2:7" x14ac:dyDescent="0.35">
      <c r="B481" s="191">
        <v>39804</v>
      </c>
      <c r="C481" s="72">
        <v>47.93</v>
      </c>
      <c r="D481" s="192">
        <f t="shared" si="16"/>
        <v>3.4544609665427508</v>
      </c>
      <c r="E481">
        <v>3.3642441233556308E-2</v>
      </c>
      <c r="F481">
        <v>478</v>
      </c>
      <c r="G481">
        <f t="shared" ca="1" si="17"/>
        <v>4.3469745014593324E-2</v>
      </c>
    </row>
    <row r="482" spans="2:7" x14ac:dyDescent="0.35">
      <c r="B482" s="191">
        <v>37498</v>
      </c>
      <c r="C482" s="72">
        <v>10.76</v>
      </c>
      <c r="D482" s="192">
        <f t="shared" si="16"/>
        <v>-0.95827678467563693</v>
      </c>
      <c r="E482">
        <v>3.3621517771373677E-2</v>
      </c>
      <c r="F482">
        <v>479</v>
      </c>
      <c r="G482">
        <f t="shared" ca="1" si="17"/>
        <v>-1.8956392899993602E-3</v>
      </c>
    </row>
    <row r="483" spans="2:7" x14ac:dyDescent="0.35">
      <c r="B483" s="191">
        <v>43290</v>
      </c>
      <c r="C483" s="72">
        <v>257.89</v>
      </c>
      <c r="D483" s="192">
        <f t="shared" si="16"/>
        <v>8.5127259313906301</v>
      </c>
      <c r="E483">
        <v>3.3585828223317682E-2</v>
      </c>
      <c r="F483">
        <v>480</v>
      </c>
      <c r="G483">
        <f t="shared" ca="1" si="17"/>
        <v>5.2530644014416091E-3</v>
      </c>
    </row>
    <row r="484" spans="2:7" x14ac:dyDescent="0.35">
      <c r="B484" s="191">
        <v>38177</v>
      </c>
      <c r="C484" s="72">
        <v>27.11</v>
      </c>
      <c r="D484" s="192">
        <f t="shared" si="16"/>
        <v>-0.17094801223241596</v>
      </c>
      <c r="E484">
        <v>3.3549370949294666E-2</v>
      </c>
      <c r="F484">
        <v>481</v>
      </c>
      <c r="G484">
        <f t="shared" ca="1" si="17"/>
        <v>2.0346504509675047E-2</v>
      </c>
    </row>
    <row r="485" spans="2:7" x14ac:dyDescent="0.35">
      <c r="B485" s="191">
        <v>36531</v>
      </c>
      <c r="C485" s="72">
        <v>32.700000000000003</v>
      </c>
      <c r="D485" s="192">
        <f t="shared" si="16"/>
        <v>-0.49482465626448324</v>
      </c>
      <c r="E485">
        <v>3.3501896333754777E-2</v>
      </c>
      <c r="F485">
        <v>482</v>
      </c>
      <c r="G485">
        <f t="shared" ca="1" si="17"/>
        <v>-3.6461354142641546E-2</v>
      </c>
    </row>
    <row r="486" spans="2:7" x14ac:dyDescent="0.35">
      <c r="B486" s="191">
        <v>39597</v>
      </c>
      <c r="C486" s="72">
        <v>64.73</v>
      </c>
      <c r="D486" s="192">
        <f t="shared" si="16"/>
        <v>-0.13404682274247481</v>
      </c>
      <c r="E486">
        <v>3.3365261813537828E-2</v>
      </c>
      <c r="F486">
        <v>483</v>
      </c>
      <c r="G486">
        <f t="shared" ca="1" si="17"/>
        <v>2.2130648686454698E-2</v>
      </c>
    </row>
    <row r="487" spans="2:7" x14ac:dyDescent="0.35">
      <c r="B487" s="191">
        <v>40844</v>
      </c>
      <c r="C487" s="72">
        <v>74.75</v>
      </c>
      <c r="D487" s="192">
        <f t="shared" si="16"/>
        <v>-0.69468610872850545</v>
      </c>
      <c r="E487">
        <v>3.3314901852363743E-2</v>
      </c>
      <c r="F487">
        <v>484</v>
      </c>
      <c r="G487">
        <f t="shared" ca="1" si="17"/>
        <v>2.946091228288741E-2</v>
      </c>
    </row>
    <row r="488" spans="2:7" x14ac:dyDescent="0.35">
      <c r="B488" s="191">
        <v>43256</v>
      </c>
      <c r="C488" s="72">
        <v>244.83</v>
      </c>
      <c r="D488" s="192">
        <f t="shared" si="16"/>
        <v>16.923133235724745</v>
      </c>
      <c r="E488">
        <v>3.3299569511268778E-2</v>
      </c>
      <c r="F488">
        <v>485</v>
      </c>
      <c r="G488">
        <f t="shared" ca="1" si="17"/>
        <v>-1.992386235882776E-2</v>
      </c>
    </row>
    <row r="489" spans="2:7" x14ac:dyDescent="0.35">
      <c r="B489" s="191">
        <v>35457</v>
      </c>
      <c r="C489" s="72">
        <v>13.66</v>
      </c>
      <c r="D489" s="192">
        <f t="shared" si="16"/>
        <v>-6.6302118933697973E-2</v>
      </c>
      <c r="E489">
        <v>3.3282904689863724E-2</v>
      </c>
      <c r="F489">
        <v>486</v>
      </c>
      <c r="G489">
        <f t="shared" ca="1" si="17"/>
        <v>-1.4828388566612014E-2</v>
      </c>
    </row>
    <row r="490" spans="2:7" x14ac:dyDescent="0.35">
      <c r="B490" s="191">
        <v>37040</v>
      </c>
      <c r="C490" s="72">
        <v>14.63</v>
      </c>
      <c r="D490" s="192">
        <f t="shared" si="16"/>
        <v>-0.83526629884022063</v>
      </c>
      <c r="E490">
        <v>3.3192090395480323E-2</v>
      </c>
      <c r="F490">
        <v>487</v>
      </c>
      <c r="G490">
        <f t="shared" ca="1" si="17"/>
        <v>-2.324821058263721E-3</v>
      </c>
    </row>
    <row r="491" spans="2:7" x14ac:dyDescent="0.35">
      <c r="B491" s="191">
        <v>40315</v>
      </c>
      <c r="C491" s="72">
        <v>88.81</v>
      </c>
      <c r="D491" s="192">
        <f t="shared" si="16"/>
        <v>-0.58297332832456794</v>
      </c>
      <c r="E491">
        <v>3.3154955793392338E-2</v>
      </c>
      <c r="F491">
        <v>488</v>
      </c>
      <c r="G491">
        <f t="shared" ca="1" si="17"/>
        <v>1.177862594709239E-2</v>
      </c>
    </row>
    <row r="492" spans="2:7" x14ac:dyDescent="0.35">
      <c r="B492" s="191">
        <v>43403</v>
      </c>
      <c r="C492" s="72">
        <v>212.96</v>
      </c>
      <c r="D492" s="192">
        <f t="shared" si="16"/>
        <v>12.928057553956835</v>
      </c>
      <c r="E492">
        <v>3.3134429728812087E-2</v>
      </c>
      <c r="F492">
        <v>489</v>
      </c>
      <c r="G492">
        <f t="shared" ca="1" si="17"/>
        <v>-4.1206244973612291E-2</v>
      </c>
    </row>
    <row r="493" spans="2:7" x14ac:dyDescent="0.35">
      <c r="B493" s="191">
        <v>37859</v>
      </c>
      <c r="C493" s="72">
        <v>15.29</v>
      </c>
      <c r="D493" s="192">
        <f t="shared" si="16"/>
        <v>-0.94200204832530443</v>
      </c>
      <c r="E493">
        <v>3.3108108108107936E-2</v>
      </c>
      <c r="F493">
        <v>490</v>
      </c>
      <c r="G493">
        <f t="shared" ca="1" si="17"/>
        <v>3.2770990568594602E-2</v>
      </c>
    </row>
    <row r="494" spans="2:7" x14ac:dyDescent="0.35">
      <c r="B494" s="191">
        <v>43076</v>
      </c>
      <c r="C494" s="72">
        <v>263.63</v>
      </c>
      <c r="D494" s="192">
        <f t="shared" si="16"/>
        <v>11.535901093675701</v>
      </c>
      <c r="E494">
        <v>3.2911491595815523E-2</v>
      </c>
      <c r="F494">
        <v>491</v>
      </c>
      <c r="G494">
        <f t="shared" ca="1" si="17"/>
        <v>-1.7372528456909953E-2</v>
      </c>
    </row>
    <row r="495" spans="2:7" x14ac:dyDescent="0.35">
      <c r="B495" s="191">
        <v>36278</v>
      </c>
      <c r="C495" s="72">
        <v>21.03</v>
      </c>
      <c r="D495" s="192">
        <f t="shared" si="16"/>
        <v>-0.37392080976481101</v>
      </c>
      <c r="E495">
        <v>3.2907662082514832E-2</v>
      </c>
      <c r="F495">
        <v>492</v>
      </c>
      <c r="G495">
        <f t="shared" ca="1" si="17"/>
        <v>-2.1847804097955434E-2</v>
      </c>
    </row>
    <row r="496" spans="2:7" x14ac:dyDescent="0.35">
      <c r="B496" s="191">
        <v>36572</v>
      </c>
      <c r="C496" s="72">
        <v>33.590000000000003</v>
      </c>
      <c r="D496" s="192">
        <f t="shared" si="16"/>
        <v>-0.76471000280190526</v>
      </c>
      <c r="E496">
        <v>3.2902829028290226E-2</v>
      </c>
      <c r="F496">
        <v>493</v>
      </c>
      <c r="G496">
        <f t="shared" ca="1" si="17"/>
        <v>2.4040829525972039E-3</v>
      </c>
    </row>
    <row r="497" spans="2:7" x14ac:dyDescent="0.35">
      <c r="B497" s="191">
        <v>42066</v>
      </c>
      <c r="C497" s="72">
        <v>142.76</v>
      </c>
      <c r="D497" s="192">
        <f t="shared" si="16"/>
        <v>2.6558258642765686</v>
      </c>
      <c r="E497">
        <v>3.2846187237736801E-2</v>
      </c>
      <c r="F497">
        <v>494</v>
      </c>
      <c r="G497">
        <f t="shared" ca="1" si="17"/>
        <v>5.5077276612896849E-3</v>
      </c>
    </row>
    <row r="498" spans="2:7" x14ac:dyDescent="0.35">
      <c r="B498" s="191">
        <v>38394</v>
      </c>
      <c r="C498" s="72">
        <v>39.049999999999997</v>
      </c>
      <c r="D498" s="192">
        <f t="shared" si="16"/>
        <v>0.53077224617796914</v>
      </c>
      <c r="E498">
        <v>3.2795556731023412E-2</v>
      </c>
      <c r="F498">
        <v>495</v>
      </c>
      <c r="G498">
        <f t="shared" ca="1" si="17"/>
        <v>4.6575277900967361E-2</v>
      </c>
    </row>
    <row r="499" spans="2:7" x14ac:dyDescent="0.35">
      <c r="B499" s="191">
        <v>35894</v>
      </c>
      <c r="C499" s="72">
        <v>25.51</v>
      </c>
      <c r="D499" s="192">
        <f t="shared" si="16"/>
        <v>0.79901269393512009</v>
      </c>
      <c r="E499">
        <v>3.2793522267206665E-2</v>
      </c>
      <c r="F499">
        <v>496</v>
      </c>
      <c r="G499">
        <f t="shared" ca="1" si="17"/>
        <v>5.2788489416551523E-4</v>
      </c>
    </row>
    <row r="500" spans="2:7" x14ac:dyDescent="0.35">
      <c r="B500" s="191">
        <v>36881</v>
      </c>
      <c r="C500" s="72">
        <v>14.18</v>
      </c>
      <c r="D500" s="192">
        <f t="shared" si="16"/>
        <v>-0.88261589403973506</v>
      </c>
      <c r="E500">
        <v>3.2774945375090958E-2</v>
      </c>
      <c r="F500">
        <v>497</v>
      </c>
      <c r="G500">
        <f t="shared" ca="1" si="17"/>
        <v>4.0499642692224308E-2</v>
      </c>
    </row>
    <row r="501" spans="2:7" x14ac:dyDescent="0.35">
      <c r="B501" s="191">
        <v>41702</v>
      </c>
      <c r="C501" s="72">
        <v>120.8</v>
      </c>
      <c r="D501" s="192">
        <f t="shared" si="16"/>
        <v>-0.83697045764335942</v>
      </c>
      <c r="E501">
        <v>3.2743438488501253E-2</v>
      </c>
      <c r="F501">
        <v>498</v>
      </c>
      <c r="G501">
        <f t="shared" ca="1" si="17"/>
        <v>2.3490830489736127E-2</v>
      </c>
    </row>
    <row r="502" spans="2:7" x14ac:dyDescent="0.35">
      <c r="B502" s="191">
        <v>44637</v>
      </c>
      <c r="C502" s="72">
        <v>740.97</v>
      </c>
      <c r="D502" s="192">
        <f t="shared" si="16"/>
        <v>15.260039499670835</v>
      </c>
      <c r="E502">
        <v>3.2696408412426381E-2</v>
      </c>
      <c r="F502">
        <v>499</v>
      </c>
      <c r="G502">
        <f t="shared" ca="1" si="17"/>
        <v>2.524137025913192E-2</v>
      </c>
    </row>
    <row r="503" spans="2:7" x14ac:dyDescent="0.35">
      <c r="B503" s="191">
        <v>39870</v>
      </c>
      <c r="C503" s="72">
        <v>45.57</v>
      </c>
      <c r="D503" s="192">
        <f t="shared" si="16"/>
        <v>-0.661993769470405</v>
      </c>
      <c r="E503">
        <v>3.263086335825971E-2</v>
      </c>
      <c r="F503">
        <v>500</v>
      </c>
      <c r="G503">
        <f t="shared" ca="1" si="17"/>
        <v>-3.6154556959982925E-3</v>
      </c>
    </row>
    <row r="504" spans="2:7" x14ac:dyDescent="0.35">
      <c r="B504" s="191">
        <v>41481</v>
      </c>
      <c r="C504" s="72">
        <v>134.82</v>
      </c>
      <c r="D504" s="192">
        <f t="shared" si="16"/>
        <v>-0.46346704871060174</v>
      </c>
      <c r="E504">
        <v>3.2628676470588092E-2</v>
      </c>
      <c r="F504">
        <v>501</v>
      </c>
      <c r="G504">
        <f t="shared" ca="1" si="17"/>
        <v>-2.9671518924577221E-2</v>
      </c>
    </row>
    <row r="505" spans="2:7" x14ac:dyDescent="0.35">
      <c r="B505" s="191">
        <v>43154</v>
      </c>
      <c r="C505" s="72">
        <v>251.28</v>
      </c>
      <c r="D505" s="192">
        <f t="shared" si="16"/>
        <v>8.7850467289719631</v>
      </c>
      <c r="E505">
        <v>3.2586809122662874E-2</v>
      </c>
      <c r="F505">
        <v>502</v>
      </c>
      <c r="G505">
        <f t="shared" ca="1" si="17"/>
        <v>2.2865909303740869E-2</v>
      </c>
    </row>
    <row r="506" spans="2:7" x14ac:dyDescent="0.35">
      <c r="B506" s="191">
        <v>36591</v>
      </c>
      <c r="C506" s="72">
        <v>25.68</v>
      </c>
      <c r="D506" s="192">
        <f t="shared" si="16"/>
        <v>0.6482670089858793</v>
      </c>
      <c r="E506">
        <v>3.2569360675512637E-2</v>
      </c>
      <c r="F506">
        <v>503</v>
      </c>
      <c r="G506">
        <f t="shared" ca="1" si="17"/>
        <v>1.7538826215255807E-2</v>
      </c>
    </row>
    <row r="507" spans="2:7" x14ac:dyDescent="0.35">
      <c r="B507" s="191">
        <v>37837</v>
      </c>
      <c r="C507" s="72">
        <v>15.58</v>
      </c>
      <c r="D507" s="192">
        <f t="shared" si="16"/>
        <v>-0.87639825466084886</v>
      </c>
      <c r="E507">
        <v>3.2471835652750247E-2</v>
      </c>
      <c r="F507">
        <v>504</v>
      </c>
      <c r="G507">
        <f t="shared" ca="1" si="17"/>
        <v>1.370487009282649E-2</v>
      </c>
    </row>
    <row r="508" spans="2:7" x14ac:dyDescent="0.35">
      <c r="B508" s="191">
        <v>41494</v>
      </c>
      <c r="C508" s="72">
        <v>126.05</v>
      </c>
      <c r="D508" s="192">
        <f t="shared" si="16"/>
        <v>-4.2173252279635198E-2</v>
      </c>
      <c r="E508">
        <v>3.2435088868867146E-2</v>
      </c>
      <c r="F508">
        <v>505</v>
      </c>
      <c r="G508">
        <f t="shared" ca="1" si="17"/>
        <v>2.1647383187856869E-3</v>
      </c>
    </row>
    <row r="509" spans="2:7" x14ac:dyDescent="0.35">
      <c r="B509" s="191">
        <v>42374</v>
      </c>
      <c r="C509" s="72">
        <v>131.6</v>
      </c>
      <c r="D509" s="192">
        <f t="shared" si="16"/>
        <v>-0.60748053807379132</v>
      </c>
      <c r="E509">
        <v>3.2399780340472306E-2</v>
      </c>
      <c r="F509">
        <v>506</v>
      </c>
      <c r="G509">
        <f t="shared" ca="1" si="17"/>
        <v>-3.5993288872055697E-2</v>
      </c>
    </row>
    <row r="510" spans="2:7" x14ac:dyDescent="0.35">
      <c r="B510" s="191">
        <v>43950</v>
      </c>
      <c r="C510" s="72">
        <v>335.27</v>
      </c>
      <c r="D510" s="192">
        <f t="shared" si="16"/>
        <v>29.843606255749769</v>
      </c>
      <c r="E510">
        <v>3.2362359896539017E-2</v>
      </c>
      <c r="F510">
        <v>507</v>
      </c>
      <c r="G510">
        <f t="shared" ca="1" si="17"/>
        <v>3.3394805977391653E-2</v>
      </c>
    </row>
    <row r="511" spans="2:7" x14ac:dyDescent="0.35">
      <c r="B511" s="191">
        <v>37578</v>
      </c>
      <c r="C511" s="72">
        <v>10.87</v>
      </c>
      <c r="D511" s="192">
        <f t="shared" si="16"/>
        <v>-0.94414469965572168</v>
      </c>
      <c r="E511">
        <v>3.228869895536568E-2</v>
      </c>
      <c r="F511">
        <v>508</v>
      </c>
      <c r="G511">
        <f t="shared" ca="1" si="17"/>
        <v>-2.24886836199952E-2</v>
      </c>
    </row>
    <row r="512" spans="2:7" x14ac:dyDescent="0.35">
      <c r="B512" s="191">
        <v>43032</v>
      </c>
      <c r="C512" s="72">
        <v>194.61</v>
      </c>
      <c r="D512" s="192">
        <f t="shared" si="16"/>
        <v>-0.74544479470510527</v>
      </c>
      <c r="E512">
        <v>3.2249509361905293E-2</v>
      </c>
      <c r="F512">
        <v>509</v>
      </c>
      <c r="G512">
        <f t="shared" ca="1" si="17"/>
        <v>-2.5241194550838467E-2</v>
      </c>
    </row>
    <row r="513" spans="2:7" x14ac:dyDescent="0.35">
      <c r="B513" s="191">
        <v>44757</v>
      </c>
      <c r="C513" s="72">
        <v>764.51</v>
      </c>
      <c r="D513" s="192">
        <f t="shared" si="16"/>
        <v>55.630370370370372</v>
      </c>
      <c r="E513">
        <v>3.2242820301635167E-2</v>
      </c>
      <c r="F513">
        <v>510</v>
      </c>
      <c r="G513">
        <f t="shared" ca="1" si="17"/>
        <v>1.6810586829063608E-2</v>
      </c>
    </row>
    <row r="514" spans="2:7" x14ac:dyDescent="0.35">
      <c r="B514" s="191">
        <v>35468</v>
      </c>
      <c r="C514" s="72">
        <v>13.5</v>
      </c>
      <c r="D514" s="192">
        <f t="shared" si="16"/>
        <v>-4.6610169491525411E-2</v>
      </c>
      <c r="E514">
        <v>3.2110091743119185E-2</v>
      </c>
      <c r="F514">
        <v>511</v>
      </c>
      <c r="G514">
        <f t="shared" ca="1" si="17"/>
        <v>-3.9684162518099815E-2</v>
      </c>
    </row>
    <row r="515" spans="2:7" x14ac:dyDescent="0.35">
      <c r="B515" s="191">
        <v>37039</v>
      </c>
      <c r="C515" s="72">
        <v>14.16</v>
      </c>
      <c r="D515" s="192">
        <f t="shared" si="16"/>
        <v>-0.98788407731601513</v>
      </c>
      <c r="E515">
        <v>3.2069970845481022E-2</v>
      </c>
      <c r="F515">
        <v>512</v>
      </c>
      <c r="G515">
        <f t="shared" ca="1" si="17"/>
        <v>1.7655368152990625E-2</v>
      </c>
    </row>
    <row r="516" spans="2:7" x14ac:dyDescent="0.35">
      <c r="B516" s="191">
        <v>46134</v>
      </c>
      <c r="C516" s="72">
        <v>1168.71</v>
      </c>
      <c r="D516" s="192">
        <f t="shared" ref="D516:D579" si="18">C516/C517-1</f>
        <v>8.8310060565275919</v>
      </c>
      <c r="E516">
        <v>3.2046413874710744E-2</v>
      </c>
      <c r="F516">
        <v>513</v>
      </c>
      <c r="G516">
        <f t="shared" ca="1" si="17"/>
        <v>-6.9760681811373813E-3</v>
      </c>
    </row>
    <row r="517" spans="2:7" x14ac:dyDescent="0.35">
      <c r="B517" s="191">
        <v>41390</v>
      </c>
      <c r="C517" s="72">
        <v>118.88</v>
      </c>
      <c r="D517" s="192">
        <f t="shared" si="18"/>
        <v>-0.5952332311882873</v>
      </c>
      <c r="E517">
        <v>3.2034030731834306E-2</v>
      </c>
      <c r="F517">
        <v>514</v>
      </c>
      <c r="G517">
        <f t="shared" ref="G517:G580" ca="1" si="19">_xlfn.NORM.INV(RAND(),M$5,M$6)</f>
        <v>2.7637982484047245E-2</v>
      </c>
    </row>
    <row r="518" spans="2:7" x14ac:dyDescent="0.35">
      <c r="B518" s="191">
        <v>43098</v>
      </c>
      <c r="C518" s="72">
        <v>293.7</v>
      </c>
      <c r="D518" s="192">
        <f t="shared" si="18"/>
        <v>-0.51054078826764426</v>
      </c>
      <c r="E518">
        <v>3.1938442078633722E-2</v>
      </c>
      <c r="F518">
        <v>515</v>
      </c>
      <c r="G518">
        <f t="shared" ca="1" si="19"/>
        <v>5.0662957720313886E-2</v>
      </c>
    </row>
    <row r="519" spans="2:7" x14ac:dyDescent="0.35">
      <c r="B519" s="191">
        <v>44207</v>
      </c>
      <c r="C519" s="72">
        <v>600.04999999999995</v>
      </c>
      <c r="D519" s="192">
        <f t="shared" si="18"/>
        <v>33.347452776187751</v>
      </c>
      <c r="E519">
        <v>3.1918003748989676E-2</v>
      </c>
      <c r="F519">
        <v>516</v>
      </c>
      <c r="G519">
        <f t="shared" ca="1" si="19"/>
        <v>3.071971699887563E-3</v>
      </c>
    </row>
    <row r="520" spans="2:7" x14ac:dyDescent="0.35">
      <c r="B520" s="191">
        <v>37897</v>
      </c>
      <c r="C520" s="72">
        <v>17.47</v>
      </c>
      <c r="D520" s="192">
        <f t="shared" si="18"/>
        <v>-0.54658707500648851</v>
      </c>
      <c r="E520">
        <v>3.1896042528056556E-2</v>
      </c>
      <c r="F520">
        <v>517</v>
      </c>
      <c r="G520">
        <f t="shared" ca="1" si="19"/>
        <v>1.9030022386561988E-2</v>
      </c>
    </row>
    <row r="521" spans="2:7" x14ac:dyDescent="0.35">
      <c r="B521" s="191">
        <v>38443</v>
      </c>
      <c r="C521" s="72">
        <v>38.53</v>
      </c>
      <c r="D521" s="192">
        <f t="shared" si="18"/>
        <v>1.1193619361936196</v>
      </c>
      <c r="E521">
        <v>3.1869309051954842E-2</v>
      </c>
      <c r="F521">
        <v>518</v>
      </c>
      <c r="G521">
        <f t="shared" ca="1" si="19"/>
        <v>-2.2470288010297953E-3</v>
      </c>
    </row>
    <row r="522" spans="2:7" x14ac:dyDescent="0.35">
      <c r="B522" s="191">
        <v>35179</v>
      </c>
      <c r="C522" s="72">
        <v>18.18</v>
      </c>
      <c r="D522" s="192">
        <f t="shared" si="18"/>
        <v>-0.83316509130953476</v>
      </c>
      <c r="E522">
        <v>3.1782065834279116E-2</v>
      </c>
      <c r="F522">
        <v>519</v>
      </c>
      <c r="G522">
        <f t="shared" ca="1" si="19"/>
        <v>3.614947955530082E-3</v>
      </c>
    </row>
    <row r="523" spans="2:7" x14ac:dyDescent="0.35">
      <c r="B523" s="191">
        <v>40458</v>
      </c>
      <c r="C523" s="72">
        <v>108.97</v>
      </c>
      <c r="D523" s="192">
        <f t="shared" si="18"/>
        <v>-0.17290322580645168</v>
      </c>
      <c r="E523">
        <v>3.1717477750426104E-2</v>
      </c>
      <c r="F523">
        <v>520</v>
      </c>
      <c r="G523">
        <f t="shared" ca="1" si="19"/>
        <v>1.0308745644624214E-2</v>
      </c>
    </row>
    <row r="524" spans="2:7" x14ac:dyDescent="0.35">
      <c r="B524" s="191">
        <v>42774</v>
      </c>
      <c r="C524" s="72">
        <v>131.75</v>
      </c>
      <c r="D524" s="192">
        <f t="shared" si="18"/>
        <v>0.70837655601659733</v>
      </c>
      <c r="E524">
        <v>3.171495693030546E-2</v>
      </c>
      <c r="F524">
        <v>521</v>
      </c>
      <c r="G524">
        <f t="shared" ca="1" si="19"/>
        <v>4.7708067033088247E-2</v>
      </c>
    </row>
    <row r="525" spans="2:7" x14ac:dyDescent="0.35">
      <c r="B525" s="191">
        <v>40847</v>
      </c>
      <c r="C525" s="72">
        <v>77.12</v>
      </c>
      <c r="D525" s="192">
        <f t="shared" si="18"/>
        <v>-0.26851939675614156</v>
      </c>
      <c r="E525">
        <v>3.1705685618729218E-2</v>
      </c>
      <c r="F525">
        <v>522</v>
      </c>
      <c r="G525">
        <f t="shared" ca="1" si="19"/>
        <v>1.3588732506928465E-2</v>
      </c>
    </row>
    <row r="526" spans="2:7" x14ac:dyDescent="0.35">
      <c r="B526" s="191">
        <v>42249</v>
      </c>
      <c r="C526" s="72">
        <v>105.43</v>
      </c>
      <c r="D526" s="192">
        <f t="shared" si="18"/>
        <v>0.36425983436853016</v>
      </c>
      <c r="E526">
        <v>3.1705646345043581E-2</v>
      </c>
      <c r="F526">
        <v>523</v>
      </c>
      <c r="G526">
        <f t="shared" ca="1" si="19"/>
        <v>3.0814430408989961E-3</v>
      </c>
    </row>
    <row r="527" spans="2:7" x14ac:dyDescent="0.35">
      <c r="B527" s="191">
        <v>40588</v>
      </c>
      <c r="C527" s="72">
        <v>77.28</v>
      </c>
      <c r="D527" s="192">
        <f t="shared" si="18"/>
        <v>0.51797289334119045</v>
      </c>
      <c r="E527">
        <v>3.1637965558670489E-2</v>
      </c>
      <c r="F527">
        <v>524</v>
      </c>
      <c r="G527">
        <f t="shared" ca="1" si="19"/>
        <v>-2.7123461645955835E-2</v>
      </c>
    </row>
    <row r="528" spans="2:7" x14ac:dyDescent="0.35">
      <c r="B528" s="191">
        <v>38861</v>
      </c>
      <c r="C528" s="72">
        <v>50.91</v>
      </c>
      <c r="D528" s="192">
        <f t="shared" si="18"/>
        <v>-0.78898284008953001</v>
      </c>
      <c r="E528">
        <v>3.1610942249240104E-2</v>
      </c>
      <c r="F528">
        <v>525</v>
      </c>
      <c r="G528">
        <f t="shared" ca="1" si="19"/>
        <v>-2.1995070841681539E-2</v>
      </c>
    </row>
    <row r="529" spans="2:7" x14ac:dyDescent="0.35">
      <c r="B529" s="191">
        <v>43056</v>
      </c>
      <c r="C529" s="72">
        <v>241.26</v>
      </c>
      <c r="D529" s="192">
        <f t="shared" si="18"/>
        <v>-0.28852845768209978</v>
      </c>
      <c r="E529">
        <v>3.1554643406875194E-2</v>
      </c>
      <c r="F529">
        <v>526</v>
      </c>
      <c r="G529">
        <f t="shared" ca="1" si="19"/>
        <v>3.4338664059306113E-2</v>
      </c>
    </row>
    <row r="530" spans="2:7" x14ac:dyDescent="0.35">
      <c r="B530" s="191">
        <v>43970</v>
      </c>
      <c r="C530" s="72">
        <v>339.1</v>
      </c>
      <c r="D530" s="192">
        <f t="shared" si="18"/>
        <v>-0.70245511819314532</v>
      </c>
      <c r="E530">
        <v>3.1545645362455632E-2</v>
      </c>
      <c r="F530">
        <v>527</v>
      </c>
      <c r="G530">
        <f t="shared" ca="1" si="19"/>
        <v>4.3523670404573369E-4</v>
      </c>
    </row>
    <row r="531" spans="2:7" x14ac:dyDescent="0.35">
      <c r="B531" s="191">
        <v>45946</v>
      </c>
      <c r="C531" s="72">
        <v>1139.6600000000001</v>
      </c>
      <c r="D531" s="192">
        <f t="shared" si="18"/>
        <v>11.512736056214319</v>
      </c>
      <c r="E531">
        <v>3.1506539349233087E-2</v>
      </c>
      <c r="F531">
        <v>528</v>
      </c>
      <c r="G531">
        <f t="shared" ca="1" si="19"/>
        <v>-1.8310282888659619E-2</v>
      </c>
    </row>
    <row r="532" spans="2:7" x14ac:dyDescent="0.35">
      <c r="B532" s="191">
        <v>40546</v>
      </c>
      <c r="C532" s="72">
        <v>91.08</v>
      </c>
      <c r="D532" s="192">
        <f t="shared" si="18"/>
        <v>2.9106912838127954</v>
      </c>
      <c r="E532">
        <v>3.1483578708946691E-2</v>
      </c>
      <c r="F532">
        <v>529</v>
      </c>
      <c r="G532">
        <f t="shared" ca="1" si="19"/>
        <v>4.9722247765262073E-2</v>
      </c>
    </row>
    <row r="533" spans="2:7" x14ac:dyDescent="0.35">
      <c r="B533" s="191">
        <v>36327</v>
      </c>
      <c r="C533" s="72">
        <v>23.29</v>
      </c>
      <c r="D533" s="192">
        <f t="shared" si="18"/>
        <v>-0.60804442948502191</v>
      </c>
      <c r="E533">
        <v>3.144375553587242E-2</v>
      </c>
      <c r="F533">
        <v>530</v>
      </c>
      <c r="G533">
        <f t="shared" ca="1" si="19"/>
        <v>-8.1433031216737364E-3</v>
      </c>
    </row>
    <row r="534" spans="2:7" x14ac:dyDescent="0.35">
      <c r="B534" s="191">
        <v>39525</v>
      </c>
      <c r="C534" s="72">
        <v>59.42</v>
      </c>
      <c r="D534" s="192">
        <f t="shared" si="18"/>
        <v>-0.53628843452473851</v>
      </c>
      <c r="E534">
        <v>3.141815657003999E-2</v>
      </c>
      <c r="F534">
        <v>531</v>
      </c>
      <c r="G534">
        <f t="shared" ca="1" si="19"/>
        <v>-4.1694017473947386E-3</v>
      </c>
    </row>
    <row r="535" spans="2:7" x14ac:dyDescent="0.35">
      <c r="B535" s="191">
        <v>42377</v>
      </c>
      <c r="C535" s="72">
        <v>128.13999999999999</v>
      </c>
      <c r="D535" s="192">
        <f t="shared" si="18"/>
        <v>-1.2940995224156593E-2</v>
      </c>
      <c r="E535">
        <v>3.1390856406954271E-2</v>
      </c>
      <c r="F535">
        <v>532</v>
      </c>
      <c r="G535">
        <f t="shared" ca="1" si="19"/>
        <v>2.2248343843250074E-2</v>
      </c>
    </row>
    <row r="536" spans="2:7" x14ac:dyDescent="0.35">
      <c r="B536" s="191">
        <v>42368</v>
      </c>
      <c r="C536" s="72">
        <v>129.82</v>
      </c>
      <c r="D536" s="192">
        <f t="shared" si="18"/>
        <v>4.7695908320555258E-2</v>
      </c>
      <c r="E536">
        <v>3.1299650460756334E-2</v>
      </c>
      <c r="F536">
        <v>533</v>
      </c>
      <c r="G536">
        <f t="shared" ca="1" si="19"/>
        <v>2.5133956514992197E-2</v>
      </c>
    </row>
    <row r="537" spans="2:7" x14ac:dyDescent="0.35">
      <c r="B537" s="191">
        <v>41324</v>
      </c>
      <c r="C537" s="72">
        <v>123.91</v>
      </c>
      <c r="D537" s="192">
        <f t="shared" si="18"/>
        <v>3.8195254764683</v>
      </c>
      <c r="E537">
        <v>3.1294215563878458E-2</v>
      </c>
      <c r="F537">
        <v>534</v>
      </c>
      <c r="G537">
        <f t="shared" ca="1" si="19"/>
        <v>-3.7721891789443858E-2</v>
      </c>
    </row>
    <row r="538" spans="2:7" x14ac:dyDescent="0.35">
      <c r="B538" s="191">
        <v>38047</v>
      </c>
      <c r="C538" s="72">
        <v>25.71</v>
      </c>
      <c r="D538" s="192">
        <f t="shared" si="18"/>
        <v>-0.74048652467951959</v>
      </c>
      <c r="E538">
        <v>3.128760529482566E-2</v>
      </c>
      <c r="F538">
        <v>535</v>
      </c>
      <c r="G538">
        <f t="shared" ca="1" si="19"/>
        <v>1.0708398136798827E-2</v>
      </c>
    </row>
    <row r="539" spans="2:7" x14ac:dyDescent="0.35">
      <c r="B539" s="191">
        <v>41002</v>
      </c>
      <c r="C539" s="72">
        <v>99.07</v>
      </c>
      <c r="D539" s="192">
        <f t="shared" si="18"/>
        <v>-0.11044266858220353</v>
      </c>
      <c r="E539">
        <v>3.1227230144686091E-2</v>
      </c>
      <c r="F539">
        <v>536</v>
      </c>
      <c r="G539">
        <f t="shared" ca="1" si="19"/>
        <v>-5.1229562367232015E-3</v>
      </c>
    </row>
    <row r="540" spans="2:7" x14ac:dyDescent="0.35">
      <c r="B540" s="191">
        <v>42391</v>
      </c>
      <c r="C540" s="72">
        <v>111.37</v>
      </c>
      <c r="D540" s="192">
        <f t="shared" si="18"/>
        <v>4.0234551195308974</v>
      </c>
      <c r="E540">
        <v>3.1203703703703844E-2</v>
      </c>
      <c r="F540">
        <v>537</v>
      </c>
      <c r="G540">
        <f t="shared" ca="1" si="19"/>
        <v>6.6021238325910487E-3</v>
      </c>
    </row>
    <row r="541" spans="2:7" x14ac:dyDescent="0.35">
      <c r="B541" s="191">
        <v>36642</v>
      </c>
      <c r="C541" s="72">
        <v>22.17</v>
      </c>
      <c r="D541" s="192">
        <f t="shared" si="18"/>
        <v>-0.71038536903984317</v>
      </c>
      <c r="E541">
        <v>3.1162790697674581E-2</v>
      </c>
      <c r="F541">
        <v>538</v>
      </c>
      <c r="G541">
        <f t="shared" ca="1" si="19"/>
        <v>3.9151409977882749E-3</v>
      </c>
    </row>
    <row r="542" spans="2:7" x14ac:dyDescent="0.35">
      <c r="B542" s="191">
        <v>40212</v>
      </c>
      <c r="C542" s="72">
        <v>76.55</v>
      </c>
      <c r="D542" s="192">
        <f t="shared" si="18"/>
        <v>-0.1557295687658542</v>
      </c>
      <c r="E542">
        <v>3.11153017241379E-2</v>
      </c>
      <c r="F542">
        <v>539</v>
      </c>
      <c r="G542">
        <f t="shared" ca="1" si="19"/>
        <v>2.0248357670186054E-2</v>
      </c>
    </row>
    <row r="543" spans="2:7" x14ac:dyDescent="0.35">
      <c r="B543" s="191">
        <v>40759</v>
      </c>
      <c r="C543" s="72">
        <v>90.67</v>
      </c>
      <c r="D543" s="192">
        <f t="shared" si="18"/>
        <v>4.458759783263095</v>
      </c>
      <c r="E543">
        <v>3.1043893563793556E-2</v>
      </c>
      <c r="F543">
        <v>540</v>
      </c>
      <c r="G543">
        <f t="shared" ca="1" si="19"/>
        <v>8.6583386622161775E-3</v>
      </c>
    </row>
    <row r="544" spans="2:7" x14ac:dyDescent="0.35">
      <c r="B544" s="191">
        <v>35970</v>
      </c>
      <c r="C544" s="72">
        <v>16.61</v>
      </c>
      <c r="D544" s="192">
        <f t="shared" si="18"/>
        <v>-0.92533824785364316</v>
      </c>
      <c r="E544">
        <v>3.1036623215394243E-2</v>
      </c>
      <c r="F544">
        <v>541</v>
      </c>
      <c r="G544">
        <f t="shared" ca="1" si="19"/>
        <v>7.3381771080344702E-2</v>
      </c>
    </row>
    <row r="545" spans="2:7" x14ac:dyDescent="0.35">
      <c r="B545" s="191">
        <v>43609</v>
      </c>
      <c r="C545" s="72">
        <v>222.47</v>
      </c>
      <c r="D545" s="192">
        <f t="shared" si="18"/>
        <v>1.3616772823779191</v>
      </c>
      <c r="E545">
        <v>3.1003800166836681E-2</v>
      </c>
      <c r="F545">
        <v>542</v>
      </c>
      <c r="G545">
        <f t="shared" ca="1" si="19"/>
        <v>2.6062003535678207E-2</v>
      </c>
    </row>
    <row r="546" spans="2:7" x14ac:dyDescent="0.35">
      <c r="B546" s="191">
        <v>40988</v>
      </c>
      <c r="C546" s="72">
        <v>94.2</v>
      </c>
      <c r="D546" s="192">
        <f t="shared" si="18"/>
        <v>-0.76656010705523747</v>
      </c>
      <c r="E546">
        <v>3.0972967057020906E-2</v>
      </c>
      <c r="F546">
        <v>543</v>
      </c>
      <c r="G546">
        <f t="shared" ca="1" si="19"/>
        <v>1.810785387129998E-2</v>
      </c>
    </row>
    <row r="547" spans="2:7" x14ac:dyDescent="0.35">
      <c r="B547" s="191">
        <v>44029</v>
      </c>
      <c r="C547" s="72">
        <v>403.53</v>
      </c>
      <c r="D547" s="192">
        <f t="shared" si="18"/>
        <v>4.5506189821182934</v>
      </c>
      <c r="E547">
        <v>3.0964972790679779E-2</v>
      </c>
      <c r="F547">
        <v>544</v>
      </c>
      <c r="G547">
        <f t="shared" ca="1" si="19"/>
        <v>2.2734062946980656E-2</v>
      </c>
    </row>
    <row r="548" spans="2:7" x14ac:dyDescent="0.35">
      <c r="B548" s="191">
        <v>40141</v>
      </c>
      <c r="C548" s="72">
        <v>72.7</v>
      </c>
      <c r="D548" s="192">
        <f t="shared" si="18"/>
        <v>-0.4908963585434174</v>
      </c>
      <c r="E548">
        <v>3.0913216108905406E-2</v>
      </c>
      <c r="F548">
        <v>545</v>
      </c>
      <c r="G548">
        <f t="shared" ca="1" si="19"/>
        <v>5.1630154615975712E-2</v>
      </c>
    </row>
    <row r="549" spans="2:7" x14ac:dyDescent="0.35">
      <c r="B549" s="191">
        <v>42037</v>
      </c>
      <c r="C549" s="72">
        <v>142.80000000000001</v>
      </c>
      <c r="D549" s="192">
        <f t="shared" si="18"/>
        <v>-0.85814475592553596</v>
      </c>
      <c r="E549">
        <v>3.0898065261334207E-2</v>
      </c>
      <c r="F549">
        <v>546</v>
      </c>
      <c r="G549">
        <f t="shared" ca="1" si="19"/>
        <v>1.1209200840172225E-3</v>
      </c>
    </row>
    <row r="550" spans="2:7" x14ac:dyDescent="0.35">
      <c r="B550" s="191">
        <v>45595</v>
      </c>
      <c r="C550" s="72">
        <v>1006.66</v>
      </c>
      <c r="D550" s="192">
        <f t="shared" si="18"/>
        <v>80.444983818770226</v>
      </c>
      <c r="E550">
        <v>3.0896373746786887E-2</v>
      </c>
      <c r="F550">
        <v>547</v>
      </c>
      <c r="G550">
        <f t="shared" ca="1" si="19"/>
        <v>1.6255993655356217E-2</v>
      </c>
    </row>
    <row r="551" spans="2:7" x14ac:dyDescent="0.35">
      <c r="B551" s="191">
        <v>37676</v>
      </c>
      <c r="C551" s="72">
        <v>12.36</v>
      </c>
      <c r="D551" s="192">
        <f t="shared" si="18"/>
        <v>-0.70669197911722836</v>
      </c>
      <c r="E551">
        <v>3.0859049207673017E-2</v>
      </c>
      <c r="F551">
        <v>548</v>
      </c>
      <c r="G551">
        <f t="shared" ca="1" si="19"/>
        <v>3.7297198270409497E-2</v>
      </c>
    </row>
    <row r="552" spans="2:7" x14ac:dyDescent="0.35">
      <c r="B552" s="191">
        <v>39785</v>
      </c>
      <c r="C552" s="72">
        <v>42.14</v>
      </c>
      <c r="D552" s="192">
        <f t="shared" si="18"/>
        <v>-0.79799626096543785</v>
      </c>
      <c r="E552">
        <v>3.082191780821919E-2</v>
      </c>
      <c r="F552">
        <v>549</v>
      </c>
      <c r="G552">
        <f t="shared" ca="1" si="19"/>
        <v>1.2769029739239527E-2</v>
      </c>
    </row>
    <row r="553" spans="2:7" x14ac:dyDescent="0.35">
      <c r="B553" s="191">
        <v>43355</v>
      </c>
      <c r="C553" s="72">
        <v>208.61</v>
      </c>
      <c r="D553" s="192">
        <f t="shared" si="18"/>
        <v>14.556301267710664</v>
      </c>
      <c r="E553">
        <v>3.0783674276114281E-2</v>
      </c>
      <c r="F553">
        <v>550</v>
      </c>
      <c r="G553">
        <f t="shared" ca="1" si="19"/>
        <v>1.8927277918383965E-2</v>
      </c>
    </row>
    <row r="554" spans="2:7" x14ac:dyDescent="0.35">
      <c r="B554" s="191">
        <v>37028</v>
      </c>
      <c r="C554" s="72">
        <v>13.41</v>
      </c>
      <c r="D554" s="192">
        <f t="shared" si="18"/>
        <v>-0.89342764046729717</v>
      </c>
      <c r="E554">
        <v>3.0745580322828703E-2</v>
      </c>
      <c r="F554">
        <v>551</v>
      </c>
      <c r="G554">
        <f t="shared" ca="1" si="19"/>
        <v>-1.9900817168706146E-4</v>
      </c>
    </row>
    <row r="555" spans="2:7" x14ac:dyDescent="0.35">
      <c r="B555" s="191">
        <v>41508</v>
      </c>
      <c r="C555" s="72">
        <v>125.83</v>
      </c>
      <c r="D555" s="192">
        <f t="shared" si="18"/>
        <v>1.0071781783378531</v>
      </c>
      <c r="E555">
        <v>3.0633139487263428E-2</v>
      </c>
      <c r="F555">
        <v>552</v>
      </c>
      <c r="G555">
        <f t="shared" ca="1" si="19"/>
        <v>2.7722641242680958E-2</v>
      </c>
    </row>
    <row r="556" spans="2:7" x14ac:dyDescent="0.35">
      <c r="B556" s="191">
        <v>39535</v>
      </c>
      <c r="C556" s="72">
        <v>62.69</v>
      </c>
      <c r="D556" s="192">
        <f t="shared" si="18"/>
        <v>1.512625250501002</v>
      </c>
      <c r="E556">
        <v>3.0577017918790084E-2</v>
      </c>
      <c r="F556">
        <v>553</v>
      </c>
      <c r="G556">
        <f t="shared" ca="1" si="19"/>
        <v>2.0198354847926724E-2</v>
      </c>
    </row>
    <row r="557" spans="2:7" x14ac:dyDescent="0.35">
      <c r="B557" s="191">
        <v>35886</v>
      </c>
      <c r="C557" s="72">
        <v>24.95</v>
      </c>
      <c r="D557" s="192">
        <f t="shared" si="18"/>
        <v>-0.80489521426337185</v>
      </c>
      <c r="E557">
        <v>3.0565881866996936E-2</v>
      </c>
      <c r="F557">
        <v>554</v>
      </c>
      <c r="G557">
        <f t="shared" ca="1" si="19"/>
        <v>8.6960816742166127E-3</v>
      </c>
    </row>
    <row r="558" spans="2:7" x14ac:dyDescent="0.35">
      <c r="B558" s="191">
        <v>42769</v>
      </c>
      <c r="C558" s="72">
        <v>127.88</v>
      </c>
      <c r="D558" s="192">
        <f t="shared" si="18"/>
        <v>8.2332129963898915</v>
      </c>
      <c r="E558">
        <v>3.054234829559177E-2</v>
      </c>
      <c r="F558">
        <v>555</v>
      </c>
      <c r="G558">
        <f t="shared" ca="1" si="19"/>
        <v>4.5089677279215243E-3</v>
      </c>
    </row>
    <row r="559" spans="2:7" x14ac:dyDescent="0.35">
      <c r="B559" s="191">
        <v>37732</v>
      </c>
      <c r="C559" s="72">
        <v>13.85</v>
      </c>
      <c r="D559" s="192">
        <f t="shared" si="18"/>
        <v>-0.9811508206538011</v>
      </c>
      <c r="E559">
        <v>3.0505952380952328E-2</v>
      </c>
      <c r="F559">
        <v>556</v>
      </c>
      <c r="G559">
        <f t="shared" ca="1" si="19"/>
        <v>-7.2948948270787958E-3</v>
      </c>
    </row>
    <row r="560" spans="2:7" x14ac:dyDescent="0.35">
      <c r="B560" s="191">
        <v>44650</v>
      </c>
      <c r="C560" s="72">
        <v>734.78</v>
      </c>
      <c r="D560" s="192">
        <f t="shared" si="18"/>
        <v>1.8494202505138246</v>
      </c>
      <c r="E560">
        <v>3.0474721267793381E-2</v>
      </c>
      <c r="F560">
        <v>557</v>
      </c>
      <c r="G560">
        <f t="shared" ca="1" si="19"/>
        <v>-2.3439189421539722E-2</v>
      </c>
    </row>
    <row r="561" spans="2:7" x14ac:dyDescent="0.35">
      <c r="B561" s="191">
        <v>43265</v>
      </c>
      <c r="C561" s="72">
        <v>257.87</v>
      </c>
      <c r="D561" s="192">
        <f t="shared" si="18"/>
        <v>9.5511456628477909</v>
      </c>
      <c r="E561">
        <v>3.0408375289698863E-2</v>
      </c>
      <c r="F561">
        <v>558</v>
      </c>
      <c r="G561">
        <f t="shared" ca="1" si="19"/>
        <v>1.4109068080692986E-2</v>
      </c>
    </row>
    <row r="562" spans="2:7" x14ac:dyDescent="0.35">
      <c r="B562" s="191">
        <v>38163</v>
      </c>
      <c r="C562" s="72">
        <v>24.44</v>
      </c>
      <c r="D562" s="192">
        <f t="shared" si="18"/>
        <v>-0.77509892334590957</v>
      </c>
      <c r="E562">
        <v>3.0354131534570117E-2</v>
      </c>
      <c r="F562">
        <v>559</v>
      </c>
      <c r="G562">
        <f t="shared" ca="1" si="19"/>
        <v>-2.0141918188646253E-2</v>
      </c>
    </row>
    <row r="563" spans="2:7" x14ac:dyDescent="0.35">
      <c r="B563" s="191">
        <v>42731</v>
      </c>
      <c r="C563" s="72">
        <v>108.67</v>
      </c>
      <c r="D563" s="192">
        <f t="shared" si="18"/>
        <v>-0.79231724796942182</v>
      </c>
      <c r="E563">
        <v>3.034038115103832E-2</v>
      </c>
      <c r="F563">
        <v>560</v>
      </c>
      <c r="G563">
        <f t="shared" ca="1" si="19"/>
        <v>-2.7635951516983598E-3</v>
      </c>
    </row>
    <row r="564" spans="2:7" x14ac:dyDescent="0.35">
      <c r="B564" s="191">
        <v>44075</v>
      </c>
      <c r="C564" s="72">
        <v>523.25</v>
      </c>
      <c r="D564" s="192">
        <f t="shared" si="18"/>
        <v>33.906604402935287</v>
      </c>
      <c r="E564">
        <v>3.0323914541695363E-2</v>
      </c>
      <c r="F564">
        <v>561</v>
      </c>
      <c r="G564">
        <f t="shared" ca="1" si="19"/>
        <v>-8.8001211785017335E-3</v>
      </c>
    </row>
    <row r="565" spans="2:7" x14ac:dyDescent="0.35">
      <c r="B565" s="191">
        <v>35093</v>
      </c>
      <c r="C565" s="72">
        <v>14.99</v>
      </c>
      <c r="D565" s="192">
        <f t="shared" si="18"/>
        <v>-0.83085082374181907</v>
      </c>
      <c r="E565">
        <v>3.0240549828178587E-2</v>
      </c>
      <c r="F565">
        <v>562</v>
      </c>
      <c r="G565">
        <f t="shared" ca="1" si="19"/>
        <v>-7.8739489582608912E-3</v>
      </c>
    </row>
    <row r="566" spans="2:7" x14ac:dyDescent="0.35">
      <c r="B566" s="191">
        <v>40340</v>
      </c>
      <c r="C566" s="72">
        <v>88.62</v>
      </c>
      <c r="D566" s="192">
        <f t="shared" si="18"/>
        <v>0.18097014925373123</v>
      </c>
      <c r="E566">
        <v>3.0225528946756564E-2</v>
      </c>
      <c r="F566">
        <v>563</v>
      </c>
      <c r="G566">
        <f t="shared" ca="1" si="19"/>
        <v>2.0200305920386852E-2</v>
      </c>
    </row>
    <row r="567" spans="2:7" x14ac:dyDescent="0.35">
      <c r="B567" s="191">
        <v>40906</v>
      </c>
      <c r="C567" s="72">
        <v>75.040000000000006</v>
      </c>
      <c r="D567" s="192">
        <f t="shared" si="18"/>
        <v>-0.67527803020468213</v>
      </c>
      <c r="E567">
        <v>3.0203185063152116E-2</v>
      </c>
      <c r="F567">
        <v>564</v>
      </c>
      <c r="G567">
        <f t="shared" ca="1" si="19"/>
        <v>8.1044467432135302E-3</v>
      </c>
    </row>
    <row r="568" spans="2:7" x14ac:dyDescent="0.35">
      <c r="B568" s="191">
        <v>43616</v>
      </c>
      <c r="C568" s="72">
        <v>231.09</v>
      </c>
      <c r="D568" s="192">
        <f t="shared" si="18"/>
        <v>8.6448247078464107</v>
      </c>
      <c r="E568">
        <v>3.0180099857346709E-2</v>
      </c>
      <c r="F568">
        <v>565</v>
      </c>
      <c r="G568">
        <f t="shared" ca="1" si="19"/>
        <v>-2.51471384869431E-2</v>
      </c>
    </row>
    <row r="569" spans="2:7" x14ac:dyDescent="0.35">
      <c r="B569" s="191">
        <v>35828</v>
      </c>
      <c r="C569" s="72">
        <v>23.96</v>
      </c>
      <c r="D569" s="192">
        <f t="shared" si="18"/>
        <v>-0.83145751266178958</v>
      </c>
      <c r="E569">
        <v>3.009458297506451E-2</v>
      </c>
      <c r="F569">
        <v>566</v>
      </c>
      <c r="G569">
        <f t="shared" ca="1" si="19"/>
        <v>-8.8567126226804793E-3</v>
      </c>
    </row>
    <row r="570" spans="2:7" x14ac:dyDescent="0.35">
      <c r="B570" s="191">
        <v>42857</v>
      </c>
      <c r="C570" s="72">
        <v>142.16</v>
      </c>
      <c r="D570" s="192">
        <f t="shared" si="18"/>
        <v>1.8556996489216937E-2</v>
      </c>
      <c r="E570">
        <v>2.9995652803941342E-2</v>
      </c>
      <c r="F570">
        <v>567</v>
      </c>
      <c r="G570">
        <f t="shared" ca="1" si="19"/>
        <v>8.8250995046734487E-4</v>
      </c>
    </row>
    <row r="571" spans="2:7" x14ac:dyDescent="0.35">
      <c r="B571" s="191">
        <v>41960</v>
      </c>
      <c r="C571" s="72">
        <v>139.57</v>
      </c>
      <c r="D571" s="192">
        <f t="shared" si="18"/>
        <v>0.6236621684504422</v>
      </c>
      <c r="E571">
        <v>2.9960888495313975E-2</v>
      </c>
      <c r="F571">
        <v>568</v>
      </c>
      <c r="G571">
        <f t="shared" ca="1" si="19"/>
        <v>-2.0839292729531611E-2</v>
      </c>
    </row>
    <row r="572" spans="2:7" x14ac:dyDescent="0.35">
      <c r="B572" s="191">
        <v>40312</v>
      </c>
      <c r="C572" s="72">
        <v>85.96</v>
      </c>
      <c r="D572" s="192">
        <f t="shared" si="18"/>
        <v>5.4101416853094699</v>
      </c>
      <c r="E572">
        <v>2.9954469206805667E-2</v>
      </c>
      <c r="F572">
        <v>569</v>
      </c>
      <c r="G572">
        <f t="shared" ca="1" si="19"/>
        <v>2.0508945285549638E-3</v>
      </c>
    </row>
    <row r="573" spans="2:7" x14ac:dyDescent="0.35">
      <c r="B573" s="191">
        <v>35550</v>
      </c>
      <c r="C573" s="72">
        <v>13.41</v>
      </c>
      <c r="D573" s="192">
        <f t="shared" si="18"/>
        <v>-0.79173784749184661</v>
      </c>
      <c r="E573">
        <v>2.9953917050691281E-2</v>
      </c>
      <c r="F573">
        <v>570</v>
      </c>
      <c r="G573">
        <f t="shared" ca="1" si="19"/>
        <v>-2.2748712610826173E-3</v>
      </c>
    </row>
    <row r="574" spans="2:7" x14ac:dyDescent="0.35">
      <c r="B574" s="191">
        <v>38939</v>
      </c>
      <c r="C574" s="72">
        <v>64.39</v>
      </c>
      <c r="D574" s="192">
        <f t="shared" si="18"/>
        <v>-0.55933479332055847</v>
      </c>
      <c r="E574">
        <v>2.9910428662827782E-2</v>
      </c>
      <c r="F574">
        <v>571</v>
      </c>
      <c r="G574">
        <f t="shared" ca="1" si="19"/>
        <v>1.5629843523722649E-2</v>
      </c>
    </row>
    <row r="575" spans="2:7" x14ac:dyDescent="0.35">
      <c r="B575" s="191">
        <v>41893</v>
      </c>
      <c r="C575" s="72">
        <v>146.12</v>
      </c>
      <c r="D575" s="192">
        <f t="shared" si="18"/>
        <v>2.1579857358979901</v>
      </c>
      <c r="E575">
        <v>2.9884409360022568E-2</v>
      </c>
      <c r="F575">
        <v>572</v>
      </c>
      <c r="G575">
        <f t="shared" ca="1" si="19"/>
        <v>3.5856192384131793E-3</v>
      </c>
    </row>
    <row r="576" spans="2:7" x14ac:dyDescent="0.35">
      <c r="B576" s="191">
        <v>38544</v>
      </c>
      <c r="C576" s="72">
        <v>46.27</v>
      </c>
      <c r="D576" s="192">
        <f t="shared" si="18"/>
        <v>0.91277387350144701</v>
      </c>
      <c r="E576">
        <v>2.9824170932561733E-2</v>
      </c>
      <c r="F576">
        <v>573</v>
      </c>
      <c r="G576">
        <f t="shared" ca="1" si="19"/>
        <v>-9.1471343337663526E-3</v>
      </c>
    </row>
    <row r="577" spans="2:7" x14ac:dyDescent="0.35">
      <c r="B577" s="191">
        <v>36315</v>
      </c>
      <c r="C577" s="72">
        <v>24.19</v>
      </c>
      <c r="D577" s="192">
        <f t="shared" si="18"/>
        <v>-0.6782816863944674</v>
      </c>
      <c r="E577">
        <v>2.97999148573862E-2</v>
      </c>
      <c r="F577">
        <v>574</v>
      </c>
      <c r="G577">
        <f t="shared" ca="1" si="19"/>
        <v>1.2710753007700047E-2</v>
      </c>
    </row>
    <row r="578" spans="2:7" x14ac:dyDescent="0.35">
      <c r="B578" s="191">
        <v>40039</v>
      </c>
      <c r="C578" s="72">
        <v>75.19</v>
      </c>
      <c r="D578" s="192">
        <f t="shared" si="18"/>
        <v>-8.5502310873266874E-2</v>
      </c>
      <c r="E578">
        <v>2.9717885510818887E-2</v>
      </c>
      <c r="F578">
        <v>575</v>
      </c>
      <c r="G578">
        <f t="shared" ca="1" si="19"/>
        <v>-1.2698027835961443E-2</v>
      </c>
    </row>
    <row r="579" spans="2:7" x14ac:dyDescent="0.35">
      <c r="B579" s="191">
        <v>40634</v>
      </c>
      <c r="C579" s="72">
        <v>82.22</v>
      </c>
      <c r="D579" s="192">
        <f t="shared" si="18"/>
        <v>2.2888000000000002</v>
      </c>
      <c r="E579">
        <v>2.9680651221039467E-2</v>
      </c>
      <c r="F579">
        <v>576</v>
      </c>
      <c r="G579">
        <f t="shared" ca="1" si="19"/>
        <v>-1.6691959964515838E-2</v>
      </c>
    </row>
    <row r="580" spans="2:7" x14ac:dyDescent="0.35">
      <c r="B580" s="191">
        <v>36389</v>
      </c>
      <c r="C580" s="72">
        <v>25</v>
      </c>
      <c r="D580" s="192">
        <f t="shared" ref="D580:D643" si="20">C580/C581-1</f>
        <v>0.35648399348887683</v>
      </c>
      <c r="E580">
        <v>2.9654036243822013E-2</v>
      </c>
      <c r="F580">
        <v>577</v>
      </c>
      <c r="G580">
        <f t="shared" ca="1" si="19"/>
        <v>-1.9617641767149099E-2</v>
      </c>
    </row>
    <row r="581" spans="2:7" x14ac:dyDescent="0.35">
      <c r="B581" s="191">
        <v>35173</v>
      </c>
      <c r="C581" s="72">
        <v>18.43</v>
      </c>
      <c r="D581" s="192">
        <f t="shared" si="20"/>
        <v>-0.8662457362653313</v>
      </c>
      <c r="E581">
        <v>2.960893854748603E-2</v>
      </c>
      <c r="F581">
        <v>578</v>
      </c>
      <c r="G581">
        <f t="shared" ref="G581:G644" ca="1" si="21">_xlfn.NORM.INV(RAND(),M$5,M$6)</f>
        <v>2.1140564582320932E-2</v>
      </c>
    </row>
    <row r="582" spans="2:7" x14ac:dyDescent="0.35">
      <c r="B582" s="191">
        <v>41557</v>
      </c>
      <c r="C582" s="72">
        <v>137.79</v>
      </c>
      <c r="D582" s="192">
        <f t="shared" si="20"/>
        <v>0.28980623420387519</v>
      </c>
      <c r="E582">
        <v>2.9589778076664297E-2</v>
      </c>
      <c r="F582">
        <v>579</v>
      </c>
      <c r="G582">
        <f t="shared" ca="1" si="21"/>
        <v>2.3535195916691612E-3</v>
      </c>
    </row>
    <row r="583" spans="2:7" x14ac:dyDescent="0.35">
      <c r="B583" s="191">
        <v>42699</v>
      </c>
      <c r="C583" s="72">
        <v>106.83</v>
      </c>
      <c r="D583" s="192">
        <f t="shared" si="20"/>
        <v>1.7406362237044641</v>
      </c>
      <c r="E583">
        <v>2.9587509637625242E-2</v>
      </c>
      <c r="F583">
        <v>580</v>
      </c>
      <c r="G583">
        <f t="shared" ca="1" si="21"/>
        <v>-3.4140403626867828E-2</v>
      </c>
    </row>
    <row r="584" spans="2:7" x14ac:dyDescent="0.35">
      <c r="B584" s="191">
        <v>38411</v>
      </c>
      <c r="C584" s="72">
        <v>38.979999999999997</v>
      </c>
      <c r="D584" s="192">
        <f t="shared" si="20"/>
        <v>-0.45367904695164685</v>
      </c>
      <c r="E584">
        <v>2.9582673005810856E-2</v>
      </c>
      <c r="F584">
        <v>581</v>
      </c>
      <c r="G584">
        <f t="shared" ca="1" si="21"/>
        <v>-3.0091538742576834E-2</v>
      </c>
    </row>
    <row r="585" spans="2:7" x14ac:dyDescent="0.35">
      <c r="B585" s="191">
        <v>39589</v>
      </c>
      <c r="C585" s="72">
        <v>71.349999999999994</v>
      </c>
      <c r="D585" s="192">
        <f t="shared" si="20"/>
        <v>3.2673444976076551</v>
      </c>
      <c r="E585">
        <v>2.9581529581529598E-2</v>
      </c>
      <c r="F585">
        <v>582</v>
      </c>
      <c r="G585">
        <f t="shared" ca="1" si="21"/>
        <v>1.8325308257707361E-2</v>
      </c>
    </row>
    <row r="586" spans="2:7" x14ac:dyDescent="0.35">
      <c r="B586" s="191">
        <v>36032</v>
      </c>
      <c r="C586" s="72">
        <v>16.72</v>
      </c>
      <c r="D586" s="192">
        <f t="shared" si="20"/>
        <v>-0.60360360360360366</v>
      </c>
      <c r="E586">
        <v>2.9556650246305383E-2</v>
      </c>
      <c r="F586">
        <v>583</v>
      </c>
      <c r="G586">
        <f t="shared" ca="1" si="21"/>
        <v>-9.670899941385324E-3</v>
      </c>
    </row>
    <row r="587" spans="2:7" x14ac:dyDescent="0.35">
      <c r="B587" s="191">
        <v>39892</v>
      </c>
      <c r="C587" s="72">
        <v>42.18</v>
      </c>
      <c r="D587" s="192">
        <f t="shared" si="20"/>
        <v>4.0334128878281614</v>
      </c>
      <c r="E587">
        <v>2.9533805223334264E-2</v>
      </c>
      <c r="F587">
        <v>584</v>
      </c>
      <c r="G587">
        <f t="shared" ca="1" si="21"/>
        <v>-5.6030919897309709E-3</v>
      </c>
    </row>
    <row r="588" spans="2:7" x14ac:dyDescent="0.35">
      <c r="B588" s="191">
        <v>37158</v>
      </c>
      <c r="C588" s="72">
        <v>8.3800000000000008</v>
      </c>
      <c r="D588" s="192">
        <f t="shared" si="20"/>
        <v>-0.96967174550323909</v>
      </c>
      <c r="E588">
        <v>2.9484029484029506E-2</v>
      </c>
      <c r="F588">
        <v>585</v>
      </c>
      <c r="G588">
        <f t="shared" ca="1" si="21"/>
        <v>-3.5275936412345249E-2</v>
      </c>
    </row>
    <row r="589" spans="2:7" x14ac:dyDescent="0.35">
      <c r="B589" s="191">
        <v>43768</v>
      </c>
      <c r="C589" s="72">
        <v>276.31</v>
      </c>
      <c r="D589" s="192">
        <f t="shared" si="20"/>
        <v>8.6409630146545702</v>
      </c>
      <c r="E589">
        <v>2.9470938897168564E-2</v>
      </c>
      <c r="F589">
        <v>586</v>
      </c>
      <c r="G589">
        <f t="shared" ca="1" si="21"/>
        <v>1.6794652638442303E-2</v>
      </c>
    </row>
    <row r="590" spans="2:7" x14ac:dyDescent="0.35">
      <c r="B590" s="191">
        <v>38197</v>
      </c>
      <c r="C590" s="72">
        <v>28.66</v>
      </c>
      <c r="D590" s="192">
        <f t="shared" si="20"/>
        <v>-0.97565905693708388</v>
      </c>
      <c r="E590">
        <v>2.9454022988505857E-2</v>
      </c>
      <c r="F590">
        <v>587</v>
      </c>
      <c r="G590">
        <f t="shared" ca="1" si="21"/>
        <v>-4.7035604010681326E-3</v>
      </c>
    </row>
    <row r="591" spans="2:7" x14ac:dyDescent="0.35">
      <c r="B591" s="191">
        <v>46049</v>
      </c>
      <c r="C591" s="72">
        <v>1177.44</v>
      </c>
      <c r="D591" s="192">
        <f t="shared" si="20"/>
        <v>83.042826552462529</v>
      </c>
      <c r="E591">
        <v>2.939273661939823E-2</v>
      </c>
      <c r="F591">
        <v>588</v>
      </c>
      <c r="G591">
        <f t="shared" ca="1" si="21"/>
        <v>8.3093206350716375E-2</v>
      </c>
    </row>
    <row r="592" spans="2:7" x14ac:dyDescent="0.35">
      <c r="B592" s="191">
        <v>36892</v>
      </c>
      <c r="C592" s="72">
        <v>14.01</v>
      </c>
      <c r="D592" s="192">
        <f t="shared" si="20"/>
        <v>-0.98172545132004596</v>
      </c>
      <c r="E592">
        <v>2.9390154298310156E-2</v>
      </c>
      <c r="F592">
        <v>589</v>
      </c>
      <c r="G592">
        <f t="shared" ca="1" si="21"/>
        <v>3.19408486385378E-2</v>
      </c>
    </row>
    <row r="593" spans="2:7" x14ac:dyDescent="0.35">
      <c r="B593" s="191">
        <v>44889</v>
      </c>
      <c r="C593" s="72">
        <v>766.64</v>
      </c>
      <c r="D593" s="192">
        <f t="shared" si="20"/>
        <v>-3.1225121627598496E-2</v>
      </c>
      <c r="E593">
        <v>2.9350949273611038E-2</v>
      </c>
      <c r="F593">
        <v>590</v>
      </c>
      <c r="G593">
        <f t="shared" ca="1" si="21"/>
        <v>-2.1110740863445458E-3</v>
      </c>
    </row>
    <row r="594" spans="2:7" x14ac:dyDescent="0.35">
      <c r="B594" s="191">
        <v>44763</v>
      </c>
      <c r="C594" s="72">
        <v>791.35</v>
      </c>
      <c r="D594" s="192">
        <f t="shared" si="20"/>
        <v>9.0552731893265559</v>
      </c>
      <c r="E594">
        <v>2.9304648682396461E-2</v>
      </c>
      <c r="F594">
        <v>591</v>
      </c>
      <c r="G594">
        <f t="shared" ca="1" si="21"/>
        <v>1.0493673663435803E-2</v>
      </c>
    </row>
    <row r="595" spans="2:7" x14ac:dyDescent="0.35">
      <c r="B595" s="191">
        <v>40611</v>
      </c>
      <c r="C595" s="72">
        <v>78.7</v>
      </c>
      <c r="D595" s="192">
        <f t="shared" si="20"/>
        <v>-0.9307626663851426</v>
      </c>
      <c r="E595">
        <v>2.9296364111954132E-2</v>
      </c>
      <c r="F595">
        <v>592</v>
      </c>
      <c r="G595">
        <f t="shared" ca="1" si="21"/>
        <v>-2.1360583187909343E-2</v>
      </c>
    </row>
    <row r="596" spans="2:7" x14ac:dyDescent="0.35">
      <c r="B596" s="191">
        <v>45324</v>
      </c>
      <c r="C596" s="72">
        <v>1136.67</v>
      </c>
      <c r="D596" s="192">
        <f t="shared" si="20"/>
        <v>11.925517398226065</v>
      </c>
      <c r="E596">
        <v>2.9294045204288688E-2</v>
      </c>
      <c r="F596">
        <v>593</v>
      </c>
      <c r="G596">
        <f t="shared" ca="1" si="21"/>
        <v>1.0193083474991078E-2</v>
      </c>
    </row>
    <row r="597" spans="2:7" x14ac:dyDescent="0.35">
      <c r="B597" s="191">
        <v>40758</v>
      </c>
      <c r="C597" s="72">
        <v>87.94</v>
      </c>
      <c r="D597" s="192">
        <f t="shared" si="20"/>
        <v>-0.71301765492934766</v>
      </c>
      <c r="E597">
        <v>2.9260299625468056E-2</v>
      </c>
      <c r="F597">
        <v>594</v>
      </c>
      <c r="G597">
        <f t="shared" ca="1" si="21"/>
        <v>4.301814693019791E-3</v>
      </c>
    </row>
    <row r="598" spans="2:7" x14ac:dyDescent="0.35">
      <c r="B598" s="191">
        <v>43811</v>
      </c>
      <c r="C598" s="72">
        <v>306.43</v>
      </c>
      <c r="D598" s="192">
        <f t="shared" si="20"/>
        <v>1.5806804783560722</v>
      </c>
      <c r="E598">
        <v>2.9255676474539749E-2</v>
      </c>
      <c r="F598">
        <v>595</v>
      </c>
      <c r="G598">
        <f t="shared" ca="1" si="21"/>
        <v>1.4137322227371064E-2</v>
      </c>
    </row>
    <row r="599" spans="2:7" x14ac:dyDescent="0.35">
      <c r="B599" s="191">
        <v>42571</v>
      </c>
      <c r="C599" s="72">
        <v>118.74</v>
      </c>
      <c r="D599" s="192">
        <f t="shared" si="20"/>
        <v>7.4212765957446809</v>
      </c>
      <c r="E599">
        <v>2.9210366646441832E-2</v>
      </c>
      <c r="F599">
        <v>596</v>
      </c>
      <c r="G599">
        <f t="shared" ca="1" si="21"/>
        <v>1.5712248343455491E-2</v>
      </c>
    </row>
    <row r="600" spans="2:7" x14ac:dyDescent="0.35">
      <c r="B600" s="191">
        <v>37441</v>
      </c>
      <c r="C600" s="72">
        <v>14.1</v>
      </c>
      <c r="D600" s="192">
        <f t="shared" si="20"/>
        <v>5.2238805970149294E-2</v>
      </c>
      <c r="E600">
        <v>2.9197080291970767E-2</v>
      </c>
      <c r="F600">
        <v>597</v>
      </c>
      <c r="G600">
        <f t="shared" ca="1" si="21"/>
        <v>2.5322442581838474E-2</v>
      </c>
    </row>
    <row r="601" spans="2:7" x14ac:dyDescent="0.35">
      <c r="B601" s="191">
        <v>35440</v>
      </c>
      <c r="C601" s="72">
        <v>13.4</v>
      </c>
      <c r="D601" s="192">
        <f t="shared" si="20"/>
        <v>-0.63477786862905416</v>
      </c>
      <c r="E601">
        <v>2.9185867895545448E-2</v>
      </c>
      <c r="F601">
        <v>598</v>
      </c>
      <c r="G601">
        <f t="shared" ca="1" si="21"/>
        <v>2.6900906863679089E-2</v>
      </c>
    </row>
    <row r="602" spans="2:7" x14ac:dyDescent="0.35">
      <c r="B602" s="191">
        <v>36453</v>
      </c>
      <c r="C602" s="72">
        <v>36.69</v>
      </c>
      <c r="D602" s="192">
        <f t="shared" si="20"/>
        <v>-0.60347995244785479</v>
      </c>
      <c r="E602">
        <v>2.9172510518933992E-2</v>
      </c>
      <c r="F602">
        <v>599</v>
      </c>
      <c r="G602">
        <f t="shared" ca="1" si="21"/>
        <v>-1.4561981894120554E-2</v>
      </c>
    </row>
    <row r="603" spans="2:7" x14ac:dyDescent="0.35">
      <c r="B603" s="191">
        <v>41057</v>
      </c>
      <c r="C603" s="72">
        <v>92.53</v>
      </c>
      <c r="D603" s="192">
        <f t="shared" si="20"/>
        <v>0.62675808720112514</v>
      </c>
      <c r="E603">
        <v>2.9140251362473668E-2</v>
      </c>
      <c r="F603">
        <v>600</v>
      </c>
      <c r="G603">
        <f t="shared" ca="1" si="21"/>
        <v>1.4610228015990545E-2</v>
      </c>
    </row>
    <row r="604" spans="2:7" x14ac:dyDescent="0.35">
      <c r="B604" s="191">
        <v>39651</v>
      </c>
      <c r="C604" s="72">
        <v>56.88</v>
      </c>
      <c r="D604" s="192">
        <f t="shared" si="20"/>
        <v>-0.94232290251272588</v>
      </c>
      <c r="E604">
        <v>2.9129726795730004E-2</v>
      </c>
      <c r="F604">
        <v>601</v>
      </c>
      <c r="G604">
        <f t="shared" ca="1" si="21"/>
        <v>-2.2664764647718078E-2</v>
      </c>
    </row>
    <row r="605" spans="2:7" x14ac:dyDescent="0.35">
      <c r="B605" s="191">
        <v>45744</v>
      </c>
      <c r="C605" s="72">
        <v>986.18</v>
      </c>
      <c r="D605" s="192">
        <f t="shared" si="20"/>
        <v>22.63239875389408</v>
      </c>
      <c r="E605">
        <v>2.9114663772592531E-2</v>
      </c>
      <c r="F605">
        <v>602</v>
      </c>
      <c r="G605">
        <f t="shared" ca="1" si="21"/>
        <v>-4.8726757398016407E-2</v>
      </c>
    </row>
    <row r="606" spans="2:7" x14ac:dyDescent="0.35">
      <c r="B606" s="191">
        <v>39762</v>
      </c>
      <c r="C606" s="72">
        <v>41.73</v>
      </c>
      <c r="D606" s="192">
        <f t="shared" si="20"/>
        <v>0.81513701609395395</v>
      </c>
      <c r="E606">
        <v>2.9099876695437787E-2</v>
      </c>
      <c r="F606">
        <v>603</v>
      </c>
      <c r="G606">
        <f t="shared" ca="1" si="21"/>
        <v>3.5472712970278097E-2</v>
      </c>
    </row>
    <row r="607" spans="2:7" x14ac:dyDescent="0.35">
      <c r="B607" s="191">
        <v>35639</v>
      </c>
      <c r="C607" s="72">
        <v>22.99</v>
      </c>
      <c r="D607" s="192">
        <f t="shared" si="20"/>
        <v>0.70675575352635467</v>
      </c>
      <c r="E607">
        <v>2.9095792300805723E-2</v>
      </c>
      <c r="F607">
        <v>604</v>
      </c>
      <c r="G607">
        <f t="shared" ca="1" si="21"/>
        <v>4.5404188315575085E-2</v>
      </c>
    </row>
    <row r="608" spans="2:7" x14ac:dyDescent="0.35">
      <c r="B608" s="191">
        <v>36887</v>
      </c>
      <c r="C608" s="72">
        <v>13.47</v>
      </c>
      <c r="D608" s="192">
        <f t="shared" si="20"/>
        <v>-0.37754158964879847</v>
      </c>
      <c r="E608">
        <v>2.9029793735676046E-2</v>
      </c>
      <c r="F608">
        <v>605</v>
      </c>
      <c r="G608">
        <f t="shared" ca="1" si="21"/>
        <v>-3.3130266936541829E-2</v>
      </c>
    </row>
    <row r="609" spans="2:7" x14ac:dyDescent="0.35">
      <c r="B609" s="191">
        <v>36166</v>
      </c>
      <c r="C609" s="72">
        <v>21.64</v>
      </c>
      <c r="D609" s="192">
        <f t="shared" si="20"/>
        <v>-0.6053255517052708</v>
      </c>
      <c r="E609">
        <v>2.9006181645268692E-2</v>
      </c>
      <c r="F609">
        <v>606</v>
      </c>
      <c r="G609">
        <f t="shared" ca="1" si="21"/>
        <v>-1.3103468539975142E-5</v>
      </c>
    </row>
    <row r="610" spans="2:7" x14ac:dyDescent="0.35">
      <c r="B610" s="191">
        <v>39708</v>
      </c>
      <c r="C610" s="72">
        <v>54.83</v>
      </c>
      <c r="D610" s="192">
        <f t="shared" si="20"/>
        <v>3.8096491228070173</v>
      </c>
      <c r="E610">
        <v>2.8898480015012273E-2</v>
      </c>
      <c r="F610">
        <v>607</v>
      </c>
      <c r="G610">
        <f t="shared" ca="1" si="21"/>
        <v>-5.0444382298515715E-2</v>
      </c>
    </row>
    <row r="611" spans="2:7" x14ac:dyDescent="0.35">
      <c r="B611" s="191">
        <v>37309</v>
      </c>
      <c r="C611" s="72">
        <v>11.4</v>
      </c>
      <c r="D611" s="192">
        <f t="shared" si="20"/>
        <v>-0.98939623659414555</v>
      </c>
      <c r="E611">
        <v>2.8880866425992746E-2</v>
      </c>
      <c r="F611">
        <v>608</v>
      </c>
      <c r="G611">
        <f t="shared" ca="1" si="21"/>
        <v>-2.3878818679250936E-2</v>
      </c>
    </row>
    <row r="612" spans="2:7" x14ac:dyDescent="0.35">
      <c r="B612" s="191">
        <v>45428</v>
      </c>
      <c r="C612" s="72">
        <v>1075.0899999999999</v>
      </c>
      <c r="D612" s="192">
        <f t="shared" si="20"/>
        <v>-6.0802488009854327E-2</v>
      </c>
      <c r="E612">
        <v>2.8863177437723042E-2</v>
      </c>
      <c r="F612">
        <v>609</v>
      </c>
      <c r="G612">
        <f t="shared" ca="1" si="21"/>
        <v>4.7388154422357857E-3</v>
      </c>
    </row>
    <row r="613" spans="2:7" x14ac:dyDescent="0.35">
      <c r="B613" s="191">
        <v>45404</v>
      </c>
      <c r="C613" s="72">
        <v>1144.69</v>
      </c>
      <c r="D613" s="192">
        <f t="shared" si="20"/>
        <v>96.25488530161428</v>
      </c>
      <c r="E613">
        <v>2.8860845961638848E-2</v>
      </c>
      <c r="F613">
        <v>610</v>
      </c>
      <c r="G613">
        <f t="shared" ca="1" si="21"/>
        <v>2.4254967626534389E-2</v>
      </c>
    </row>
    <row r="614" spans="2:7" x14ac:dyDescent="0.35">
      <c r="B614" s="191">
        <v>37209</v>
      </c>
      <c r="C614" s="72">
        <v>11.77</v>
      </c>
      <c r="D614" s="192">
        <f t="shared" si="20"/>
        <v>-2.9678483099752739E-2</v>
      </c>
      <c r="E614">
        <v>2.8846153846153744E-2</v>
      </c>
      <c r="F614">
        <v>611</v>
      </c>
      <c r="G614">
        <f t="shared" ca="1" si="21"/>
        <v>-6.1340893707238081E-3</v>
      </c>
    </row>
    <row r="615" spans="2:7" x14ac:dyDescent="0.35">
      <c r="B615" s="191">
        <v>37687</v>
      </c>
      <c r="C615" s="72">
        <v>12.13</v>
      </c>
      <c r="D615" s="192">
        <f t="shared" si="20"/>
        <v>-0.98838411889759259</v>
      </c>
      <c r="E615">
        <v>2.8837998303647305E-2</v>
      </c>
      <c r="F615">
        <v>612</v>
      </c>
      <c r="G615">
        <f t="shared" ca="1" si="21"/>
        <v>-2.1138472319236746E-3</v>
      </c>
    </row>
    <row r="616" spans="2:7" x14ac:dyDescent="0.35">
      <c r="B616" s="191">
        <v>46105</v>
      </c>
      <c r="C616" s="72">
        <v>1044.26</v>
      </c>
      <c r="D616" s="192">
        <f t="shared" si="20"/>
        <v>30.788736681887364</v>
      </c>
      <c r="E616">
        <v>2.8817450074383411E-2</v>
      </c>
      <c r="F616">
        <v>613</v>
      </c>
      <c r="G616">
        <f t="shared" ca="1" si="21"/>
        <v>1.3759497864526567E-2</v>
      </c>
    </row>
    <row r="617" spans="2:7" x14ac:dyDescent="0.35">
      <c r="B617" s="191">
        <v>36425</v>
      </c>
      <c r="C617" s="72">
        <v>32.85</v>
      </c>
      <c r="D617" s="192">
        <f t="shared" si="20"/>
        <v>-0.70942061034940296</v>
      </c>
      <c r="E617">
        <v>2.8813028499843352E-2</v>
      </c>
      <c r="F617">
        <v>614</v>
      </c>
      <c r="G617">
        <f t="shared" ca="1" si="21"/>
        <v>3.7836437907126452E-4</v>
      </c>
    </row>
    <row r="618" spans="2:7" x14ac:dyDescent="0.35">
      <c r="B618" s="191">
        <v>42684</v>
      </c>
      <c r="C618" s="72">
        <v>113.05</v>
      </c>
      <c r="D618" s="192">
        <f t="shared" si="20"/>
        <v>0.33692052980132448</v>
      </c>
      <c r="E618">
        <v>2.8756028756028673E-2</v>
      </c>
      <c r="F618">
        <v>615</v>
      </c>
      <c r="G618">
        <f t="shared" ca="1" si="21"/>
        <v>2.9413590359610088E-2</v>
      </c>
    </row>
    <row r="619" spans="2:7" x14ac:dyDescent="0.35">
      <c r="B619" s="191">
        <v>40298</v>
      </c>
      <c r="C619" s="72">
        <v>84.56</v>
      </c>
      <c r="D619" s="192">
        <f t="shared" si="20"/>
        <v>-0.67000975609756097</v>
      </c>
      <c r="E619">
        <v>2.871046228710461E-2</v>
      </c>
      <c r="F619">
        <v>616</v>
      </c>
      <c r="G619">
        <f t="shared" ca="1" si="21"/>
        <v>-5.1681769264520774E-3</v>
      </c>
    </row>
    <row r="620" spans="2:7" x14ac:dyDescent="0.35">
      <c r="B620" s="191">
        <v>43171</v>
      </c>
      <c r="C620" s="72">
        <v>256.25</v>
      </c>
      <c r="D620" s="192">
        <f t="shared" si="20"/>
        <v>-0.64667356084108929</v>
      </c>
      <c r="E620">
        <v>2.8703331995182602E-2</v>
      </c>
      <c r="F620">
        <v>617</v>
      </c>
      <c r="G620">
        <f t="shared" ca="1" si="21"/>
        <v>5.6815404515982298E-3</v>
      </c>
    </row>
    <row r="621" spans="2:7" x14ac:dyDescent="0.35">
      <c r="B621" s="191">
        <v>44748</v>
      </c>
      <c r="C621" s="72">
        <v>725.25</v>
      </c>
      <c r="D621" s="192">
        <f t="shared" si="20"/>
        <v>8.0194005720681503</v>
      </c>
      <c r="E621">
        <v>2.8665040281402598E-2</v>
      </c>
      <c r="F621">
        <v>618</v>
      </c>
      <c r="G621">
        <f t="shared" ca="1" si="21"/>
        <v>-3.2009625707180647E-2</v>
      </c>
    </row>
    <row r="622" spans="2:7" x14ac:dyDescent="0.35">
      <c r="B622" s="191">
        <v>40277</v>
      </c>
      <c r="C622" s="72">
        <v>80.41</v>
      </c>
      <c r="D622" s="192">
        <f t="shared" si="20"/>
        <v>-0.34138750102383497</v>
      </c>
      <c r="E622">
        <v>2.865549443520532E-2</v>
      </c>
      <c r="F622">
        <v>619</v>
      </c>
      <c r="G622">
        <f t="shared" ca="1" si="21"/>
        <v>-1.3289475810651671E-2</v>
      </c>
    </row>
    <row r="623" spans="2:7" x14ac:dyDescent="0.35">
      <c r="B623" s="191">
        <v>41493</v>
      </c>
      <c r="C623" s="72">
        <v>122.09</v>
      </c>
      <c r="D623" s="192">
        <f t="shared" si="20"/>
        <v>0.10030641672674845</v>
      </c>
      <c r="E623">
        <v>2.8646052742438366E-2</v>
      </c>
      <c r="F623">
        <v>620</v>
      </c>
      <c r="G623">
        <f t="shared" ca="1" si="21"/>
        <v>1.0338992667943557E-3</v>
      </c>
    </row>
    <row r="624" spans="2:7" x14ac:dyDescent="0.35">
      <c r="B624" s="191">
        <v>41173</v>
      </c>
      <c r="C624" s="72">
        <v>110.96</v>
      </c>
      <c r="D624" s="192">
        <f t="shared" si="20"/>
        <v>-0.90159892872662128</v>
      </c>
      <c r="E624">
        <v>2.8645591916195423E-2</v>
      </c>
      <c r="F624">
        <v>621</v>
      </c>
      <c r="G624">
        <f t="shared" ca="1" si="21"/>
        <v>2.7881313734201742E-2</v>
      </c>
    </row>
    <row r="625" spans="2:7" x14ac:dyDescent="0.35">
      <c r="B625" s="191">
        <v>45789</v>
      </c>
      <c r="C625" s="72">
        <v>1127.6300000000001</v>
      </c>
      <c r="D625" s="192">
        <f t="shared" si="20"/>
        <v>11.552933318490483</v>
      </c>
      <c r="E625">
        <v>2.8643624056995387E-2</v>
      </c>
      <c r="F625">
        <v>622</v>
      </c>
      <c r="G625">
        <f t="shared" ca="1" si="21"/>
        <v>1.7296679506176679E-2</v>
      </c>
    </row>
    <row r="626" spans="2:7" x14ac:dyDescent="0.35">
      <c r="B626" s="191">
        <v>41045</v>
      </c>
      <c r="C626" s="72">
        <v>89.83</v>
      </c>
      <c r="D626" s="192">
        <f t="shared" si="20"/>
        <v>4.3185316755476615</v>
      </c>
      <c r="E626">
        <v>2.8627046833848535E-2</v>
      </c>
      <c r="F626">
        <v>623</v>
      </c>
      <c r="G626">
        <f t="shared" ca="1" si="21"/>
        <v>-1.9998592403809086E-2</v>
      </c>
    </row>
    <row r="627" spans="2:7" x14ac:dyDescent="0.35">
      <c r="B627" s="191">
        <v>37869</v>
      </c>
      <c r="C627" s="72">
        <v>16.89</v>
      </c>
      <c r="D627" s="192">
        <f t="shared" si="20"/>
        <v>-0.88024673851389679</v>
      </c>
      <c r="E627">
        <v>2.862362971985366E-2</v>
      </c>
      <c r="F627">
        <v>624</v>
      </c>
      <c r="G627">
        <f t="shared" ca="1" si="21"/>
        <v>1.5154160595763784E-2</v>
      </c>
    </row>
    <row r="628" spans="2:7" x14ac:dyDescent="0.35">
      <c r="B628" s="191">
        <v>42899</v>
      </c>
      <c r="C628" s="72">
        <v>141.04</v>
      </c>
      <c r="D628" s="192">
        <f t="shared" si="20"/>
        <v>-0.33007172374483451</v>
      </c>
      <c r="E628">
        <v>2.8588098016335994E-2</v>
      </c>
      <c r="F628">
        <v>625</v>
      </c>
      <c r="G628">
        <f t="shared" ca="1" si="21"/>
        <v>-9.2933936875795771E-3</v>
      </c>
    </row>
    <row r="629" spans="2:7" x14ac:dyDescent="0.35">
      <c r="B629" s="191">
        <v>43038</v>
      </c>
      <c r="C629" s="72">
        <v>210.53</v>
      </c>
      <c r="D629" s="192">
        <f t="shared" si="20"/>
        <v>4.5155881582394546</v>
      </c>
      <c r="E629">
        <v>2.8581199921829059E-2</v>
      </c>
      <c r="F629">
        <v>626</v>
      </c>
      <c r="G629">
        <f t="shared" ca="1" si="21"/>
        <v>-1.1734030639993009E-2</v>
      </c>
    </row>
    <row r="630" spans="2:7" x14ac:dyDescent="0.35">
      <c r="B630" s="191">
        <v>38392</v>
      </c>
      <c r="C630" s="72">
        <v>38.17</v>
      </c>
      <c r="D630" s="192">
        <f t="shared" si="20"/>
        <v>0.45188284518828459</v>
      </c>
      <c r="E630">
        <v>2.8563729452977693E-2</v>
      </c>
      <c r="F630">
        <v>627</v>
      </c>
      <c r="G630">
        <f t="shared" ca="1" si="21"/>
        <v>9.693536353029204E-3</v>
      </c>
    </row>
    <row r="631" spans="2:7" x14ac:dyDescent="0.35">
      <c r="B631" s="191">
        <v>36319</v>
      </c>
      <c r="C631" s="72">
        <v>26.29</v>
      </c>
      <c r="D631" s="192">
        <f t="shared" si="20"/>
        <v>-0.63511450381679391</v>
      </c>
      <c r="E631">
        <v>2.856025039123633E-2</v>
      </c>
      <c r="F631">
        <v>628</v>
      </c>
      <c r="G631">
        <f t="shared" ca="1" si="21"/>
        <v>-2.3182803309715195E-3</v>
      </c>
    </row>
    <row r="632" spans="2:7" x14ac:dyDescent="0.35">
      <c r="B632" s="191">
        <v>40690</v>
      </c>
      <c r="C632" s="72">
        <v>72.05</v>
      </c>
      <c r="D632" s="192">
        <f t="shared" si="20"/>
        <v>0.94152519536513068</v>
      </c>
      <c r="E632">
        <v>2.8551034975017764E-2</v>
      </c>
      <c r="F632">
        <v>629</v>
      </c>
      <c r="G632">
        <f t="shared" ca="1" si="21"/>
        <v>1.9610208157371575E-3</v>
      </c>
    </row>
    <row r="633" spans="2:7" x14ac:dyDescent="0.35">
      <c r="B633" s="191">
        <v>38391</v>
      </c>
      <c r="C633" s="72">
        <v>37.11</v>
      </c>
      <c r="D633" s="192">
        <f t="shared" si="20"/>
        <v>0.55989911727616648</v>
      </c>
      <c r="E633">
        <v>2.8547671840354782E-2</v>
      </c>
      <c r="F633">
        <v>630</v>
      </c>
      <c r="G633">
        <f t="shared" ca="1" si="21"/>
        <v>2.1863015485301902E-2</v>
      </c>
    </row>
    <row r="634" spans="2:7" x14ac:dyDescent="0.35">
      <c r="B634" s="191">
        <v>38140</v>
      </c>
      <c r="C634" s="72">
        <v>23.79</v>
      </c>
      <c r="D634" s="192">
        <f t="shared" si="20"/>
        <v>-0.63767895217788606</v>
      </c>
      <c r="E634">
        <v>2.8534370946822207E-2</v>
      </c>
      <c r="F634">
        <v>631</v>
      </c>
      <c r="G634">
        <f t="shared" ca="1" si="21"/>
        <v>1.4680820533104065E-2</v>
      </c>
    </row>
    <row r="635" spans="2:7" x14ac:dyDescent="0.35">
      <c r="B635" s="191">
        <v>38755</v>
      </c>
      <c r="C635" s="72">
        <v>65.66</v>
      </c>
      <c r="D635" s="192">
        <f t="shared" si="20"/>
        <v>0.83767142457318777</v>
      </c>
      <c r="E635">
        <v>2.8508771929824483E-2</v>
      </c>
      <c r="F635">
        <v>632</v>
      </c>
      <c r="G635">
        <f t="shared" ca="1" si="21"/>
        <v>-2.0735908262465224E-2</v>
      </c>
    </row>
    <row r="636" spans="2:7" x14ac:dyDescent="0.35">
      <c r="B636" s="191">
        <v>38356</v>
      </c>
      <c r="C636" s="72">
        <v>35.729999999999997</v>
      </c>
      <c r="D636" s="192">
        <f t="shared" si="20"/>
        <v>-0.95648202280035077</v>
      </c>
      <c r="E636">
        <v>2.849740932642475E-2</v>
      </c>
      <c r="F636">
        <v>633</v>
      </c>
      <c r="G636">
        <f t="shared" ca="1" si="21"/>
        <v>-9.7953567708568886E-3</v>
      </c>
    </row>
    <row r="637" spans="2:7" x14ac:dyDescent="0.35">
      <c r="B637" s="191">
        <v>44817</v>
      </c>
      <c r="C637" s="72">
        <v>821.04</v>
      </c>
      <c r="D637" s="192">
        <f t="shared" si="20"/>
        <v>9.4644404792250825</v>
      </c>
      <c r="E637">
        <v>2.8472648469892725E-2</v>
      </c>
      <c r="F637">
        <v>634</v>
      </c>
      <c r="G637">
        <f t="shared" ca="1" si="21"/>
        <v>-1.0993049312376942E-2</v>
      </c>
    </row>
    <row r="638" spans="2:7" x14ac:dyDescent="0.35">
      <c r="B638" s="191">
        <v>40792</v>
      </c>
      <c r="C638" s="72">
        <v>78.459999999999994</v>
      </c>
      <c r="D638" s="192">
        <f t="shared" si="20"/>
        <v>3.1711855396065918</v>
      </c>
      <c r="E638">
        <v>2.8444094901035388E-2</v>
      </c>
      <c r="F638">
        <v>635</v>
      </c>
      <c r="G638">
        <f t="shared" ca="1" si="21"/>
        <v>-3.110458390649908E-4</v>
      </c>
    </row>
    <row r="639" spans="2:7" x14ac:dyDescent="0.35">
      <c r="B639" s="191">
        <v>36931</v>
      </c>
      <c r="C639" s="72">
        <v>18.809999999999999</v>
      </c>
      <c r="D639" s="192">
        <f t="shared" si="20"/>
        <v>-0.90668717134636378</v>
      </c>
      <c r="E639">
        <v>2.8430836522689962E-2</v>
      </c>
      <c r="F639">
        <v>636</v>
      </c>
      <c r="G639">
        <f t="shared" ca="1" si="21"/>
        <v>-1.0645293981360446E-2</v>
      </c>
    </row>
    <row r="640" spans="2:7" x14ac:dyDescent="0.35">
      <c r="B640" s="191">
        <v>43381</v>
      </c>
      <c r="C640" s="72">
        <v>201.58</v>
      </c>
      <c r="D640" s="192">
        <f t="shared" si="20"/>
        <v>-0.17742593650534555</v>
      </c>
      <c r="E640">
        <v>2.8416917504209049E-2</v>
      </c>
      <c r="F640">
        <v>637</v>
      </c>
      <c r="G640">
        <f t="shared" ca="1" si="21"/>
        <v>-1.440690921666354E-2</v>
      </c>
    </row>
    <row r="641" spans="2:7" x14ac:dyDescent="0.35">
      <c r="B641" s="191">
        <v>43678</v>
      </c>
      <c r="C641" s="72">
        <v>245.06</v>
      </c>
      <c r="D641" s="192">
        <f t="shared" si="20"/>
        <v>2.8659094494399748</v>
      </c>
      <c r="E641">
        <v>2.8410759998321433E-2</v>
      </c>
      <c r="F641">
        <v>638</v>
      </c>
      <c r="G641">
        <f t="shared" ca="1" si="21"/>
        <v>-2.2353943023294555E-2</v>
      </c>
    </row>
    <row r="642" spans="2:7" x14ac:dyDescent="0.35">
      <c r="B642" s="191">
        <v>39358</v>
      </c>
      <c r="C642" s="72">
        <v>63.39</v>
      </c>
      <c r="D642" s="192">
        <f t="shared" si="20"/>
        <v>-0.92708429189288677</v>
      </c>
      <c r="E642">
        <v>2.8390655418559341E-2</v>
      </c>
      <c r="F642">
        <v>639</v>
      </c>
      <c r="G642">
        <f t="shared" ca="1" si="21"/>
        <v>1.2962834652422109E-2</v>
      </c>
    </row>
    <row r="643" spans="2:7" x14ac:dyDescent="0.35">
      <c r="B643" s="191">
        <v>45182</v>
      </c>
      <c r="C643" s="72">
        <v>869.36</v>
      </c>
      <c r="D643" s="192">
        <f t="shared" si="20"/>
        <v>35.868532654792197</v>
      </c>
      <c r="E643">
        <v>2.8390271600265082E-2</v>
      </c>
      <c r="F643">
        <v>640</v>
      </c>
      <c r="G643">
        <f t="shared" ca="1" si="21"/>
        <v>-3.2781634837217397E-2</v>
      </c>
    </row>
    <row r="644" spans="2:7" x14ac:dyDescent="0.35">
      <c r="B644" s="191">
        <v>35786</v>
      </c>
      <c r="C644" s="72">
        <v>23.58</v>
      </c>
      <c r="D644" s="192">
        <f t="shared" ref="D644:D707" si="22">C644/C645-1</f>
        <v>-0.7958795013850416</v>
      </c>
      <c r="E644">
        <v>2.8347143480156989E-2</v>
      </c>
      <c r="F644">
        <v>641</v>
      </c>
      <c r="G644">
        <f t="shared" ca="1" si="21"/>
        <v>-6.0271645946721471E-2</v>
      </c>
    </row>
    <row r="645" spans="2:7" x14ac:dyDescent="0.35">
      <c r="B645" s="191">
        <v>42172</v>
      </c>
      <c r="C645" s="72">
        <v>115.52</v>
      </c>
      <c r="D645" s="192">
        <f t="shared" si="22"/>
        <v>7.3589001447178006</v>
      </c>
      <c r="E645">
        <v>2.8306925405020333E-2</v>
      </c>
      <c r="F645">
        <v>642</v>
      </c>
      <c r="G645">
        <f t="shared" ref="G645:G708" ca="1" si="23">_xlfn.NORM.INV(RAND(),M$5,M$6)</f>
        <v>-1.9301041740685386E-2</v>
      </c>
    </row>
    <row r="646" spans="2:7" x14ac:dyDescent="0.35">
      <c r="B646" s="191">
        <v>37826</v>
      </c>
      <c r="C646" s="72">
        <v>13.82</v>
      </c>
      <c r="D646" s="192">
        <f t="shared" si="22"/>
        <v>-0.68669236000906819</v>
      </c>
      <c r="E646">
        <v>2.8273809523809534E-2</v>
      </c>
      <c r="F646">
        <v>643</v>
      </c>
      <c r="G646">
        <f t="shared" ca="1" si="23"/>
        <v>2.6719592930134071E-2</v>
      </c>
    </row>
    <row r="647" spans="2:7" x14ac:dyDescent="0.35">
      <c r="B647" s="191">
        <v>39898</v>
      </c>
      <c r="C647" s="72">
        <v>44.11</v>
      </c>
      <c r="D647" s="192">
        <f t="shared" si="22"/>
        <v>-0.63140302498537648</v>
      </c>
      <c r="E647">
        <v>2.8205128205128327E-2</v>
      </c>
      <c r="F647">
        <v>644</v>
      </c>
      <c r="G647">
        <f t="shared" ca="1" si="23"/>
        <v>5.5687262145393546E-3</v>
      </c>
    </row>
    <row r="648" spans="2:7" x14ac:dyDescent="0.35">
      <c r="B648" s="191">
        <v>42552</v>
      </c>
      <c r="C648" s="72">
        <v>119.67</v>
      </c>
      <c r="D648" s="192">
        <f t="shared" si="22"/>
        <v>7.5202156334231773E-2</v>
      </c>
      <c r="E648">
        <v>2.8181115216083796E-2</v>
      </c>
      <c r="F648">
        <v>645</v>
      </c>
      <c r="G648">
        <f t="shared" ca="1" si="23"/>
        <v>2.1405366414161197E-2</v>
      </c>
    </row>
    <row r="649" spans="2:7" x14ac:dyDescent="0.35">
      <c r="B649" s="191">
        <v>41365</v>
      </c>
      <c r="C649" s="72">
        <v>111.3</v>
      </c>
      <c r="D649" s="192">
        <f t="shared" si="22"/>
        <v>3.1732283464566926</v>
      </c>
      <c r="E649">
        <v>2.8175519630484924E-2</v>
      </c>
      <c r="F649">
        <v>646</v>
      </c>
      <c r="G649">
        <f t="shared" ca="1" si="23"/>
        <v>-2.8849517930473749E-3</v>
      </c>
    </row>
    <row r="650" spans="2:7" x14ac:dyDescent="0.35">
      <c r="B650" s="191">
        <v>38170</v>
      </c>
      <c r="C650" s="72">
        <v>26.67</v>
      </c>
      <c r="D650" s="192">
        <f t="shared" si="22"/>
        <v>-0.55771144278606966</v>
      </c>
      <c r="E650">
        <v>2.8141865844256042E-2</v>
      </c>
      <c r="F650">
        <v>647</v>
      </c>
      <c r="G650">
        <f t="shared" ca="1" si="23"/>
        <v>-2.3173451621023279E-2</v>
      </c>
    </row>
    <row r="651" spans="2:7" x14ac:dyDescent="0.35">
      <c r="B651" s="191">
        <v>39616</v>
      </c>
      <c r="C651" s="72">
        <v>60.3</v>
      </c>
      <c r="D651" s="192">
        <f t="shared" si="22"/>
        <v>3.1216678058783316</v>
      </c>
      <c r="E651">
        <v>2.8132992327365658E-2</v>
      </c>
      <c r="F651">
        <v>648</v>
      </c>
      <c r="G651">
        <f t="shared" ca="1" si="23"/>
        <v>-4.1774635087030054E-2</v>
      </c>
    </row>
    <row r="652" spans="2:7" x14ac:dyDescent="0.35">
      <c r="B652" s="191">
        <v>37756</v>
      </c>
      <c r="C652" s="72">
        <v>14.63</v>
      </c>
      <c r="D652" s="192">
        <f t="shared" si="22"/>
        <v>-7.1700507614213094E-2</v>
      </c>
      <c r="E652">
        <v>2.8109627547435068E-2</v>
      </c>
      <c r="F652">
        <v>649</v>
      </c>
      <c r="G652">
        <f t="shared" ca="1" si="23"/>
        <v>5.1587436358319543E-3</v>
      </c>
    </row>
    <row r="653" spans="2:7" x14ac:dyDescent="0.35">
      <c r="B653" s="191">
        <v>37784</v>
      </c>
      <c r="C653" s="72">
        <v>15.76</v>
      </c>
      <c r="D653" s="192">
        <f t="shared" si="22"/>
        <v>-0.93743052247101799</v>
      </c>
      <c r="E653">
        <v>2.8049575994781417E-2</v>
      </c>
      <c r="F653">
        <v>650</v>
      </c>
      <c r="G653">
        <f t="shared" ca="1" si="23"/>
        <v>-4.0316768654359555E-2</v>
      </c>
    </row>
    <row r="654" spans="2:7" x14ac:dyDescent="0.35">
      <c r="B654" s="191">
        <v>43700</v>
      </c>
      <c r="C654" s="72">
        <v>251.88</v>
      </c>
      <c r="D654" s="192">
        <f t="shared" si="22"/>
        <v>3.1612423591607461</v>
      </c>
      <c r="E654">
        <v>2.8039671850128567E-2</v>
      </c>
      <c r="F654">
        <v>651</v>
      </c>
      <c r="G654">
        <f t="shared" ca="1" si="23"/>
        <v>-9.3164575955301894E-4</v>
      </c>
    </row>
    <row r="655" spans="2:7" x14ac:dyDescent="0.35">
      <c r="B655" s="191">
        <v>39503</v>
      </c>
      <c r="C655" s="72">
        <v>60.53</v>
      </c>
      <c r="D655" s="192">
        <f t="shared" si="22"/>
        <v>-0.19207154297917783</v>
      </c>
      <c r="E655">
        <v>2.8023097826086918E-2</v>
      </c>
      <c r="F655">
        <v>652</v>
      </c>
      <c r="G655">
        <f t="shared" ca="1" si="23"/>
        <v>2.2261530107048223E-2</v>
      </c>
    </row>
    <row r="656" spans="2:7" x14ac:dyDescent="0.35">
      <c r="B656" s="191">
        <v>39451</v>
      </c>
      <c r="C656" s="72">
        <v>74.92</v>
      </c>
      <c r="D656" s="192">
        <f t="shared" si="22"/>
        <v>3.5296251511487311</v>
      </c>
      <c r="E656">
        <v>2.7991218441273391E-2</v>
      </c>
      <c r="F656">
        <v>653</v>
      </c>
      <c r="G656">
        <f t="shared" ca="1" si="23"/>
        <v>1.2420433199054086E-2</v>
      </c>
    </row>
    <row r="657" spans="2:7" x14ac:dyDescent="0.35">
      <c r="B657" s="191">
        <v>37888</v>
      </c>
      <c r="C657" s="72">
        <v>16.54</v>
      </c>
      <c r="D657" s="192">
        <f t="shared" si="22"/>
        <v>0.36356141797197017</v>
      </c>
      <c r="E657">
        <v>2.7967681789931698E-2</v>
      </c>
      <c r="F657">
        <v>654</v>
      </c>
      <c r="G657">
        <f t="shared" ca="1" si="23"/>
        <v>-1.1421043247270222E-2</v>
      </c>
    </row>
    <row r="658" spans="2:7" x14ac:dyDescent="0.35">
      <c r="B658" s="191">
        <v>37232</v>
      </c>
      <c r="C658" s="72">
        <v>12.13</v>
      </c>
      <c r="D658" s="192">
        <f t="shared" si="22"/>
        <v>-0.90859769422048076</v>
      </c>
      <c r="E658">
        <v>2.7966101694915313E-2</v>
      </c>
      <c r="F658">
        <v>655</v>
      </c>
      <c r="G658">
        <f t="shared" ca="1" si="23"/>
        <v>-7.5821367080162114E-3</v>
      </c>
    </row>
    <row r="659" spans="2:7" x14ac:dyDescent="0.35">
      <c r="B659" s="191">
        <v>41730</v>
      </c>
      <c r="C659" s="72">
        <v>132.71</v>
      </c>
      <c r="D659" s="192">
        <f t="shared" si="22"/>
        <v>7.1970352069178496</v>
      </c>
      <c r="E659">
        <v>2.7962819519752324E-2</v>
      </c>
      <c r="F659">
        <v>656</v>
      </c>
      <c r="G659">
        <f t="shared" ca="1" si="23"/>
        <v>-1.1584680692191892E-2</v>
      </c>
    </row>
    <row r="660" spans="2:7" x14ac:dyDescent="0.35">
      <c r="B660" s="191">
        <v>35102</v>
      </c>
      <c r="C660" s="72">
        <v>16.190000000000001</v>
      </c>
      <c r="D660" s="192">
        <f t="shared" si="22"/>
        <v>-0.70865574950512866</v>
      </c>
      <c r="E660">
        <v>2.7936507936507926E-2</v>
      </c>
      <c r="F660">
        <v>657</v>
      </c>
      <c r="G660">
        <f t="shared" ca="1" si="23"/>
        <v>1.7511170913894225E-3</v>
      </c>
    </row>
    <row r="661" spans="2:7" x14ac:dyDescent="0.35">
      <c r="B661" s="191">
        <v>38898</v>
      </c>
      <c r="C661" s="72">
        <v>55.57</v>
      </c>
      <c r="D661" s="192">
        <f t="shared" si="22"/>
        <v>1.3962915049590339</v>
      </c>
      <c r="E661">
        <v>2.7931927487976349E-2</v>
      </c>
      <c r="F661">
        <v>658</v>
      </c>
      <c r="G661">
        <f t="shared" ca="1" si="23"/>
        <v>-1.7723408202631234E-2</v>
      </c>
    </row>
    <row r="662" spans="2:7" x14ac:dyDescent="0.35">
      <c r="B662" s="191">
        <v>37981</v>
      </c>
      <c r="C662" s="72">
        <v>23.19</v>
      </c>
      <c r="D662" s="192">
        <f t="shared" si="22"/>
        <v>0.16649899396378287</v>
      </c>
      <c r="E662">
        <v>2.7925531914893664E-2</v>
      </c>
      <c r="F662">
        <v>659</v>
      </c>
      <c r="G662">
        <f t="shared" ca="1" si="23"/>
        <v>-6.9435319539332902E-3</v>
      </c>
    </row>
    <row r="663" spans="2:7" x14ac:dyDescent="0.35">
      <c r="B663" s="191">
        <v>36152</v>
      </c>
      <c r="C663" s="72">
        <v>19.88</v>
      </c>
      <c r="D663" s="192">
        <f t="shared" si="22"/>
        <v>-0.98325824245231375</v>
      </c>
      <c r="E663">
        <v>2.792140641158225E-2</v>
      </c>
      <c r="F663">
        <v>660</v>
      </c>
      <c r="G663">
        <f t="shared" ca="1" si="23"/>
        <v>2.7095922432470443E-2</v>
      </c>
    </row>
    <row r="664" spans="2:7" x14ac:dyDescent="0.35">
      <c r="B664" s="191">
        <v>45964</v>
      </c>
      <c r="C664" s="72">
        <v>1187.45</v>
      </c>
      <c r="D664" s="192">
        <f t="shared" si="22"/>
        <v>31.875138427464016</v>
      </c>
      <c r="E664">
        <v>2.789944772424291E-2</v>
      </c>
      <c r="F664">
        <v>661</v>
      </c>
      <c r="G664">
        <f t="shared" ca="1" si="23"/>
        <v>-2.8909272666153275E-2</v>
      </c>
    </row>
    <row r="665" spans="2:7" x14ac:dyDescent="0.35">
      <c r="B665" s="191">
        <v>38387</v>
      </c>
      <c r="C665" s="72">
        <v>36.119999999999997</v>
      </c>
      <c r="D665" s="192">
        <f t="shared" si="22"/>
        <v>1.0372250423011842</v>
      </c>
      <c r="E665">
        <v>2.7888446215139417E-2</v>
      </c>
      <c r="F665">
        <v>662</v>
      </c>
      <c r="G665">
        <f t="shared" ca="1" si="23"/>
        <v>1.5387335749391631E-2</v>
      </c>
    </row>
    <row r="666" spans="2:7" x14ac:dyDescent="0.35">
      <c r="B666" s="191">
        <v>35186</v>
      </c>
      <c r="C666" s="72">
        <v>17.73</v>
      </c>
      <c r="D666" s="192">
        <f t="shared" si="22"/>
        <v>-0.158119658119658</v>
      </c>
      <c r="E666">
        <v>2.7826086956521667E-2</v>
      </c>
      <c r="F666">
        <v>663</v>
      </c>
      <c r="G666">
        <f t="shared" ca="1" si="23"/>
        <v>8.1200318709458014E-3</v>
      </c>
    </row>
    <row r="667" spans="2:7" x14ac:dyDescent="0.35">
      <c r="B667" s="191">
        <v>35597</v>
      </c>
      <c r="C667" s="72">
        <v>21.06</v>
      </c>
      <c r="D667" s="192">
        <f t="shared" si="22"/>
        <v>-0.89526035708957075</v>
      </c>
      <c r="E667">
        <v>2.7818448023426035E-2</v>
      </c>
      <c r="F667">
        <v>664</v>
      </c>
      <c r="G667">
        <f t="shared" ca="1" si="23"/>
        <v>4.4787523829222964E-2</v>
      </c>
    </row>
    <row r="668" spans="2:7" x14ac:dyDescent="0.35">
      <c r="B668" s="191">
        <v>43566</v>
      </c>
      <c r="C668" s="72">
        <v>201.07</v>
      </c>
      <c r="D668" s="192">
        <f t="shared" si="22"/>
        <v>-0.58382663410191671</v>
      </c>
      <c r="E668">
        <v>2.7807595971987897E-2</v>
      </c>
      <c r="F668">
        <v>665</v>
      </c>
      <c r="G668">
        <f t="shared" ca="1" si="23"/>
        <v>2.5626244380586418E-3</v>
      </c>
    </row>
    <row r="669" spans="2:7" x14ac:dyDescent="0.35">
      <c r="B669" s="191">
        <v>44140</v>
      </c>
      <c r="C669" s="72">
        <v>483.14</v>
      </c>
      <c r="D669" s="192">
        <f t="shared" si="22"/>
        <v>32.504854368932037</v>
      </c>
      <c r="E669">
        <v>2.7804369561980069E-2</v>
      </c>
      <c r="F669">
        <v>666</v>
      </c>
      <c r="G669">
        <f t="shared" ca="1" si="23"/>
        <v>-3.5906880751441016E-2</v>
      </c>
    </row>
    <row r="670" spans="2:7" x14ac:dyDescent="0.35">
      <c r="B670" s="191">
        <v>36766</v>
      </c>
      <c r="C670" s="72">
        <v>14.42</v>
      </c>
      <c r="D670" s="192">
        <f t="shared" si="22"/>
        <v>-0.54164017800381437</v>
      </c>
      <c r="E670">
        <v>2.7797576621525266E-2</v>
      </c>
      <c r="F670">
        <v>667</v>
      </c>
      <c r="G670">
        <f t="shared" ca="1" si="23"/>
        <v>-1.5776515100213591E-3</v>
      </c>
    </row>
    <row r="671" spans="2:7" x14ac:dyDescent="0.35">
      <c r="B671" s="191">
        <v>38315</v>
      </c>
      <c r="C671" s="72">
        <v>31.46</v>
      </c>
      <c r="D671" s="192">
        <f t="shared" si="22"/>
        <v>-0.75857570409024633</v>
      </c>
      <c r="E671">
        <v>2.7768703038222764E-2</v>
      </c>
      <c r="F671">
        <v>668</v>
      </c>
      <c r="G671">
        <f t="shared" ca="1" si="23"/>
        <v>-2.7703684756296233E-2</v>
      </c>
    </row>
    <row r="672" spans="2:7" x14ac:dyDescent="0.35">
      <c r="B672" s="191">
        <v>42640</v>
      </c>
      <c r="C672" s="72">
        <v>130.31</v>
      </c>
      <c r="D672" s="192">
        <f t="shared" si="22"/>
        <v>1.8614404918752747</v>
      </c>
      <c r="E672">
        <v>2.7762441832952067E-2</v>
      </c>
      <c r="F672">
        <v>669</v>
      </c>
      <c r="G672">
        <f t="shared" ca="1" si="23"/>
        <v>-2.9239580308862107E-2</v>
      </c>
    </row>
    <row r="673" spans="2:7" x14ac:dyDescent="0.35">
      <c r="B673" s="191">
        <v>38534</v>
      </c>
      <c r="C673" s="72">
        <v>45.54</v>
      </c>
      <c r="D673" s="192">
        <f t="shared" si="22"/>
        <v>1.5541222658440832</v>
      </c>
      <c r="E673">
        <v>2.7758970886932799E-2</v>
      </c>
      <c r="F673">
        <v>670</v>
      </c>
      <c r="G673">
        <f t="shared" ca="1" si="23"/>
        <v>1.3298772416150888E-2</v>
      </c>
    </row>
    <row r="674" spans="2:7" x14ac:dyDescent="0.35">
      <c r="B674" s="191">
        <v>36108</v>
      </c>
      <c r="C674" s="72">
        <v>17.829999999999998</v>
      </c>
      <c r="D674" s="192">
        <f t="shared" si="22"/>
        <v>-0.50042028579434017</v>
      </c>
      <c r="E674">
        <v>2.7665706051873018E-2</v>
      </c>
      <c r="F674">
        <v>671</v>
      </c>
      <c r="G674">
        <f t="shared" ca="1" si="23"/>
        <v>1.9632535913660398E-3</v>
      </c>
    </row>
    <row r="675" spans="2:7" x14ac:dyDescent="0.35">
      <c r="B675" s="191">
        <v>36577</v>
      </c>
      <c r="C675" s="72">
        <v>35.69</v>
      </c>
      <c r="D675" s="192">
        <f t="shared" si="22"/>
        <v>-0.94835993228480897</v>
      </c>
      <c r="E675">
        <v>2.7641808234955434E-2</v>
      </c>
      <c r="F675">
        <v>672</v>
      </c>
      <c r="G675">
        <f t="shared" ca="1" si="23"/>
        <v>4.9501279803411437E-2</v>
      </c>
    </row>
    <row r="676" spans="2:7" x14ac:dyDescent="0.35">
      <c r="B676" s="191">
        <v>44609</v>
      </c>
      <c r="C676" s="72">
        <v>691.13</v>
      </c>
      <c r="D676" s="192">
        <f t="shared" si="22"/>
        <v>40.26149253731343</v>
      </c>
      <c r="E676">
        <v>2.7610919471868778E-2</v>
      </c>
      <c r="F676">
        <v>673</v>
      </c>
      <c r="G676">
        <f t="shared" ca="1" si="23"/>
        <v>-3.5698064571447661E-3</v>
      </c>
    </row>
    <row r="677" spans="2:7" x14ac:dyDescent="0.35">
      <c r="B677" s="191">
        <v>35214</v>
      </c>
      <c r="C677" s="72">
        <v>16.75</v>
      </c>
      <c r="D677" s="192">
        <f t="shared" si="22"/>
        <v>-0.87081598025605433</v>
      </c>
      <c r="E677">
        <v>2.7607361963190247E-2</v>
      </c>
      <c r="F677">
        <v>674</v>
      </c>
      <c r="G677">
        <f t="shared" ca="1" si="23"/>
        <v>1.5216144005082307E-3</v>
      </c>
    </row>
    <row r="678" spans="2:7" x14ac:dyDescent="0.35">
      <c r="B678" s="191">
        <v>41528</v>
      </c>
      <c r="C678" s="72">
        <v>129.66</v>
      </c>
      <c r="D678" s="192">
        <f t="shared" si="22"/>
        <v>1.0757717492984042E-2</v>
      </c>
      <c r="E678">
        <v>2.7579648121730749E-2</v>
      </c>
      <c r="F678">
        <v>675</v>
      </c>
      <c r="G678">
        <f t="shared" ca="1" si="23"/>
        <v>2.4143779571142211E-2</v>
      </c>
    </row>
    <row r="679" spans="2:7" x14ac:dyDescent="0.35">
      <c r="B679" s="191">
        <v>41465</v>
      </c>
      <c r="C679" s="72">
        <v>128.28</v>
      </c>
      <c r="D679" s="192">
        <f t="shared" si="22"/>
        <v>2.6925734024179619</v>
      </c>
      <c r="E679">
        <v>2.7555270746555616E-2</v>
      </c>
      <c r="F679">
        <v>676</v>
      </c>
      <c r="G679">
        <f t="shared" ca="1" si="23"/>
        <v>2.576436583505809E-2</v>
      </c>
    </row>
    <row r="680" spans="2:7" x14ac:dyDescent="0.35">
      <c r="B680" s="191">
        <v>38355</v>
      </c>
      <c r="C680" s="72">
        <v>34.74</v>
      </c>
      <c r="D680" s="192">
        <f t="shared" si="22"/>
        <v>-0.45299952763344353</v>
      </c>
      <c r="E680">
        <v>2.7506654835847355E-2</v>
      </c>
      <c r="F680">
        <v>677</v>
      </c>
      <c r="G680">
        <f t="shared" ca="1" si="23"/>
        <v>2.0665225174009007E-2</v>
      </c>
    </row>
    <row r="681" spans="2:7" x14ac:dyDescent="0.35">
      <c r="B681" s="191">
        <v>40021</v>
      </c>
      <c r="C681" s="72">
        <v>63.51</v>
      </c>
      <c r="D681" s="192">
        <f t="shared" si="22"/>
        <v>0.47732030704815065</v>
      </c>
      <c r="E681">
        <v>2.7503640187671818E-2</v>
      </c>
      <c r="F681">
        <v>678</v>
      </c>
      <c r="G681">
        <f t="shared" ca="1" si="23"/>
        <v>1.4659552951640002E-2</v>
      </c>
    </row>
    <row r="682" spans="2:7" x14ac:dyDescent="0.35">
      <c r="B682" s="191">
        <v>39800</v>
      </c>
      <c r="C682" s="72">
        <v>42.99</v>
      </c>
      <c r="D682" s="192">
        <f t="shared" si="22"/>
        <v>-0.30006512536633012</v>
      </c>
      <c r="E682">
        <v>2.7485659655831718E-2</v>
      </c>
      <c r="F682">
        <v>679</v>
      </c>
      <c r="G682">
        <f t="shared" ca="1" si="23"/>
        <v>2.5770266623272829E-2</v>
      </c>
    </row>
    <row r="683" spans="2:7" x14ac:dyDescent="0.35">
      <c r="B683" s="191">
        <v>38929</v>
      </c>
      <c r="C683" s="72">
        <v>61.42</v>
      </c>
      <c r="D683" s="192">
        <f t="shared" si="22"/>
        <v>-0.53010481217963434</v>
      </c>
      <c r="E683">
        <v>2.7433924389427933E-2</v>
      </c>
      <c r="F683">
        <v>680</v>
      </c>
      <c r="G683">
        <f t="shared" ca="1" si="23"/>
        <v>-1.395837165346866E-2</v>
      </c>
    </row>
    <row r="684" spans="2:7" x14ac:dyDescent="0.35">
      <c r="B684" s="191">
        <v>42093</v>
      </c>
      <c r="C684" s="72">
        <v>130.71</v>
      </c>
      <c r="D684" s="192">
        <f t="shared" si="22"/>
        <v>1.1537320810677216</v>
      </c>
      <c r="E684">
        <v>2.7432793585914217E-2</v>
      </c>
      <c r="F684">
        <v>681</v>
      </c>
      <c r="G684">
        <f t="shared" ca="1" si="23"/>
        <v>2.9250839329159489E-2</v>
      </c>
    </row>
    <row r="685" spans="2:7" x14ac:dyDescent="0.35">
      <c r="B685" s="191">
        <v>39381</v>
      </c>
      <c r="C685" s="72">
        <v>60.69</v>
      </c>
      <c r="D685" s="192">
        <f t="shared" si="22"/>
        <v>-0.50311118388734244</v>
      </c>
      <c r="E685">
        <v>2.7425088877602866E-2</v>
      </c>
      <c r="F685">
        <v>682</v>
      </c>
      <c r="G685">
        <f t="shared" ca="1" si="23"/>
        <v>-1.6118639855539602E-2</v>
      </c>
    </row>
    <row r="686" spans="2:7" x14ac:dyDescent="0.35">
      <c r="B686" s="191">
        <v>41393</v>
      </c>
      <c r="C686" s="72">
        <v>122.14</v>
      </c>
      <c r="D686" s="192">
        <f t="shared" si="22"/>
        <v>9.8665480427046255</v>
      </c>
      <c r="E686">
        <v>2.742261103633914E-2</v>
      </c>
      <c r="F686">
        <v>683</v>
      </c>
      <c r="G686">
        <f t="shared" ca="1" si="23"/>
        <v>-4.1198101837669259E-3</v>
      </c>
    </row>
    <row r="687" spans="2:7" x14ac:dyDescent="0.35">
      <c r="B687" s="191">
        <v>37585</v>
      </c>
      <c r="C687" s="72">
        <v>11.24</v>
      </c>
      <c r="D687" s="192">
        <f t="shared" si="22"/>
        <v>-0.88858049167327513</v>
      </c>
      <c r="E687">
        <v>2.7422303473491949E-2</v>
      </c>
      <c r="F687">
        <v>684</v>
      </c>
      <c r="G687">
        <f t="shared" ca="1" si="23"/>
        <v>1.0746457372917422E-2</v>
      </c>
    </row>
    <row r="688" spans="2:7" x14ac:dyDescent="0.35">
      <c r="B688" s="191">
        <v>40452</v>
      </c>
      <c r="C688" s="72">
        <v>100.88</v>
      </c>
      <c r="D688" s="192">
        <f t="shared" si="22"/>
        <v>0.34131099587820768</v>
      </c>
      <c r="E688">
        <v>2.7395865159384858E-2</v>
      </c>
      <c r="F688">
        <v>685</v>
      </c>
      <c r="G688">
        <f t="shared" ca="1" si="23"/>
        <v>-7.6430768490027695E-3</v>
      </c>
    </row>
    <row r="689" spans="2:7" x14ac:dyDescent="0.35">
      <c r="B689" s="191">
        <v>40833</v>
      </c>
      <c r="C689" s="72">
        <v>75.209999999999994</v>
      </c>
      <c r="D689" s="192">
        <f t="shared" si="22"/>
        <v>-0.89607572198424768</v>
      </c>
      <c r="E689">
        <v>2.7318672312525605E-2</v>
      </c>
      <c r="F689">
        <v>686</v>
      </c>
      <c r="G689">
        <f t="shared" ca="1" si="23"/>
        <v>-6.2039963908464089E-3</v>
      </c>
    </row>
    <row r="690" spans="2:7" x14ac:dyDescent="0.35">
      <c r="B690" s="191">
        <v>44699</v>
      </c>
      <c r="C690" s="72">
        <v>723.7</v>
      </c>
      <c r="D690" s="192">
        <f t="shared" si="22"/>
        <v>10.511054557022428</v>
      </c>
      <c r="E690">
        <v>2.7311699741646045E-2</v>
      </c>
      <c r="F690">
        <v>687</v>
      </c>
      <c r="G690">
        <f t="shared" ca="1" si="23"/>
        <v>1.4482674478200468E-2</v>
      </c>
    </row>
    <row r="691" spans="2:7" x14ac:dyDescent="0.35">
      <c r="B691" s="191">
        <v>38846</v>
      </c>
      <c r="C691" s="72">
        <v>62.87</v>
      </c>
      <c r="D691" s="192">
        <f t="shared" si="22"/>
        <v>-0.43976118338977011</v>
      </c>
      <c r="E691">
        <v>2.7287581699346308E-2</v>
      </c>
      <c r="F691">
        <v>688</v>
      </c>
      <c r="G691">
        <f t="shared" ca="1" si="23"/>
        <v>-2.2693952636481454E-2</v>
      </c>
    </row>
    <row r="692" spans="2:7" x14ac:dyDescent="0.35">
      <c r="B692" s="191">
        <v>42398</v>
      </c>
      <c r="C692" s="72">
        <v>112.22</v>
      </c>
      <c r="D692" s="192">
        <f t="shared" si="22"/>
        <v>8.5914529914529911</v>
      </c>
      <c r="E692">
        <v>2.7279384840717791E-2</v>
      </c>
      <c r="F692">
        <v>689</v>
      </c>
      <c r="G692">
        <f t="shared" ca="1" si="23"/>
        <v>-1.2440077901138857E-2</v>
      </c>
    </row>
    <row r="693" spans="2:7" x14ac:dyDescent="0.35">
      <c r="B693" s="191">
        <v>37074</v>
      </c>
      <c r="C693" s="72">
        <v>11.7</v>
      </c>
      <c r="D693" s="192">
        <f t="shared" si="22"/>
        <v>-0.53049759229534521</v>
      </c>
      <c r="E693">
        <v>2.7216856892010366E-2</v>
      </c>
      <c r="F693">
        <v>690</v>
      </c>
      <c r="G693">
        <f t="shared" ca="1" si="23"/>
        <v>9.3513272331222884E-3</v>
      </c>
    </row>
    <row r="694" spans="2:7" x14ac:dyDescent="0.35">
      <c r="B694" s="191">
        <v>36357</v>
      </c>
      <c r="C694" s="72">
        <v>24.92</v>
      </c>
      <c r="D694" s="192">
        <f t="shared" si="22"/>
        <v>-0.89850527430456562</v>
      </c>
      <c r="E694">
        <v>2.7205276174773196E-2</v>
      </c>
      <c r="F694">
        <v>691</v>
      </c>
      <c r="G694">
        <f t="shared" ca="1" si="23"/>
        <v>1.814513900474908E-3</v>
      </c>
    </row>
    <row r="695" spans="2:7" x14ac:dyDescent="0.35">
      <c r="B695" s="191">
        <v>43250</v>
      </c>
      <c r="C695" s="72">
        <v>245.53</v>
      </c>
      <c r="D695" s="192">
        <f t="shared" si="22"/>
        <v>3.1099765651155007</v>
      </c>
      <c r="E695">
        <v>2.7193239342341968E-2</v>
      </c>
      <c r="F695">
        <v>692</v>
      </c>
      <c r="G695">
        <f t="shared" ca="1" si="23"/>
        <v>-3.753174104124788E-3</v>
      </c>
    </row>
    <row r="696" spans="2:7" x14ac:dyDescent="0.35">
      <c r="B696" s="191">
        <v>38589</v>
      </c>
      <c r="C696" s="72">
        <v>59.74</v>
      </c>
      <c r="D696" s="192">
        <f t="shared" si="22"/>
        <v>0.37935811590856616</v>
      </c>
      <c r="E696">
        <v>2.7166437414030353E-2</v>
      </c>
      <c r="F696">
        <v>693</v>
      </c>
      <c r="G696">
        <f t="shared" ca="1" si="23"/>
        <v>1.9916543885526669E-3</v>
      </c>
    </row>
    <row r="697" spans="2:7" x14ac:dyDescent="0.35">
      <c r="B697" s="191">
        <v>39149</v>
      </c>
      <c r="C697" s="72">
        <v>43.31</v>
      </c>
      <c r="D697" s="192">
        <f t="shared" si="22"/>
        <v>1.4734437464306112</v>
      </c>
      <c r="E697">
        <v>2.7033436092008589E-2</v>
      </c>
      <c r="F697">
        <v>694</v>
      </c>
      <c r="G697">
        <f t="shared" ca="1" si="23"/>
        <v>-2.2235218717563045E-2</v>
      </c>
    </row>
    <row r="698" spans="2:7" x14ac:dyDescent="0.35">
      <c r="B698" s="191">
        <v>36907</v>
      </c>
      <c r="C698" s="72">
        <v>17.510000000000002</v>
      </c>
      <c r="D698" s="192">
        <f t="shared" si="22"/>
        <v>0.58461538461538476</v>
      </c>
      <c r="E698">
        <v>2.6979472140762573E-2</v>
      </c>
      <c r="F698">
        <v>695</v>
      </c>
      <c r="G698">
        <f t="shared" ca="1" si="23"/>
        <v>-1.0873994511897321E-2</v>
      </c>
    </row>
    <row r="699" spans="2:7" x14ac:dyDescent="0.35">
      <c r="B699" s="191">
        <v>37501</v>
      </c>
      <c r="C699" s="72">
        <v>11.05</v>
      </c>
      <c r="D699" s="192">
        <f t="shared" si="22"/>
        <v>-0.84157706093189966</v>
      </c>
      <c r="E699">
        <v>2.6951672862453702E-2</v>
      </c>
      <c r="F699">
        <v>696</v>
      </c>
      <c r="G699">
        <f t="shared" ca="1" si="23"/>
        <v>3.3777984914544146E-2</v>
      </c>
    </row>
    <row r="700" spans="2:7" x14ac:dyDescent="0.35">
      <c r="B700" s="191">
        <v>40875</v>
      </c>
      <c r="C700" s="72">
        <v>69.75</v>
      </c>
      <c r="D700" s="192">
        <f t="shared" si="22"/>
        <v>-7.579170531336954E-2</v>
      </c>
      <c r="E700">
        <v>2.6943462897526471E-2</v>
      </c>
      <c r="F700">
        <v>697</v>
      </c>
      <c r="G700">
        <f t="shared" ca="1" si="23"/>
        <v>2.6326490997119582E-2</v>
      </c>
    </row>
    <row r="701" spans="2:7" x14ac:dyDescent="0.35">
      <c r="B701" s="191">
        <v>40210</v>
      </c>
      <c r="C701" s="72">
        <v>75.47</v>
      </c>
      <c r="D701" s="192">
        <f t="shared" si="22"/>
        <v>0.43451815244250147</v>
      </c>
      <c r="E701">
        <v>2.6942441148455565E-2</v>
      </c>
      <c r="F701">
        <v>698</v>
      </c>
      <c r="G701">
        <f t="shared" ca="1" si="23"/>
        <v>2.0684901846592413E-2</v>
      </c>
    </row>
    <row r="702" spans="2:7" x14ac:dyDescent="0.35">
      <c r="B702" s="191">
        <v>38916</v>
      </c>
      <c r="C702" s="72">
        <v>52.61</v>
      </c>
      <c r="D702" s="192">
        <f t="shared" si="22"/>
        <v>3.5987762237762242</v>
      </c>
      <c r="E702">
        <v>2.6937341401522596E-2</v>
      </c>
      <c r="F702">
        <v>699</v>
      </c>
      <c r="G702">
        <f t="shared" ca="1" si="23"/>
        <v>1.0649650998304028E-2</v>
      </c>
    </row>
    <row r="703" spans="2:7" x14ac:dyDescent="0.35">
      <c r="B703" s="191">
        <v>37208</v>
      </c>
      <c r="C703" s="72">
        <v>11.44</v>
      </c>
      <c r="D703" s="192">
        <f t="shared" si="22"/>
        <v>-0.91229684145967493</v>
      </c>
      <c r="E703">
        <v>2.6929982046678624E-2</v>
      </c>
      <c r="F703">
        <v>700</v>
      </c>
      <c r="G703">
        <f t="shared" ca="1" si="23"/>
        <v>1.7293854989829422E-3</v>
      </c>
    </row>
    <row r="704" spans="2:7" x14ac:dyDescent="0.35">
      <c r="B704" s="191">
        <v>42810</v>
      </c>
      <c r="C704" s="72">
        <v>130.44</v>
      </c>
      <c r="D704" s="192">
        <f t="shared" si="22"/>
        <v>11.664077669902911</v>
      </c>
      <c r="E704">
        <v>2.6924893717524823E-2</v>
      </c>
      <c r="F704">
        <v>701</v>
      </c>
      <c r="G704">
        <f t="shared" ca="1" si="23"/>
        <v>-3.9045241306165795E-2</v>
      </c>
    </row>
    <row r="705" spans="2:7" x14ac:dyDescent="0.35">
      <c r="B705" s="191">
        <v>37574</v>
      </c>
      <c r="C705" s="72">
        <v>10.3</v>
      </c>
      <c r="D705" s="192">
        <f t="shared" si="22"/>
        <v>-0.92222306123990028</v>
      </c>
      <c r="E705">
        <v>2.6919242273180544E-2</v>
      </c>
      <c r="F705">
        <v>702</v>
      </c>
      <c r="G705">
        <f t="shared" ca="1" si="23"/>
        <v>-3.2841089093417881E-3</v>
      </c>
    </row>
    <row r="706" spans="2:7" x14ac:dyDescent="0.35">
      <c r="B706" s="191">
        <v>42881</v>
      </c>
      <c r="C706" s="72">
        <v>132.43</v>
      </c>
      <c r="D706" s="192">
        <f t="shared" si="22"/>
        <v>1.8369751499571554</v>
      </c>
      <c r="E706">
        <v>2.6907568238213386E-2</v>
      </c>
      <c r="F706">
        <v>703</v>
      </c>
      <c r="G706">
        <f t="shared" ca="1" si="23"/>
        <v>3.5560794340043118E-2</v>
      </c>
    </row>
    <row r="707" spans="2:7" x14ac:dyDescent="0.35">
      <c r="B707" s="191">
        <v>39811</v>
      </c>
      <c r="C707" s="72">
        <v>46.68</v>
      </c>
      <c r="D707" s="192">
        <f t="shared" si="22"/>
        <v>-0.80922020598332511</v>
      </c>
      <c r="E707">
        <v>2.6836779586449699E-2</v>
      </c>
      <c r="F707">
        <v>704</v>
      </c>
      <c r="G707">
        <f t="shared" ca="1" si="23"/>
        <v>-1.3803822970709652E-2</v>
      </c>
    </row>
    <row r="708" spans="2:7" x14ac:dyDescent="0.35">
      <c r="B708" s="191">
        <v>43672</v>
      </c>
      <c r="C708" s="72">
        <v>244.68</v>
      </c>
      <c r="D708" s="192">
        <f t="shared" ref="D708:D771" si="24">C708/C709-1</f>
        <v>2.6291901512904183</v>
      </c>
      <c r="E708">
        <v>2.6816064459272315E-2</v>
      </c>
      <c r="F708">
        <v>705</v>
      </c>
      <c r="G708">
        <f t="shared" ca="1" si="23"/>
        <v>-2.8928039421994119E-2</v>
      </c>
    </row>
    <row r="709" spans="2:7" x14ac:dyDescent="0.35">
      <c r="B709" s="191">
        <v>38756</v>
      </c>
      <c r="C709" s="72">
        <v>67.42</v>
      </c>
      <c r="D709" s="192">
        <f t="shared" si="24"/>
        <v>0.25642937010808797</v>
      </c>
      <c r="E709">
        <v>2.680475175144692E-2</v>
      </c>
      <c r="F709">
        <v>706</v>
      </c>
      <c r="G709">
        <f t="shared" ref="G709:G772" ca="1" si="25">_xlfn.NORM.INV(RAND(),M$5,M$6)</f>
        <v>-2.8431147778692659E-2</v>
      </c>
    </row>
    <row r="710" spans="2:7" x14ac:dyDescent="0.35">
      <c r="B710" s="191">
        <v>39307</v>
      </c>
      <c r="C710" s="72">
        <v>53.66</v>
      </c>
      <c r="D710" s="192">
        <f t="shared" si="24"/>
        <v>3.8255395683453237</v>
      </c>
      <c r="E710">
        <v>2.6789131266743205E-2</v>
      </c>
      <c r="F710">
        <v>707</v>
      </c>
      <c r="G710">
        <f t="shared" ca="1" si="25"/>
        <v>2.9263652956415694E-4</v>
      </c>
    </row>
    <row r="711" spans="2:7" x14ac:dyDescent="0.35">
      <c r="B711" s="191">
        <v>37516</v>
      </c>
      <c r="C711" s="72">
        <v>11.12</v>
      </c>
      <c r="D711" s="192">
        <f t="shared" si="24"/>
        <v>-0.8945671755001422</v>
      </c>
      <c r="E711">
        <v>2.6777469990766356E-2</v>
      </c>
      <c r="F711">
        <v>708</v>
      </c>
      <c r="G711">
        <f t="shared" ca="1" si="25"/>
        <v>-5.2139263176281701E-3</v>
      </c>
    </row>
    <row r="712" spans="2:7" x14ac:dyDescent="0.35">
      <c r="B712" s="191">
        <v>42447</v>
      </c>
      <c r="C712" s="72">
        <v>105.47</v>
      </c>
      <c r="D712" s="192">
        <f t="shared" si="24"/>
        <v>0.60703946365991168</v>
      </c>
      <c r="E712">
        <v>2.6771806853582492E-2</v>
      </c>
      <c r="F712">
        <v>709</v>
      </c>
      <c r="G712">
        <f t="shared" ca="1" si="25"/>
        <v>-8.8372593134806443E-3</v>
      </c>
    </row>
    <row r="713" spans="2:7" x14ac:dyDescent="0.35">
      <c r="B713" s="191">
        <v>38692</v>
      </c>
      <c r="C713" s="72">
        <v>65.63</v>
      </c>
      <c r="D713" s="192">
        <f t="shared" si="24"/>
        <v>-0.31685229520141567</v>
      </c>
      <c r="E713">
        <v>2.675219023779718E-2</v>
      </c>
      <c r="F713">
        <v>710</v>
      </c>
      <c r="G713">
        <f t="shared" ca="1" si="25"/>
        <v>-2.553492246494575E-2</v>
      </c>
    </row>
    <row r="714" spans="2:7" x14ac:dyDescent="0.35">
      <c r="B714" s="191">
        <v>41001</v>
      </c>
      <c r="C714" s="72">
        <v>96.07</v>
      </c>
      <c r="D714" s="192">
        <f t="shared" si="24"/>
        <v>4.5499711149624495</v>
      </c>
      <c r="E714">
        <v>2.6717965159773538E-2</v>
      </c>
      <c r="F714">
        <v>711</v>
      </c>
      <c r="G714">
        <f t="shared" ca="1" si="25"/>
        <v>3.5760857912621432E-3</v>
      </c>
    </row>
    <row r="715" spans="2:7" x14ac:dyDescent="0.35">
      <c r="B715" s="191">
        <v>35263</v>
      </c>
      <c r="C715" s="72">
        <v>17.309999999999999</v>
      </c>
      <c r="D715" s="192">
        <f t="shared" si="24"/>
        <v>-0.59837587006960558</v>
      </c>
      <c r="E715">
        <v>2.6690391459074592E-2</v>
      </c>
      <c r="F715">
        <v>712</v>
      </c>
      <c r="G715">
        <f t="shared" ca="1" si="25"/>
        <v>-7.6868014019137003E-3</v>
      </c>
    </row>
    <row r="716" spans="2:7" x14ac:dyDescent="0.35">
      <c r="B716" s="191">
        <v>38510</v>
      </c>
      <c r="C716" s="72">
        <v>43.1</v>
      </c>
      <c r="D716" s="192">
        <f t="shared" si="24"/>
        <v>-0.96238140541672845</v>
      </c>
      <c r="E716">
        <v>2.667937112910912E-2</v>
      </c>
      <c r="F716">
        <v>713</v>
      </c>
      <c r="G716">
        <f t="shared" ca="1" si="25"/>
        <v>3.7986076269096655E-2</v>
      </c>
    </row>
    <row r="717" spans="2:7" x14ac:dyDescent="0.35">
      <c r="B717" s="191">
        <v>46056</v>
      </c>
      <c r="C717" s="72">
        <v>1145.71</v>
      </c>
      <c r="D717" s="192">
        <f t="shared" si="24"/>
        <v>2.7331704138155755</v>
      </c>
      <c r="E717">
        <v>2.6658661600774236E-2</v>
      </c>
      <c r="F717">
        <v>714</v>
      </c>
      <c r="G717">
        <f t="shared" ca="1" si="25"/>
        <v>-2.877188236450965E-2</v>
      </c>
    </row>
    <row r="718" spans="2:7" x14ac:dyDescent="0.35">
      <c r="B718" s="191">
        <v>43937</v>
      </c>
      <c r="C718" s="72">
        <v>306.89999999999998</v>
      </c>
      <c r="D718" s="192">
        <f t="shared" si="24"/>
        <v>15.220930232558135</v>
      </c>
      <c r="E718">
        <v>2.6593075765177998E-2</v>
      </c>
      <c r="F718">
        <v>715</v>
      </c>
      <c r="G718">
        <f t="shared" ca="1" si="25"/>
        <v>1.8753547373900677E-2</v>
      </c>
    </row>
    <row r="719" spans="2:7" x14ac:dyDescent="0.35">
      <c r="B719" s="191">
        <v>37928</v>
      </c>
      <c r="C719" s="72">
        <v>18.920000000000002</v>
      </c>
      <c r="D719" s="192">
        <f t="shared" si="24"/>
        <v>-0.30003699593044764</v>
      </c>
      <c r="E719">
        <v>2.6587086272382043E-2</v>
      </c>
      <c r="F719">
        <v>716</v>
      </c>
      <c r="G719">
        <f t="shared" ca="1" si="25"/>
        <v>-4.1394945679983405E-2</v>
      </c>
    </row>
    <row r="720" spans="2:7" x14ac:dyDescent="0.35">
      <c r="B720" s="191">
        <v>38183</v>
      </c>
      <c r="C720" s="72">
        <v>27.03</v>
      </c>
      <c r="D720" s="192">
        <f t="shared" si="24"/>
        <v>1.3498312710911176E-2</v>
      </c>
      <c r="E720">
        <v>2.6585643752373933E-2</v>
      </c>
      <c r="F720">
        <v>717</v>
      </c>
      <c r="G720">
        <f t="shared" ca="1" si="25"/>
        <v>-1.3264515866130309E-3</v>
      </c>
    </row>
    <row r="721" spans="2:7" x14ac:dyDescent="0.35">
      <c r="B721" s="191">
        <v>38026</v>
      </c>
      <c r="C721" s="72">
        <v>26.67</v>
      </c>
      <c r="D721" s="192">
        <f t="shared" si="24"/>
        <v>-0.88391730141458102</v>
      </c>
      <c r="E721">
        <v>2.6558891454965483E-2</v>
      </c>
      <c r="F721">
        <v>718</v>
      </c>
      <c r="G721">
        <f t="shared" ca="1" si="25"/>
        <v>-3.9098418280319118E-2</v>
      </c>
    </row>
    <row r="722" spans="2:7" x14ac:dyDescent="0.35">
      <c r="B722" s="191">
        <v>43237</v>
      </c>
      <c r="C722" s="72">
        <v>229.75</v>
      </c>
      <c r="D722" s="192">
        <f t="shared" si="24"/>
        <v>1.4619588512644666</v>
      </c>
      <c r="E722">
        <v>2.6540369063044578E-2</v>
      </c>
      <c r="F722">
        <v>719</v>
      </c>
      <c r="G722">
        <f t="shared" ca="1" si="25"/>
        <v>9.3956978149263778E-3</v>
      </c>
    </row>
    <row r="723" spans="2:7" x14ac:dyDescent="0.35">
      <c r="B723" s="191">
        <v>41068</v>
      </c>
      <c r="C723" s="72">
        <v>93.32</v>
      </c>
      <c r="D723" s="192">
        <f t="shared" si="24"/>
        <v>-0.62902007553170347</v>
      </c>
      <c r="E723">
        <v>2.650973490265085E-2</v>
      </c>
      <c r="F723">
        <v>720</v>
      </c>
      <c r="G723">
        <f t="shared" ca="1" si="25"/>
        <v>-1.6813917037377828E-2</v>
      </c>
    </row>
    <row r="724" spans="2:7" x14ac:dyDescent="0.35">
      <c r="B724" s="191">
        <v>43679</v>
      </c>
      <c r="C724" s="72">
        <v>251.55</v>
      </c>
      <c r="D724" s="192">
        <f t="shared" si="24"/>
        <v>14.080935251798563</v>
      </c>
      <c r="E724">
        <v>2.6483310209744593E-2</v>
      </c>
      <c r="F724">
        <v>721</v>
      </c>
      <c r="G724">
        <f t="shared" ca="1" si="25"/>
        <v>-5.7666777788496614E-3</v>
      </c>
    </row>
    <row r="725" spans="2:7" x14ac:dyDescent="0.35">
      <c r="B725" s="191">
        <v>37890</v>
      </c>
      <c r="C725" s="72">
        <v>16.68</v>
      </c>
      <c r="D725" s="192">
        <f t="shared" si="24"/>
        <v>-0.87615087615087617</v>
      </c>
      <c r="E725">
        <v>2.6461538461538536E-2</v>
      </c>
      <c r="F725">
        <v>722</v>
      </c>
      <c r="G725">
        <f t="shared" ca="1" si="25"/>
        <v>1.338722376049015E-2</v>
      </c>
    </row>
    <row r="726" spans="2:7" x14ac:dyDescent="0.35">
      <c r="B726" s="191">
        <v>42886</v>
      </c>
      <c r="C726" s="72">
        <v>134.68</v>
      </c>
      <c r="D726" s="192">
        <f t="shared" si="24"/>
        <v>2.2913000977517108</v>
      </c>
      <c r="E726">
        <v>2.6446155018672313E-2</v>
      </c>
      <c r="F726">
        <v>723</v>
      </c>
      <c r="G726">
        <f t="shared" ca="1" si="25"/>
        <v>3.553609497518076E-2</v>
      </c>
    </row>
    <row r="727" spans="2:7" x14ac:dyDescent="0.35">
      <c r="B727" s="191">
        <v>38503</v>
      </c>
      <c r="C727" s="72">
        <v>40.92</v>
      </c>
      <c r="D727" s="192">
        <f t="shared" si="24"/>
        <v>-0.46711811433780437</v>
      </c>
      <c r="E727">
        <v>2.6335590669676501E-2</v>
      </c>
      <c r="F727">
        <v>724</v>
      </c>
      <c r="G727">
        <f t="shared" ca="1" si="25"/>
        <v>1.4476345550421404E-3</v>
      </c>
    </row>
    <row r="728" spans="2:7" x14ac:dyDescent="0.35">
      <c r="B728" s="191">
        <v>40696</v>
      </c>
      <c r="C728" s="72">
        <v>76.790000000000006</v>
      </c>
      <c r="D728" s="192">
        <f t="shared" si="24"/>
        <v>0.77385077385077405</v>
      </c>
      <c r="E728">
        <v>2.6329858326650912E-2</v>
      </c>
      <c r="F728">
        <v>725</v>
      </c>
      <c r="G728">
        <f t="shared" ca="1" si="25"/>
        <v>-8.2040251721222455E-3</v>
      </c>
    </row>
    <row r="729" spans="2:7" x14ac:dyDescent="0.35">
      <c r="B729" s="191">
        <v>39895</v>
      </c>
      <c r="C729" s="72">
        <v>43.29</v>
      </c>
      <c r="D729" s="192">
        <f t="shared" si="24"/>
        <v>1.5813953488372094</v>
      </c>
      <c r="E729">
        <v>2.6315789473684292E-2</v>
      </c>
      <c r="F729">
        <v>726</v>
      </c>
      <c r="G729">
        <f t="shared" ca="1" si="25"/>
        <v>-3.3575436480152801E-3</v>
      </c>
    </row>
    <row r="730" spans="2:7" x14ac:dyDescent="0.35">
      <c r="B730" s="191">
        <v>36921</v>
      </c>
      <c r="C730" s="72">
        <v>16.77</v>
      </c>
      <c r="D730" s="192">
        <f t="shared" si="24"/>
        <v>-0.82380752258877921</v>
      </c>
      <c r="E730">
        <v>2.6315789473684292E-2</v>
      </c>
      <c r="F730">
        <v>727</v>
      </c>
      <c r="G730">
        <f t="shared" ca="1" si="25"/>
        <v>2.9491290554134672E-3</v>
      </c>
    </row>
    <row r="731" spans="2:7" x14ac:dyDescent="0.35">
      <c r="B731" s="191">
        <v>42419</v>
      </c>
      <c r="C731" s="72">
        <v>95.18</v>
      </c>
      <c r="D731" s="192">
        <f t="shared" si="24"/>
        <v>7.4007060900264783</v>
      </c>
      <c r="E731">
        <v>2.6310114298037757E-2</v>
      </c>
      <c r="F731">
        <v>728</v>
      </c>
      <c r="G731">
        <f t="shared" ca="1" si="25"/>
        <v>6.8853285252730269E-3</v>
      </c>
    </row>
    <row r="732" spans="2:7" x14ac:dyDescent="0.35">
      <c r="B732" s="191">
        <v>37263</v>
      </c>
      <c r="C732" s="72">
        <v>11.33</v>
      </c>
      <c r="D732" s="192">
        <f t="shared" si="24"/>
        <v>-0.9610773300353842</v>
      </c>
      <c r="E732">
        <v>2.6268115942029047E-2</v>
      </c>
      <c r="F732">
        <v>729</v>
      </c>
      <c r="G732">
        <f t="shared" ca="1" si="25"/>
        <v>1.1326708429663435E-5</v>
      </c>
    </row>
    <row r="733" spans="2:7" x14ac:dyDescent="0.35">
      <c r="B733" s="191">
        <v>43796</v>
      </c>
      <c r="C733" s="72">
        <v>291.08999999999997</v>
      </c>
      <c r="D733" s="192">
        <f t="shared" si="24"/>
        <v>-0.17367360263434295</v>
      </c>
      <c r="E733">
        <v>2.6229508196721207E-2</v>
      </c>
      <c r="F733">
        <v>730</v>
      </c>
      <c r="G733">
        <f t="shared" ca="1" si="25"/>
        <v>2.1274918278623198E-2</v>
      </c>
    </row>
    <row r="734" spans="2:7" x14ac:dyDescent="0.35">
      <c r="B734" s="191">
        <v>43977</v>
      </c>
      <c r="C734" s="72">
        <v>352.27</v>
      </c>
      <c r="D734" s="192">
        <f t="shared" si="24"/>
        <v>4.8419568822553893</v>
      </c>
      <c r="E734">
        <v>2.6218428642176717E-2</v>
      </c>
      <c r="F734">
        <v>731</v>
      </c>
      <c r="G734">
        <f t="shared" ca="1" si="25"/>
        <v>-1.2755555032782827E-2</v>
      </c>
    </row>
    <row r="735" spans="2:7" x14ac:dyDescent="0.35">
      <c r="B735" s="191">
        <v>38966</v>
      </c>
      <c r="C735" s="72">
        <v>60.3</v>
      </c>
      <c r="D735" s="192">
        <f t="shared" si="24"/>
        <v>-0.19374247894103502</v>
      </c>
      <c r="E735">
        <v>2.620830496936688E-2</v>
      </c>
      <c r="F735">
        <v>732</v>
      </c>
      <c r="G735">
        <f t="shared" ca="1" si="25"/>
        <v>-9.4653302556917552E-3</v>
      </c>
    </row>
    <row r="736" spans="2:7" x14ac:dyDescent="0.35">
      <c r="B736" s="191">
        <v>40892</v>
      </c>
      <c r="C736" s="72">
        <v>74.790000000000006</v>
      </c>
      <c r="D736" s="192">
        <f t="shared" si="24"/>
        <v>-0.66325979288608727</v>
      </c>
      <c r="E736">
        <v>2.6207464324917717E-2</v>
      </c>
      <c r="F736">
        <v>733</v>
      </c>
      <c r="G736">
        <f t="shared" ca="1" si="25"/>
        <v>1.7697028240325503E-2</v>
      </c>
    </row>
    <row r="737" spans="2:7" x14ac:dyDescent="0.35">
      <c r="B737" s="191">
        <v>43339</v>
      </c>
      <c r="C737" s="72">
        <v>222.1</v>
      </c>
      <c r="D737" s="192">
        <f t="shared" si="24"/>
        <v>7.7200628190027487</v>
      </c>
      <c r="E737">
        <v>2.6197846878898368E-2</v>
      </c>
      <c r="F737">
        <v>734</v>
      </c>
      <c r="G737">
        <f t="shared" ca="1" si="25"/>
        <v>-9.3466801339576727E-3</v>
      </c>
    </row>
    <row r="738" spans="2:7" x14ac:dyDescent="0.35">
      <c r="B738" s="191">
        <v>35720</v>
      </c>
      <c r="C738" s="72">
        <v>25.47</v>
      </c>
      <c r="D738" s="192">
        <f t="shared" si="24"/>
        <v>-5.9106021425932798E-2</v>
      </c>
      <c r="E738">
        <v>2.6188557614826635E-2</v>
      </c>
      <c r="F738">
        <v>735</v>
      </c>
      <c r="G738">
        <f t="shared" ca="1" si="25"/>
        <v>1.2342121922239289E-2</v>
      </c>
    </row>
    <row r="739" spans="2:7" x14ac:dyDescent="0.35">
      <c r="B739" s="191">
        <v>37999</v>
      </c>
      <c r="C739" s="72">
        <v>27.07</v>
      </c>
      <c r="D739" s="192">
        <f t="shared" si="24"/>
        <v>-0.78698457664463328</v>
      </c>
      <c r="E739">
        <v>2.6156178923426809E-2</v>
      </c>
      <c r="F739">
        <v>736</v>
      </c>
      <c r="G739">
        <f t="shared" ca="1" si="25"/>
        <v>-3.7893263222160537E-3</v>
      </c>
    </row>
    <row r="740" spans="2:7" x14ac:dyDescent="0.35">
      <c r="B740" s="191">
        <v>41596</v>
      </c>
      <c r="C740" s="72">
        <v>127.08</v>
      </c>
      <c r="D740" s="192">
        <f t="shared" si="24"/>
        <v>2.7553191489361697</v>
      </c>
      <c r="E740">
        <v>2.6079935405732835E-2</v>
      </c>
      <c r="F740">
        <v>737</v>
      </c>
      <c r="G740">
        <f t="shared" ca="1" si="25"/>
        <v>-3.9488533683370013E-2</v>
      </c>
    </row>
    <row r="741" spans="2:7" x14ac:dyDescent="0.35">
      <c r="B741" s="191">
        <v>36420</v>
      </c>
      <c r="C741" s="72">
        <v>33.840000000000003</v>
      </c>
      <c r="D741" s="192">
        <f t="shared" si="24"/>
        <v>-0.96156292594275328</v>
      </c>
      <c r="E741">
        <v>2.6076409945421597E-2</v>
      </c>
      <c r="F741">
        <v>738</v>
      </c>
      <c r="G741">
        <f t="shared" ca="1" si="25"/>
        <v>-1.8309903527744954E-2</v>
      </c>
    </row>
    <row r="742" spans="2:7" x14ac:dyDescent="0.35">
      <c r="B742" s="191">
        <v>45194</v>
      </c>
      <c r="C742" s="72">
        <v>880.4</v>
      </c>
      <c r="D742" s="192">
        <f t="shared" si="24"/>
        <v>57.65423051299134</v>
      </c>
      <c r="E742">
        <v>2.6023517894810277E-2</v>
      </c>
      <c r="F742">
        <v>739</v>
      </c>
      <c r="G742">
        <f t="shared" ca="1" si="25"/>
        <v>7.5816368390557191E-3</v>
      </c>
    </row>
    <row r="743" spans="2:7" x14ac:dyDescent="0.35">
      <c r="B743" s="191">
        <v>37041</v>
      </c>
      <c r="C743" s="72">
        <v>15.01</v>
      </c>
      <c r="D743" s="192">
        <f t="shared" si="24"/>
        <v>-6.6577896138475534E-4</v>
      </c>
      <c r="E743">
        <v>2.5974025974025983E-2</v>
      </c>
      <c r="F743">
        <v>740</v>
      </c>
      <c r="G743">
        <f t="shared" ca="1" si="25"/>
        <v>-2.4850200362835613E-3</v>
      </c>
    </row>
    <row r="744" spans="2:7" x14ac:dyDescent="0.35">
      <c r="B744" s="191">
        <v>35298</v>
      </c>
      <c r="C744" s="72">
        <v>15.02</v>
      </c>
      <c r="D744" s="192">
        <f t="shared" si="24"/>
        <v>0.35682023486901526</v>
      </c>
      <c r="E744">
        <v>2.5956284153005438E-2</v>
      </c>
      <c r="F744">
        <v>741</v>
      </c>
      <c r="G744">
        <f t="shared" ca="1" si="25"/>
        <v>2.4906407927905754E-2</v>
      </c>
    </row>
    <row r="745" spans="2:7" x14ac:dyDescent="0.35">
      <c r="B745" s="191">
        <v>35417</v>
      </c>
      <c r="C745" s="72">
        <v>11.07</v>
      </c>
      <c r="D745" s="192">
        <f t="shared" si="24"/>
        <v>-0.84460976979225155</v>
      </c>
      <c r="E745">
        <v>2.594995366079722E-2</v>
      </c>
      <c r="F745">
        <v>742</v>
      </c>
      <c r="G745">
        <f t="shared" ca="1" si="25"/>
        <v>-7.7605111490277549E-3</v>
      </c>
    </row>
    <row r="746" spans="2:7" x14ac:dyDescent="0.35">
      <c r="B746" s="191">
        <v>39584</v>
      </c>
      <c r="C746" s="72">
        <v>71.239999999999995</v>
      </c>
      <c r="D746" s="192">
        <f t="shared" si="24"/>
        <v>1.9932773109243693</v>
      </c>
      <c r="E746">
        <v>2.5921658986175045E-2</v>
      </c>
      <c r="F746">
        <v>743</v>
      </c>
      <c r="G746">
        <f t="shared" ca="1" si="25"/>
        <v>2.4390289627012927E-2</v>
      </c>
    </row>
    <row r="747" spans="2:7" x14ac:dyDescent="0.35">
      <c r="B747" s="191">
        <v>38078</v>
      </c>
      <c r="C747" s="72">
        <v>23.8</v>
      </c>
      <c r="D747" s="192">
        <f t="shared" si="24"/>
        <v>-0.97177452829069866</v>
      </c>
      <c r="E747">
        <v>2.5862068965517349E-2</v>
      </c>
      <c r="F747">
        <v>744</v>
      </c>
      <c r="G747">
        <f t="shared" ca="1" si="25"/>
        <v>3.1981507734295027E-2</v>
      </c>
    </row>
    <row r="748" spans="2:7" x14ac:dyDescent="0.35">
      <c r="B748" s="191">
        <v>45103</v>
      </c>
      <c r="C748" s="72">
        <v>843.21</v>
      </c>
      <c r="D748" s="192">
        <f t="shared" si="24"/>
        <v>12.341930379746836</v>
      </c>
      <c r="E748">
        <v>2.5815399214102364E-2</v>
      </c>
      <c r="F748">
        <v>745</v>
      </c>
      <c r="G748">
        <f t="shared" ca="1" si="25"/>
        <v>1.850380782748233E-2</v>
      </c>
    </row>
    <row r="749" spans="2:7" x14ac:dyDescent="0.35">
      <c r="B749" s="191">
        <v>39262</v>
      </c>
      <c r="C749" s="72">
        <v>63.2</v>
      </c>
      <c r="D749" s="192">
        <f t="shared" si="24"/>
        <v>-0.45554789800137829</v>
      </c>
      <c r="E749">
        <v>2.5807498782665306E-2</v>
      </c>
      <c r="F749">
        <v>746</v>
      </c>
      <c r="G749">
        <f t="shared" ca="1" si="25"/>
        <v>2.7817838416669344E-3</v>
      </c>
    </row>
    <row r="750" spans="2:7" x14ac:dyDescent="0.35">
      <c r="B750" s="191">
        <v>41381</v>
      </c>
      <c r="C750" s="72">
        <v>116.08</v>
      </c>
      <c r="D750" s="192">
        <f t="shared" si="24"/>
        <v>-0.8047172033242489</v>
      </c>
      <c r="E750">
        <v>2.5804171085189065E-2</v>
      </c>
      <c r="F750">
        <v>747</v>
      </c>
      <c r="G750">
        <f t="shared" ca="1" si="25"/>
        <v>5.2081451943745409E-2</v>
      </c>
    </row>
    <row r="751" spans="2:7" x14ac:dyDescent="0.35">
      <c r="B751" s="191">
        <v>44242</v>
      </c>
      <c r="C751" s="72">
        <v>594.41999999999996</v>
      </c>
      <c r="D751" s="192">
        <f t="shared" si="24"/>
        <v>9.6987041036717052</v>
      </c>
      <c r="E751">
        <v>2.5675535769748459E-2</v>
      </c>
      <c r="F751">
        <v>748</v>
      </c>
      <c r="G751">
        <f t="shared" ca="1" si="25"/>
        <v>5.3380289288073771E-2</v>
      </c>
    </row>
    <row r="752" spans="2:7" x14ac:dyDescent="0.35">
      <c r="B752" s="191">
        <v>38924</v>
      </c>
      <c r="C752" s="72">
        <v>55.56</v>
      </c>
      <c r="D752" s="192">
        <f t="shared" si="24"/>
        <v>-9.8490994645464847E-2</v>
      </c>
      <c r="E752">
        <v>2.5659959387114739E-2</v>
      </c>
      <c r="F752">
        <v>749</v>
      </c>
      <c r="G752">
        <f t="shared" ca="1" si="25"/>
        <v>-1.1221804331599992E-2</v>
      </c>
    </row>
    <row r="753" spans="2:7" x14ac:dyDescent="0.35">
      <c r="B753" s="191">
        <v>39219</v>
      </c>
      <c r="C753" s="72">
        <v>61.63</v>
      </c>
      <c r="D753" s="192">
        <f t="shared" si="24"/>
        <v>-0.46737533488894645</v>
      </c>
      <c r="E753">
        <v>2.5628224330171312E-2</v>
      </c>
      <c r="F753">
        <v>750</v>
      </c>
      <c r="G753">
        <f t="shared" ca="1" si="25"/>
        <v>1.8124641353530799E-2</v>
      </c>
    </row>
    <row r="754" spans="2:7" x14ac:dyDescent="0.35">
      <c r="B754" s="191">
        <v>42748</v>
      </c>
      <c r="C754" s="72">
        <v>115.71</v>
      </c>
      <c r="D754" s="192">
        <f t="shared" si="24"/>
        <v>3.7325153374233127</v>
      </c>
      <c r="E754">
        <v>2.5616025527388731E-2</v>
      </c>
      <c r="F754">
        <v>751</v>
      </c>
      <c r="G754">
        <f t="shared" ca="1" si="25"/>
        <v>5.9977617618300449E-2</v>
      </c>
    </row>
    <row r="755" spans="2:7" x14ac:dyDescent="0.35">
      <c r="B755" s="191">
        <v>36355</v>
      </c>
      <c r="C755" s="72">
        <v>24.45</v>
      </c>
      <c r="D755" s="192">
        <f t="shared" si="24"/>
        <v>-0.93442578984069091</v>
      </c>
      <c r="E755">
        <v>2.5587248322147538E-2</v>
      </c>
      <c r="F755">
        <v>752</v>
      </c>
      <c r="G755">
        <f t="shared" ca="1" si="25"/>
        <v>2.2958463998551309E-2</v>
      </c>
    </row>
    <row r="756" spans="2:7" x14ac:dyDescent="0.35">
      <c r="B756" s="191">
        <v>44005</v>
      </c>
      <c r="C756" s="72">
        <v>372.86</v>
      </c>
      <c r="D756" s="192">
        <f t="shared" si="24"/>
        <v>7.4491275776116019</v>
      </c>
      <c r="E756">
        <v>2.5580371878094477E-2</v>
      </c>
      <c r="F756">
        <v>753</v>
      </c>
      <c r="G756">
        <f t="shared" ca="1" si="25"/>
        <v>-1.9505635080595454E-2</v>
      </c>
    </row>
    <row r="757" spans="2:7" x14ac:dyDescent="0.35">
      <c r="B757" s="191">
        <v>39869</v>
      </c>
      <c r="C757" s="72">
        <v>44.13</v>
      </c>
      <c r="D757" s="192">
        <f t="shared" si="24"/>
        <v>0.86438529784537388</v>
      </c>
      <c r="E757">
        <v>2.5563560306762767E-2</v>
      </c>
      <c r="F757">
        <v>754</v>
      </c>
      <c r="G757">
        <f t="shared" ca="1" si="25"/>
        <v>-9.9595050170341766E-3</v>
      </c>
    </row>
    <row r="758" spans="2:7" x14ac:dyDescent="0.35">
      <c r="B758" s="191">
        <v>36172</v>
      </c>
      <c r="C758" s="72">
        <v>23.67</v>
      </c>
      <c r="D758" s="192">
        <f t="shared" si="24"/>
        <v>-0.78700620894447937</v>
      </c>
      <c r="E758">
        <v>2.5563258232235819E-2</v>
      </c>
      <c r="F758">
        <v>755</v>
      </c>
      <c r="G758">
        <f t="shared" ca="1" si="25"/>
        <v>-3.8335296235035878E-2</v>
      </c>
    </row>
    <row r="759" spans="2:7" x14ac:dyDescent="0.35">
      <c r="B759" s="191">
        <v>41130</v>
      </c>
      <c r="C759" s="72">
        <v>111.13</v>
      </c>
      <c r="D759" s="192">
        <f t="shared" si="24"/>
        <v>0.94657558241373252</v>
      </c>
      <c r="E759">
        <v>2.5562938353635989E-2</v>
      </c>
      <c r="F759">
        <v>756</v>
      </c>
      <c r="G759">
        <f t="shared" ca="1" si="25"/>
        <v>-2.654110676504412E-2</v>
      </c>
    </row>
    <row r="760" spans="2:7" x14ac:dyDescent="0.35">
      <c r="B760" s="191">
        <v>39416</v>
      </c>
      <c r="C760" s="72">
        <v>57.09</v>
      </c>
      <c r="D760" s="192">
        <f t="shared" si="24"/>
        <v>-0.89680229930767696</v>
      </c>
      <c r="E760">
        <v>2.5507454643434624E-2</v>
      </c>
      <c r="F760">
        <v>757</v>
      </c>
      <c r="G760">
        <f t="shared" ca="1" si="25"/>
        <v>2.1378200000113815E-2</v>
      </c>
    </row>
    <row r="761" spans="2:7" x14ac:dyDescent="0.35">
      <c r="B761" s="191">
        <v>44175</v>
      </c>
      <c r="C761" s="72">
        <v>553.21</v>
      </c>
      <c r="D761" s="192">
        <f t="shared" si="24"/>
        <v>41.818111455108365</v>
      </c>
      <c r="E761">
        <v>2.5469442230337203E-2</v>
      </c>
      <c r="F761">
        <v>758</v>
      </c>
      <c r="G761">
        <f t="shared" ca="1" si="25"/>
        <v>5.5647533080777024E-4</v>
      </c>
    </row>
    <row r="762" spans="2:7" x14ac:dyDescent="0.35">
      <c r="B762" s="191">
        <v>37236</v>
      </c>
      <c r="C762" s="72">
        <v>12.92</v>
      </c>
      <c r="D762" s="192">
        <f t="shared" si="24"/>
        <v>-0.89080459770114939</v>
      </c>
      <c r="E762">
        <v>2.5396825396825529E-2</v>
      </c>
      <c r="F762">
        <v>759</v>
      </c>
      <c r="G762">
        <f t="shared" ca="1" si="25"/>
        <v>8.0037805378154123E-3</v>
      </c>
    </row>
    <row r="763" spans="2:7" x14ac:dyDescent="0.35">
      <c r="B763" s="191">
        <v>42186</v>
      </c>
      <c r="C763" s="72">
        <v>118.32</v>
      </c>
      <c r="D763" s="192">
        <f t="shared" si="24"/>
        <v>1.7382550335570466</v>
      </c>
      <c r="E763">
        <v>2.5392148366409462E-2</v>
      </c>
      <c r="F763">
        <v>760</v>
      </c>
      <c r="G763">
        <f t="shared" ca="1" si="25"/>
        <v>1.7923302899853548E-2</v>
      </c>
    </row>
    <row r="764" spans="2:7" x14ac:dyDescent="0.35">
      <c r="B764" s="191">
        <v>39786</v>
      </c>
      <c r="C764" s="72">
        <v>43.21</v>
      </c>
      <c r="D764" s="192">
        <f t="shared" si="24"/>
        <v>-0.33563960639606405</v>
      </c>
      <c r="E764">
        <v>2.5391551969625059E-2</v>
      </c>
      <c r="F764">
        <v>761</v>
      </c>
      <c r="G764">
        <f t="shared" ca="1" si="25"/>
        <v>1.9001695517101808E-2</v>
      </c>
    </row>
    <row r="765" spans="2:7" x14ac:dyDescent="0.35">
      <c r="B765" s="191">
        <v>39365</v>
      </c>
      <c r="C765" s="72">
        <v>65.040000000000006</v>
      </c>
      <c r="D765" s="192">
        <f t="shared" si="24"/>
        <v>-0.90834272829763241</v>
      </c>
      <c r="E765">
        <v>2.5382311209207087E-2</v>
      </c>
      <c r="F765">
        <v>762</v>
      </c>
      <c r="G765">
        <f t="shared" ca="1" si="25"/>
        <v>-9.6427334209728943E-3</v>
      </c>
    </row>
    <row r="766" spans="2:7" x14ac:dyDescent="0.35">
      <c r="B766" s="191">
        <v>44701</v>
      </c>
      <c r="C766" s="72">
        <v>709.6</v>
      </c>
      <c r="D766" s="192">
        <f t="shared" si="24"/>
        <v>7.241579558652731</v>
      </c>
      <c r="E766">
        <v>2.5374255823362946E-2</v>
      </c>
      <c r="F766">
        <v>763</v>
      </c>
      <c r="G766">
        <f t="shared" ca="1" si="25"/>
        <v>-3.6305566940280118E-3</v>
      </c>
    </row>
    <row r="767" spans="2:7" x14ac:dyDescent="0.35">
      <c r="B767" s="191">
        <v>40749</v>
      </c>
      <c r="C767" s="72">
        <v>86.1</v>
      </c>
      <c r="D767" s="192">
        <f t="shared" si="24"/>
        <v>1.8776737967914436</v>
      </c>
      <c r="E767">
        <v>2.5366202215076683E-2</v>
      </c>
      <c r="F767">
        <v>764</v>
      </c>
      <c r="G767">
        <f t="shared" ca="1" si="25"/>
        <v>1.2753694741119922E-2</v>
      </c>
    </row>
    <row r="768" spans="2:7" x14ac:dyDescent="0.35">
      <c r="B768" s="191">
        <v>36504</v>
      </c>
      <c r="C768" s="72">
        <v>29.92</v>
      </c>
      <c r="D768" s="192">
        <f t="shared" si="24"/>
        <v>-0.89652429534843503</v>
      </c>
      <c r="E768">
        <v>2.5359835503769856E-2</v>
      </c>
      <c r="F768">
        <v>765</v>
      </c>
      <c r="G768">
        <f t="shared" ca="1" si="25"/>
        <v>2.8251931257995008E-2</v>
      </c>
    </row>
    <row r="769" spans="2:7" x14ac:dyDescent="0.35">
      <c r="B769" s="191">
        <v>43787</v>
      </c>
      <c r="C769" s="72">
        <v>289.14999999999998</v>
      </c>
      <c r="D769" s="192">
        <f t="shared" si="24"/>
        <v>5.3815934672257768</v>
      </c>
      <c r="E769">
        <v>2.5354609929078009E-2</v>
      </c>
      <c r="F769">
        <v>766</v>
      </c>
      <c r="G769">
        <f t="shared" ca="1" si="25"/>
        <v>2.0574453443061951E-2</v>
      </c>
    </row>
    <row r="770" spans="2:7" x14ac:dyDescent="0.35">
      <c r="B770" s="191">
        <v>39154</v>
      </c>
      <c r="C770" s="72">
        <v>45.31</v>
      </c>
      <c r="D770" s="192">
        <f t="shared" si="24"/>
        <v>-0.79412967422418101</v>
      </c>
      <c r="E770">
        <v>2.5345100701516188E-2</v>
      </c>
      <c r="F770">
        <v>767</v>
      </c>
      <c r="G770">
        <f t="shared" ca="1" si="25"/>
        <v>-3.3624984795065133E-3</v>
      </c>
    </row>
    <row r="771" spans="2:7" x14ac:dyDescent="0.35">
      <c r="B771" s="191">
        <v>43388</v>
      </c>
      <c r="C771" s="72">
        <v>220.09</v>
      </c>
      <c r="D771" s="192">
        <f t="shared" si="24"/>
        <v>6.8828796561604584</v>
      </c>
      <c r="E771">
        <v>2.5343582576286883E-2</v>
      </c>
      <c r="F771">
        <v>768</v>
      </c>
      <c r="G771">
        <f t="shared" ca="1" si="25"/>
        <v>7.2931276944957794E-3</v>
      </c>
    </row>
    <row r="772" spans="2:7" x14ac:dyDescent="0.35">
      <c r="B772" s="191">
        <v>35653</v>
      </c>
      <c r="C772" s="72">
        <v>27.92</v>
      </c>
      <c r="D772" s="192">
        <f t="shared" ref="D772:D835" si="26">C772/C773-1</f>
        <v>1.0898203592814375</v>
      </c>
      <c r="E772">
        <v>2.5339698861549742E-2</v>
      </c>
      <c r="F772">
        <v>769</v>
      </c>
      <c r="G772">
        <f t="shared" ca="1" si="25"/>
        <v>-1.3424991175810088E-2</v>
      </c>
    </row>
    <row r="773" spans="2:7" x14ac:dyDescent="0.35">
      <c r="B773" s="191">
        <v>36977</v>
      </c>
      <c r="C773" s="72">
        <v>13.36</v>
      </c>
      <c r="D773" s="192">
        <f t="shared" si="26"/>
        <v>-0.62120782534732077</v>
      </c>
      <c r="E773">
        <v>2.5326170376055224E-2</v>
      </c>
      <c r="F773">
        <v>770</v>
      </c>
      <c r="G773">
        <f t="shared" ref="G773:G836" ca="1" si="27">_xlfn.NORM.INV(RAND(),M$5,M$6)</f>
        <v>3.6054798559587688E-2</v>
      </c>
    </row>
    <row r="774" spans="2:7" x14ac:dyDescent="0.35">
      <c r="B774" s="191">
        <v>38359</v>
      </c>
      <c r="C774" s="72">
        <v>35.270000000000003</v>
      </c>
      <c r="D774" s="192">
        <f t="shared" si="26"/>
        <v>-0.9545536542624472</v>
      </c>
      <c r="E774">
        <v>2.5290697674418716E-2</v>
      </c>
      <c r="F774">
        <v>771</v>
      </c>
      <c r="G774">
        <f t="shared" ca="1" si="27"/>
        <v>7.7419043905215023E-3</v>
      </c>
    </row>
    <row r="775" spans="2:7" x14ac:dyDescent="0.35">
      <c r="B775" s="191">
        <v>44495</v>
      </c>
      <c r="C775" s="72">
        <v>776.08</v>
      </c>
      <c r="D775" s="192">
        <f t="shared" si="26"/>
        <v>0.30258475998657275</v>
      </c>
      <c r="E775">
        <v>2.5286020028007394E-2</v>
      </c>
      <c r="F775">
        <v>772</v>
      </c>
      <c r="G775">
        <f t="shared" ca="1" si="27"/>
        <v>-4.4627612455212613E-3</v>
      </c>
    </row>
    <row r="776" spans="2:7" x14ac:dyDescent="0.35">
      <c r="B776" s="191">
        <v>44256</v>
      </c>
      <c r="C776" s="72">
        <v>595.79999999999995</v>
      </c>
      <c r="D776" s="192">
        <f t="shared" si="26"/>
        <v>8.5297504798464487</v>
      </c>
      <c r="E776">
        <v>2.5279207034812679E-2</v>
      </c>
      <c r="F776">
        <v>773</v>
      </c>
      <c r="G776">
        <f t="shared" ca="1" si="27"/>
        <v>5.7333188810953853E-3</v>
      </c>
    </row>
    <row r="777" spans="2:7" x14ac:dyDescent="0.35">
      <c r="B777" s="191">
        <v>38931</v>
      </c>
      <c r="C777" s="72">
        <v>62.52</v>
      </c>
      <c r="D777" s="192">
        <f t="shared" si="26"/>
        <v>4.489025460930641</v>
      </c>
      <c r="E777">
        <v>2.5254181698917799E-2</v>
      </c>
      <c r="F777">
        <v>774</v>
      </c>
      <c r="G777">
        <f t="shared" ca="1" si="27"/>
        <v>5.892750705481062E-3</v>
      </c>
    </row>
    <row r="778" spans="2:7" x14ac:dyDescent="0.35">
      <c r="B778" s="191">
        <v>37350</v>
      </c>
      <c r="C778" s="72">
        <v>11.39</v>
      </c>
      <c r="D778" s="192">
        <f t="shared" si="26"/>
        <v>-3.5563082133784896E-2</v>
      </c>
      <c r="E778">
        <v>2.5202520252025407E-2</v>
      </c>
      <c r="F778">
        <v>775</v>
      </c>
      <c r="G778">
        <f t="shared" ca="1" si="27"/>
        <v>1.6949359725583729E-2</v>
      </c>
    </row>
    <row r="779" spans="2:7" x14ac:dyDescent="0.35">
      <c r="B779" s="191">
        <v>37617</v>
      </c>
      <c r="C779" s="72">
        <v>11.81</v>
      </c>
      <c r="D779" s="192">
        <f t="shared" si="26"/>
        <v>-9.4325153374233084E-2</v>
      </c>
      <c r="E779">
        <v>2.517361111111116E-2</v>
      </c>
      <c r="F779">
        <v>776</v>
      </c>
      <c r="G779">
        <f t="shared" ca="1" si="27"/>
        <v>-1.262775086256865E-2</v>
      </c>
    </row>
    <row r="780" spans="2:7" x14ac:dyDescent="0.35">
      <c r="B780" s="191">
        <v>35488</v>
      </c>
      <c r="C780" s="72">
        <v>13.04</v>
      </c>
      <c r="D780" s="192">
        <f t="shared" si="26"/>
        <v>-0.89841863363714269</v>
      </c>
      <c r="E780">
        <v>2.5157232704402288E-2</v>
      </c>
      <c r="F780">
        <v>777</v>
      </c>
      <c r="G780">
        <f t="shared" ca="1" si="27"/>
        <v>1.9266128259225426E-2</v>
      </c>
    </row>
    <row r="781" spans="2:7" x14ac:dyDescent="0.35">
      <c r="B781" s="191">
        <v>42636</v>
      </c>
      <c r="C781" s="72">
        <v>128.37</v>
      </c>
      <c r="D781" s="192">
        <f t="shared" si="26"/>
        <v>7.983205038488455</v>
      </c>
      <c r="E781">
        <v>2.5155725922376693E-2</v>
      </c>
      <c r="F781">
        <v>778</v>
      </c>
      <c r="G781">
        <f t="shared" ca="1" si="27"/>
        <v>-3.7755394378260559E-2</v>
      </c>
    </row>
    <row r="782" spans="2:7" x14ac:dyDescent="0.35">
      <c r="B782" s="191">
        <v>37754</v>
      </c>
      <c r="C782" s="72">
        <v>14.29</v>
      </c>
      <c r="D782" s="192">
        <f t="shared" si="26"/>
        <v>-0.9101483903420523</v>
      </c>
      <c r="E782">
        <v>2.5107604017216678E-2</v>
      </c>
      <c r="F782">
        <v>779</v>
      </c>
      <c r="G782">
        <f t="shared" ca="1" si="27"/>
        <v>4.5602029057750966E-3</v>
      </c>
    </row>
    <row r="783" spans="2:7" x14ac:dyDescent="0.35">
      <c r="B783" s="191">
        <v>42928</v>
      </c>
      <c r="C783" s="72">
        <v>159.04</v>
      </c>
      <c r="D783" s="192">
        <f t="shared" si="26"/>
        <v>4.7064944384642979</v>
      </c>
      <c r="E783">
        <v>2.5072510473735043E-2</v>
      </c>
      <c r="F783">
        <v>780</v>
      </c>
      <c r="G783">
        <f t="shared" ca="1" si="27"/>
        <v>7.2222311593588542E-3</v>
      </c>
    </row>
    <row r="784" spans="2:7" x14ac:dyDescent="0.35">
      <c r="B784" s="191">
        <v>36242</v>
      </c>
      <c r="C784" s="72">
        <v>27.87</v>
      </c>
      <c r="D784" s="192">
        <f t="shared" si="26"/>
        <v>-0.80004304778303914</v>
      </c>
      <c r="E784">
        <v>2.5009194556822267E-2</v>
      </c>
      <c r="F784">
        <v>781</v>
      </c>
      <c r="G784">
        <f t="shared" ca="1" si="27"/>
        <v>-2.7568430413308635E-2</v>
      </c>
    </row>
    <row r="785" spans="2:7" x14ac:dyDescent="0.35">
      <c r="B785" s="191">
        <v>41564</v>
      </c>
      <c r="C785" s="72">
        <v>139.38</v>
      </c>
      <c r="D785" s="192">
        <f t="shared" si="26"/>
        <v>2.8558777949966752E-2</v>
      </c>
      <c r="E785">
        <v>2.5003677011325331E-2</v>
      </c>
      <c r="F785">
        <v>782</v>
      </c>
      <c r="G785">
        <f t="shared" ca="1" si="27"/>
        <v>-7.1859536064415638E-3</v>
      </c>
    </row>
    <row r="786" spans="2:7" x14ac:dyDescent="0.35">
      <c r="B786" s="191">
        <v>41193</v>
      </c>
      <c r="C786" s="72">
        <v>135.51</v>
      </c>
      <c r="D786" s="192">
        <f t="shared" si="26"/>
        <v>7.0469121140142512</v>
      </c>
      <c r="E786">
        <v>2.4960290447016087E-2</v>
      </c>
      <c r="F786">
        <v>783</v>
      </c>
      <c r="G786">
        <f t="shared" ca="1" si="27"/>
        <v>2.7215429155534134E-3</v>
      </c>
    </row>
    <row r="787" spans="2:7" x14ac:dyDescent="0.35">
      <c r="B787" s="191">
        <v>36049</v>
      </c>
      <c r="C787" s="72">
        <v>16.84</v>
      </c>
      <c r="D787" s="192">
        <f t="shared" si="26"/>
        <v>-0.63118703460359171</v>
      </c>
      <c r="E787">
        <v>2.4954351795495988E-2</v>
      </c>
      <c r="F787">
        <v>784</v>
      </c>
      <c r="G787">
        <f t="shared" ca="1" si="27"/>
        <v>-1.5277123208073092E-2</v>
      </c>
    </row>
    <row r="788" spans="2:7" x14ac:dyDescent="0.35">
      <c r="B788" s="191">
        <v>39902</v>
      </c>
      <c r="C788" s="72">
        <v>45.66</v>
      </c>
      <c r="D788" s="192">
        <f t="shared" si="26"/>
        <v>-0.54765207053695275</v>
      </c>
      <c r="E788">
        <v>2.4915824915825002E-2</v>
      </c>
      <c r="F788">
        <v>785</v>
      </c>
      <c r="G788">
        <f t="shared" ca="1" si="27"/>
        <v>6.08639725801837E-3</v>
      </c>
    </row>
    <row r="789" spans="2:7" x14ac:dyDescent="0.35">
      <c r="B789" s="191">
        <v>41011</v>
      </c>
      <c r="C789" s="72">
        <v>100.94</v>
      </c>
      <c r="D789" s="192">
        <f t="shared" si="26"/>
        <v>-0.1221081927291704</v>
      </c>
      <c r="E789">
        <v>2.4875621890547261E-2</v>
      </c>
      <c r="F789">
        <v>786</v>
      </c>
      <c r="G789">
        <f t="shared" ca="1" si="27"/>
        <v>-1.0285830159762401E-2</v>
      </c>
    </row>
    <row r="790" spans="2:7" x14ac:dyDescent="0.35">
      <c r="B790" s="191">
        <v>42746</v>
      </c>
      <c r="C790" s="72">
        <v>114.98</v>
      </c>
      <c r="D790" s="192">
        <f t="shared" si="26"/>
        <v>5.4850535815002823</v>
      </c>
      <c r="E790">
        <v>2.486852660664951E-2</v>
      </c>
      <c r="F790">
        <v>787</v>
      </c>
      <c r="G790">
        <f t="shared" ca="1" si="27"/>
        <v>6.692771143034122E-3</v>
      </c>
    </row>
    <row r="791" spans="2:7" x14ac:dyDescent="0.35">
      <c r="B791" s="191">
        <v>35955</v>
      </c>
      <c r="C791" s="72">
        <v>17.73</v>
      </c>
      <c r="D791" s="192">
        <f t="shared" si="26"/>
        <v>-0.91186120501093659</v>
      </c>
      <c r="E791">
        <v>2.485549132947984E-2</v>
      </c>
      <c r="F791">
        <v>788</v>
      </c>
      <c r="G791">
        <f t="shared" ca="1" si="27"/>
        <v>1.001522661983752E-3</v>
      </c>
    </row>
    <row r="792" spans="2:7" x14ac:dyDescent="0.35">
      <c r="B792" s="191">
        <v>43416</v>
      </c>
      <c r="C792" s="72">
        <v>201.16</v>
      </c>
      <c r="D792" s="192">
        <f t="shared" si="26"/>
        <v>-3.2702408086413559E-3</v>
      </c>
      <c r="E792">
        <v>2.4810229762086689E-2</v>
      </c>
      <c r="F792">
        <v>789</v>
      </c>
      <c r="G792">
        <f t="shared" ca="1" si="27"/>
        <v>1.4255355660876701E-2</v>
      </c>
    </row>
    <row r="793" spans="2:7" x14ac:dyDescent="0.35">
      <c r="B793" s="191">
        <v>43455</v>
      </c>
      <c r="C793" s="72">
        <v>201.82</v>
      </c>
      <c r="D793" s="192">
        <f t="shared" si="26"/>
        <v>0.40337945900841388</v>
      </c>
      <c r="E793">
        <v>2.4779120544328181E-2</v>
      </c>
      <c r="F793">
        <v>790</v>
      </c>
      <c r="G793">
        <f t="shared" ca="1" si="27"/>
        <v>1.2321806014979656E-2</v>
      </c>
    </row>
    <row r="794" spans="2:7" x14ac:dyDescent="0.35">
      <c r="B794" s="191">
        <v>41250</v>
      </c>
      <c r="C794" s="72">
        <v>143.81</v>
      </c>
      <c r="D794" s="192">
        <f t="shared" si="26"/>
        <v>9.199290780141844</v>
      </c>
      <c r="E794">
        <v>2.4725666239133526E-2</v>
      </c>
      <c r="F794">
        <v>791</v>
      </c>
      <c r="G794">
        <f t="shared" ca="1" si="27"/>
        <v>-1.2141723063755451E-2</v>
      </c>
    </row>
    <row r="795" spans="2:7" x14ac:dyDescent="0.35">
      <c r="B795" s="191">
        <v>37748</v>
      </c>
      <c r="C795" s="72">
        <v>14.1</v>
      </c>
      <c r="D795" s="192">
        <f t="shared" si="26"/>
        <v>-0.85675099055166104</v>
      </c>
      <c r="E795">
        <v>2.4709302325581328E-2</v>
      </c>
      <c r="F795">
        <v>792</v>
      </c>
      <c r="G795">
        <f t="shared" ca="1" si="27"/>
        <v>2.0944575306712111E-2</v>
      </c>
    </row>
    <row r="796" spans="2:7" x14ac:dyDescent="0.35">
      <c r="B796" s="191">
        <v>40421</v>
      </c>
      <c r="C796" s="72">
        <v>98.43</v>
      </c>
      <c r="D796" s="192">
        <f t="shared" si="26"/>
        <v>3.3883192153366029</v>
      </c>
      <c r="E796">
        <v>2.4672079950031289E-2</v>
      </c>
      <c r="F796">
        <v>793</v>
      </c>
      <c r="G796">
        <f t="shared" ca="1" si="27"/>
        <v>-7.1966146271211645E-3</v>
      </c>
    </row>
    <row r="797" spans="2:7" x14ac:dyDescent="0.35">
      <c r="B797" s="191">
        <v>36187</v>
      </c>
      <c r="C797" s="72">
        <v>22.43</v>
      </c>
      <c r="D797" s="192">
        <f t="shared" si="26"/>
        <v>-0.59424746743849499</v>
      </c>
      <c r="E797">
        <v>2.4668798538145298E-2</v>
      </c>
      <c r="F797">
        <v>794</v>
      </c>
      <c r="G797">
        <f t="shared" ca="1" si="27"/>
        <v>-2.5071885029451196E-3</v>
      </c>
    </row>
    <row r="798" spans="2:7" x14ac:dyDescent="0.35">
      <c r="B798" s="191">
        <v>39639</v>
      </c>
      <c r="C798" s="72">
        <v>55.28</v>
      </c>
      <c r="D798" s="192">
        <f t="shared" si="26"/>
        <v>-0.79257813965704849</v>
      </c>
      <c r="E798">
        <v>2.4652455977757226E-2</v>
      </c>
      <c r="F798">
        <v>795</v>
      </c>
      <c r="G798">
        <f t="shared" ca="1" si="27"/>
        <v>-3.5055434283183688E-2</v>
      </c>
    </row>
    <row r="799" spans="2:7" x14ac:dyDescent="0.35">
      <c r="B799" s="191">
        <v>43069</v>
      </c>
      <c r="C799" s="72">
        <v>266.51</v>
      </c>
      <c r="D799" s="192">
        <f t="shared" si="26"/>
        <v>13.897149245388484</v>
      </c>
      <c r="E799">
        <v>2.4644367550941793E-2</v>
      </c>
      <c r="F799">
        <v>796</v>
      </c>
      <c r="G799">
        <f t="shared" ca="1" si="27"/>
        <v>5.2692278373647717E-3</v>
      </c>
    </row>
    <row r="800" spans="2:7" x14ac:dyDescent="0.35">
      <c r="B800" s="191">
        <v>37923</v>
      </c>
      <c r="C800" s="72">
        <v>17.89</v>
      </c>
      <c r="D800" s="192">
        <f t="shared" si="26"/>
        <v>-0.93240128471566219</v>
      </c>
      <c r="E800">
        <v>2.4627720504009076E-2</v>
      </c>
      <c r="F800">
        <v>797</v>
      </c>
      <c r="G800">
        <f t="shared" ca="1" si="27"/>
        <v>2.1309567018247641E-2</v>
      </c>
    </row>
    <row r="801" spans="2:7" x14ac:dyDescent="0.35">
      <c r="B801" s="191">
        <v>43143</v>
      </c>
      <c r="C801" s="72">
        <v>264.64999999999998</v>
      </c>
      <c r="D801" s="192">
        <f t="shared" si="26"/>
        <v>2.8770876062115436</v>
      </c>
      <c r="E801">
        <v>2.4623485229780417E-2</v>
      </c>
      <c r="F801">
        <v>798</v>
      </c>
      <c r="G801">
        <f t="shared" ca="1" si="27"/>
        <v>-1.2778028996272579E-2</v>
      </c>
    </row>
    <row r="802" spans="2:7" x14ac:dyDescent="0.35">
      <c r="B802" s="191">
        <v>38713</v>
      </c>
      <c r="C802" s="72">
        <v>68.260000000000005</v>
      </c>
      <c r="D802" s="192">
        <f t="shared" si="26"/>
        <v>1.9133589415279557</v>
      </c>
      <c r="E802">
        <v>2.4617232062443817E-2</v>
      </c>
      <c r="F802">
        <v>799</v>
      </c>
      <c r="G802">
        <f t="shared" ca="1" si="27"/>
        <v>3.2377422412326461E-2</v>
      </c>
    </row>
    <row r="803" spans="2:7" x14ac:dyDescent="0.35">
      <c r="B803" s="191">
        <v>35612</v>
      </c>
      <c r="C803" s="72">
        <v>23.43</v>
      </c>
      <c r="D803" s="192">
        <f t="shared" si="26"/>
        <v>-0.88630628881987583</v>
      </c>
      <c r="E803">
        <v>2.4486226497595132E-2</v>
      </c>
      <c r="F803">
        <v>800</v>
      </c>
      <c r="G803">
        <f t="shared" ca="1" si="27"/>
        <v>4.9625616444348208E-2</v>
      </c>
    </row>
    <row r="804" spans="2:7" x14ac:dyDescent="0.35">
      <c r="B804" s="191">
        <v>43417</v>
      </c>
      <c r="C804" s="72">
        <v>206.08</v>
      </c>
      <c r="D804" s="192">
        <f t="shared" si="26"/>
        <v>8.8180085755121507</v>
      </c>
      <c r="E804">
        <v>2.4458142771922819E-2</v>
      </c>
      <c r="F804">
        <v>801</v>
      </c>
      <c r="G804">
        <f t="shared" ca="1" si="27"/>
        <v>2.7725474564736858E-2</v>
      </c>
    </row>
    <row r="805" spans="2:7" x14ac:dyDescent="0.35">
      <c r="B805" s="191">
        <v>36710</v>
      </c>
      <c r="C805" s="72">
        <v>20.99</v>
      </c>
      <c r="D805" s="192">
        <f t="shared" si="26"/>
        <v>-0.98046551451359221</v>
      </c>
      <c r="E805">
        <v>2.4402147388970175E-2</v>
      </c>
      <c r="F805">
        <v>802</v>
      </c>
      <c r="G805">
        <f t="shared" ca="1" si="27"/>
        <v>-3.4827836700043024E-2</v>
      </c>
    </row>
    <row r="806" spans="2:7" x14ac:dyDescent="0.35">
      <c r="B806" s="191">
        <v>46094</v>
      </c>
      <c r="C806" s="72">
        <v>1074.51</v>
      </c>
      <c r="D806" s="192">
        <f t="shared" si="26"/>
        <v>15.589624826308476</v>
      </c>
      <c r="E806">
        <v>2.4396522137055232E-2</v>
      </c>
      <c r="F806">
        <v>803</v>
      </c>
      <c r="G806">
        <f t="shared" ca="1" si="27"/>
        <v>7.5421903914005047E-3</v>
      </c>
    </row>
    <row r="807" spans="2:7" x14ac:dyDescent="0.35">
      <c r="B807" s="191">
        <v>40024</v>
      </c>
      <c r="C807" s="72">
        <v>64.77</v>
      </c>
      <c r="D807" s="192">
        <f t="shared" si="26"/>
        <v>-0.27929231111605657</v>
      </c>
      <c r="E807">
        <v>2.4355527439506641E-2</v>
      </c>
      <c r="F807">
        <v>804</v>
      </c>
      <c r="G807">
        <f t="shared" ca="1" si="27"/>
        <v>-1.6679451935119591E-2</v>
      </c>
    </row>
    <row r="808" spans="2:7" x14ac:dyDescent="0.35">
      <c r="B808" s="191">
        <v>41066</v>
      </c>
      <c r="C808" s="72">
        <v>89.87</v>
      </c>
      <c r="D808" s="192">
        <f t="shared" si="26"/>
        <v>0.48889993373094764</v>
      </c>
      <c r="E808">
        <v>2.4276270800091204E-2</v>
      </c>
      <c r="F808">
        <v>805</v>
      </c>
      <c r="G808">
        <f t="shared" ca="1" si="27"/>
        <v>-1.5786404141133397E-2</v>
      </c>
    </row>
    <row r="809" spans="2:7" x14ac:dyDescent="0.35">
      <c r="B809" s="191">
        <v>38961</v>
      </c>
      <c r="C809" s="72">
        <v>60.36</v>
      </c>
      <c r="D809" s="192">
        <f t="shared" si="26"/>
        <v>3.6111535523300233</v>
      </c>
      <c r="E809">
        <v>2.4266078398099467E-2</v>
      </c>
      <c r="F809">
        <v>806</v>
      </c>
      <c r="G809">
        <f t="shared" ca="1" si="27"/>
        <v>1.4799059054304631E-3</v>
      </c>
    </row>
    <row r="810" spans="2:7" x14ac:dyDescent="0.35">
      <c r="B810" s="191">
        <v>36859</v>
      </c>
      <c r="C810" s="72">
        <v>13.09</v>
      </c>
      <c r="D810" s="192">
        <f t="shared" si="26"/>
        <v>-0.14051214707813531</v>
      </c>
      <c r="E810">
        <v>2.4256651017214415E-2</v>
      </c>
      <c r="F810">
        <v>807</v>
      </c>
      <c r="G810">
        <f t="shared" ca="1" si="27"/>
        <v>-1.4630560528982033E-2</v>
      </c>
    </row>
    <row r="811" spans="2:7" x14ac:dyDescent="0.35">
      <c r="B811" s="191">
        <v>36948</v>
      </c>
      <c r="C811" s="72">
        <v>15.23</v>
      </c>
      <c r="D811" s="192">
        <f t="shared" si="26"/>
        <v>-0.89009165042938587</v>
      </c>
      <c r="E811">
        <v>2.420981842636194E-2</v>
      </c>
      <c r="F811">
        <v>808</v>
      </c>
      <c r="G811">
        <f t="shared" ca="1" si="27"/>
        <v>-7.8265150473234987E-4</v>
      </c>
    </row>
    <row r="812" spans="2:7" x14ac:dyDescent="0.35">
      <c r="B812" s="191">
        <v>41634</v>
      </c>
      <c r="C812" s="72">
        <v>138.57</v>
      </c>
      <c r="D812" s="192">
        <f t="shared" si="26"/>
        <v>1.3179993308798927</v>
      </c>
      <c r="E812">
        <v>2.4168514412416631E-2</v>
      </c>
      <c r="F812">
        <v>809</v>
      </c>
      <c r="G812">
        <f t="shared" ca="1" si="27"/>
        <v>1.8407106866480467E-2</v>
      </c>
    </row>
    <row r="813" spans="2:7" x14ac:dyDescent="0.35">
      <c r="B813" s="191">
        <v>38926</v>
      </c>
      <c r="C813" s="72">
        <v>59.78</v>
      </c>
      <c r="D813" s="192">
        <f t="shared" si="26"/>
        <v>2.2019282271023028</v>
      </c>
      <c r="E813">
        <v>2.4156244646222458E-2</v>
      </c>
      <c r="F813">
        <v>810</v>
      </c>
      <c r="G813">
        <f t="shared" ca="1" si="27"/>
        <v>3.9556501099393904E-2</v>
      </c>
    </row>
    <row r="814" spans="2:7" x14ac:dyDescent="0.35">
      <c r="B814" s="191">
        <v>35108</v>
      </c>
      <c r="C814" s="72">
        <v>18.670000000000002</v>
      </c>
      <c r="D814" s="192">
        <f t="shared" si="26"/>
        <v>-0.98295335226390801</v>
      </c>
      <c r="E814">
        <v>2.413603949533738E-2</v>
      </c>
      <c r="F814">
        <v>811</v>
      </c>
      <c r="G814">
        <f t="shared" ca="1" si="27"/>
        <v>6.4901475398522306E-3</v>
      </c>
    </row>
    <row r="815" spans="2:7" x14ac:dyDescent="0.35">
      <c r="B815" s="191">
        <v>45434</v>
      </c>
      <c r="C815" s="72">
        <v>1095.23</v>
      </c>
      <c r="D815" s="192">
        <f t="shared" si="26"/>
        <v>42.739217252396166</v>
      </c>
      <c r="E815">
        <v>2.4134577621514497E-2</v>
      </c>
      <c r="F815">
        <v>812</v>
      </c>
      <c r="G815">
        <f t="shared" ca="1" si="27"/>
        <v>-2.1240538264258218E-3</v>
      </c>
    </row>
    <row r="816" spans="2:7" x14ac:dyDescent="0.35">
      <c r="B816" s="191">
        <v>35675</v>
      </c>
      <c r="C816" s="72">
        <v>25.04</v>
      </c>
      <c r="D816" s="192">
        <f t="shared" si="26"/>
        <v>-0.96779711151407588</v>
      </c>
      <c r="E816">
        <v>2.4130879345603207E-2</v>
      </c>
      <c r="F816">
        <v>813</v>
      </c>
      <c r="G816">
        <f t="shared" ca="1" si="27"/>
        <v>1.2222272730564233E-2</v>
      </c>
    </row>
    <row r="817" spans="2:7" x14ac:dyDescent="0.35">
      <c r="B817" s="191">
        <v>44671</v>
      </c>
      <c r="C817" s="72">
        <v>777.57</v>
      </c>
      <c r="D817" s="192">
        <f t="shared" si="26"/>
        <v>-0.30845169380730886</v>
      </c>
      <c r="E817">
        <v>2.4129074744813961E-2</v>
      </c>
      <c r="F817">
        <v>814</v>
      </c>
      <c r="G817">
        <f t="shared" ca="1" si="27"/>
        <v>1.3465099234068139E-2</v>
      </c>
    </row>
    <row r="818" spans="2:7" x14ac:dyDescent="0.35">
      <c r="B818" s="191">
        <v>46052</v>
      </c>
      <c r="C818" s="72">
        <v>1124.3900000000001</v>
      </c>
      <c r="D818" s="192">
        <f t="shared" si="26"/>
        <v>0.73303020961775611</v>
      </c>
      <c r="E818">
        <v>2.4118552522520043E-2</v>
      </c>
      <c r="F818">
        <v>815</v>
      </c>
      <c r="G818">
        <f t="shared" ca="1" si="27"/>
        <v>-1.9447651969761216E-4</v>
      </c>
    </row>
    <row r="819" spans="2:7" x14ac:dyDescent="0.35">
      <c r="B819" s="191">
        <v>44306</v>
      </c>
      <c r="C819" s="72">
        <v>648.79999999999995</v>
      </c>
      <c r="D819" s="192">
        <f t="shared" si="26"/>
        <v>21.105621805792161</v>
      </c>
      <c r="E819">
        <v>2.4103041687055127E-2</v>
      </c>
      <c r="F819">
        <v>816</v>
      </c>
      <c r="G819">
        <f t="shared" ca="1" si="27"/>
        <v>-2.6444428014128552E-3</v>
      </c>
    </row>
    <row r="820" spans="2:7" x14ac:dyDescent="0.35">
      <c r="B820" s="191">
        <v>38198</v>
      </c>
      <c r="C820" s="72">
        <v>29.35</v>
      </c>
      <c r="D820" s="192">
        <f t="shared" si="26"/>
        <v>-4.1789095657851716E-2</v>
      </c>
      <c r="E820">
        <v>2.4075366364270767E-2</v>
      </c>
      <c r="F820">
        <v>817</v>
      </c>
      <c r="G820">
        <f t="shared" ca="1" si="27"/>
        <v>-1.7812080171541563E-2</v>
      </c>
    </row>
    <row r="821" spans="2:7" x14ac:dyDescent="0.35">
      <c r="B821" s="191">
        <v>36564</v>
      </c>
      <c r="C821" s="72">
        <v>30.63</v>
      </c>
      <c r="D821" s="192">
        <f t="shared" si="26"/>
        <v>-0.4750642673521851</v>
      </c>
      <c r="E821">
        <v>2.4072216649949851E-2</v>
      </c>
      <c r="F821">
        <v>818</v>
      </c>
      <c r="G821">
        <f t="shared" ca="1" si="27"/>
        <v>4.2171650287870822E-3</v>
      </c>
    </row>
    <row r="822" spans="2:7" x14ac:dyDescent="0.35">
      <c r="B822" s="191">
        <v>39198</v>
      </c>
      <c r="C822" s="72">
        <v>58.35</v>
      </c>
      <c r="D822" s="192">
        <f t="shared" si="26"/>
        <v>-0.63120970800151688</v>
      </c>
      <c r="E822">
        <v>2.4043524043524167E-2</v>
      </c>
      <c r="F822">
        <v>819</v>
      </c>
      <c r="G822">
        <f t="shared" ca="1" si="27"/>
        <v>1.0629452015834453E-2</v>
      </c>
    </row>
    <row r="823" spans="2:7" x14ac:dyDescent="0.35">
      <c r="B823" s="191">
        <v>42954</v>
      </c>
      <c r="C823" s="72">
        <v>158.22</v>
      </c>
      <c r="D823" s="192">
        <f t="shared" si="26"/>
        <v>0.32957983193277318</v>
      </c>
      <c r="E823">
        <v>2.4011390848488912E-2</v>
      </c>
      <c r="F823">
        <v>820</v>
      </c>
      <c r="G823">
        <f t="shared" ca="1" si="27"/>
        <v>-7.4793190326242279E-3</v>
      </c>
    </row>
    <row r="824" spans="2:7" x14ac:dyDescent="0.35">
      <c r="B824" s="191">
        <v>42234</v>
      </c>
      <c r="C824" s="72">
        <v>119</v>
      </c>
      <c r="D824" s="192">
        <f t="shared" si="26"/>
        <v>-0.89973797066282468</v>
      </c>
      <c r="E824">
        <v>2.4008260906978718E-2</v>
      </c>
      <c r="F824">
        <v>821</v>
      </c>
      <c r="G824">
        <f t="shared" ca="1" si="27"/>
        <v>-1.3351011373288403E-2</v>
      </c>
    </row>
    <row r="825" spans="2:7" x14ac:dyDescent="0.35">
      <c r="B825" s="191">
        <v>45526</v>
      </c>
      <c r="C825" s="72">
        <v>1186.8900000000001</v>
      </c>
      <c r="D825" s="192">
        <f t="shared" si="26"/>
        <v>10.874837418709355</v>
      </c>
      <c r="E825">
        <v>2.3993166994513038E-2</v>
      </c>
      <c r="F825">
        <v>822</v>
      </c>
      <c r="G825">
        <f t="shared" ca="1" si="27"/>
        <v>4.8831138763339599E-3</v>
      </c>
    </row>
    <row r="826" spans="2:7" x14ac:dyDescent="0.35">
      <c r="B826" s="191">
        <v>40962</v>
      </c>
      <c r="C826" s="72">
        <v>99.95</v>
      </c>
      <c r="D826" s="192">
        <f t="shared" si="26"/>
        <v>0.65919654714475429</v>
      </c>
      <c r="E826">
        <v>2.3972953590820634E-2</v>
      </c>
      <c r="F826">
        <v>823</v>
      </c>
      <c r="G826">
        <f t="shared" ca="1" si="27"/>
        <v>6.9650472691778278E-2</v>
      </c>
    </row>
    <row r="827" spans="2:7" x14ac:dyDescent="0.35">
      <c r="B827" s="191">
        <v>39378</v>
      </c>
      <c r="C827" s="72">
        <v>60.24</v>
      </c>
      <c r="D827" s="192">
        <f t="shared" si="26"/>
        <v>-0.92349116033326561</v>
      </c>
      <c r="E827">
        <v>2.3967363590005064E-2</v>
      </c>
      <c r="F827">
        <v>824</v>
      </c>
      <c r="G827">
        <f t="shared" ca="1" si="27"/>
        <v>2.2317180703444E-2</v>
      </c>
    </row>
    <row r="828" spans="2:7" x14ac:dyDescent="0.35">
      <c r="B828" s="191">
        <v>44475</v>
      </c>
      <c r="C828" s="72">
        <v>787.36</v>
      </c>
      <c r="D828" s="192">
        <f t="shared" si="26"/>
        <v>5.3950617283950617</v>
      </c>
      <c r="E828">
        <v>2.3955055010794091E-2</v>
      </c>
      <c r="F828">
        <v>825</v>
      </c>
      <c r="G828">
        <f t="shared" ca="1" si="27"/>
        <v>-1.6959834654858168E-2</v>
      </c>
    </row>
    <row r="829" spans="2:7" x14ac:dyDescent="0.35">
      <c r="B829" s="191">
        <v>42132</v>
      </c>
      <c r="C829" s="72">
        <v>123.12</v>
      </c>
      <c r="D829" s="192">
        <f t="shared" si="26"/>
        <v>-0.78369261582248462</v>
      </c>
      <c r="E829">
        <v>2.3952095808383422E-2</v>
      </c>
      <c r="F829">
        <v>826</v>
      </c>
      <c r="G829">
        <f t="shared" ca="1" si="27"/>
        <v>3.3435898580379764E-2</v>
      </c>
    </row>
    <row r="830" spans="2:7" x14ac:dyDescent="0.35">
      <c r="B830" s="191">
        <v>44216</v>
      </c>
      <c r="C830" s="72">
        <v>569.19000000000005</v>
      </c>
      <c r="D830" s="192">
        <f t="shared" si="26"/>
        <v>-0.5257698460307938</v>
      </c>
      <c r="E830">
        <v>2.3944016694250614E-2</v>
      </c>
      <c r="F830">
        <v>827</v>
      </c>
      <c r="G830">
        <f t="shared" ca="1" si="27"/>
        <v>8.6740065260318203E-3</v>
      </c>
    </row>
    <row r="831" spans="2:7" x14ac:dyDescent="0.35">
      <c r="B831" s="191">
        <v>46028</v>
      </c>
      <c r="C831" s="72">
        <v>1200.24</v>
      </c>
      <c r="D831" s="192">
        <f t="shared" si="26"/>
        <v>6.2902383081977709E-2</v>
      </c>
      <c r="E831">
        <v>2.3938302991008076E-2</v>
      </c>
      <c r="F831">
        <v>828</v>
      </c>
      <c r="G831">
        <f t="shared" ca="1" si="27"/>
        <v>6.5027827554555015E-3</v>
      </c>
    </row>
    <row r="832" spans="2:7" x14ac:dyDescent="0.35">
      <c r="B832" s="191">
        <v>45792</v>
      </c>
      <c r="C832" s="72">
        <v>1129.21</v>
      </c>
      <c r="D832" s="192">
        <f t="shared" si="26"/>
        <v>0.40885328941622689</v>
      </c>
      <c r="E832">
        <v>2.3920277830672187E-2</v>
      </c>
      <c r="F832">
        <v>829</v>
      </c>
      <c r="G832">
        <f t="shared" ca="1" si="27"/>
        <v>-2.069544574805577E-2</v>
      </c>
    </row>
    <row r="833" spans="2:7" x14ac:dyDescent="0.35">
      <c r="B833" s="191">
        <v>45090</v>
      </c>
      <c r="C833" s="72">
        <v>801.51</v>
      </c>
      <c r="D833" s="192">
        <f t="shared" si="26"/>
        <v>-0.30773017792364832</v>
      </c>
      <c r="E833">
        <v>2.3914459816809064E-2</v>
      </c>
      <c r="F833">
        <v>830</v>
      </c>
      <c r="G833">
        <f t="shared" ca="1" si="27"/>
        <v>-2.2079662196856252E-3</v>
      </c>
    </row>
    <row r="834" spans="2:7" x14ac:dyDescent="0.35">
      <c r="B834" s="191">
        <v>45489</v>
      </c>
      <c r="C834" s="72">
        <v>1157.8</v>
      </c>
      <c r="D834" s="192">
        <f t="shared" si="26"/>
        <v>18.409891031014251</v>
      </c>
      <c r="E834">
        <v>2.3895010523709237E-2</v>
      </c>
      <c r="F834">
        <v>831</v>
      </c>
      <c r="G834">
        <f t="shared" ca="1" si="27"/>
        <v>1.3705343567516312E-2</v>
      </c>
    </row>
    <row r="835" spans="2:7" x14ac:dyDescent="0.35">
      <c r="B835" s="191">
        <v>39343</v>
      </c>
      <c r="C835" s="72">
        <v>59.65</v>
      </c>
      <c r="D835" s="192">
        <f t="shared" si="26"/>
        <v>-0.53219355344678854</v>
      </c>
      <c r="E835">
        <v>2.3858565053209713E-2</v>
      </c>
      <c r="F835">
        <v>832</v>
      </c>
      <c r="G835">
        <f t="shared" ca="1" si="27"/>
        <v>-6.0602475921371808E-3</v>
      </c>
    </row>
    <row r="836" spans="2:7" x14ac:dyDescent="0.35">
      <c r="B836" s="191">
        <v>41626</v>
      </c>
      <c r="C836" s="72">
        <v>127.51</v>
      </c>
      <c r="D836" s="192">
        <f t="shared" ref="D836:D899" si="28">C836/C837-1</f>
        <v>6.2406265622396262E-2</v>
      </c>
      <c r="E836">
        <v>2.3847759755901698E-2</v>
      </c>
      <c r="F836">
        <v>833</v>
      </c>
      <c r="G836">
        <f t="shared" ca="1" si="27"/>
        <v>1.0591456793519775E-2</v>
      </c>
    </row>
    <row r="837" spans="2:7" x14ac:dyDescent="0.35">
      <c r="B837" s="191">
        <v>42348</v>
      </c>
      <c r="C837" s="72">
        <v>120.02</v>
      </c>
      <c r="D837" s="192">
        <f t="shared" si="28"/>
        <v>-0.77673189969491774</v>
      </c>
      <c r="E837">
        <v>2.3799368762262185E-2</v>
      </c>
      <c r="F837">
        <v>834</v>
      </c>
      <c r="G837">
        <f t="shared" ref="G837:G900" ca="1" si="29">_xlfn.NORM.INV(RAND(),M$5,M$6)</f>
        <v>2.589146100448184E-2</v>
      </c>
    </row>
    <row r="838" spans="2:7" x14ac:dyDescent="0.35">
      <c r="B838" s="191">
        <v>44169</v>
      </c>
      <c r="C838" s="72">
        <v>537.55999999999995</v>
      </c>
      <c r="D838" s="192">
        <f t="shared" si="28"/>
        <v>2.7702342544536394</v>
      </c>
      <c r="E838">
        <v>2.3787304549869326E-2</v>
      </c>
      <c r="F838">
        <v>835</v>
      </c>
      <c r="G838">
        <f t="shared" ca="1" si="29"/>
        <v>2.8763396213377691E-2</v>
      </c>
    </row>
    <row r="839" spans="2:7" x14ac:dyDescent="0.35">
      <c r="B839" s="191">
        <v>41975</v>
      </c>
      <c r="C839" s="72">
        <v>142.58000000000001</v>
      </c>
      <c r="D839" s="192">
        <f t="shared" si="28"/>
        <v>1.2167288557213936</v>
      </c>
      <c r="E839">
        <v>2.376678394485543E-2</v>
      </c>
      <c r="F839">
        <v>836</v>
      </c>
      <c r="G839">
        <f t="shared" ca="1" si="29"/>
        <v>7.7161850246466324E-3</v>
      </c>
    </row>
    <row r="840" spans="2:7" x14ac:dyDescent="0.35">
      <c r="B840" s="191">
        <v>39541</v>
      </c>
      <c r="C840" s="72">
        <v>64.319999999999993</v>
      </c>
      <c r="D840" s="192">
        <f t="shared" si="28"/>
        <v>-0.46679930365580702</v>
      </c>
      <c r="E840">
        <v>2.3714785930287974E-2</v>
      </c>
      <c r="F840">
        <v>837</v>
      </c>
      <c r="G840">
        <f t="shared" ca="1" si="29"/>
        <v>1.5659773934755591E-2</v>
      </c>
    </row>
    <row r="841" spans="2:7" x14ac:dyDescent="0.35">
      <c r="B841" s="191">
        <v>42192</v>
      </c>
      <c r="C841" s="72">
        <v>120.63</v>
      </c>
      <c r="D841" s="192">
        <f t="shared" si="28"/>
        <v>0.11364475627769566</v>
      </c>
      <c r="E841">
        <v>2.3676171079429764E-2</v>
      </c>
      <c r="F841">
        <v>838</v>
      </c>
      <c r="G841">
        <f t="shared" ca="1" si="29"/>
        <v>1.8439290871136865E-2</v>
      </c>
    </row>
    <row r="842" spans="2:7" x14ac:dyDescent="0.35">
      <c r="B842" s="191">
        <v>41123</v>
      </c>
      <c r="C842" s="72">
        <v>108.32</v>
      </c>
      <c r="D842" s="192">
        <f t="shared" si="28"/>
        <v>-0.51545515544620901</v>
      </c>
      <c r="E842">
        <v>2.3625023625023722E-2</v>
      </c>
      <c r="F842">
        <v>839</v>
      </c>
      <c r="G842">
        <f t="shared" ca="1" si="29"/>
        <v>-3.7793402025889376E-4</v>
      </c>
    </row>
    <row r="843" spans="2:7" x14ac:dyDescent="0.35">
      <c r="B843" s="191">
        <v>43301</v>
      </c>
      <c r="C843" s="72">
        <v>223.55</v>
      </c>
      <c r="D843" s="192">
        <f t="shared" si="28"/>
        <v>-0.1374387467685303</v>
      </c>
      <c r="E843">
        <v>2.3580586080585997E-2</v>
      </c>
      <c r="F843">
        <v>840</v>
      </c>
      <c r="G843">
        <f t="shared" ca="1" si="29"/>
        <v>-3.6648323056723671E-2</v>
      </c>
    </row>
    <row r="844" spans="2:7" x14ac:dyDescent="0.35">
      <c r="B844" s="191">
        <v>43731</v>
      </c>
      <c r="C844" s="72">
        <v>259.17</v>
      </c>
      <c r="D844" s="192">
        <f t="shared" si="28"/>
        <v>-0.61832881715362853</v>
      </c>
      <c r="E844">
        <v>2.3578199052132875E-2</v>
      </c>
      <c r="F844">
        <v>841</v>
      </c>
      <c r="G844">
        <f t="shared" ca="1" si="29"/>
        <v>8.6044096439125677E-3</v>
      </c>
    </row>
    <row r="845" spans="2:7" x14ac:dyDescent="0.35">
      <c r="B845" s="191">
        <v>44586</v>
      </c>
      <c r="C845" s="72">
        <v>679.04</v>
      </c>
      <c r="D845" s="192">
        <f t="shared" si="28"/>
        <v>5.511699271192942</v>
      </c>
      <c r="E845">
        <v>2.3575520048236376E-2</v>
      </c>
      <c r="F845">
        <v>842</v>
      </c>
      <c r="G845">
        <f t="shared" ca="1" si="29"/>
        <v>-7.9057182334810322E-3</v>
      </c>
    </row>
    <row r="846" spans="2:7" x14ac:dyDescent="0.35">
      <c r="B846" s="191">
        <v>42241</v>
      </c>
      <c r="C846" s="72">
        <v>104.28</v>
      </c>
      <c r="D846" s="192">
        <f t="shared" si="28"/>
        <v>-0.81022402591493936</v>
      </c>
      <c r="E846">
        <v>2.3557126030624431E-2</v>
      </c>
      <c r="F846">
        <v>843</v>
      </c>
      <c r="G846">
        <f t="shared" ca="1" si="29"/>
        <v>-3.2097339623936336E-2</v>
      </c>
    </row>
    <row r="847" spans="2:7" x14ac:dyDescent="0.35">
      <c r="B847" s="191">
        <v>44187</v>
      </c>
      <c r="C847" s="72">
        <v>549.49</v>
      </c>
      <c r="D847" s="192">
        <f t="shared" si="28"/>
        <v>-0.29000038763195635</v>
      </c>
      <c r="E847">
        <v>2.3544751792865748E-2</v>
      </c>
      <c r="F847">
        <v>844</v>
      </c>
      <c r="G847">
        <f t="shared" ca="1" si="29"/>
        <v>1.2810014834129068E-2</v>
      </c>
    </row>
    <row r="848" spans="2:7" x14ac:dyDescent="0.35">
      <c r="B848" s="191">
        <v>44656</v>
      </c>
      <c r="C848" s="72">
        <v>773.93</v>
      </c>
      <c r="D848" s="192">
        <f t="shared" si="28"/>
        <v>47.100062150403978</v>
      </c>
      <c r="E848">
        <v>2.3540925502228305E-2</v>
      </c>
      <c r="F848">
        <v>845</v>
      </c>
      <c r="G848">
        <f t="shared" ca="1" si="29"/>
        <v>-3.2155215166645865E-2</v>
      </c>
    </row>
    <row r="849" spans="2:7" x14ac:dyDescent="0.35">
      <c r="B849" s="191">
        <v>37887</v>
      </c>
      <c r="C849" s="72">
        <v>16.09</v>
      </c>
      <c r="D849" s="192">
        <f t="shared" si="28"/>
        <v>-0.98197945949578325</v>
      </c>
      <c r="E849">
        <v>2.3536895674300284E-2</v>
      </c>
      <c r="F849">
        <v>846</v>
      </c>
      <c r="G849">
        <f t="shared" ca="1" si="29"/>
        <v>9.0900750236087742E-3</v>
      </c>
    </row>
    <row r="850" spans="2:7" x14ac:dyDescent="0.35">
      <c r="B850" s="191">
        <v>45212</v>
      </c>
      <c r="C850" s="72">
        <v>892.87</v>
      </c>
      <c r="D850" s="192">
        <f t="shared" si="28"/>
        <v>15.163468501086168</v>
      </c>
      <c r="E850">
        <v>2.3534401724098375E-2</v>
      </c>
      <c r="F850">
        <v>847</v>
      </c>
      <c r="G850">
        <f t="shared" ca="1" si="29"/>
        <v>-1.6935661953798555E-2</v>
      </c>
    </row>
    <row r="851" spans="2:7" x14ac:dyDescent="0.35">
      <c r="B851" s="191">
        <v>39646</v>
      </c>
      <c r="C851" s="72">
        <v>55.24</v>
      </c>
      <c r="D851" s="192">
        <f t="shared" si="28"/>
        <v>-0.2957674655787863</v>
      </c>
      <c r="E851">
        <v>2.3531591624976977E-2</v>
      </c>
      <c r="F851">
        <v>848</v>
      </c>
      <c r="G851">
        <f t="shared" ca="1" si="29"/>
        <v>-1.7598446143580015E-3</v>
      </c>
    </row>
    <row r="852" spans="2:7" x14ac:dyDescent="0.35">
      <c r="B852" s="191">
        <v>40240</v>
      </c>
      <c r="C852" s="72">
        <v>78.44</v>
      </c>
      <c r="D852" s="192">
        <f t="shared" si="28"/>
        <v>-0.58728822477112486</v>
      </c>
      <c r="E852">
        <v>2.3486430062630514E-2</v>
      </c>
      <c r="F852">
        <v>849</v>
      </c>
      <c r="G852">
        <f t="shared" ca="1" si="29"/>
        <v>1.7674397886499049E-2</v>
      </c>
    </row>
    <row r="853" spans="2:7" x14ac:dyDescent="0.35">
      <c r="B853" s="191">
        <v>43445</v>
      </c>
      <c r="C853" s="72">
        <v>190.06</v>
      </c>
      <c r="D853" s="192">
        <f t="shared" si="28"/>
        <v>0.66339926483458767</v>
      </c>
      <c r="E853">
        <v>2.3478729133010301E-2</v>
      </c>
      <c r="F853">
        <v>850</v>
      </c>
      <c r="G853">
        <f t="shared" ca="1" si="29"/>
        <v>2.4336187495121189E-2</v>
      </c>
    </row>
    <row r="854" spans="2:7" x14ac:dyDescent="0.35">
      <c r="B854" s="191">
        <v>42317</v>
      </c>
      <c r="C854" s="72">
        <v>114.26</v>
      </c>
      <c r="D854" s="192">
        <f t="shared" si="28"/>
        <v>-7.951341335696438E-2</v>
      </c>
      <c r="E854">
        <v>2.3468290935148683E-2</v>
      </c>
      <c r="F854">
        <v>851</v>
      </c>
      <c r="G854">
        <f t="shared" ca="1" si="29"/>
        <v>-1.1458638071606778E-2</v>
      </c>
    </row>
    <row r="855" spans="2:7" x14ac:dyDescent="0.35">
      <c r="B855" s="191">
        <v>41411</v>
      </c>
      <c r="C855" s="72">
        <v>124.13</v>
      </c>
      <c r="D855" s="192">
        <f t="shared" si="28"/>
        <v>-0.67927550835852513</v>
      </c>
      <c r="E855">
        <v>2.3414955890840083E-2</v>
      </c>
      <c r="F855">
        <v>852</v>
      </c>
      <c r="G855">
        <f t="shared" ca="1" si="29"/>
        <v>4.0103516467796842E-2</v>
      </c>
    </row>
    <row r="856" spans="2:7" x14ac:dyDescent="0.35">
      <c r="B856" s="191">
        <v>44018</v>
      </c>
      <c r="C856" s="72">
        <v>387.03</v>
      </c>
      <c r="D856" s="192">
        <f t="shared" si="28"/>
        <v>-0.64543405767891826</v>
      </c>
      <c r="E856">
        <v>2.3347435219460477E-2</v>
      </c>
      <c r="F856">
        <v>853</v>
      </c>
      <c r="G856">
        <f t="shared" ca="1" si="29"/>
        <v>-4.2992536708313919E-2</v>
      </c>
    </row>
    <row r="857" spans="2:7" x14ac:dyDescent="0.35">
      <c r="B857" s="191">
        <v>45902</v>
      </c>
      <c r="C857" s="72">
        <v>1091.56</v>
      </c>
      <c r="D857" s="192">
        <f t="shared" si="28"/>
        <v>8.6812416851441245</v>
      </c>
      <c r="E857">
        <v>2.3334302080305847E-2</v>
      </c>
      <c r="F857">
        <v>854</v>
      </c>
      <c r="G857">
        <f t="shared" ca="1" si="29"/>
        <v>-3.6134542435406015E-2</v>
      </c>
    </row>
    <row r="858" spans="2:7" x14ac:dyDescent="0.35">
      <c r="B858" s="191">
        <v>42275</v>
      </c>
      <c r="C858" s="72">
        <v>112.75</v>
      </c>
      <c r="D858" s="192">
        <f t="shared" si="28"/>
        <v>1.8215715715715715</v>
      </c>
      <c r="E858">
        <v>2.3325467416954071E-2</v>
      </c>
      <c r="F858">
        <v>855</v>
      </c>
      <c r="G858">
        <f t="shared" ca="1" si="29"/>
        <v>2.5962761340986599E-6</v>
      </c>
    </row>
    <row r="859" spans="2:7" x14ac:dyDescent="0.35">
      <c r="B859" s="191">
        <v>38397</v>
      </c>
      <c r="C859" s="72">
        <v>39.96</v>
      </c>
      <c r="D859" s="192">
        <f t="shared" si="28"/>
        <v>-0.83883847549909252</v>
      </c>
      <c r="E859">
        <v>2.3303457106274017E-2</v>
      </c>
      <c r="F859">
        <v>856</v>
      </c>
      <c r="G859">
        <f t="shared" ca="1" si="29"/>
        <v>3.4224421264490358E-2</v>
      </c>
    </row>
    <row r="860" spans="2:7" x14ac:dyDescent="0.35">
      <c r="B860" s="191">
        <v>43637</v>
      </c>
      <c r="C860" s="72">
        <v>247.95</v>
      </c>
      <c r="D860" s="192">
        <f t="shared" si="28"/>
        <v>0.95775759968416874</v>
      </c>
      <c r="E860">
        <v>2.3275968800297031E-2</v>
      </c>
      <c r="F860">
        <v>857</v>
      </c>
      <c r="G860">
        <f t="shared" ca="1" si="29"/>
        <v>-1.3072490408104081E-2</v>
      </c>
    </row>
    <row r="861" spans="2:7" x14ac:dyDescent="0.35">
      <c r="B861" s="191">
        <v>41522</v>
      </c>
      <c r="C861" s="72">
        <v>126.65</v>
      </c>
      <c r="D861" s="192">
        <f t="shared" si="28"/>
        <v>0.84271788156554628</v>
      </c>
      <c r="E861">
        <v>2.3268966631655674E-2</v>
      </c>
      <c r="F861">
        <v>858</v>
      </c>
      <c r="G861">
        <f t="shared" ca="1" si="29"/>
        <v>2.6691146654767635E-4</v>
      </c>
    </row>
    <row r="862" spans="2:7" x14ac:dyDescent="0.35">
      <c r="B862" s="191">
        <v>38702</v>
      </c>
      <c r="C862" s="72">
        <v>68.73</v>
      </c>
      <c r="D862" s="192">
        <f t="shared" si="28"/>
        <v>0.18092783505154642</v>
      </c>
      <c r="E862">
        <v>2.3224653863331834E-2</v>
      </c>
      <c r="F862">
        <v>859</v>
      </c>
      <c r="G862">
        <f t="shared" ca="1" si="29"/>
        <v>-1.0765041080067995E-2</v>
      </c>
    </row>
    <row r="863" spans="2:7" x14ac:dyDescent="0.35">
      <c r="B863" s="191">
        <v>39652</v>
      </c>
      <c r="C863" s="72">
        <v>58.2</v>
      </c>
      <c r="D863" s="192">
        <f t="shared" si="28"/>
        <v>2.5574572127139366</v>
      </c>
      <c r="E863">
        <v>2.320675105485237E-2</v>
      </c>
      <c r="F863">
        <v>860</v>
      </c>
      <c r="G863">
        <f t="shared" ca="1" si="29"/>
        <v>4.4236192086666648E-3</v>
      </c>
    </row>
    <row r="864" spans="2:7" x14ac:dyDescent="0.35">
      <c r="B864" s="191">
        <v>35145</v>
      </c>
      <c r="C864" s="72">
        <v>16.36</v>
      </c>
      <c r="D864" s="192">
        <f t="shared" si="28"/>
        <v>5.6847545219638196E-2</v>
      </c>
      <c r="E864">
        <v>2.313946216385232E-2</v>
      </c>
      <c r="F864">
        <v>861</v>
      </c>
      <c r="G864">
        <f t="shared" ca="1" si="29"/>
        <v>2.1837567039778984E-2</v>
      </c>
    </row>
    <row r="865" spans="2:7" x14ac:dyDescent="0.35">
      <c r="B865" s="191">
        <v>35096</v>
      </c>
      <c r="C865" s="72">
        <v>15.48</v>
      </c>
      <c r="D865" s="192">
        <f t="shared" si="28"/>
        <v>-0.75354242954943484</v>
      </c>
      <c r="E865">
        <v>2.3132848645075921E-2</v>
      </c>
      <c r="F865">
        <v>862</v>
      </c>
      <c r="G865">
        <f t="shared" ca="1" si="29"/>
        <v>4.4032482244855597E-3</v>
      </c>
    </row>
    <row r="866" spans="2:7" x14ac:dyDescent="0.35">
      <c r="B866" s="191">
        <v>38621</v>
      </c>
      <c r="C866" s="72">
        <v>62.81</v>
      </c>
      <c r="D866" s="192">
        <f t="shared" si="28"/>
        <v>1.4209591474245054E-2</v>
      </c>
      <c r="E866">
        <v>2.3130803062388017E-2</v>
      </c>
      <c r="F866">
        <v>863</v>
      </c>
      <c r="G866">
        <f t="shared" ca="1" si="29"/>
        <v>-3.0555354871167249E-2</v>
      </c>
    </row>
    <row r="867" spans="2:7" x14ac:dyDescent="0.35">
      <c r="B867" s="191">
        <v>39504</v>
      </c>
      <c r="C867" s="72">
        <v>61.93</v>
      </c>
      <c r="D867" s="192">
        <f t="shared" si="28"/>
        <v>-0.37539082198688856</v>
      </c>
      <c r="E867">
        <v>2.3129026928795593E-2</v>
      </c>
      <c r="F867">
        <v>864</v>
      </c>
      <c r="G867">
        <f t="shared" ca="1" si="29"/>
        <v>-1.7227702407431825E-3</v>
      </c>
    </row>
    <row r="868" spans="2:7" x14ac:dyDescent="0.35">
      <c r="B868" s="191">
        <v>41108</v>
      </c>
      <c r="C868" s="72">
        <v>99.15</v>
      </c>
      <c r="D868" s="192">
        <f t="shared" si="28"/>
        <v>3.4722598105548039</v>
      </c>
      <c r="E868">
        <v>2.311422969765764E-2</v>
      </c>
      <c r="F868">
        <v>865</v>
      </c>
      <c r="G868">
        <f t="shared" ca="1" si="29"/>
        <v>-1.5185127667845863E-2</v>
      </c>
    </row>
    <row r="869" spans="2:7" x14ac:dyDescent="0.35">
      <c r="B869" s="191">
        <v>36178</v>
      </c>
      <c r="C869" s="72">
        <v>22.17</v>
      </c>
      <c r="D869" s="192">
        <f t="shared" si="28"/>
        <v>1.629893238434164</v>
      </c>
      <c r="E869">
        <v>2.3073373327180402E-2</v>
      </c>
      <c r="F869">
        <v>866</v>
      </c>
      <c r="G869">
        <f t="shared" ca="1" si="29"/>
        <v>-3.9593082869021821E-2</v>
      </c>
    </row>
    <row r="870" spans="2:7" x14ac:dyDescent="0.35">
      <c r="B870" s="191">
        <v>37162</v>
      </c>
      <c r="C870" s="72">
        <v>8.43</v>
      </c>
      <c r="D870" s="192">
        <f t="shared" si="28"/>
        <v>-0.90314797794117652</v>
      </c>
      <c r="E870">
        <v>2.3058252427184511E-2</v>
      </c>
      <c r="F870">
        <v>867</v>
      </c>
      <c r="G870">
        <f t="shared" ca="1" si="29"/>
        <v>2.9159419132938361E-2</v>
      </c>
    </row>
    <row r="871" spans="2:7" x14ac:dyDescent="0.35">
      <c r="B871" s="191">
        <v>40329</v>
      </c>
      <c r="C871" s="72">
        <v>87.04</v>
      </c>
      <c r="D871" s="192">
        <f t="shared" si="28"/>
        <v>0.39958192635471956</v>
      </c>
      <c r="E871">
        <v>2.3037141513869486E-2</v>
      </c>
      <c r="F871">
        <v>868</v>
      </c>
      <c r="G871">
        <f t="shared" ca="1" si="29"/>
        <v>-7.5373086229513723E-3</v>
      </c>
    </row>
    <row r="872" spans="2:7" x14ac:dyDescent="0.35">
      <c r="B872" s="191">
        <v>38679</v>
      </c>
      <c r="C872" s="72">
        <v>62.19</v>
      </c>
      <c r="D872" s="192">
        <f t="shared" si="28"/>
        <v>-0.49149632052330339</v>
      </c>
      <c r="E872">
        <v>2.3030103635466315E-2</v>
      </c>
      <c r="F872">
        <v>869</v>
      </c>
      <c r="G872">
        <f t="shared" ca="1" si="29"/>
        <v>-3.1652952915668191E-3</v>
      </c>
    </row>
    <row r="873" spans="2:7" x14ac:dyDescent="0.35">
      <c r="B873" s="191">
        <v>41668</v>
      </c>
      <c r="C873" s="72">
        <v>122.3</v>
      </c>
      <c r="D873" s="192">
        <f t="shared" si="28"/>
        <v>-0.35146887262700188</v>
      </c>
      <c r="E873">
        <v>2.3002927645336735E-2</v>
      </c>
      <c r="F873">
        <v>870</v>
      </c>
      <c r="G873">
        <f t="shared" ca="1" si="29"/>
        <v>-7.196064874174583E-4</v>
      </c>
    </row>
    <row r="874" spans="2:7" x14ac:dyDescent="0.35">
      <c r="B874" s="191">
        <v>43006</v>
      </c>
      <c r="C874" s="72">
        <v>188.58</v>
      </c>
      <c r="D874" s="192">
        <f t="shared" si="28"/>
        <v>-4.1963015647226154E-2</v>
      </c>
      <c r="E874">
        <v>2.2945484133441996E-2</v>
      </c>
      <c r="F874">
        <v>871</v>
      </c>
      <c r="G874">
        <f t="shared" ca="1" si="29"/>
        <v>6.8244028774767859E-3</v>
      </c>
    </row>
    <row r="875" spans="2:7" x14ac:dyDescent="0.35">
      <c r="B875" s="191">
        <v>42992</v>
      </c>
      <c r="C875" s="72">
        <v>196.84</v>
      </c>
      <c r="D875" s="192">
        <f t="shared" si="28"/>
        <v>0.44512150356067837</v>
      </c>
      <c r="E875">
        <v>2.2917424518006602E-2</v>
      </c>
      <c r="F875">
        <v>872</v>
      </c>
      <c r="G875">
        <f t="shared" ca="1" si="29"/>
        <v>-9.4416547689304801E-4</v>
      </c>
    </row>
    <row r="876" spans="2:7" x14ac:dyDescent="0.35">
      <c r="B876" s="191">
        <v>42062</v>
      </c>
      <c r="C876" s="72">
        <v>136.21</v>
      </c>
      <c r="D876" s="192">
        <f t="shared" si="28"/>
        <v>4.64016563146998</v>
      </c>
      <c r="E876">
        <v>2.2904776209071942E-2</v>
      </c>
      <c r="F876">
        <v>873</v>
      </c>
      <c r="G876">
        <f t="shared" ca="1" si="29"/>
        <v>-8.2053670781404159E-3</v>
      </c>
    </row>
    <row r="877" spans="2:7" x14ac:dyDescent="0.35">
      <c r="B877" s="191">
        <v>37985</v>
      </c>
      <c r="C877" s="72">
        <v>24.15</v>
      </c>
      <c r="D877" s="192">
        <f t="shared" si="28"/>
        <v>-0.47097480832420591</v>
      </c>
      <c r="E877">
        <v>2.2871664548919979E-2</v>
      </c>
      <c r="F877">
        <v>874</v>
      </c>
      <c r="G877">
        <f t="shared" ca="1" si="29"/>
        <v>1.1979428839916156E-2</v>
      </c>
    </row>
    <row r="878" spans="2:7" x14ac:dyDescent="0.35">
      <c r="B878" s="191">
        <v>38530</v>
      </c>
      <c r="C878" s="72">
        <v>45.65</v>
      </c>
      <c r="D878" s="192">
        <f t="shared" si="28"/>
        <v>-0.50304811669932503</v>
      </c>
      <c r="E878">
        <v>2.2854582119650413E-2</v>
      </c>
      <c r="F878">
        <v>875</v>
      </c>
      <c r="G878">
        <f t="shared" ca="1" si="29"/>
        <v>8.6295625036944251E-3</v>
      </c>
    </row>
    <row r="879" spans="2:7" x14ac:dyDescent="0.35">
      <c r="B879" s="191">
        <v>40508</v>
      </c>
      <c r="C879" s="72">
        <v>91.86</v>
      </c>
      <c r="D879" s="192">
        <f t="shared" si="28"/>
        <v>9.0197009257061422E-2</v>
      </c>
      <c r="E879">
        <v>2.2825965928070291E-2</v>
      </c>
      <c r="F879">
        <v>876</v>
      </c>
      <c r="G879">
        <f t="shared" ca="1" si="29"/>
        <v>-1.5060812225979265E-2</v>
      </c>
    </row>
    <row r="880" spans="2:7" x14ac:dyDescent="0.35">
      <c r="B880" s="191">
        <v>40742</v>
      </c>
      <c r="C880" s="72">
        <v>84.26</v>
      </c>
      <c r="D880" s="192">
        <f t="shared" si="28"/>
        <v>-0.88066000991431204</v>
      </c>
      <c r="E880">
        <v>2.2821073075989462E-2</v>
      </c>
      <c r="F880">
        <v>877</v>
      </c>
      <c r="G880">
        <f t="shared" ca="1" si="29"/>
        <v>4.3087542314129233E-3</v>
      </c>
    </row>
    <row r="881" spans="2:7" x14ac:dyDescent="0.35">
      <c r="B881" s="191">
        <v>44363</v>
      </c>
      <c r="C881" s="72">
        <v>706.05</v>
      </c>
      <c r="D881" s="192">
        <f t="shared" si="28"/>
        <v>2.9934954751131215</v>
      </c>
      <c r="E881">
        <v>2.2801350118062835E-2</v>
      </c>
      <c r="F881">
        <v>878</v>
      </c>
      <c r="G881">
        <f t="shared" ca="1" si="29"/>
        <v>1.7214456874758061E-2</v>
      </c>
    </row>
    <row r="882" spans="2:7" x14ac:dyDescent="0.35">
      <c r="B882" s="191">
        <v>43516</v>
      </c>
      <c r="C882" s="72">
        <v>176.8</v>
      </c>
      <c r="D882" s="192">
        <f t="shared" si="28"/>
        <v>9.0970873786407758</v>
      </c>
      <c r="E882">
        <v>2.2793011685757314E-2</v>
      </c>
      <c r="F882">
        <v>879</v>
      </c>
      <c r="G882">
        <f t="shared" ca="1" si="29"/>
        <v>-5.6669769646149771E-3</v>
      </c>
    </row>
    <row r="883" spans="2:7" x14ac:dyDescent="0.35">
      <c r="B883" s="191">
        <v>36097</v>
      </c>
      <c r="C883" s="72">
        <v>17.510000000000002</v>
      </c>
      <c r="D883" s="192">
        <f t="shared" si="28"/>
        <v>-0.87749247883579373</v>
      </c>
      <c r="E883">
        <v>2.278037383177578E-2</v>
      </c>
      <c r="F883">
        <v>880</v>
      </c>
      <c r="G883">
        <f t="shared" ca="1" si="29"/>
        <v>7.4126347532941401E-3</v>
      </c>
    </row>
    <row r="884" spans="2:7" x14ac:dyDescent="0.35">
      <c r="B884" s="191">
        <v>41946</v>
      </c>
      <c r="C884" s="72">
        <v>142.93</v>
      </c>
      <c r="D884" s="192">
        <f t="shared" si="28"/>
        <v>-2.8744223973905858E-2</v>
      </c>
      <c r="E884">
        <v>2.2754919499105686E-2</v>
      </c>
      <c r="F884">
        <v>881</v>
      </c>
      <c r="G884">
        <f t="shared" ca="1" si="29"/>
        <v>-2.6093297782308943E-3</v>
      </c>
    </row>
    <row r="885" spans="2:7" x14ac:dyDescent="0.35">
      <c r="B885" s="191">
        <v>41901</v>
      </c>
      <c r="C885" s="72">
        <v>147.16</v>
      </c>
      <c r="D885" s="192">
        <f t="shared" si="28"/>
        <v>1.4026122448979592</v>
      </c>
      <c r="E885">
        <v>2.2725693237890088E-2</v>
      </c>
      <c r="F885">
        <v>882</v>
      </c>
      <c r="G885">
        <f t="shared" ca="1" si="29"/>
        <v>4.9431226446996551E-3</v>
      </c>
    </row>
    <row r="886" spans="2:7" x14ac:dyDescent="0.35">
      <c r="B886" s="191">
        <v>39245</v>
      </c>
      <c r="C886" s="72">
        <v>61.25</v>
      </c>
      <c r="D886" s="192">
        <f t="shared" si="28"/>
        <v>-0.39308363059849383</v>
      </c>
      <c r="E886">
        <v>2.2708298547336803E-2</v>
      </c>
      <c r="F886">
        <v>883</v>
      </c>
      <c r="G886">
        <f t="shared" ca="1" si="29"/>
        <v>-1.741519679019812E-2</v>
      </c>
    </row>
    <row r="887" spans="2:7" x14ac:dyDescent="0.35">
      <c r="B887" s="191">
        <v>40444</v>
      </c>
      <c r="C887" s="72">
        <v>100.92</v>
      </c>
      <c r="D887" s="192">
        <f t="shared" si="28"/>
        <v>3.0611670020120725</v>
      </c>
      <c r="E887">
        <v>2.2699635184434408E-2</v>
      </c>
      <c r="F887">
        <v>884</v>
      </c>
      <c r="G887">
        <f t="shared" ca="1" si="29"/>
        <v>2.1272030907762658E-2</v>
      </c>
    </row>
    <row r="888" spans="2:7" x14ac:dyDescent="0.35">
      <c r="B888" s="191">
        <v>35795</v>
      </c>
      <c r="C888" s="72">
        <v>24.85</v>
      </c>
      <c r="D888" s="192">
        <f t="shared" si="28"/>
        <v>-0.59567198177676528</v>
      </c>
      <c r="E888">
        <v>2.2633744855967031E-2</v>
      </c>
      <c r="F888">
        <v>885</v>
      </c>
      <c r="G888">
        <f t="shared" ca="1" si="29"/>
        <v>5.6059623665443304E-3</v>
      </c>
    </row>
    <row r="889" spans="2:7" x14ac:dyDescent="0.35">
      <c r="B889" s="191">
        <v>38936</v>
      </c>
      <c r="C889" s="72">
        <v>61.46</v>
      </c>
      <c r="D889" s="192">
        <f t="shared" si="28"/>
        <v>-0.90837669017129052</v>
      </c>
      <c r="E889">
        <v>2.2628951747088122E-2</v>
      </c>
      <c r="F889">
        <v>886</v>
      </c>
      <c r="G889">
        <f t="shared" ca="1" si="29"/>
        <v>-5.7142039858988801E-3</v>
      </c>
    </row>
    <row r="890" spans="2:7" x14ac:dyDescent="0.35">
      <c r="B890" s="191">
        <v>44629</v>
      </c>
      <c r="C890" s="72">
        <v>670.79</v>
      </c>
      <c r="D890" s="192">
        <f t="shared" si="28"/>
        <v>3.6489015177767001</v>
      </c>
      <c r="E890">
        <v>2.2608085858893734E-2</v>
      </c>
      <c r="F890">
        <v>887</v>
      </c>
      <c r="G890">
        <f t="shared" ca="1" si="29"/>
        <v>4.0720916943285182E-2</v>
      </c>
    </row>
    <row r="891" spans="2:7" x14ac:dyDescent="0.35">
      <c r="B891" s="191">
        <v>41579</v>
      </c>
      <c r="C891" s="72">
        <v>144.29</v>
      </c>
      <c r="D891" s="192">
        <f t="shared" si="28"/>
        <v>9.9726235741444853</v>
      </c>
      <c r="E891">
        <v>2.2608079376328805E-2</v>
      </c>
      <c r="F891">
        <v>888</v>
      </c>
      <c r="G891">
        <f t="shared" ca="1" si="29"/>
        <v>-1.4179070790783198E-2</v>
      </c>
    </row>
    <row r="892" spans="2:7" x14ac:dyDescent="0.35">
      <c r="B892" s="191">
        <v>37707</v>
      </c>
      <c r="C892" s="72">
        <v>13.15</v>
      </c>
      <c r="D892" s="192">
        <f t="shared" si="28"/>
        <v>-0.90210675202858637</v>
      </c>
      <c r="E892">
        <v>2.255054432348369E-2</v>
      </c>
      <c r="F892">
        <v>889</v>
      </c>
      <c r="G892">
        <f t="shared" ca="1" si="29"/>
        <v>2.1033469654202105E-2</v>
      </c>
    </row>
    <row r="893" spans="2:7" x14ac:dyDescent="0.35">
      <c r="B893" s="191">
        <v>41883</v>
      </c>
      <c r="C893" s="72">
        <v>134.33000000000001</v>
      </c>
      <c r="D893" s="192">
        <f t="shared" si="28"/>
        <v>0.57442569151429934</v>
      </c>
      <c r="E893">
        <v>2.2531780467382356E-2</v>
      </c>
      <c r="F893">
        <v>890</v>
      </c>
      <c r="G893">
        <f t="shared" ca="1" si="29"/>
        <v>7.7500379802545507E-3</v>
      </c>
    </row>
    <row r="894" spans="2:7" x14ac:dyDescent="0.35">
      <c r="B894" s="191">
        <v>40659</v>
      </c>
      <c r="C894" s="72">
        <v>85.32</v>
      </c>
      <c r="D894" s="192">
        <f t="shared" si="28"/>
        <v>3.9460869565217385</v>
      </c>
      <c r="E894">
        <v>2.2531160115052629E-2</v>
      </c>
      <c r="F894">
        <v>891</v>
      </c>
      <c r="G894">
        <f t="shared" ca="1" si="29"/>
        <v>3.2894478478900563E-2</v>
      </c>
    </row>
    <row r="895" spans="2:7" x14ac:dyDescent="0.35">
      <c r="B895" s="191">
        <v>35192</v>
      </c>
      <c r="C895" s="72">
        <v>17.25</v>
      </c>
      <c r="D895" s="192">
        <f t="shared" si="28"/>
        <v>0.35613207547169812</v>
      </c>
      <c r="E895">
        <v>2.2525192649673897E-2</v>
      </c>
      <c r="F895">
        <v>892</v>
      </c>
      <c r="G895">
        <f t="shared" ca="1" si="29"/>
        <v>2.5882228532873443E-2</v>
      </c>
    </row>
    <row r="896" spans="2:7" x14ac:dyDescent="0.35">
      <c r="B896" s="191">
        <v>35487</v>
      </c>
      <c r="C896" s="72">
        <v>12.72</v>
      </c>
      <c r="D896" s="192">
        <f t="shared" si="28"/>
        <v>-0.98839966439280635</v>
      </c>
      <c r="E896">
        <v>2.2508038585209E-2</v>
      </c>
      <c r="F896">
        <v>893</v>
      </c>
      <c r="G896">
        <f t="shared" ca="1" si="29"/>
        <v>-3.0442686263462922E-2</v>
      </c>
    </row>
    <row r="897" spans="2:7" x14ac:dyDescent="0.35">
      <c r="B897" s="191">
        <v>45855</v>
      </c>
      <c r="C897" s="72">
        <v>1096.52</v>
      </c>
      <c r="D897" s="192">
        <f t="shared" si="28"/>
        <v>7.1073567467652499</v>
      </c>
      <c r="E897">
        <v>2.2463004578387347E-2</v>
      </c>
      <c r="F897">
        <v>894</v>
      </c>
      <c r="G897">
        <f t="shared" ca="1" si="29"/>
        <v>5.5197686438600135E-3</v>
      </c>
    </row>
    <row r="898" spans="2:7" x14ac:dyDescent="0.35">
      <c r="B898" s="191">
        <v>41836</v>
      </c>
      <c r="C898" s="72">
        <v>135.25</v>
      </c>
      <c r="D898" s="192">
        <f t="shared" si="28"/>
        <v>8.5718329794762909</v>
      </c>
      <c r="E898">
        <v>2.245237375264586E-2</v>
      </c>
      <c r="F898">
        <v>895</v>
      </c>
      <c r="G898">
        <f t="shared" ca="1" si="29"/>
        <v>-2.0630895974103867E-2</v>
      </c>
    </row>
    <row r="899" spans="2:7" x14ac:dyDescent="0.35">
      <c r="B899" s="191">
        <v>37827</v>
      </c>
      <c r="C899" s="72">
        <v>14.13</v>
      </c>
      <c r="D899" s="192">
        <f t="shared" si="28"/>
        <v>-0.244788882950294</v>
      </c>
      <c r="E899">
        <v>2.2431259044862539E-2</v>
      </c>
      <c r="F899">
        <v>896</v>
      </c>
      <c r="G899">
        <f t="shared" ca="1" si="29"/>
        <v>-7.2521656373892207E-4</v>
      </c>
    </row>
    <row r="900" spans="2:7" x14ac:dyDescent="0.35">
      <c r="B900" s="191">
        <v>37942</v>
      </c>
      <c r="C900" s="72">
        <v>18.71</v>
      </c>
      <c r="D900" s="192">
        <f t="shared" ref="D900:D963" si="30">C900/C901-1</f>
        <v>0.46400625978090781</v>
      </c>
      <c r="E900">
        <v>2.2404371584699545E-2</v>
      </c>
      <c r="F900">
        <v>897</v>
      </c>
      <c r="G900">
        <f t="shared" ca="1" si="29"/>
        <v>4.6035532278988012E-3</v>
      </c>
    </row>
    <row r="901" spans="2:7" x14ac:dyDescent="0.35">
      <c r="B901" s="191">
        <v>36858</v>
      </c>
      <c r="C901" s="72">
        <v>12.78</v>
      </c>
      <c r="D901" s="192">
        <f t="shared" si="30"/>
        <v>-0.88348983498951594</v>
      </c>
      <c r="E901">
        <v>2.2399999999999975E-2</v>
      </c>
      <c r="F901">
        <v>898</v>
      </c>
      <c r="G901">
        <f t="shared" ref="G901:G964" ca="1" si="31">_xlfn.NORM.INV(RAND(),M$5,M$6)</f>
        <v>-1.1322507051109647E-2</v>
      </c>
    </row>
    <row r="902" spans="2:7" x14ac:dyDescent="0.35">
      <c r="B902" s="191">
        <v>42256</v>
      </c>
      <c r="C902" s="72">
        <v>109.69</v>
      </c>
      <c r="D902" s="192">
        <f t="shared" si="30"/>
        <v>5.3112773302646721</v>
      </c>
      <c r="E902">
        <v>2.2369279522788554E-2</v>
      </c>
      <c r="F902">
        <v>899</v>
      </c>
      <c r="G902">
        <f t="shared" ca="1" si="31"/>
        <v>1.0665398672173539E-2</v>
      </c>
    </row>
    <row r="903" spans="2:7" x14ac:dyDescent="0.35">
      <c r="B903" s="191">
        <v>35137</v>
      </c>
      <c r="C903" s="72">
        <v>17.38</v>
      </c>
      <c r="D903" s="192">
        <f t="shared" si="30"/>
        <v>0.65052231718898379</v>
      </c>
      <c r="E903">
        <v>2.2352941176470464E-2</v>
      </c>
      <c r="F903">
        <v>900</v>
      </c>
      <c r="G903">
        <f t="shared" ca="1" si="31"/>
        <v>-6.1839756311073439E-3</v>
      </c>
    </row>
    <row r="904" spans="2:7" x14ac:dyDescent="0.35">
      <c r="B904" s="191">
        <v>37575</v>
      </c>
      <c r="C904" s="72">
        <v>10.53</v>
      </c>
      <c r="D904" s="192">
        <f t="shared" si="30"/>
        <v>-0.77466295741493685</v>
      </c>
      <c r="E904">
        <v>2.2330097087378542E-2</v>
      </c>
      <c r="F904">
        <v>901</v>
      </c>
      <c r="G904">
        <f t="shared" ca="1" si="31"/>
        <v>-5.9455154148550585E-3</v>
      </c>
    </row>
    <row r="905" spans="2:7" x14ac:dyDescent="0.35">
      <c r="B905" s="191">
        <v>39183</v>
      </c>
      <c r="C905" s="72">
        <v>46.73</v>
      </c>
      <c r="D905" s="192">
        <f t="shared" si="30"/>
        <v>-0.3298436827764234</v>
      </c>
      <c r="E905">
        <v>2.2314591992999233E-2</v>
      </c>
      <c r="F905">
        <v>902</v>
      </c>
      <c r="G905">
        <f t="shared" ca="1" si="31"/>
        <v>-1.3514349604250676E-2</v>
      </c>
    </row>
    <row r="906" spans="2:7" x14ac:dyDescent="0.35">
      <c r="B906" s="191">
        <v>39448</v>
      </c>
      <c r="C906" s="72">
        <v>69.73</v>
      </c>
      <c r="D906" s="192">
        <f t="shared" si="30"/>
        <v>2.0396687009590235</v>
      </c>
      <c r="E906">
        <v>2.2284122562674202E-2</v>
      </c>
      <c r="F906">
        <v>903</v>
      </c>
      <c r="G906">
        <f t="shared" ca="1" si="31"/>
        <v>-4.2142530596602579E-3</v>
      </c>
    </row>
    <row r="907" spans="2:7" x14ac:dyDescent="0.35">
      <c r="B907" s="191">
        <v>37971</v>
      </c>
      <c r="C907" s="72">
        <v>22.94</v>
      </c>
      <c r="D907" s="192">
        <f t="shared" si="30"/>
        <v>-0.71101033005794911</v>
      </c>
      <c r="E907">
        <v>2.2281639928698693E-2</v>
      </c>
      <c r="F907">
        <v>904</v>
      </c>
      <c r="G907">
        <f t="shared" ca="1" si="31"/>
        <v>1.1359013531802629E-2</v>
      </c>
    </row>
    <row r="908" spans="2:7" x14ac:dyDescent="0.35">
      <c r="B908" s="191">
        <v>40267</v>
      </c>
      <c r="C908" s="72">
        <v>79.38</v>
      </c>
      <c r="D908" s="192">
        <f t="shared" si="30"/>
        <v>-0.36174318565570485</v>
      </c>
      <c r="E908">
        <v>2.227945911139706E-2</v>
      </c>
      <c r="F908">
        <v>905</v>
      </c>
      <c r="G908">
        <f t="shared" ca="1" si="31"/>
        <v>-1.8515429265212428E-2</v>
      </c>
    </row>
    <row r="909" spans="2:7" x14ac:dyDescent="0.35">
      <c r="B909" s="191">
        <v>42216</v>
      </c>
      <c r="C909" s="72">
        <v>124.37</v>
      </c>
      <c r="D909" s="192">
        <f t="shared" si="30"/>
        <v>-0.54459904796777736</v>
      </c>
      <c r="E909">
        <v>2.2275193161269247E-2</v>
      </c>
      <c r="F909">
        <v>906</v>
      </c>
      <c r="G909">
        <f t="shared" ca="1" si="31"/>
        <v>1.6345508143366438E-2</v>
      </c>
    </row>
    <row r="910" spans="2:7" x14ac:dyDescent="0.35">
      <c r="B910" s="191">
        <v>43227</v>
      </c>
      <c r="C910" s="72">
        <v>273.10000000000002</v>
      </c>
      <c r="D910" s="192">
        <f t="shared" si="30"/>
        <v>23.714932126696834</v>
      </c>
      <c r="E910">
        <v>2.2233867345410996E-2</v>
      </c>
      <c r="F910">
        <v>907</v>
      </c>
      <c r="G910">
        <f t="shared" ca="1" si="31"/>
        <v>9.8272419155138683E-3</v>
      </c>
    </row>
    <row r="911" spans="2:7" x14ac:dyDescent="0.35">
      <c r="B911" s="191">
        <v>37124</v>
      </c>
      <c r="C911" s="72">
        <v>11.05</v>
      </c>
      <c r="D911" s="192">
        <f t="shared" si="30"/>
        <v>-0.82131306597671405</v>
      </c>
      <c r="E911">
        <v>2.2201665124884418E-2</v>
      </c>
      <c r="F911">
        <v>908</v>
      </c>
      <c r="G911">
        <f t="shared" ca="1" si="31"/>
        <v>-1.540470964688795E-2</v>
      </c>
    </row>
    <row r="912" spans="2:7" x14ac:dyDescent="0.35">
      <c r="B912" s="191">
        <v>40017</v>
      </c>
      <c r="C912" s="72">
        <v>61.84</v>
      </c>
      <c r="D912" s="192">
        <f t="shared" si="30"/>
        <v>-0.19321591650358771</v>
      </c>
      <c r="E912">
        <v>2.2148760330578554E-2</v>
      </c>
      <c r="F912">
        <v>909</v>
      </c>
      <c r="G912">
        <f t="shared" ca="1" si="31"/>
        <v>3.1370291071611663E-2</v>
      </c>
    </row>
    <row r="913" spans="2:7" x14ac:dyDescent="0.35">
      <c r="B913" s="191">
        <v>40220</v>
      </c>
      <c r="C913" s="72">
        <v>76.650000000000006</v>
      </c>
      <c r="D913" s="192">
        <f t="shared" si="30"/>
        <v>-0.35420001685061919</v>
      </c>
      <c r="E913">
        <v>2.213628483797847E-2</v>
      </c>
      <c r="F913">
        <v>910</v>
      </c>
      <c r="G913">
        <f t="shared" ca="1" si="31"/>
        <v>-1.2678918933814749E-3</v>
      </c>
    </row>
    <row r="914" spans="2:7" x14ac:dyDescent="0.35">
      <c r="B914" s="191">
        <v>42328</v>
      </c>
      <c r="C914" s="72">
        <v>118.69</v>
      </c>
      <c r="D914" s="192">
        <f t="shared" si="30"/>
        <v>13.248499399759904</v>
      </c>
      <c r="E914">
        <v>2.2132276954874186E-2</v>
      </c>
      <c r="F914">
        <v>911</v>
      </c>
      <c r="G914">
        <f t="shared" ca="1" si="31"/>
        <v>-1.0041032215246104E-2</v>
      </c>
    </row>
    <row r="915" spans="2:7" x14ac:dyDescent="0.35">
      <c r="B915" s="191">
        <v>37173</v>
      </c>
      <c r="C915" s="72">
        <v>8.33</v>
      </c>
      <c r="D915" s="192">
        <f t="shared" si="30"/>
        <v>-0.98402347570916204</v>
      </c>
      <c r="E915">
        <v>2.208588957055202E-2</v>
      </c>
      <c r="F915">
        <v>912</v>
      </c>
      <c r="G915">
        <f t="shared" ca="1" si="31"/>
        <v>-1.6766830497273837E-2</v>
      </c>
    </row>
    <row r="916" spans="2:7" x14ac:dyDescent="0.35">
      <c r="B916" s="191">
        <v>44084</v>
      </c>
      <c r="C916" s="72">
        <v>521.39</v>
      </c>
      <c r="D916" s="192">
        <f t="shared" si="30"/>
        <v>55.244875943905072</v>
      </c>
      <c r="E916">
        <v>2.2052769827890284E-2</v>
      </c>
      <c r="F916">
        <v>913</v>
      </c>
      <c r="G916">
        <f t="shared" ca="1" si="31"/>
        <v>-2.3289249869135005E-2</v>
      </c>
    </row>
    <row r="917" spans="2:7" x14ac:dyDescent="0.35">
      <c r="B917" s="191">
        <v>37186</v>
      </c>
      <c r="C917" s="72">
        <v>9.27</v>
      </c>
      <c r="D917" s="192">
        <f t="shared" si="30"/>
        <v>-0.67801319902744006</v>
      </c>
      <c r="E917">
        <v>2.2050716648291058E-2</v>
      </c>
      <c r="F917">
        <v>914</v>
      </c>
      <c r="G917">
        <f t="shared" ca="1" si="31"/>
        <v>3.5384491620300648E-2</v>
      </c>
    </row>
    <row r="918" spans="2:7" x14ac:dyDescent="0.35">
      <c r="B918" s="191">
        <v>38226</v>
      </c>
      <c r="C918" s="72">
        <v>28.79</v>
      </c>
      <c r="D918" s="192">
        <f t="shared" si="30"/>
        <v>-0.85192614308491488</v>
      </c>
      <c r="E918">
        <v>2.2009229676961173E-2</v>
      </c>
      <c r="F918">
        <v>915</v>
      </c>
      <c r="G918">
        <f t="shared" ca="1" si="31"/>
        <v>9.9953208799266544E-3</v>
      </c>
    </row>
    <row r="919" spans="2:7" x14ac:dyDescent="0.35">
      <c r="B919" s="191">
        <v>43013</v>
      </c>
      <c r="C919" s="72">
        <v>194.43</v>
      </c>
      <c r="D919" s="192">
        <f t="shared" si="30"/>
        <v>1.8588442876047639</v>
      </c>
      <c r="E919">
        <v>2.197109067017089E-2</v>
      </c>
      <c r="F919">
        <v>916</v>
      </c>
      <c r="G919">
        <f t="shared" ca="1" si="31"/>
        <v>2.5958243845461301E-2</v>
      </c>
    </row>
    <row r="920" spans="2:7" x14ac:dyDescent="0.35">
      <c r="B920" s="191">
        <v>40036</v>
      </c>
      <c r="C920" s="72">
        <v>68.010000000000005</v>
      </c>
      <c r="D920" s="192">
        <f t="shared" si="30"/>
        <v>-0.65078305519897306</v>
      </c>
      <c r="E920">
        <v>2.1938392186326094E-2</v>
      </c>
      <c r="F920">
        <v>917</v>
      </c>
      <c r="G920">
        <f t="shared" ca="1" si="31"/>
        <v>-2.5349428988876127E-2</v>
      </c>
    </row>
    <row r="921" spans="2:7" x14ac:dyDescent="0.35">
      <c r="B921" s="191">
        <v>43034</v>
      </c>
      <c r="C921" s="72">
        <v>194.75</v>
      </c>
      <c r="D921" s="192">
        <f t="shared" si="30"/>
        <v>16.403932082216265</v>
      </c>
      <c r="E921">
        <v>2.193419740777669E-2</v>
      </c>
      <c r="F921">
        <v>918</v>
      </c>
      <c r="G921">
        <f t="shared" ca="1" si="31"/>
        <v>5.2770049171714279E-4</v>
      </c>
    </row>
    <row r="922" spans="2:7" x14ac:dyDescent="0.35">
      <c r="B922" s="191">
        <v>37669</v>
      </c>
      <c r="C922" s="72">
        <v>11.19</v>
      </c>
      <c r="D922" s="192">
        <f t="shared" si="30"/>
        <v>-0.48997265268915224</v>
      </c>
      <c r="E922">
        <v>2.1917808219177992E-2</v>
      </c>
      <c r="F922">
        <v>919</v>
      </c>
      <c r="G922">
        <f t="shared" ca="1" si="31"/>
        <v>2.2057792442616849E-2</v>
      </c>
    </row>
    <row r="923" spans="2:7" x14ac:dyDescent="0.35">
      <c r="B923" s="191">
        <v>35929</v>
      </c>
      <c r="C923" s="72">
        <v>21.94</v>
      </c>
      <c r="D923" s="192">
        <f t="shared" si="30"/>
        <v>-0.79747069140588933</v>
      </c>
      <c r="E923">
        <v>2.189101071262245E-2</v>
      </c>
      <c r="F923">
        <v>920</v>
      </c>
      <c r="G923">
        <f t="shared" ca="1" si="31"/>
        <v>-6.4387898029697552E-3</v>
      </c>
    </row>
    <row r="924" spans="2:7" x14ac:dyDescent="0.35">
      <c r="B924" s="191">
        <v>41334</v>
      </c>
      <c r="C924" s="72">
        <v>108.33</v>
      </c>
      <c r="D924" s="192">
        <f t="shared" si="30"/>
        <v>0.46808510638297851</v>
      </c>
      <c r="E924">
        <v>2.1884727855862485E-2</v>
      </c>
      <c r="F924">
        <v>921</v>
      </c>
      <c r="G924">
        <f t="shared" ca="1" si="31"/>
        <v>6.7654735703926551E-3</v>
      </c>
    </row>
    <row r="925" spans="2:7" x14ac:dyDescent="0.35">
      <c r="B925" s="191">
        <v>40813</v>
      </c>
      <c r="C925" s="72">
        <v>73.790000000000006</v>
      </c>
      <c r="D925" s="192">
        <f t="shared" si="30"/>
        <v>-0.87688945243418193</v>
      </c>
      <c r="E925">
        <v>2.1880625952084287E-2</v>
      </c>
      <c r="F925">
        <v>922</v>
      </c>
      <c r="G925">
        <f t="shared" ca="1" si="31"/>
        <v>-3.9725041512446652E-3</v>
      </c>
    </row>
    <row r="926" spans="2:7" x14ac:dyDescent="0.35">
      <c r="B926" s="191">
        <v>44281</v>
      </c>
      <c r="C926" s="72">
        <v>599.38</v>
      </c>
      <c r="D926" s="192">
        <f t="shared" si="30"/>
        <v>0.81465334544353607</v>
      </c>
      <c r="E926">
        <v>2.1873668058989049E-2</v>
      </c>
      <c r="F926">
        <v>923</v>
      </c>
      <c r="G926">
        <f t="shared" ca="1" si="31"/>
        <v>1.28775432976347E-2</v>
      </c>
    </row>
    <row r="927" spans="2:7" x14ac:dyDescent="0.35">
      <c r="B927" s="191">
        <v>43959</v>
      </c>
      <c r="C927" s="72">
        <v>330.3</v>
      </c>
      <c r="D927" s="192">
        <f t="shared" si="30"/>
        <v>-0.45396835892942744</v>
      </c>
      <c r="E927">
        <v>2.1841356267788603E-2</v>
      </c>
      <c r="F927">
        <v>924</v>
      </c>
      <c r="G927">
        <f t="shared" ca="1" si="31"/>
        <v>2.2512228932172283E-2</v>
      </c>
    </row>
    <row r="928" spans="2:7" x14ac:dyDescent="0.35">
      <c r="B928" s="191">
        <v>44278</v>
      </c>
      <c r="C928" s="72">
        <v>604.91</v>
      </c>
      <c r="D928" s="192">
        <f t="shared" si="30"/>
        <v>20.172908645432269</v>
      </c>
      <c r="E928">
        <v>2.1824692984678817E-2</v>
      </c>
      <c r="F928">
        <v>925</v>
      </c>
      <c r="G928">
        <f t="shared" ca="1" si="31"/>
        <v>-1.7263789880936992E-2</v>
      </c>
    </row>
    <row r="929" spans="2:7" x14ac:dyDescent="0.35">
      <c r="B929" s="191">
        <v>38224</v>
      </c>
      <c r="C929" s="72">
        <v>28.57</v>
      </c>
      <c r="D929" s="192">
        <f t="shared" si="30"/>
        <v>-0.77178688393641659</v>
      </c>
      <c r="E929">
        <v>2.1816881258941434E-2</v>
      </c>
      <c r="F929">
        <v>926</v>
      </c>
      <c r="G929">
        <f t="shared" ca="1" si="31"/>
        <v>9.8601984247548768E-4</v>
      </c>
    </row>
    <row r="930" spans="2:7" x14ac:dyDescent="0.35">
      <c r="B930" s="191">
        <v>41604</v>
      </c>
      <c r="C930" s="72">
        <v>125.19</v>
      </c>
      <c r="D930" s="192">
        <f t="shared" si="30"/>
        <v>5.8447238928376164</v>
      </c>
      <c r="E930">
        <v>2.1792360430950009E-2</v>
      </c>
      <c r="F930">
        <v>927</v>
      </c>
      <c r="G930">
        <f t="shared" ca="1" si="31"/>
        <v>-6.0028176322744131E-3</v>
      </c>
    </row>
    <row r="931" spans="2:7" x14ac:dyDescent="0.35">
      <c r="B931" s="191">
        <v>36930</v>
      </c>
      <c r="C931" s="72">
        <v>18.29</v>
      </c>
      <c r="D931" s="192">
        <f t="shared" si="30"/>
        <v>-0.73469683782999717</v>
      </c>
      <c r="E931">
        <v>2.1787709497206764E-2</v>
      </c>
      <c r="F931">
        <v>928</v>
      </c>
      <c r="G931">
        <f t="shared" ca="1" si="31"/>
        <v>2.5972395209301301E-2</v>
      </c>
    </row>
    <row r="932" spans="2:7" x14ac:dyDescent="0.35">
      <c r="B932" s="191">
        <v>39230</v>
      </c>
      <c r="C932" s="72">
        <v>68.94</v>
      </c>
      <c r="D932" s="192">
        <f t="shared" si="30"/>
        <v>-0.91064971421905982</v>
      </c>
      <c r="E932">
        <v>2.1787461093819349E-2</v>
      </c>
      <c r="F932">
        <v>929</v>
      </c>
      <c r="G932">
        <f t="shared" ca="1" si="31"/>
        <v>-3.2786814792201851E-3</v>
      </c>
    </row>
    <row r="933" spans="2:7" x14ac:dyDescent="0.35">
      <c r="B933" s="191">
        <v>44831</v>
      </c>
      <c r="C933" s="72">
        <v>771.57</v>
      </c>
      <c r="D933" s="192">
        <f t="shared" si="30"/>
        <v>48.778709677419357</v>
      </c>
      <c r="E933">
        <v>2.1771085773310661E-2</v>
      </c>
      <c r="F933">
        <v>930</v>
      </c>
      <c r="G933">
        <f t="shared" ca="1" si="31"/>
        <v>-2.2568302116195166E-3</v>
      </c>
    </row>
    <row r="934" spans="2:7" x14ac:dyDescent="0.35">
      <c r="B934" s="191">
        <v>36042</v>
      </c>
      <c r="C934" s="72">
        <v>15.5</v>
      </c>
      <c r="D934" s="192">
        <f t="shared" si="30"/>
        <v>-0.47652819993245521</v>
      </c>
      <c r="E934">
        <v>2.1753460777851119E-2</v>
      </c>
      <c r="F934">
        <v>931</v>
      </c>
      <c r="G934">
        <f t="shared" ca="1" si="31"/>
        <v>-2.3751113319999032E-2</v>
      </c>
    </row>
    <row r="935" spans="2:7" x14ac:dyDescent="0.35">
      <c r="B935" s="191">
        <v>36495</v>
      </c>
      <c r="C935" s="72">
        <v>29.61</v>
      </c>
      <c r="D935" s="192">
        <f t="shared" si="30"/>
        <v>-0.97256224691197868</v>
      </c>
      <c r="E935">
        <v>2.1739130434782483E-2</v>
      </c>
      <c r="F935">
        <v>932</v>
      </c>
      <c r="G935">
        <f t="shared" ca="1" si="31"/>
        <v>-4.8619742823668002E-2</v>
      </c>
    </row>
    <row r="936" spans="2:7" x14ac:dyDescent="0.35">
      <c r="B936" s="191">
        <v>45827</v>
      </c>
      <c r="C936" s="72">
        <v>1079.17</v>
      </c>
      <c r="D936" s="192">
        <f t="shared" si="30"/>
        <v>34.175032594524126</v>
      </c>
      <c r="E936">
        <v>2.1689735481794425E-2</v>
      </c>
      <c r="F936">
        <v>933</v>
      </c>
      <c r="G936">
        <f t="shared" ca="1" si="31"/>
        <v>-2.7971211971708751E-2</v>
      </c>
    </row>
    <row r="937" spans="2:7" x14ac:dyDescent="0.35">
      <c r="B937" s="191">
        <v>38233</v>
      </c>
      <c r="C937" s="72">
        <v>30.68</v>
      </c>
      <c r="D937" s="192">
        <f t="shared" si="30"/>
        <v>0.9679281590763309</v>
      </c>
      <c r="E937">
        <v>2.1645021645021689E-2</v>
      </c>
      <c r="F937">
        <v>934</v>
      </c>
      <c r="G937">
        <f t="shared" ca="1" si="31"/>
        <v>2.9803913618858854E-2</v>
      </c>
    </row>
    <row r="938" spans="2:7" x14ac:dyDescent="0.35">
      <c r="B938" s="191">
        <v>36896</v>
      </c>
      <c r="C938" s="72">
        <v>15.59</v>
      </c>
      <c r="D938" s="192">
        <f t="shared" si="30"/>
        <v>-0.35445134575569359</v>
      </c>
      <c r="E938">
        <v>2.1625163826998639E-2</v>
      </c>
      <c r="F938">
        <v>935</v>
      </c>
      <c r="G938">
        <f t="shared" ca="1" si="31"/>
        <v>6.0370679062210714E-3</v>
      </c>
    </row>
    <row r="939" spans="2:7" x14ac:dyDescent="0.35">
      <c r="B939" s="191">
        <v>38015</v>
      </c>
      <c r="C939" s="72">
        <v>24.15</v>
      </c>
      <c r="D939" s="192">
        <f t="shared" si="30"/>
        <v>-0.82544271774485001</v>
      </c>
      <c r="E939">
        <v>2.1573604060913576E-2</v>
      </c>
      <c r="F939">
        <v>936</v>
      </c>
      <c r="G939">
        <f t="shared" ca="1" si="31"/>
        <v>-2.1777345713229285E-2</v>
      </c>
    </row>
    <row r="940" spans="2:7" x14ac:dyDescent="0.35">
      <c r="B940" s="191">
        <v>41236</v>
      </c>
      <c r="C940" s="72">
        <v>138.35</v>
      </c>
      <c r="D940" s="192">
        <f t="shared" si="30"/>
        <v>4.6125760649087226</v>
      </c>
      <c r="E940">
        <v>2.1560953998375432E-2</v>
      </c>
      <c r="F940">
        <v>937</v>
      </c>
      <c r="G940">
        <f t="shared" ca="1" si="31"/>
        <v>-1.0270126576874081E-2</v>
      </c>
    </row>
    <row r="941" spans="2:7" x14ac:dyDescent="0.35">
      <c r="B941" s="191">
        <v>36290</v>
      </c>
      <c r="C941" s="72">
        <v>24.65</v>
      </c>
      <c r="D941" s="192">
        <f t="shared" si="30"/>
        <v>-0.95572439558860511</v>
      </c>
      <c r="E941">
        <v>2.1549937836717659E-2</v>
      </c>
      <c r="F941">
        <v>938</v>
      </c>
      <c r="G941">
        <f t="shared" ca="1" si="31"/>
        <v>-2.0901443411309843E-2</v>
      </c>
    </row>
    <row r="942" spans="2:7" x14ac:dyDescent="0.35">
      <c r="B942" s="191">
        <v>44181</v>
      </c>
      <c r="C942" s="72">
        <v>556.74</v>
      </c>
      <c r="D942" s="192">
        <f t="shared" si="30"/>
        <v>21.110405083399524</v>
      </c>
      <c r="E942">
        <v>2.1541284403669758E-2</v>
      </c>
      <c r="F942">
        <v>939</v>
      </c>
      <c r="G942">
        <f t="shared" ca="1" si="31"/>
        <v>1.6266893797459926E-3</v>
      </c>
    </row>
    <row r="943" spans="2:7" x14ac:dyDescent="0.35">
      <c r="B943" s="191">
        <v>36291</v>
      </c>
      <c r="C943" s="72">
        <v>25.18</v>
      </c>
      <c r="D943" s="192">
        <f t="shared" si="30"/>
        <v>3.8350515463917434E-2</v>
      </c>
      <c r="E943">
        <v>2.1501014198783031E-2</v>
      </c>
      <c r="F943">
        <v>940</v>
      </c>
      <c r="G943">
        <f t="shared" ca="1" si="31"/>
        <v>-2.8259212901899245E-2</v>
      </c>
    </row>
    <row r="944" spans="2:7" x14ac:dyDescent="0.35">
      <c r="B944" s="191">
        <v>35814</v>
      </c>
      <c r="C944" s="72">
        <v>24.25</v>
      </c>
      <c r="D944" s="192">
        <f t="shared" si="30"/>
        <v>-0.82052989934872711</v>
      </c>
      <c r="E944">
        <v>2.1482729570345471E-2</v>
      </c>
      <c r="F944">
        <v>941</v>
      </c>
      <c r="G944">
        <f t="shared" ca="1" si="31"/>
        <v>4.7900630987788073E-2</v>
      </c>
    </row>
    <row r="945" spans="2:7" x14ac:dyDescent="0.35">
      <c r="B945" s="191">
        <v>41472</v>
      </c>
      <c r="C945" s="72">
        <v>135.12</v>
      </c>
      <c r="D945" s="192">
        <f t="shared" si="30"/>
        <v>0.65750736015701672</v>
      </c>
      <c r="E945">
        <v>2.1469609918355115E-2</v>
      </c>
      <c r="F945">
        <v>942</v>
      </c>
      <c r="G945">
        <f t="shared" ca="1" si="31"/>
        <v>-2.3877046072311482E-2</v>
      </c>
    </row>
    <row r="946" spans="2:7" x14ac:dyDescent="0.35">
      <c r="B946" s="191">
        <v>40673</v>
      </c>
      <c r="C946" s="72">
        <v>81.52</v>
      </c>
      <c r="D946" s="192">
        <f t="shared" si="30"/>
        <v>-0.92258089024378664</v>
      </c>
      <c r="E946">
        <v>2.1425886480390899E-2</v>
      </c>
      <c r="F946">
        <v>943</v>
      </c>
      <c r="G946">
        <f t="shared" ca="1" si="31"/>
        <v>-2.125854778778418E-3</v>
      </c>
    </row>
    <row r="947" spans="2:7" x14ac:dyDescent="0.35">
      <c r="B947" s="191">
        <v>45755</v>
      </c>
      <c r="C947" s="72">
        <v>1052.97</v>
      </c>
      <c r="D947" s="192">
        <f t="shared" si="30"/>
        <v>18.506669136717303</v>
      </c>
      <c r="E947">
        <v>2.1388662553835314E-2</v>
      </c>
      <c r="F947">
        <v>944</v>
      </c>
      <c r="G947">
        <f t="shared" ca="1" si="31"/>
        <v>-6.3999602204956796E-3</v>
      </c>
    </row>
    <row r="948" spans="2:7" x14ac:dyDescent="0.35">
      <c r="B948" s="191">
        <v>39044</v>
      </c>
      <c r="C948" s="72">
        <v>53.98</v>
      </c>
      <c r="D948" s="192">
        <f t="shared" si="30"/>
        <v>-0.92898396284748264</v>
      </c>
      <c r="E948">
        <v>2.1381267738883603E-2</v>
      </c>
      <c r="F948">
        <v>945</v>
      </c>
      <c r="G948">
        <f t="shared" ca="1" si="31"/>
        <v>1.5106644985766811E-2</v>
      </c>
    </row>
    <row r="949" spans="2:7" x14ac:dyDescent="0.35">
      <c r="B949" s="191">
        <v>44882</v>
      </c>
      <c r="C949" s="72">
        <v>760.11</v>
      </c>
      <c r="D949" s="192">
        <f t="shared" si="30"/>
        <v>12.356352134949923</v>
      </c>
      <c r="E949">
        <v>2.1378661650093944E-2</v>
      </c>
      <c r="F949">
        <v>946</v>
      </c>
      <c r="G949">
        <f t="shared" ca="1" si="31"/>
        <v>5.1704731750248697E-3</v>
      </c>
    </row>
    <row r="950" spans="2:7" x14ac:dyDescent="0.35">
      <c r="B950" s="191">
        <v>39941</v>
      </c>
      <c r="C950" s="72">
        <v>56.91</v>
      </c>
      <c r="D950" s="192">
        <f t="shared" si="30"/>
        <v>3.9573170731707314</v>
      </c>
      <c r="E950">
        <v>2.1356783919598055E-2</v>
      </c>
      <c r="F950">
        <v>947</v>
      </c>
      <c r="G950">
        <f t="shared" ca="1" si="31"/>
        <v>-2.9463308003473253E-3</v>
      </c>
    </row>
    <row r="951" spans="2:7" x14ac:dyDescent="0.35">
      <c r="B951" s="191">
        <v>37586</v>
      </c>
      <c r="C951" s="72">
        <v>11.48</v>
      </c>
      <c r="D951" s="192">
        <f t="shared" si="30"/>
        <v>-0.78962800073300343</v>
      </c>
      <c r="E951">
        <v>2.1352313167259718E-2</v>
      </c>
      <c r="F951">
        <v>948</v>
      </c>
      <c r="G951">
        <f t="shared" ca="1" si="31"/>
        <v>8.2421751039404439E-3</v>
      </c>
    </row>
    <row r="952" spans="2:7" x14ac:dyDescent="0.35">
      <c r="B952" s="191">
        <v>39933</v>
      </c>
      <c r="C952" s="72">
        <v>54.57</v>
      </c>
      <c r="D952" s="192">
        <f t="shared" si="30"/>
        <v>-0.21920160251824294</v>
      </c>
      <c r="E952">
        <v>2.1336327905671082E-2</v>
      </c>
      <c r="F952">
        <v>949</v>
      </c>
      <c r="G952">
        <f t="shared" ca="1" si="31"/>
        <v>-1.1335388372278789E-2</v>
      </c>
    </row>
    <row r="953" spans="2:7" x14ac:dyDescent="0.35">
      <c r="B953" s="191">
        <v>39581</v>
      </c>
      <c r="C953" s="72">
        <v>69.89</v>
      </c>
      <c r="D953" s="192">
        <f t="shared" si="30"/>
        <v>-0.53542940707258713</v>
      </c>
      <c r="E953">
        <v>2.1335671489112862E-2</v>
      </c>
      <c r="F953">
        <v>950</v>
      </c>
      <c r="G953">
        <f t="shared" ca="1" si="31"/>
        <v>3.719996201687905E-2</v>
      </c>
    </row>
    <row r="954" spans="2:7" x14ac:dyDescent="0.35">
      <c r="B954" s="191">
        <v>41800</v>
      </c>
      <c r="C954" s="72">
        <v>150.44</v>
      </c>
      <c r="D954" s="192">
        <f t="shared" si="30"/>
        <v>17.458895705521471</v>
      </c>
      <c r="E954">
        <v>2.1317040054310787E-2</v>
      </c>
      <c r="F954">
        <v>951</v>
      </c>
      <c r="G954">
        <f t="shared" ca="1" si="31"/>
        <v>-1.6856403071425489E-2</v>
      </c>
    </row>
    <row r="955" spans="2:7" x14ac:dyDescent="0.35">
      <c r="B955" s="191">
        <v>37153</v>
      </c>
      <c r="C955" s="72">
        <v>8.15</v>
      </c>
      <c r="D955" s="192">
        <f t="shared" si="30"/>
        <v>-0.87945570181925747</v>
      </c>
      <c r="E955">
        <v>2.130325814536338E-2</v>
      </c>
      <c r="F955">
        <v>952</v>
      </c>
      <c r="G955">
        <f t="shared" ca="1" si="31"/>
        <v>-1.6961912383006063E-3</v>
      </c>
    </row>
    <row r="956" spans="2:7" x14ac:dyDescent="0.35">
      <c r="B956" s="191">
        <v>39435</v>
      </c>
      <c r="C956" s="72">
        <v>67.61</v>
      </c>
      <c r="D956" s="192">
        <f t="shared" si="30"/>
        <v>0.10981615233092579</v>
      </c>
      <c r="E956">
        <v>2.1299093655589019E-2</v>
      </c>
      <c r="F956">
        <v>953</v>
      </c>
      <c r="G956">
        <f t="shared" ca="1" si="31"/>
        <v>3.6550895999014593E-4</v>
      </c>
    </row>
    <row r="957" spans="2:7" x14ac:dyDescent="0.35">
      <c r="B957" s="191">
        <v>39344</v>
      </c>
      <c r="C957" s="72">
        <v>60.92</v>
      </c>
      <c r="D957" s="192">
        <f t="shared" si="30"/>
        <v>-0.83643002899795937</v>
      </c>
      <c r="E957">
        <v>2.1290863369656465E-2</v>
      </c>
      <c r="F957">
        <v>954</v>
      </c>
      <c r="G957">
        <f t="shared" ca="1" si="31"/>
        <v>1.2244790848180776E-2</v>
      </c>
    </row>
    <row r="958" spans="2:7" x14ac:dyDescent="0.35">
      <c r="B958" s="191">
        <v>43853</v>
      </c>
      <c r="C958" s="72">
        <v>372.44</v>
      </c>
      <c r="D958" s="192">
        <f t="shared" si="30"/>
        <v>-0.6806735658004166</v>
      </c>
      <c r="E958">
        <v>2.1278929472414054E-2</v>
      </c>
      <c r="F958">
        <v>955</v>
      </c>
      <c r="G958">
        <f t="shared" ca="1" si="31"/>
        <v>1.9293610195140549E-2</v>
      </c>
    </row>
    <row r="959" spans="2:7" x14ac:dyDescent="0.35">
      <c r="B959" s="191">
        <v>46150</v>
      </c>
      <c r="C959" s="72">
        <v>1166.33</v>
      </c>
      <c r="D959" s="192">
        <f t="shared" si="30"/>
        <v>46.624744793793383</v>
      </c>
      <c r="E959">
        <v>2.1268957304472647E-2</v>
      </c>
      <c r="F959">
        <v>956</v>
      </c>
      <c r="G959">
        <f t="shared" ca="1" si="31"/>
        <v>-1.3976121318493576E-2</v>
      </c>
    </row>
    <row r="960" spans="2:7" x14ac:dyDescent="0.35">
      <c r="B960" s="191">
        <v>37987</v>
      </c>
      <c r="C960" s="72">
        <v>24.49</v>
      </c>
      <c r="D960" s="192">
        <f t="shared" si="30"/>
        <v>-0.48015283379324991</v>
      </c>
      <c r="E960">
        <v>2.1267723102585512E-2</v>
      </c>
      <c r="F960">
        <v>957</v>
      </c>
      <c r="G960">
        <f t="shared" ca="1" si="31"/>
        <v>5.8385581824605794E-3</v>
      </c>
    </row>
    <row r="961" spans="2:7" x14ac:dyDescent="0.35">
      <c r="B961" s="191">
        <v>38875</v>
      </c>
      <c r="C961" s="72">
        <v>47.11</v>
      </c>
      <c r="D961" s="192">
        <f t="shared" si="30"/>
        <v>-0.93395393178090258</v>
      </c>
      <c r="E961">
        <v>2.1244309559939278E-2</v>
      </c>
      <c r="F961">
        <v>958</v>
      </c>
      <c r="G961">
        <f t="shared" ca="1" si="31"/>
        <v>-1.4949171000882841E-2</v>
      </c>
    </row>
    <row r="962" spans="2:7" x14ac:dyDescent="0.35">
      <c r="B962" s="191">
        <v>44561</v>
      </c>
      <c r="C962" s="72">
        <v>713.29</v>
      </c>
      <c r="D962" s="192">
        <f t="shared" si="30"/>
        <v>50.095272206303719</v>
      </c>
      <c r="E962">
        <v>2.121780463012013E-2</v>
      </c>
      <c r="F962">
        <v>959</v>
      </c>
      <c r="G962">
        <f t="shared" ca="1" si="31"/>
        <v>1.9226484999721075E-2</v>
      </c>
    </row>
    <row r="963" spans="2:7" x14ac:dyDescent="0.35">
      <c r="B963" s="191">
        <v>35473</v>
      </c>
      <c r="C963" s="72">
        <v>13.96</v>
      </c>
      <c r="D963" s="192">
        <f t="shared" si="30"/>
        <v>-0.86392435909932741</v>
      </c>
      <c r="E963">
        <v>2.1214337966349639E-2</v>
      </c>
      <c r="F963">
        <v>960</v>
      </c>
      <c r="G963">
        <f t="shared" ca="1" si="31"/>
        <v>-2.1416789829182346E-2</v>
      </c>
    </row>
    <row r="964" spans="2:7" x14ac:dyDescent="0.35">
      <c r="B964" s="191">
        <v>42437</v>
      </c>
      <c r="C964" s="72">
        <v>102.59</v>
      </c>
      <c r="D964" s="192">
        <f t="shared" ref="D964:D1027" si="32">C964/C965-1</f>
        <v>5.263125763125764</v>
      </c>
      <c r="E964">
        <v>2.1202468644236694E-2</v>
      </c>
      <c r="F964">
        <v>961</v>
      </c>
      <c r="G964">
        <f t="shared" ca="1" si="31"/>
        <v>-3.5579663090555665E-2</v>
      </c>
    </row>
    <row r="965" spans="2:7" x14ac:dyDescent="0.35">
      <c r="B965" s="191">
        <v>35578</v>
      </c>
      <c r="C965" s="72">
        <v>16.38</v>
      </c>
      <c r="D965" s="192">
        <f t="shared" si="32"/>
        <v>-0.33387555917039446</v>
      </c>
      <c r="E965">
        <v>2.1197007481296826E-2</v>
      </c>
      <c r="F965">
        <v>962</v>
      </c>
      <c r="G965">
        <f t="shared" ref="G965:G1028" ca="1" si="33">_xlfn.NORM.INV(RAND(),M$5,M$6)</f>
        <v>-1.9555459409949096E-2</v>
      </c>
    </row>
    <row r="966" spans="2:7" x14ac:dyDescent="0.35">
      <c r="B966" s="191">
        <v>35643</v>
      </c>
      <c r="C966" s="72">
        <v>24.59</v>
      </c>
      <c r="D966" s="192">
        <f t="shared" si="32"/>
        <v>-7.2775263951734503E-2</v>
      </c>
      <c r="E966">
        <v>2.1179401993355551E-2</v>
      </c>
      <c r="F966">
        <v>963</v>
      </c>
      <c r="G966">
        <f t="shared" ca="1" si="33"/>
        <v>3.4305713808378047E-2</v>
      </c>
    </row>
    <row r="967" spans="2:7" x14ac:dyDescent="0.35">
      <c r="B967" s="191">
        <v>36227</v>
      </c>
      <c r="C967" s="72">
        <v>26.52</v>
      </c>
      <c r="D967" s="192">
        <f t="shared" si="32"/>
        <v>0.61608775137111516</v>
      </c>
      <c r="E967">
        <v>2.1178282633808276E-2</v>
      </c>
      <c r="F967">
        <v>964</v>
      </c>
      <c r="G967">
        <f t="shared" ca="1" si="33"/>
        <v>2.1938573438572802E-2</v>
      </c>
    </row>
    <row r="968" spans="2:7" x14ac:dyDescent="0.35">
      <c r="B968" s="191">
        <v>35151</v>
      </c>
      <c r="C968" s="72">
        <v>16.41</v>
      </c>
      <c r="D968" s="192">
        <f t="shared" si="32"/>
        <v>-0.81553507194244601</v>
      </c>
      <c r="E968">
        <v>2.1157436216552528E-2</v>
      </c>
      <c r="F968">
        <v>965</v>
      </c>
      <c r="G968">
        <f t="shared" ca="1" si="33"/>
        <v>-8.1502657253566847E-3</v>
      </c>
    </row>
    <row r="969" spans="2:7" x14ac:dyDescent="0.35">
      <c r="B969" s="191">
        <v>40640</v>
      </c>
      <c r="C969" s="72">
        <v>88.96</v>
      </c>
      <c r="D969" s="192">
        <f t="shared" si="32"/>
        <v>2.6760330578512397</v>
      </c>
      <c r="E969">
        <v>2.1120293847566529E-2</v>
      </c>
      <c r="F969">
        <v>966</v>
      </c>
      <c r="G969">
        <f t="shared" ca="1" si="33"/>
        <v>7.4853042768697484E-3</v>
      </c>
    </row>
    <row r="970" spans="2:7" x14ac:dyDescent="0.35">
      <c r="B970" s="191">
        <v>36375</v>
      </c>
      <c r="C970" s="72">
        <v>24.2</v>
      </c>
      <c r="D970" s="192">
        <f t="shared" si="32"/>
        <v>-0.1073404647731464</v>
      </c>
      <c r="E970">
        <v>2.1097046413502074E-2</v>
      </c>
      <c r="F970">
        <v>967</v>
      </c>
      <c r="G970">
        <f t="shared" ca="1" si="33"/>
        <v>1.6298568227820671E-2</v>
      </c>
    </row>
    <row r="971" spans="2:7" x14ac:dyDescent="0.35">
      <c r="B971" s="191">
        <v>38174</v>
      </c>
      <c r="C971" s="72">
        <v>27.11</v>
      </c>
      <c r="D971" s="192">
        <f t="shared" si="32"/>
        <v>1.1498810467882632</v>
      </c>
      <c r="E971">
        <v>2.1092278719397228E-2</v>
      </c>
      <c r="F971">
        <v>968</v>
      </c>
      <c r="G971">
        <f t="shared" ca="1" si="33"/>
        <v>-9.2972650952536544E-4</v>
      </c>
    </row>
    <row r="972" spans="2:7" x14ac:dyDescent="0.35">
      <c r="B972" s="191">
        <v>36803</v>
      </c>
      <c r="C972" s="72">
        <v>12.61</v>
      </c>
      <c r="D972" s="192">
        <f t="shared" si="32"/>
        <v>-0.78517887563884159</v>
      </c>
      <c r="E972">
        <v>2.1052631578947434E-2</v>
      </c>
      <c r="F972">
        <v>969</v>
      </c>
      <c r="G972">
        <f t="shared" ca="1" si="33"/>
        <v>1.5124316814586491E-2</v>
      </c>
    </row>
    <row r="973" spans="2:7" x14ac:dyDescent="0.35">
      <c r="B973" s="191">
        <v>39216</v>
      </c>
      <c r="C973" s="72">
        <v>58.7</v>
      </c>
      <c r="D973" s="192">
        <f t="shared" si="32"/>
        <v>-0.14853495793443572</v>
      </c>
      <c r="E973">
        <v>2.1047138632805718E-2</v>
      </c>
      <c r="F973">
        <v>970</v>
      </c>
      <c r="G973">
        <f t="shared" ca="1" si="33"/>
        <v>3.1093476483484218E-4</v>
      </c>
    </row>
    <row r="974" spans="2:7" x14ac:dyDescent="0.35">
      <c r="B974" s="191">
        <v>38744</v>
      </c>
      <c r="C974" s="72">
        <v>68.94</v>
      </c>
      <c r="D974" s="192">
        <f t="shared" si="32"/>
        <v>-0.36902800658978585</v>
      </c>
      <c r="E974">
        <v>2.1030805687203724E-2</v>
      </c>
      <c r="F974">
        <v>971</v>
      </c>
      <c r="G974">
        <f t="shared" ca="1" si="33"/>
        <v>6.9105649755430362E-3</v>
      </c>
    </row>
    <row r="975" spans="2:7" x14ac:dyDescent="0.35">
      <c r="B975" s="191">
        <v>40464</v>
      </c>
      <c r="C975" s="72">
        <v>109.26</v>
      </c>
      <c r="D975" s="192">
        <f t="shared" si="32"/>
        <v>3.5</v>
      </c>
      <c r="E975">
        <v>2.1026072329688894E-2</v>
      </c>
      <c r="F975">
        <v>972</v>
      </c>
      <c r="G975">
        <f t="shared" ca="1" si="33"/>
        <v>-2.8852800284839098E-2</v>
      </c>
    </row>
    <row r="976" spans="2:7" x14ac:dyDescent="0.35">
      <c r="B976" s="191">
        <v>36388</v>
      </c>
      <c r="C976" s="72">
        <v>24.28</v>
      </c>
      <c r="D976" s="192">
        <f t="shared" si="32"/>
        <v>-0.967791146544977</v>
      </c>
      <c r="E976">
        <v>2.1026072329688894E-2</v>
      </c>
      <c r="F976">
        <v>973</v>
      </c>
      <c r="G976">
        <f t="shared" ca="1" si="33"/>
        <v>4.8772832742219524E-2</v>
      </c>
    </row>
    <row r="977" spans="2:7" x14ac:dyDescent="0.35">
      <c r="B977" s="191">
        <v>44789</v>
      </c>
      <c r="C977" s="72">
        <v>753.83</v>
      </c>
      <c r="D977" s="192">
        <f t="shared" si="32"/>
        <v>1.8090251900432257</v>
      </c>
      <c r="E977">
        <v>2.1020980347008944E-2</v>
      </c>
      <c r="F977">
        <v>974</v>
      </c>
      <c r="G977">
        <f t="shared" ca="1" si="33"/>
        <v>-1.0857780857291893E-2</v>
      </c>
    </row>
    <row r="978" spans="2:7" x14ac:dyDescent="0.35">
      <c r="B978" s="191">
        <v>43215</v>
      </c>
      <c r="C978" s="72">
        <v>268.36</v>
      </c>
      <c r="D978" s="192">
        <f t="shared" si="32"/>
        <v>1.6530894710825508</v>
      </c>
      <c r="E978">
        <v>2.1001369654542801E-2</v>
      </c>
      <c r="F978">
        <v>975</v>
      </c>
      <c r="G978">
        <f t="shared" ca="1" si="33"/>
        <v>-4.8306364718151598E-2</v>
      </c>
    </row>
    <row r="979" spans="2:7" x14ac:dyDescent="0.35">
      <c r="B979" s="191">
        <v>40952</v>
      </c>
      <c r="C979" s="72">
        <v>101.15</v>
      </c>
      <c r="D979" s="192">
        <f t="shared" si="32"/>
        <v>2.9996045867931991</v>
      </c>
      <c r="E979">
        <v>2.0995255879681096E-2</v>
      </c>
      <c r="F979">
        <v>976</v>
      </c>
      <c r="G979">
        <f t="shared" ca="1" si="33"/>
        <v>1.9656429365091131E-2</v>
      </c>
    </row>
    <row r="980" spans="2:7" x14ac:dyDescent="0.35">
      <c r="B980" s="191">
        <v>36593</v>
      </c>
      <c r="C980" s="72">
        <v>25.29</v>
      </c>
      <c r="D980" s="192">
        <f t="shared" si="32"/>
        <v>-0.74557344064386322</v>
      </c>
      <c r="E980">
        <v>2.0993136859103645E-2</v>
      </c>
      <c r="F980">
        <v>977</v>
      </c>
      <c r="G980">
        <f t="shared" ca="1" si="33"/>
        <v>3.0004859340818358E-2</v>
      </c>
    </row>
    <row r="981" spans="2:7" x14ac:dyDescent="0.35">
      <c r="B981" s="191">
        <v>41031</v>
      </c>
      <c r="C981" s="72">
        <v>99.4</v>
      </c>
      <c r="D981" s="192">
        <f t="shared" si="32"/>
        <v>-0.12523101293672434</v>
      </c>
      <c r="E981">
        <v>2.0953163516844731E-2</v>
      </c>
      <c r="F981">
        <v>978</v>
      </c>
      <c r="G981">
        <f t="shared" ca="1" si="33"/>
        <v>7.1078961414815511E-3</v>
      </c>
    </row>
    <row r="982" spans="2:7" x14ac:dyDescent="0.35">
      <c r="B982" s="191">
        <v>41366</v>
      </c>
      <c r="C982" s="72">
        <v>113.63</v>
      </c>
      <c r="D982" s="192">
        <f t="shared" si="32"/>
        <v>0.93940945553848754</v>
      </c>
      <c r="E982">
        <v>2.0934411500449279E-2</v>
      </c>
      <c r="F982">
        <v>979</v>
      </c>
      <c r="G982">
        <f t="shared" ca="1" si="33"/>
        <v>1.3591648683149533E-2</v>
      </c>
    </row>
    <row r="983" spans="2:7" x14ac:dyDescent="0.35">
      <c r="B983" s="191">
        <v>40009</v>
      </c>
      <c r="C983" s="72">
        <v>58.59</v>
      </c>
      <c r="D983" s="192">
        <f t="shared" si="32"/>
        <v>-6.2859884836852231E-2</v>
      </c>
      <c r="E983">
        <v>2.0909566126502854E-2</v>
      </c>
      <c r="F983">
        <v>980</v>
      </c>
      <c r="G983">
        <f t="shared" ca="1" si="33"/>
        <v>2.3779664822892042E-2</v>
      </c>
    </row>
    <row r="984" spans="2:7" x14ac:dyDescent="0.35">
      <c r="B984" s="191">
        <v>38938</v>
      </c>
      <c r="C984" s="72">
        <v>62.52</v>
      </c>
      <c r="D984" s="192">
        <f t="shared" si="32"/>
        <v>-0.53478681449512599</v>
      </c>
      <c r="E984">
        <v>2.0901371652514822E-2</v>
      </c>
      <c r="F984">
        <v>981</v>
      </c>
      <c r="G984">
        <f t="shared" ca="1" si="33"/>
        <v>-3.2530861557320663E-2</v>
      </c>
    </row>
    <row r="985" spans="2:7" x14ac:dyDescent="0.35">
      <c r="B985" s="191">
        <v>41554</v>
      </c>
      <c r="C985" s="72">
        <v>134.38999999999999</v>
      </c>
      <c r="D985" s="192">
        <f t="shared" si="32"/>
        <v>4.7235945485519588</v>
      </c>
      <c r="E985">
        <v>2.0890306897599409E-2</v>
      </c>
      <c r="F985">
        <v>982</v>
      </c>
      <c r="G985">
        <f t="shared" ca="1" si="33"/>
        <v>3.1063853962205287E-2</v>
      </c>
    </row>
    <row r="986" spans="2:7" x14ac:dyDescent="0.35">
      <c r="B986" s="191">
        <v>36329</v>
      </c>
      <c r="C986" s="72">
        <v>23.48</v>
      </c>
      <c r="D986" s="192">
        <f t="shared" si="32"/>
        <v>-0.70402117736039327</v>
      </c>
      <c r="E986">
        <v>2.0869565217391362E-2</v>
      </c>
      <c r="F986">
        <v>983</v>
      </c>
      <c r="G986">
        <f t="shared" ca="1" si="33"/>
        <v>2.3449707239023832E-2</v>
      </c>
    </row>
    <row r="987" spans="2:7" x14ac:dyDescent="0.35">
      <c r="B987" s="191">
        <v>40933</v>
      </c>
      <c r="C987" s="72">
        <v>79.33</v>
      </c>
      <c r="D987" s="192">
        <f t="shared" si="32"/>
        <v>2.1134222919937202</v>
      </c>
      <c r="E987">
        <v>2.0846737871573762E-2</v>
      </c>
      <c r="F987">
        <v>984</v>
      </c>
      <c r="G987">
        <f t="shared" ca="1" si="33"/>
        <v>-1.1730886739436645E-2</v>
      </c>
    </row>
    <row r="988" spans="2:7" x14ac:dyDescent="0.35">
      <c r="B988" s="191">
        <v>35872</v>
      </c>
      <c r="C988" s="72">
        <v>25.48</v>
      </c>
      <c r="D988" s="192">
        <f t="shared" si="32"/>
        <v>-0.7978900610771793</v>
      </c>
      <c r="E988">
        <v>2.0833333333333259E-2</v>
      </c>
      <c r="F988">
        <v>985</v>
      </c>
      <c r="G988">
        <f t="shared" ca="1" si="33"/>
        <v>7.3979560179837115E-3</v>
      </c>
    </row>
    <row r="989" spans="2:7" x14ac:dyDescent="0.35">
      <c r="B989" s="191">
        <v>42629</v>
      </c>
      <c r="C989" s="72">
        <v>126.07</v>
      </c>
      <c r="D989" s="192">
        <f t="shared" si="32"/>
        <v>1.1148540263073325E-2</v>
      </c>
      <c r="E989">
        <v>2.0809716599190287E-2</v>
      </c>
      <c r="F989">
        <v>986</v>
      </c>
      <c r="G989">
        <f t="shared" ca="1" si="33"/>
        <v>-2.9585739685110427E-2</v>
      </c>
    </row>
    <row r="990" spans="2:7" x14ac:dyDescent="0.35">
      <c r="B990" s="191">
        <v>41394</v>
      </c>
      <c r="C990" s="72">
        <v>124.68</v>
      </c>
      <c r="D990" s="192">
        <f t="shared" si="32"/>
        <v>1.1327403352719809</v>
      </c>
      <c r="E990">
        <v>2.0795808089078216E-2</v>
      </c>
      <c r="F990">
        <v>987</v>
      </c>
      <c r="G990">
        <f t="shared" ca="1" si="33"/>
        <v>-4.4769522251835989E-2</v>
      </c>
    </row>
    <row r="991" spans="2:7" x14ac:dyDescent="0.35">
      <c r="B991" s="191">
        <v>38580</v>
      </c>
      <c r="C991" s="72">
        <v>58.46</v>
      </c>
      <c r="D991" s="192">
        <f t="shared" si="32"/>
        <v>-0.41813476659699411</v>
      </c>
      <c r="E991">
        <v>2.0778767242884522E-2</v>
      </c>
      <c r="F991">
        <v>988</v>
      </c>
      <c r="G991">
        <f t="shared" ca="1" si="33"/>
        <v>-2.5376557219472365E-2</v>
      </c>
    </row>
    <row r="992" spans="2:7" x14ac:dyDescent="0.35">
      <c r="B992" s="191">
        <v>40422</v>
      </c>
      <c r="C992" s="72">
        <v>100.47</v>
      </c>
      <c r="D992" s="192">
        <f t="shared" si="32"/>
        <v>6.5541353383458638</v>
      </c>
      <c r="E992">
        <v>2.0725388601036121E-2</v>
      </c>
      <c r="F992">
        <v>989</v>
      </c>
      <c r="G992">
        <f t="shared" ca="1" si="33"/>
        <v>-1.8907158453822594E-2</v>
      </c>
    </row>
    <row r="993" spans="2:7" x14ac:dyDescent="0.35">
      <c r="B993" s="191">
        <v>36873</v>
      </c>
      <c r="C993" s="72">
        <v>13.3</v>
      </c>
      <c r="D993" s="192">
        <f t="shared" si="32"/>
        <v>0.17387466902030013</v>
      </c>
      <c r="E993">
        <v>2.0721412125863425E-2</v>
      </c>
      <c r="F993">
        <v>990</v>
      </c>
      <c r="G993">
        <f t="shared" ca="1" si="33"/>
        <v>1.8619543908850915E-4</v>
      </c>
    </row>
    <row r="994" spans="2:7" x14ac:dyDescent="0.35">
      <c r="B994" s="191">
        <v>35419</v>
      </c>
      <c r="C994" s="72">
        <v>11.33</v>
      </c>
      <c r="D994" s="192">
        <f t="shared" si="32"/>
        <v>-0.95951547202172516</v>
      </c>
      <c r="E994">
        <v>2.0720720720720731E-2</v>
      </c>
      <c r="F994">
        <v>991</v>
      </c>
      <c r="G994">
        <f t="shared" ca="1" si="33"/>
        <v>-5.7463035251276171E-3</v>
      </c>
    </row>
    <row r="995" spans="2:7" x14ac:dyDescent="0.35">
      <c r="B995" s="191">
        <v>43783</v>
      </c>
      <c r="C995" s="72">
        <v>279.86</v>
      </c>
      <c r="D995" s="192">
        <f t="shared" si="32"/>
        <v>19.279710144927535</v>
      </c>
      <c r="E995">
        <v>2.0716317747465185E-2</v>
      </c>
      <c r="F995">
        <v>992</v>
      </c>
      <c r="G995">
        <f t="shared" ca="1" si="33"/>
        <v>-3.031415950844759E-2</v>
      </c>
    </row>
    <row r="996" spans="2:7" x14ac:dyDescent="0.35">
      <c r="B996" s="191">
        <v>36794</v>
      </c>
      <c r="C996" s="72">
        <v>13.8</v>
      </c>
      <c r="D996" s="192">
        <f t="shared" si="32"/>
        <v>-0.67832167832167833</v>
      </c>
      <c r="E996">
        <v>2.0710059171597628E-2</v>
      </c>
      <c r="F996">
        <v>993</v>
      </c>
      <c r="G996">
        <f t="shared" ca="1" si="33"/>
        <v>-1.7646566174907324E-2</v>
      </c>
    </row>
    <row r="997" spans="2:7" x14ac:dyDescent="0.35">
      <c r="B997" s="191">
        <v>39897</v>
      </c>
      <c r="C997" s="72">
        <v>42.9</v>
      </c>
      <c r="D997" s="192">
        <f t="shared" si="32"/>
        <v>-0.94759857331313824</v>
      </c>
      <c r="E997">
        <v>2.0699500356887945E-2</v>
      </c>
      <c r="F997">
        <v>994</v>
      </c>
      <c r="G997">
        <f t="shared" ca="1" si="33"/>
        <v>-2.6546508740185482E-2</v>
      </c>
    </row>
    <row r="998" spans="2:7" x14ac:dyDescent="0.35">
      <c r="B998" s="191">
        <v>44434</v>
      </c>
      <c r="C998" s="72">
        <v>818.68</v>
      </c>
      <c r="D998" s="192">
        <f t="shared" si="32"/>
        <v>2.6483065953654186</v>
      </c>
      <c r="E998">
        <v>2.0696189906243667E-2</v>
      </c>
      <c r="F998">
        <v>995</v>
      </c>
      <c r="G998">
        <f t="shared" ca="1" si="33"/>
        <v>-4.0106245221317872E-2</v>
      </c>
    </row>
    <row r="999" spans="2:7" x14ac:dyDescent="0.35">
      <c r="B999" s="191">
        <v>43318</v>
      </c>
      <c r="C999" s="72">
        <v>224.4</v>
      </c>
      <c r="D999" s="192">
        <f t="shared" si="32"/>
        <v>-0.57262841144990195</v>
      </c>
      <c r="E999">
        <v>2.0695929042529038E-2</v>
      </c>
      <c r="F999">
        <v>996</v>
      </c>
      <c r="G999">
        <f t="shared" ca="1" si="33"/>
        <v>1.1966224859170788E-2</v>
      </c>
    </row>
    <row r="1000" spans="2:7" x14ac:dyDescent="0.35">
      <c r="B1000" s="191">
        <v>44168</v>
      </c>
      <c r="C1000" s="72">
        <v>525.07000000000005</v>
      </c>
      <c r="D1000" s="192">
        <f t="shared" si="32"/>
        <v>61.582836710369492</v>
      </c>
      <c r="E1000">
        <v>2.0683086134168027E-2</v>
      </c>
      <c r="F1000">
        <v>997</v>
      </c>
      <c r="G1000">
        <f t="shared" ca="1" si="33"/>
        <v>1.5183975133267482E-3</v>
      </c>
    </row>
    <row r="1001" spans="2:7" x14ac:dyDescent="0.35">
      <c r="B1001" s="191">
        <v>37175</v>
      </c>
      <c r="C1001" s="72">
        <v>8.39</v>
      </c>
      <c r="D1001" s="192">
        <f t="shared" si="32"/>
        <v>-0.96586933528598162</v>
      </c>
      <c r="E1001">
        <v>2.0681265206812682E-2</v>
      </c>
      <c r="F1001">
        <v>998</v>
      </c>
      <c r="G1001">
        <f t="shared" ca="1" si="33"/>
        <v>1.8213215397836168E-2</v>
      </c>
    </row>
    <row r="1002" spans="2:7" x14ac:dyDescent="0.35">
      <c r="B1002" s="191">
        <v>43662</v>
      </c>
      <c r="C1002" s="72">
        <v>245.82</v>
      </c>
      <c r="D1002" s="192">
        <f t="shared" si="32"/>
        <v>18.904453441295548</v>
      </c>
      <c r="E1002">
        <v>2.067762830094666E-2</v>
      </c>
      <c r="F1002">
        <v>999</v>
      </c>
      <c r="G1002">
        <f t="shared" ca="1" si="33"/>
        <v>-1.3265460882270494E-2</v>
      </c>
    </row>
    <row r="1003" spans="2:7" x14ac:dyDescent="0.35">
      <c r="B1003" s="191">
        <v>37455</v>
      </c>
      <c r="C1003" s="72">
        <v>12.35</v>
      </c>
      <c r="D1003" s="192">
        <f t="shared" si="32"/>
        <v>-0.91210589993594759</v>
      </c>
      <c r="E1003">
        <v>2.0661157024793431E-2</v>
      </c>
      <c r="F1003">
        <v>1000</v>
      </c>
      <c r="G1003">
        <f t="shared" ca="1" si="33"/>
        <v>3.6461490122978858E-3</v>
      </c>
    </row>
    <row r="1004" spans="2:7" x14ac:dyDescent="0.35">
      <c r="B1004" s="191">
        <v>41243</v>
      </c>
      <c r="C1004" s="72">
        <v>140.51</v>
      </c>
      <c r="D1004" s="192">
        <f t="shared" si="32"/>
        <v>1.5584486525855787</v>
      </c>
      <c r="E1004">
        <v>2.062904045906877E-2</v>
      </c>
      <c r="F1004">
        <v>1001</v>
      </c>
      <c r="G1004">
        <f t="shared" ca="1" si="33"/>
        <v>-1.7538979306625735E-2</v>
      </c>
    </row>
    <row r="1005" spans="2:7" x14ac:dyDescent="0.35">
      <c r="B1005" s="191">
        <v>39002</v>
      </c>
      <c r="C1005" s="72">
        <v>54.92</v>
      </c>
      <c r="D1005" s="192">
        <f t="shared" si="32"/>
        <v>-0.92715407470288624</v>
      </c>
      <c r="E1005">
        <v>2.0628136034194444E-2</v>
      </c>
      <c r="F1005">
        <v>1002</v>
      </c>
      <c r="G1005">
        <f t="shared" ca="1" si="33"/>
        <v>-3.7718232133092958E-2</v>
      </c>
    </row>
    <row r="1006" spans="2:7" x14ac:dyDescent="0.35">
      <c r="B1006" s="191">
        <v>45048</v>
      </c>
      <c r="C1006" s="72">
        <v>753.92</v>
      </c>
      <c r="D1006" s="192">
        <f t="shared" si="32"/>
        <v>41.283791362871568</v>
      </c>
      <c r="E1006">
        <v>2.0617579769591998E-2</v>
      </c>
      <c r="F1006">
        <v>1003</v>
      </c>
      <c r="G1006">
        <f t="shared" ca="1" si="33"/>
        <v>1.4163956566051981E-2</v>
      </c>
    </row>
    <row r="1007" spans="2:7" x14ac:dyDescent="0.35">
      <c r="B1007" s="191">
        <v>37900</v>
      </c>
      <c r="C1007" s="72">
        <v>17.829999999999998</v>
      </c>
      <c r="D1007" s="192">
        <f t="shared" si="32"/>
        <v>-0.83646702742364487</v>
      </c>
      <c r="E1007">
        <v>2.0606754436176322E-2</v>
      </c>
      <c r="F1007">
        <v>1004</v>
      </c>
      <c r="G1007">
        <f t="shared" ca="1" si="33"/>
        <v>1.6737920224738578E-2</v>
      </c>
    </row>
    <row r="1008" spans="2:7" x14ac:dyDescent="0.35">
      <c r="B1008" s="191">
        <v>42702</v>
      </c>
      <c r="C1008" s="72">
        <v>109.03</v>
      </c>
      <c r="D1008" s="192">
        <f t="shared" si="32"/>
        <v>0.80006603929337961</v>
      </c>
      <c r="E1008">
        <v>2.0593466254797299E-2</v>
      </c>
      <c r="F1008">
        <v>1005</v>
      </c>
      <c r="G1008">
        <f t="shared" ca="1" si="33"/>
        <v>1.497527351349481E-2</v>
      </c>
    </row>
    <row r="1009" spans="2:7" x14ac:dyDescent="0.35">
      <c r="B1009" s="191">
        <v>39353</v>
      </c>
      <c r="C1009" s="72">
        <v>60.57</v>
      </c>
      <c r="D1009" s="192">
        <f t="shared" si="32"/>
        <v>3.8768115942028984</v>
      </c>
      <c r="E1009">
        <v>2.0556023588879535E-2</v>
      </c>
      <c r="F1009">
        <v>1006</v>
      </c>
      <c r="G1009">
        <f t="shared" ca="1" si="33"/>
        <v>9.3008891431576677E-3</v>
      </c>
    </row>
    <row r="1010" spans="2:7" x14ac:dyDescent="0.35">
      <c r="B1010" s="191">
        <v>37419</v>
      </c>
      <c r="C1010" s="72">
        <v>12.42</v>
      </c>
      <c r="D1010" s="192">
        <f t="shared" si="32"/>
        <v>-0.78500952051237671</v>
      </c>
      <c r="E1010">
        <v>2.0542317173377178E-2</v>
      </c>
      <c r="F1010">
        <v>1007</v>
      </c>
      <c r="G1010">
        <f t="shared" ca="1" si="33"/>
        <v>4.2530151242615083E-2</v>
      </c>
    </row>
    <row r="1011" spans="2:7" x14ac:dyDescent="0.35">
      <c r="B1011" s="191">
        <v>39328</v>
      </c>
      <c r="C1011" s="72">
        <v>57.77</v>
      </c>
      <c r="D1011" s="192">
        <f t="shared" si="32"/>
        <v>2.7367399741267788</v>
      </c>
      <c r="E1011">
        <v>2.0491079314608696E-2</v>
      </c>
      <c r="F1011">
        <v>1008</v>
      </c>
      <c r="G1011">
        <f t="shared" ca="1" si="33"/>
        <v>-5.6279023789208849E-2</v>
      </c>
    </row>
    <row r="1012" spans="2:7" x14ac:dyDescent="0.35">
      <c r="B1012" s="191">
        <v>35304</v>
      </c>
      <c r="C1012" s="72">
        <v>15.46</v>
      </c>
      <c r="D1012" s="192">
        <f t="shared" si="32"/>
        <v>-0.9387383103502932</v>
      </c>
      <c r="E1012">
        <v>2.0462046204620554E-2</v>
      </c>
      <c r="F1012">
        <v>1009</v>
      </c>
      <c r="G1012">
        <f t="shared" ca="1" si="33"/>
        <v>-1.6089339875600069E-2</v>
      </c>
    </row>
    <row r="1013" spans="2:7" x14ac:dyDescent="0.35">
      <c r="B1013" s="191">
        <v>43280</v>
      </c>
      <c r="C1013" s="72">
        <v>252.36</v>
      </c>
      <c r="D1013" s="192">
        <f t="shared" si="32"/>
        <v>-6.4224265796499536E-2</v>
      </c>
      <c r="E1013">
        <v>2.0460978568540344E-2</v>
      </c>
      <c r="F1013">
        <v>1010</v>
      </c>
      <c r="G1013">
        <f t="shared" ca="1" si="33"/>
        <v>8.8199558704056113E-3</v>
      </c>
    </row>
    <row r="1014" spans="2:7" x14ac:dyDescent="0.35">
      <c r="B1014" s="191">
        <v>43917</v>
      </c>
      <c r="C1014" s="72">
        <v>269.68</v>
      </c>
      <c r="D1014" s="192">
        <f t="shared" si="32"/>
        <v>1.3371176011786119</v>
      </c>
      <c r="E1014">
        <v>2.0432874224307618E-2</v>
      </c>
      <c r="F1014">
        <v>1011</v>
      </c>
      <c r="G1014">
        <f t="shared" ca="1" si="33"/>
        <v>-1.3380539394833746E-2</v>
      </c>
    </row>
    <row r="1015" spans="2:7" x14ac:dyDescent="0.35">
      <c r="B1015" s="191">
        <v>42185</v>
      </c>
      <c r="C1015" s="72">
        <v>115.39</v>
      </c>
      <c r="D1015" s="192">
        <f t="shared" si="32"/>
        <v>8.2311999999999994</v>
      </c>
      <c r="E1015">
        <v>2.0428015564202262E-2</v>
      </c>
      <c r="F1015">
        <v>1012</v>
      </c>
      <c r="G1015">
        <f t="shared" ca="1" si="33"/>
        <v>8.4494988482744157E-3</v>
      </c>
    </row>
    <row r="1016" spans="2:7" x14ac:dyDescent="0.35">
      <c r="B1016" s="191">
        <v>36857</v>
      </c>
      <c r="C1016" s="72">
        <v>12.5</v>
      </c>
      <c r="D1016" s="192">
        <f t="shared" si="32"/>
        <v>-0.79531684951694781</v>
      </c>
      <c r="E1016">
        <v>2.0408163265306145E-2</v>
      </c>
      <c r="F1016">
        <v>1013</v>
      </c>
      <c r="G1016">
        <f t="shared" ca="1" si="33"/>
        <v>6.8942556478686556E-3</v>
      </c>
    </row>
    <row r="1017" spans="2:7" x14ac:dyDescent="0.35">
      <c r="B1017" s="191">
        <v>39512</v>
      </c>
      <c r="C1017" s="72">
        <v>61.07</v>
      </c>
      <c r="D1017" s="192">
        <f t="shared" si="32"/>
        <v>2.6900302114803623</v>
      </c>
      <c r="E1017">
        <v>2.0384294068504616E-2</v>
      </c>
      <c r="F1017">
        <v>1014</v>
      </c>
      <c r="G1017">
        <f t="shared" ca="1" si="33"/>
        <v>-9.4880351554403229E-4</v>
      </c>
    </row>
    <row r="1018" spans="2:7" x14ac:dyDescent="0.35">
      <c r="B1018" s="191">
        <v>37790</v>
      </c>
      <c r="C1018" s="72">
        <v>16.55</v>
      </c>
      <c r="D1018" s="192">
        <f t="shared" si="32"/>
        <v>-0.81991294885745369</v>
      </c>
      <c r="E1018">
        <v>2.034525277435284E-2</v>
      </c>
      <c r="F1018">
        <v>1015</v>
      </c>
      <c r="G1018">
        <f t="shared" ca="1" si="33"/>
        <v>3.16446688422534E-2</v>
      </c>
    </row>
    <row r="1019" spans="2:7" x14ac:dyDescent="0.35">
      <c r="B1019" s="191">
        <v>40346</v>
      </c>
      <c r="C1019" s="72">
        <v>91.9</v>
      </c>
      <c r="D1019" s="192">
        <f t="shared" si="32"/>
        <v>0.63232682060390788</v>
      </c>
      <c r="E1019">
        <v>2.0317530809370599E-2</v>
      </c>
      <c r="F1019">
        <v>1016</v>
      </c>
      <c r="G1019">
        <f t="shared" ca="1" si="33"/>
        <v>1.6467715803281949E-2</v>
      </c>
    </row>
    <row r="1020" spans="2:7" x14ac:dyDescent="0.35">
      <c r="B1020" s="191">
        <v>39710</v>
      </c>
      <c r="C1020" s="72">
        <v>56.3</v>
      </c>
      <c r="D1020" s="192">
        <f t="shared" si="32"/>
        <v>8.5990684342529544E-3</v>
      </c>
      <c r="E1020">
        <v>2.029720913374411E-2</v>
      </c>
      <c r="F1020">
        <v>1017</v>
      </c>
      <c r="G1020">
        <f t="shared" ca="1" si="33"/>
        <v>-1.1568755237735673E-2</v>
      </c>
    </row>
    <row r="1021" spans="2:7" x14ac:dyDescent="0.35">
      <c r="B1021" s="191">
        <v>39689</v>
      </c>
      <c r="C1021" s="72">
        <v>55.82</v>
      </c>
      <c r="D1021" s="192">
        <f t="shared" si="32"/>
        <v>-0.78335791352945749</v>
      </c>
      <c r="E1021">
        <v>2.0288795467007903E-2</v>
      </c>
      <c r="F1021">
        <v>1018</v>
      </c>
      <c r="G1021">
        <f t="shared" ca="1" si="33"/>
        <v>-7.8878442659991235E-3</v>
      </c>
    </row>
    <row r="1022" spans="2:7" x14ac:dyDescent="0.35">
      <c r="B1022" s="191">
        <v>43749</v>
      </c>
      <c r="C1022" s="72">
        <v>257.66000000000003</v>
      </c>
      <c r="D1022" s="192">
        <f t="shared" si="32"/>
        <v>3.919992362039336</v>
      </c>
      <c r="E1022">
        <v>2.0274015997465922E-2</v>
      </c>
      <c r="F1022">
        <v>1019</v>
      </c>
      <c r="G1022">
        <f t="shared" ca="1" si="33"/>
        <v>-2.5320911827305635E-2</v>
      </c>
    </row>
    <row r="1023" spans="2:7" x14ac:dyDescent="0.35">
      <c r="B1023" s="191">
        <v>39065</v>
      </c>
      <c r="C1023" s="72">
        <v>52.37</v>
      </c>
      <c r="D1023" s="192">
        <f t="shared" si="32"/>
        <v>-0.45842812823164425</v>
      </c>
      <c r="E1023">
        <v>2.0261055912721648E-2</v>
      </c>
      <c r="F1023">
        <v>1020</v>
      </c>
      <c r="G1023">
        <f t="shared" ca="1" si="33"/>
        <v>2.4432759333910491E-2</v>
      </c>
    </row>
    <row r="1024" spans="2:7" x14ac:dyDescent="0.35">
      <c r="B1024" s="191">
        <v>40975</v>
      </c>
      <c r="C1024" s="72">
        <v>96.7</v>
      </c>
      <c r="D1024" s="192">
        <f t="shared" si="32"/>
        <v>4.8112980769230766</v>
      </c>
      <c r="E1024">
        <v>2.0257438278117768E-2</v>
      </c>
      <c r="F1024">
        <v>1021</v>
      </c>
      <c r="G1024">
        <f t="shared" ca="1" si="33"/>
        <v>-1.674714577013019E-2</v>
      </c>
    </row>
    <row r="1025" spans="2:7" x14ac:dyDescent="0.35">
      <c r="B1025" s="191">
        <v>36075</v>
      </c>
      <c r="C1025" s="72">
        <v>16.64</v>
      </c>
      <c r="D1025" s="192">
        <f t="shared" si="32"/>
        <v>-0.72730252376270077</v>
      </c>
      <c r="E1025">
        <v>2.0232985898221978E-2</v>
      </c>
      <c r="F1025">
        <v>1022</v>
      </c>
      <c r="G1025">
        <f t="shared" ca="1" si="33"/>
        <v>-1.2424398889997927E-2</v>
      </c>
    </row>
    <row r="1026" spans="2:7" x14ac:dyDescent="0.35">
      <c r="B1026" s="191">
        <v>39533</v>
      </c>
      <c r="C1026" s="72">
        <v>61.02</v>
      </c>
      <c r="D1026" s="192">
        <f t="shared" si="32"/>
        <v>4.4972972972972975</v>
      </c>
      <c r="E1026">
        <v>2.0230730647049056E-2</v>
      </c>
      <c r="F1026">
        <v>1023</v>
      </c>
      <c r="G1026">
        <f t="shared" ca="1" si="33"/>
        <v>9.2089658799648123E-3</v>
      </c>
    </row>
    <row r="1027" spans="2:7" x14ac:dyDescent="0.35">
      <c r="B1027" s="191">
        <v>37412</v>
      </c>
      <c r="C1027" s="72">
        <v>11.1</v>
      </c>
      <c r="D1027" s="192">
        <f t="shared" si="32"/>
        <v>-0.67169476486246671</v>
      </c>
      <c r="E1027">
        <v>2.0220588235293935E-2</v>
      </c>
      <c r="F1027">
        <v>1024</v>
      </c>
      <c r="G1027">
        <f t="shared" ca="1" si="33"/>
        <v>3.8746248630013389E-3</v>
      </c>
    </row>
    <row r="1028" spans="2:7" x14ac:dyDescent="0.35">
      <c r="B1028" s="191">
        <v>38352</v>
      </c>
      <c r="C1028" s="72">
        <v>33.81</v>
      </c>
      <c r="D1028" s="192">
        <f t="shared" ref="D1028:D1091" si="34">C1028/C1029-1</f>
        <v>-0.34993270524899056</v>
      </c>
      <c r="E1028">
        <v>2.021726010863012E-2</v>
      </c>
      <c r="F1028">
        <v>1025</v>
      </c>
      <c r="G1028">
        <f t="shared" ca="1" si="33"/>
        <v>1.6797199819386481E-2</v>
      </c>
    </row>
    <row r="1029" spans="2:7" x14ac:dyDescent="0.35">
      <c r="B1029" s="191">
        <v>38890</v>
      </c>
      <c r="C1029" s="72">
        <v>52.01</v>
      </c>
      <c r="D1029" s="192">
        <f t="shared" si="34"/>
        <v>-0.17679645457423243</v>
      </c>
      <c r="E1029">
        <v>2.0204001569242847E-2</v>
      </c>
      <c r="F1029">
        <v>1026</v>
      </c>
      <c r="G1029">
        <f t="shared" ref="G1029:G1092" ca="1" si="35">_xlfn.NORM.INV(RAND(),M$5,M$6)</f>
        <v>2.3021851717760274E-2</v>
      </c>
    </row>
    <row r="1030" spans="2:7" x14ac:dyDescent="0.35">
      <c r="B1030" s="191">
        <v>39505</v>
      </c>
      <c r="C1030" s="72">
        <v>63.18</v>
      </c>
      <c r="D1030" s="192">
        <f t="shared" si="34"/>
        <v>1.3539493293591653</v>
      </c>
      <c r="E1030">
        <v>2.018407879864359E-2</v>
      </c>
      <c r="F1030">
        <v>1027</v>
      </c>
      <c r="G1030">
        <f t="shared" ca="1" si="35"/>
        <v>-1.5728123413884104E-2</v>
      </c>
    </row>
    <row r="1031" spans="2:7" x14ac:dyDescent="0.35">
      <c r="B1031" s="191">
        <v>38112</v>
      </c>
      <c r="C1031" s="72">
        <v>26.84</v>
      </c>
      <c r="D1031" s="192">
        <f t="shared" si="34"/>
        <v>-0.81346862186392377</v>
      </c>
      <c r="E1031">
        <v>2.014443177499059E-2</v>
      </c>
      <c r="F1031">
        <v>1028</v>
      </c>
      <c r="G1031">
        <f t="shared" ca="1" si="35"/>
        <v>6.7379047306347188E-3</v>
      </c>
    </row>
    <row r="1032" spans="2:7" x14ac:dyDescent="0.35">
      <c r="B1032" s="191">
        <v>41900</v>
      </c>
      <c r="C1032" s="72">
        <v>143.88999999999999</v>
      </c>
      <c r="D1032" s="192">
        <f t="shared" si="34"/>
        <v>10.356748224151538</v>
      </c>
      <c r="E1032">
        <v>2.0134704005671633E-2</v>
      </c>
      <c r="F1032">
        <v>1029</v>
      </c>
      <c r="G1032">
        <f t="shared" ca="1" si="35"/>
        <v>-9.1796917605706397E-3</v>
      </c>
    </row>
    <row r="1033" spans="2:7" x14ac:dyDescent="0.35">
      <c r="B1033" s="191">
        <v>37420</v>
      </c>
      <c r="C1033" s="72">
        <v>12.67</v>
      </c>
      <c r="D1033" s="192">
        <f t="shared" si="34"/>
        <v>-0.89540163460744648</v>
      </c>
      <c r="E1033">
        <v>2.0128824476650653E-2</v>
      </c>
      <c r="F1033">
        <v>1030</v>
      </c>
      <c r="G1033">
        <f t="shared" ca="1" si="35"/>
        <v>2.7838484798570384E-2</v>
      </c>
    </row>
    <row r="1034" spans="2:7" x14ac:dyDescent="0.35">
      <c r="B1034" s="191">
        <v>42354</v>
      </c>
      <c r="C1034" s="72">
        <v>121.13</v>
      </c>
      <c r="D1034" s="192">
        <f t="shared" si="34"/>
        <v>-0.1183492248344129</v>
      </c>
      <c r="E1034">
        <v>2.0128010779855154E-2</v>
      </c>
      <c r="F1034">
        <v>1031</v>
      </c>
      <c r="G1034">
        <f t="shared" ca="1" si="35"/>
        <v>-5.5922207313290874E-2</v>
      </c>
    </row>
    <row r="1035" spans="2:7" x14ac:dyDescent="0.35">
      <c r="B1035" s="191">
        <v>42887</v>
      </c>
      <c r="C1035" s="72">
        <v>137.38999999999999</v>
      </c>
      <c r="D1035" s="192">
        <f t="shared" si="34"/>
        <v>6.9600231749710302</v>
      </c>
      <c r="E1035">
        <v>2.0121770121769966E-2</v>
      </c>
      <c r="F1035">
        <v>1032</v>
      </c>
      <c r="G1035">
        <f t="shared" ca="1" si="35"/>
        <v>-9.2195069747659907E-3</v>
      </c>
    </row>
    <row r="1036" spans="2:7" x14ac:dyDescent="0.35">
      <c r="B1036" s="191">
        <v>37865</v>
      </c>
      <c r="C1036" s="72">
        <v>17.260000000000002</v>
      </c>
      <c r="D1036" s="192">
        <f t="shared" si="34"/>
        <v>-2.8700056274620023E-2</v>
      </c>
      <c r="E1036">
        <v>2.0094562647754222E-2</v>
      </c>
      <c r="F1036">
        <v>1033</v>
      </c>
      <c r="G1036">
        <f t="shared" ca="1" si="35"/>
        <v>-3.8827440074020989E-2</v>
      </c>
    </row>
    <row r="1037" spans="2:7" x14ac:dyDescent="0.35">
      <c r="B1037" s="191">
        <v>37874</v>
      </c>
      <c r="C1037" s="72">
        <v>17.77</v>
      </c>
      <c r="D1037" s="192">
        <f t="shared" si="34"/>
        <v>-0.52089511997843085</v>
      </c>
      <c r="E1037">
        <v>2.0091848450057181E-2</v>
      </c>
      <c r="F1037">
        <v>1034</v>
      </c>
      <c r="G1037">
        <f t="shared" ca="1" si="35"/>
        <v>-1.2385316975993006E-2</v>
      </c>
    </row>
    <row r="1038" spans="2:7" x14ac:dyDescent="0.35">
      <c r="B1038" s="191">
        <v>38439</v>
      </c>
      <c r="C1038" s="72">
        <v>37.090000000000003</v>
      </c>
      <c r="D1038" s="192">
        <f t="shared" si="34"/>
        <v>-0.96894727147904425</v>
      </c>
      <c r="E1038">
        <v>2.0077007700770144E-2</v>
      </c>
      <c r="F1038">
        <v>1035</v>
      </c>
      <c r="G1038">
        <f t="shared" ca="1" si="35"/>
        <v>9.3108700613559175E-3</v>
      </c>
    </row>
    <row r="1039" spans="2:7" x14ac:dyDescent="0.35">
      <c r="B1039" s="191">
        <v>45561</v>
      </c>
      <c r="C1039" s="72">
        <v>1194.42</v>
      </c>
      <c r="D1039" s="192">
        <f t="shared" si="34"/>
        <v>7.6577268773557545</v>
      </c>
      <c r="E1039">
        <v>2.0052265701060668E-2</v>
      </c>
      <c r="F1039">
        <v>1036</v>
      </c>
      <c r="G1039">
        <f t="shared" ca="1" si="35"/>
        <v>-2.122826591821796E-3</v>
      </c>
    </row>
    <row r="1040" spans="2:7" x14ac:dyDescent="0.35">
      <c r="B1040" s="191">
        <v>41837</v>
      </c>
      <c r="C1040" s="72">
        <v>137.96</v>
      </c>
      <c r="D1040" s="192">
        <f t="shared" si="34"/>
        <v>0.90710533591374065</v>
      </c>
      <c r="E1040">
        <v>2.003696857670989E-2</v>
      </c>
      <c r="F1040">
        <v>1037</v>
      </c>
      <c r="G1040">
        <f t="shared" ca="1" si="35"/>
        <v>-2.0648933056459412E-3</v>
      </c>
    </row>
    <row r="1041" spans="2:7" x14ac:dyDescent="0.35">
      <c r="B1041" s="191">
        <v>40841</v>
      </c>
      <c r="C1041" s="72">
        <v>72.34</v>
      </c>
      <c r="D1041" s="192">
        <f t="shared" si="34"/>
        <v>-0.66298625669694844</v>
      </c>
      <c r="E1041">
        <v>2.0022560631697717E-2</v>
      </c>
      <c r="F1041">
        <v>1038</v>
      </c>
      <c r="G1041">
        <f t="shared" ca="1" si="35"/>
        <v>-3.7454819099402748E-3</v>
      </c>
    </row>
    <row r="1042" spans="2:7" x14ac:dyDescent="0.35">
      <c r="B1042" s="191">
        <v>43385</v>
      </c>
      <c r="C1042" s="72">
        <v>214.65</v>
      </c>
      <c r="D1042" s="192">
        <f t="shared" si="34"/>
        <v>8.5655080213903734</v>
      </c>
      <c r="E1042">
        <v>2.0005702337958509E-2</v>
      </c>
      <c r="F1042">
        <v>1039</v>
      </c>
      <c r="G1042">
        <f t="shared" ca="1" si="35"/>
        <v>5.884942973666478E-3</v>
      </c>
    </row>
    <row r="1043" spans="2:7" x14ac:dyDescent="0.35">
      <c r="B1043" s="191">
        <v>37970</v>
      </c>
      <c r="C1043" s="72">
        <v>22.44</v>
      </c>
      <c r="D1043" s="192">
        <f t="shared" si="34"/>
        <v>0.91304347826086962</v>
      </c>
      <c r="E1043">
        <v>2.0000000000000018E-2</v>
      </c>
      <c r="F1043">
        <v>1040</v>
      </c>
      <c r="G1043">
        <f t="shared" ca="1" si="35"/>
        <v>1.9038460676837734E-3</v>
      </c>
    </row>
    <row r="1044" spans="2:7" x14ac:dyDescent="0.35">
      <c r="B1044" s="191">
        <v>37068</v>
      </c>
      <c r="C1044" s="72">
        <v>11.73</v>
      </c>
      <c r="D1044" s="192">
        <f t="shared" si="34"/>
        <v>-4.2448979591836689E-2</v>
      </c>
      <c r="E1044">
        <v>2.0000000000000018E-2</v>
      </c>
      <c r="F1044">
        <v>1041</v>
      </c>
      <c r="G1044">
        <f t="shared" ca="1" si="35"/>
        <v>4.0899386472637675E-2</v>
      </c>
    </row>
    <row r="1045" spans="2:7" x14ac:dyDescent="0.35">
      <c r="B1045" s="191">
        <v>36854</v>
      </c>
      <c r="C1045" s="72">
        <v>12.25</v>
      </c>
      <c r="D1045" s="192">
        <f t="shared" si="34"/>
        <v>-0.78580171358629136</v>
      </c>
      <c r="E1045">
        <v>1.9983347210657865E-2</v>
      </c>
      <c r="F1045">
        <v>1042</v>
      </c>
      <c r="G1045">
        <f t="shared" ca="1" si="35"/>
        <v>1.5461602591801906E-2</v>
      </c>
    </row>
    <row r="1046" spans="2:7" x14ac:dyDescent="0.35">
      <c r="B1046" s="191">
        <v>40003</v>
      </c>
      <c r="C1046" s="72">
        <v>57.19</v>
      </c>
      <c r="D1046" s="192">
        <f t="shared" si="34"/>
        <v>-0.52365483924704315</v>
      </c>
      <c r="E1046">
        <v>1.9975031210986316E-2</v>
      </c>
      <c r="F1046">
        <v>1043</v>
      </c>
      <c r="G1046">
        <f t="shared" ca="1" si="35"/>
        <v>1.7266718989155539E-2</v>
      </c>
    </row>
    <row r="1047" spans="2:7" x14ac:dyDescent="0.35">
      <c r="B1047" s="191">
        <v>42164</v>
      </c>
      <c r="C1047" s="72">
        <v>120.06</v>
      </c>
      <c r="D1047" s="192">
        <f t="shared" si="34"/>
        <v>-0.33470021057298016</v>
      </c>
      <c r="E1047">
        <v>1.9964319089287308E-2</v>
      </c>
      <c r="F1047">
        <v>1044</v>
      </c>
      <c r="G1047">
        <f t="shared" ca="1" si="35"/>
        <v>3.0900512163663914E-2</v>
      </c>
    </row>
    <row r="1048" spans="2:7" x14ac:dyDescent="0.35">
      <c r="B1048" s="191">
        <v>42965</v>
      </c>
      <c r="C1048" s="72">
        <v>180.46</v>
      </c>
      <c r="D1048" s="192">
        <f t="shared" si="34"/>
        <v>2.0395822806131045</v>
      </c>
      <c r="E1048">
        <v>1.9951393206352863E-2</v>
      </c>
      <c r="F1048">
        <v>1045</v>
      </c>
      <c r="G1048">
        <f t="shared" ca="1" si="35"/>
        <v>1.3510475749721261E-3</v>
      </c>
    </row>
    <row r="1049" spans="2:7" x14ac:dyDescent="0.35">
      <c r="B1049" s="191">
        <v>38667</v>
      </c>
      <c r="C1049" s="72">
        <v>59.37</v>
      </c>
      <c r="D1049" s="192">
        <f t="shared" si="34"/>
        <v>1.3182350644279577</v>
      </c>
      <c r="E1049">
        <v>1.9927847448891978E-2</v>
      </c>
      <c r="F1049">
        <v>1046</v>
      </c>
      <c r="G1049">
        <f t="shared" ca="1" si="35"/>
        <v>-1.0219889373112583E-3</v>
      </c>
    </row>
    <row r="1050" spans="2:7" x14ac:dyDescent="0.35">
      <c r="B1050" s="191">
        <v>35858</v>
      </c>
      <c r="C1050" s="72">
        <v>25.61</v>
      </c>
      <c r="D1050" s="192">
        <f t="shared" si="34"/>
        <v>0.51448846836191597</v>
      </c>
      <c r="E1050">
        <v>1.991238550378327E-2</v>
      </c>
      <c r="F1050">
        <v>1047</v>
      </c>
      <c r="G1050">
        <f t="shared" ca="1" si="35"/>
        <v>3.1555298932365645E-2</v>
      </c>
    </row>
    <row r="1051" spans="2:7" x14ac:dyDescent="0.35">
      <c r="B1051" s="191">
        <v>35958</v>
      </c>
      <c r="C1051" s="72">
        <v>16.91</v>
      </c>
      <c r="D1051" s="192">
        <f t="shared" si="34"/>
        <v>0.57010213556174572</v>
      </c>
      <c r="E1051">
        <v>1.9903498190591229E-2</v>
      </c>
      <c r="F1051">
        <v>1048</v>
      </c>
      <c r="G1051">
        <f t="shared" ca="1" si="35"/>
        <v>2.6015383618524953E-2</v>
      </c>
    </row>
    <row r="1052" spans="2:7" x14ac:dyDescent="0.35">
      <c r="B1052" s="191">
        <v>37293</v>
      </c>
      <c r="C1052" s="72">
        <v>10.77</v>
      </c>
      <c r="D1052" s="192">
        <f t="shared" si="34"/>
        <v>-0.98529512158490462</v>
      </c>
      <c r="E1052">
        <v>1.9886363636363535E-2</v>
      </c>
      <c r="F1052">
        <v>1049</v>
      </c>
      <c r="G1052">
        <f t="shared" ca="1" si="35"/>
        <v>-2.9936118451990568E-2</v>
      </c>
    </row>
    <row r="1053" spans="2:7" x14ac:dyDescent="0.35">
      <c r="B1053" s="191">
        <v>44846</v>
      </c>
      <c r="C1053" s="72">
        <v>732.41</v>
      </c>
      <c r="D1053" s="192">
        <f t="shared" si="34"/>
        <v>20.928443113772456</v>
      </c>
      <c r="E1053">
        <v>1.9870777285766028E-2</v>
      </c>
      <c r="F1053">
        <v>1050</v>
      </c>
      <c r="G1053">
        <f t="shared" ca="1" si="35"/>
        <v>2.2379001309591501E-2</v>
      </c>
    </row>
    <row r="1054" spans="2:7" x14ac:dyDescent="0.35">
      <c r="B1054" s="191">
        <v>36517</v>
      </c>
      <c r="C1054" s="72">
        <v>33.4</v>
      </c>
      <c r="D1054" s="192">
        <f t="shared" si="34"/>
        <v>0.62293488824101084</v>
      </c>
      <c r="E1054">
        <v>1.984732824427482E-2</v>
      </c>
      <c r="F1054">
        <v>1051</v>
      </c>
      <c r="G1054">
        <f t="shared" ca="1" si="35"/>
        <v>-9.2518958228752553E-3</v>
      </c>
    </row>
    <row r="1055" spans="2:7" x14ac:dyDescent="0.35">
      <c r="B1055" s="191">
        <v>35755</v>
      </c>
      <c r="C1055" s="72">
        <v>20.58</v>
      </c>
      <c r="D1055" s="192">
        <f t="shared" si="34"/>
        <v>0.81802120141342738</v>
      </c>
      <c r="E1055">
        <v>1.9821605550049526E-2</v>
      </c>
      <c r="F1055">
        <v>1052</v>
      </c>
      <c r="G1055">
        <f t="shared" ca="1" si="35"/>
        <v>3.6925770195433897E-3</v>
      </c>
    </row>
    <row r="1056" spans="2:7" x14ac:dyDescent="0.35">
      <c r="B1056" s="191">
        <v>37473</v>
      </c>
      <c r="C1056" s="72">
        <v>11.32</v>
      </c>
      <c r="D1056" s="192">
        <f t="shared" si="34"/>
        <v>-0.33333333333333337</v>
      </c>
      <c r="E1056">
        <v>1.9819819819819839E-2</v>
      </c>
      <c r="F1056">
        <v>1053</v>
      </c>
      <c r="G1056">
        <f t="shared" ca="1" si="35"/>
        <v>3.940098527272679E-3</v>
      </c>
    </row>
    <row r="1057" spans="2:7" x14ac:dyDescent="0.35">
      <c r="B1057" s="191">
        <v>36020</v>
      </c>
      <c r="C1057" s="72">
        <v>16.98</v>
      </c>
      <c r="D1057" s="192">
        <f t="shared" si="34"/>
        <v>-0.68878299120234598</v>
      </c>
      <c r="E1057">
        <v>1.9819819819819839E-2</v>
      </c>
      <c r="F1057">
        <v>1054</v>
      </c>
      <c r="G1057">
        <f t="shared" ca="1" si="35"/>
        <v>-2.4949588311955442E-2</v>
      </c>
    </row>
    <row r="1058" spans="2:7" x14ac:dyDescent="0.35">
      <c r="B1058" s="191">
        <v>38922</v>
      </c>
      <c r="C1058" s="72">
        <v>54.56</v>
      </c>
      <c r="D1058" s="192">
        <f t="shared" si="34"/>
        <v>0.29105537150970195</v>
      </c>
      <c r="E1058">
        <v>1.9813084112149548E-2</v>
      </c>
      <c r="F1058">
        <v>1055</v>
      </c>
      <c r="G1058">
        <f t="shared" ca="1" si="35"/>
        <v>-1.8134653361177453E-2</v>
      </c>
    </row>
    <row r="1059" spans="2:7" x14ac:dyDescent="0.35">
      <c r="B1059" s="191">
        <v>38505</v>
      </c>
      <c r="C1059" s="72">
        <v>42.26</v>
      </c>
      <c r="D1059" s="192">
        <f t="shared" si="34"/>
        <v>-0.65844985048088578</v>
      </c>
      <c r="E1059">
        <v>1.9787644787644831E-2</v>
      </c>
      <c r="F1059">
        <v>1056</v>
      </c>
      <c r="G1059">
        <f t="shared" ca="1" si="35"/>
        <v>-2.350558383008753E-2</v>
      </c>
    </row>
    <row r="1060" spans="2:7" x14ac:dyDescent="0.35">
      <c r="B1060" s="191">
        <v>42205</v>
      </c>
      <c r="C1060" s="72">
        <v>123.73</v>
      </c>
      <c r="D1060" s="192">
        <f t="shared" si="34"/>
        <v>1.5256174729536638</v>
      </c>
      <c r="E1060">
        <v>1.9780763207780439E-2</v>
      </c>
      <c r="F1060">
        <v>1057</v>
      </c>
      <c r="G1060">
        <f t="shared" ca="1" si="35"/>
        <v>8.0820624323992233E-3</v>
      </c>
    </row>
    <row r="1061" spans="2:7" x14ac:dyDescent="0.35">
      <c r="B1061" s="191">
        <v>39836</v>
      </c>
      <c r="C1061" s="72">
        <v>48.99</v>
      </c>
      <c r="D1061" s="192">
        <f t="shared" si="34"/>
        <v>-0.28198739557379449</v>
      </c>
      <c r="E1061">
        <v>1.9775187343880063E-2</v>
      </c>
      <c r="F1061">
        <v>1058</v>
      </c>
      <c r="G1061">
        <f t="shared" ca="1" si="35"/>
        <v>-2.6235838196766899E-2</v>
      </c>
    </row>
    <row r="1062" spans="2:7" x14ac:dyDescent="0.35">
      <c r="B1062" s="191">
        <v>38768</v>
      </c>
      <c r="C1062" s="72">
        <v>68.23</v>
      </c>
      <c r="D1062" s="192">
        <f t="shared" si="34"/>
        <v>-0.70069310405334262</v>
      </c>
      <c r="E1062">
        <v>1.9727992826184648E-2</v>
      </c>
      <c r="F1062">
        <v>1059</v>
      </c>
      <c r="G1062">
        <f t="shared" ca="1" si="35"/>
        <v>-1.6105968856944004E-3</v>
      </c>
    </row>
    <row r="1063" spans="2:7" x14ac:dyDescent="0.35">
      <c r="B1063" s="191">
        <v>43304</v>
      </c>
      <c r="C1063" s="72">
        <v>227.96</v>
      </c>
      <c r="D1063" s="192">
        <f t="shared" si="34"/>
        <v>0.77635782747603832</v>
      </c>
      <c r="E1063">
        <v>1.9727130395884585E-2</v>
      </c>
      <c r="F1063">
        <v>1060</v>
      </c>
      <c r="G1063">
        <f t="shared" ca="1" si="35"/>
        <v>-1.4572351854510801E-2</v>
      </c>
    </row>
    <row r="1064" spans="2:7" x14ac:dyDescent="0.35">
      <c r="B1064" s="191">
        <v>42646</v>
      </c>
      <c r="C1064" s="72">
        <v>128.33000000000001</v>
      </c>
      <c r="D1064" s="192">
        <f t="shared" si="34"/>
        <v>3.5897711015736773</v>
      </c>
      <c r="E1064">
        <v>1.9705999205403391E-2</v>
      </c>
      <c r="F1064">
        <v>1061</v>
      </c>
      <c r="G1064">
        <f t="shared" ca="1" si="35"/>
        <v>-5.7503419838468494E-3</v>
      </c>
    </row>
    <row r="1065" spans="2:7" x14ac:dyDescent="0.35">
      <c r="B1065" s="191">
        <v>38223</v>
      </c>
      <c r="C1065" s="72">
        <v>27.96</v>
      </c>
      <c r="D1065" s="192">
        <f t="shared" si="34"/>
        <v>-0.7823277539898793</v>
      </c>
      <c r="E1065">
        <v>1.9693654266958349E-2</v>
      </c>
      <c r="F1065">
        <v>1062</v>
      </c>
      <c r="G1065">
        <f t="shared" ca="1" si="35"/>
        <v>3.1852729000549848E-2</v>
      </c>
    </row>
    <row r="1066" spans="2:7" x14ac:dyDescent="0.35">
      <c r="B1066" s="191">
        <v>42362</v>
      </c>
      <c r="C1066" s="72">
        <v>128.44999999999999</v>
      </c>
      <c r="D1066" s="192">
        <f t="shared" si="34"/>
        <v>-0.1274369947693772</v>
      </c>
      <c r="E1066">
        <v>1.9687227117567652E-2</v>
      </c>
      <c r="F1066">
        <v>1063</v>
      </c>
      <c r="G1066">
        <f t="shared" ca="1" si="35"/>
        <v>-2.4953629142221472E-2</v>
      </c>
    </row>
    <row r="1067" spans="2:7" x14ac:dyDescent="0.35">
      <c r="B1067" s="191">
        <v>41817</v>
      </c>
      <c r="C1067" s="72">
        <v>147.21</v>
      </c>
      <c r="D1067" s="192">
        <f t="shared" si="34"/>
        <v>-0.74345166518534</v>
      </c>
      <c r="E1067">
        <v>1.9671676941192873E-2</v>
      </c>
      <c r="F1067">
        <v>1064</v>
      </c>
      <c r="G1067">
        <f t="shared" ca="1" si="35"/>
        <v>4.7478767950686436E-3</v>
      </c>
    </row>
    <row r="1068" spans="2:7" x14ac:dyDescent="0.35">
      <c r="B1068" s="191">
        <v>44197</v>
      </c>
      <c r="C1068" s="72">
        <v>573.80999999999995</v>
      </c>
      <c r="D1068" s="192">
        <f t="shared" si="34"/>
        <v>23.563784246575342</v>
      </c>
      <c r="E1068">
        <v>1.965348733896044E-2</v>
      </c>
      <c r="F1068">
        <v>1065</v>
      </c>
      <c r="G1068">
        <f t="shared" ca="1" si="35"/>
        <v>-1.016236455829519E-2</v>
      </c>
    </row>
    <row r="1069" spans="2:7" x14ac:dyDescent="0.35">
      <c r="B1069" s="191">
        <v>35808</v>
      </c>
      <c r="C1069" s="72">
        <v>23.36</v>
      </c>
      <c r="D1069" s="192">
        <f t="shared" si="34"/>
        <v>-0.10084680523479606</v>
      </c>
      <c r="E1069">
        <v>1.9642077695329441E-2</v>
      </c>
      <c r="F1069">
        <v>1066</v>
      </c>
      <c r="G1069">
        <f t="shared" ca="1" si="35"/>
        <v>5.6253727824184668E-2</v>
      </c>
    </row>
    <row r="1070" spans="2:7" x14ac:dyDescent="0.35">
      <c r="B1070" s="191">
        <v>35856</v>
      </c>
      <c r="C1070" s="72">
        <v>25.98</v>
      </c>
      <c r="D1070" s="192">
        <f t="shared" si="34"/>
        <v>-0.79102316602316602</v>
      </c>
      <c r="E1070">
        <v>1.9623233908948157E-2</v>
      </c>
      <c r="F1070">
        <v>1067</v>
      </c>
      <c r="G1070">
        <f t="shared" ca="1" si="35"/>
        <v>5.2457759300261343E-2</v>
      </c>
    </row>
    <row r="1071" spans="2:7" x14ac:dyDescent="0.35">
      <c r="B1071" s="191">
        <v>42579</v>
      </c>
      <c r="C1071" s="72">
        <v>124.32</v>
      </c>
      <c r="D1071" s="192">
        <f t="shared" si="34"/>
        <v>-4.022234231452182E-2</v>
      </c>
      <c r="E1071">
        <v>1.9601410645452289E-2</v>
      </c>
      <c r="F1071">
        <v>1068</v>
      </c>
      <c r="G1071">
        <f t="shared" ca="1" si="35"/>
        <v>-1.2763355054820983E-2</v>
      </c>
    </row>
    <row r="1072" spans="2:7" x14ac:dyDescent="0.35">
      <c r="B1072" s="191">
        <v>41536</v>
      </c>
      <c r="C1072" s="72">
        <v>129.53</v>
      </c>
      <c r="D1072" s="192">
        <f t="shared" si="34"/>
        <v>5.0356795329224768E-2</v>
      </c>
      <c r="E1072">
        <v>1.9600125944584379E-2</v>
      </c>
      <c r="F1072">
        <v>1069</v>
      </c>
      <c r="G1072">
        <f t="shared" ca="1" si="35"/>
        <v>-2.8522457161936038E-3</v>
      </c>
    </row>
    <row r="1073" spans="2:7" x14ac:dyDescent="0.35">
      <c r="B1073" s="191">
        <v>41183</v>
      </c>
      <c r="C1073" s="72">
        <v>123.32</v>
      </c>
      <c r="D1073" s="192">
        <f t="shared" si="34"/>
        <v>1.1141779530258873</v>
      </c>
      <c r="E1073">
        <v>1.9594873914840827E-2</v>
      </c>
      <c r="F1073">
        <v>1070</v>
      </c>
      <c r="G1073">
        <f t="shared" ca="1" si="35"/>
        <v>-5.8690723145738135E-3</v>
      </c>
    </row>
    <row r="1074" spans="2:7" x14ac:dyDescent="0.35">
      <c r="B1074" s="191">
        <v>39335</v>
      </c>
      <c r="C1074" s="72">
        <v>58.33</v>
      </c>
      <c r="D1074" s="192">
        <f t="shared" si="34"/>
        <v>-0.94753741545546122</v>
      </c>
      <c r="E1074">
        <v>1.9576997028491583E-2</v>
      </c>
      <c r="F1074">
        <v>1071</v>
      </c>
      <c r="G1074">
        <f t="shared" ca="1" si="35"/>
        <v>-6.1354777727661404E-3</v>
      </c>
    </row>
    <row r="1075" spans="2:7" x14ac:dyDescent="0.35">
      <c r="B1075" s="191">
        <v>45390</v>
      </c>
      <c r="C1075" s="72">
        <v>1111.8399999999999</v>
      </c>
      <c r="D1075" s="192">
        <f t="shared" si="34"/>
        <v>10.087355404866374</v>
      </c>
      <c r="E1075">
        <v>1.954095714927595E-2</v>
      </c>
      <c r="F1075">
        <v>1072</v>
      </c>
      <c r="G1075">
        <f t="shared" ca="1" si="35"/>
        <v>-9.0762048148516246E-3</v>
      </c>
    </row>
    <row r="1076" spans="2:7" x14ac:dyDescent="0.35">
      <c r="B1076" s="191">
        <v>40982</v>
      </c>
      <c r="C1076" s="72">
        <v>100.28</v>
      </c>
      <c r="D1076" s="192">
        <f t="shared" si="34"/>
        <v>0.68255033557046985</v>
      </c>
      <c r="E1076">
        <v>1.9520130134200953E-2</v>
      </c>
      <c r="F1076">
        <v>1073</v>
      </c>
      <c r="G1076">
        <f t="shared" ca="1" si="35"/>
        <v>3.6141729994610523E-2</v>
      </c>
    </row>
    <row r="1077" spans="2:7" x14ac:dyDescent="0.35">
      <c r="B1077" s="191">
        <v>38581</v>
      </c>
      <c r="C1077" s="72">
        <v>59.6</v>
      </c>
      <c r="D1077" s="192">
        <f t="shared" si="34"/>
        <v>-0.19817032153908243</v>
      </c>
      <c r="E1077">
        <v>1.9500513171399225E-2</v>
      </c>
      <c r="F1077">
        <v>1074</v>
      </c>
      <c r="G1077">
        <f t="shared" ca="1" si="35"/>
        <v>7.9178986076367947E-2</v>
      </c>
    </row>
    <row r="1078" spans="2:7" x14ac:dyDescent="0.35">
      <c r="B1078" s="191">
        <v>40603</v>
      </c>
      <c r="C1078" s="72">
        <v>74.33</v>
      </c>
      <c r="D1078" s="192">
        <f t="shared" si="34"/>
        <v>0.17239747634069391</v>
      </c>
      <c r="E1078">
        <v>1.9476066383212309E-2</v>
      </c>
      <c r="F1078">
        <v>1075</v>
      </c>
      <c r="G1078">
        <f t="shared" ca="1" si="35"/>
        <v>6.1550264487511795E-2</v>
      </c>
    </row>
    <row r="1079" spans="2:7" x14ac:dyDescent="0.35">
      <c r="B1079" s="191">
        <v>38680</v>
      </c>
      <c r="C1079" s="72">
        <v>63.4</v>
      </c>
      <c r="D1079" s="192">
        <f t="shared" si="34"/>
        <v>0.22157996146435455</v>
      </c>
      <c r="E1079">
        <v>1.945650426113521E-2</v>
      </c>
      <c r="F1079">
        <v>1076</v>
      </c>
      <c r="G1079">
        <f t="shared" ca="1" si="35"/>
        <v>4.0304720496559523E-3</v>
      </c>
    </row>
    <row r="1080" spans="2:7" x14ac:dyDescent="0.35">
      <c r="B1080" s="191">
        <v>38862</v>
      </c>
      <c r="C1080" s="72">
        <v>51.9</v>
      </c>
      <c r="D1080" s="192">
        <f t="shared" si="34"/>
        <v>0.49956659924877211</v>
      </c>
      <c r="E1080">
        <v>1.9446081319976383E-2</v>
      </c>
      <c r="F1080">
        <v>1077</v>
      </c>
      <c r="G1080">
        <f t="shared" ca="1" si="35"/>
        <v>-5.5168964938623846E-2</v>
      </c>
    </row>
    <row r="1081" spans="2:7" x14ac:dyDescent="0.35">
      <c r="B1081" s="191">
        <v>38380</v>
      </c>
      <c r="C1081" s="72">
        <v>34.61</v>
      </c>
      <c r="D1081" s="192">
        <f t="shared" si="34"/>
        <v>-0.6766327197981874</v>
      </c>
      <c r="E1081">
        <v>1.9440353460971949E-2</v>
      </c>
      <c r="F1081">
        <v>1078</v>
      </c>
      <c r="G1081">
        <f t="shared" ca="1" si="35"/>
        <v>-4.6437669523966961E-2</v>
      </c>
    </row>
    <row r="1082" spans="2:7" x14ac:dyDescent="0.35">
      <c r="B1082" s="191">
        <v>42473</v>
      </c>
      <c r="C1082" s="72">
        <v>107.03</v>
      </c>
      <c r="D1082" s="192">
        <f t="shared" si="34"/>
        <v>-0.91087591909468657</v>
      </c>
      <c r="E1082">
        <v>1.9430421944947263E-2</v>
      </c>
      <c r="F1082">
        <v>1079</v>
      </c>
      <c r="G1082">
        <f t="shared" ca="1" si="35"/>
        <v>-3.2855563957914578E-2</v>
      </c>
    </row>
    <row r="1083" spans="2:7" x14ac:dyDescent="0.35">
      <c r="B1083" s="191">
        <v>45530</v>
      </c>
      <c r="C1083" s="72">
        <v>1200.9100000000001</v>
      </c>
      <c r="D1083" s="192">
        <f t="shared" si="34"/>
        <v>8.0402740138512492</v>
      </c>
      <c r="E1083">
        <v>1.9422255799937282E-2</v>
      </c>
      <c r="F1083">
        <v>1080</v>
      </c>
      <c r="G1083">
        <f t="shared" ca="1" si="35"/>
        <v>-2.4434007900759527E-2</v>
      </c>
    </row>
    <row r="1084" spans="2:7" x14ac:dyDescent="0.35">
      <c r="B1084" s="191">
        <v>41738</v>
      </c>
      <c r="C1084" s="72">
        <v>132.84</v>
      </c>
      <c r="D1084" s="192">
        <f t="shared" si="34"/>
        <v>0.64263632991220465</v>
      </c>
      <c r="E1084">
        <v>1.9415240580155091E-2</v>
      </c>
      <c r="F1084">
        <v>1081</v>
      </c>
      <c r="G1084">
        <f t="shared" ca="1" si="35"/>
        <v>-1.7146458150300636E-2</v>
      </c>
    </row>
    <row r="1085" spans="2:7" x14ac:dyDescent="0.35">
      <c r="B1085" s="191">
        <v>40935</v>
      </c>
      <c r="C1085" s="72">
        <v>80.87</v>
      </c>
      <c r="D1085" s="192">
        <f t="shared" si="34"/>
        <v>-0.89667684523885571</v>
      </c>
      <c r="E1085">
        <v>1.9412580360519405E-2</v>
      </c>
      <c r="F1085">
        <v>1082</v>
      </c>
      <c r="G1085">
        <f t="shared" ca="1" si="35"/>
        <v>8.864839634649041E-3</v>
      </c>
    </row>
    <row r="1086" spans="2:7" x14ac:dyDescent="0.35">
      <c r="B1086" s="191">
        <v>44796</v>
      </c>
      <c r="C1086" s="72">
        <v>782.69</v>
      </c>
      <c r="D1086" s="192">
        <f t="shared" si="34"/>
        <v>2.3834349198115246</v>
      </c>
      <c r="E1086">
        <v>1.9393071112268956E-2</v>
      </c>
      <c r="F1086">
        <v>1083</v>
      </c>
      <c r="G1086">
        <f t="shared" ca="1" si="35"/>
        <v>4.5863450564213827E-3</v>
      </c>
    </row>
    <row r="1087" spans="2:7" x14ac:dyDescent="0.35">
      <c r="B1087" s="191">
        <v>43312</v>
      </c>
      <c r="C1087" s="72">
        <v>231.33</v>
      </c>
      <c r="D1087" s="192">
        <f t="shared" si="34"/>
        <v>1.2888097358266553</v>
      </c>
      <c r="E1087">
        <v>1.9389238972370437E-2</v>
      </c>
      <c r="F1087">
        <v>1084</v>
      </c>
      <c r="G1087">
        <f t="shared" ca="1" si="35"/>
        <v>-4.5143580368151741E-2</v>
      </c>
    </row>
    <row r="1088" spans="2:7" x14ac:dyDescent="0.35">
      <c r="B1088" s="191">
        <v>41109</v>
      </c>
      <c r="C1088" s="72">
        <v>101.07</v>
      </c>
      <c r="D1088" s="192">
        <f t="shared" si="34"/>
        <v>8.5982905982905979</v>
      </c>
      <c r="E1088">
        <v>1.9364599092284385E-2</v>
      </c>
      <c r="F1088">
        <v>1085</v>
      </c>
      <c r="G1088">
        <f t="shared" ca="1" si="35"/>
        <v>-1.0199879220526894E-2</v>
      </c>
    </row>
    <row r="1089" spans="2:7" x14ac:dyDescent="0.35">
      <c r="B1089" s="191">
        <v>37095</v>
      </c>
      <c r="C1089" s="72">
        <v>10.53</v>
      </c>
      <c r="D1089" s="192">
        <f t="shared" si="34"/>
        <v>-0.91703435234793573</v>
      </c>
      <c r="E1089">
        <v>1.9361084220716362E-2</v>
      </c>
      <c r="F1089">
        <v>1086</v>
      </c>
      <c r="G1089">
        <f t="shared" ca="1" si="35"/>
        <v>-3.0813641777451058E-2</v>
      </c>
    </row>
    <row r="1090" spans="2:7" x14ac:dyDescent="0.35">
      <c r="B1090" s="191">
        <v>41429</v>
      </c>
      <c r="C1090" s="72">
        <v>126.92</v>
      </c>
      <c r="D1090" s="192">
        <f t="shared" si="34"/>
        <v>9.9225473321858875</v>
      </c>
      <c r="E1090">
        <v>1.9355875030117931E-2</v>
      </c>
      <c r="F1090">
        <v>1087</v>
      </c>
      <c r="G1090">
        <f t="shared" ca="1" si="35"/>
        <v>9.7034346532168889E-3</v>
      </c>
    </row>
    <row r="1091" spans="2:7" x14ac:dyDescent="0.35">
      <c r="B1091" s="191">
        <v>37312</v>
      </c>
      <c r="C1091" s="72">
        <v>11.62</v>
      </c>
      <c r="D1091" s="192">
        <f t="shared" si="34"/>
        <v>-0.84730617608409986</v>
      </c>
      <c r="E1091">
        <v>1.9298245614034926E-2</v>
      </c>
      <c r="F1091">
        <v>1088</v>
      </c>
      <c r="G1091">
        <f t="shared" ca="1" si="35"/>
        <v>6.7178399205976465E-3</v>
      </c>
    </row>
    <row r="1092" spans="2:7" x14ac:dyDescent="0.35">
      <c r="B1092" s="191">
        <v>40170</v>
      </c>
      <c r="C1092" s="72">
        <v>76.099999999999994</v>
      </c>
      <c r="D1092" s="192">
        <f t="shared" ref="D1092:D1155" si="36">C1092/C1093-1</f>
        <v>-0.93279878490312784</v>
      </c>
      <c r="E1092">
        <v>1.9287436378248035E-2</v>
      </c>
      <c r="F1092">
        <v>1089</v>
      </c>
      <c r="G1092">
        <f t="shared" ca="1" si="35"/>
        <v>1.876783929087569E-2</v>
      </c>
    </row>
    <row r="1093" spans="2:7" x14ac:dyDescent="0.35">
      <c r="B1093" s="191">
        <v>46133</v>
      </c>
      <c r="C1093" s="72">
        <v>1132.42</v>
      </c>
      <c r="D1093" s="192">
        <f t="shared" si="36"/>
        <v>0.12822301040130712</v>
      </c>
      <c r="E1093">
        <v>1.9279927992799317E-2</v>
      </c>
      <c r="F1093">
        <v>1090</v>
      </c>
      <c r="G1093">
        <f t="shared" ref="G1093:G1156" ca="1" si="37">_xlfn.NORM.INV(RAND(),M$5,M$6)</f>
        <v>2.1275291913101201E-2</v>
      </c>
    </row>
    <row r="1094" spans="2:7" x14ac:dyDescent="0.35">
      <c r="B1094" s="191">
        <v>45287</v>
      </c>
      <c r="C1094" s="72">
        <v>1003.72</v>
      </c>
      <c r="D1094" s="192">
        <f t="shared" si="36"/>
        <v>6.9958575639289418</v>
      </c>
      <c r="E1094">
        <v>1.9253422153621136E-2</v>
      </c>
      <c r="F1094">
        <v>1091</v>
      </c>
      <c r="G1094">
        <f t="shared" ca="1" si="37"/>
        <v>3.4098854089826068E-2</v>
      </c>
    </row>
    <row r="1095" spans="2:7" x14ac:dyDescent="0.35">
      <c r="B1095" s="191">
        <v>41542</v>
      </c>
      <c r="C1095" s="72">
        <v>125.53</v>
      </c>
      <c r="D1095" s="192">
        <f t="shared" si="36"/>
        <v>0.79354193456208044</v>
      </c>
      <c r="E1095">
        <v>1.9243260798960771E-2</v>
      </c>
      <c r="F1095">
        <v>1092</v>
      </c>
      <c r="G1095">
        <f t="shared" ca="1" si="37"/>
        <v>1.603324285685603E-2</v>
      </c>
    </row>
    <row r="1096" spans="2:7" x14ac:dyDescent="0.35">
      <c r="B1096" s="191">
        <v>39570</v>
      </c>
      <c r="C1096" s="72">
        <v>69.989999999999995</v>
      </c>
      <c r="D1096" s="192">
        <f t="shared" si="36"/>
        <v>1.7479387514723204</v>
      </c>
      <c r="E1096">
        <v>1.9222367846220889E-2</v>
      </c>
      <c r="F1096">
        <v>1093</v>
      </c>
      <c r="G1096">
        <f t="shared" ca="1" si="37"/>
        <v>7.9673747265222201E-3</v>
      </c>
    </row>
    <row r="1097" spans="2:7" x14ac:dyDescent="0.35">
      <c r="B1097" s="191">
        <v>38092</v>
      </c>
      <c r="C1097" s="72">
        <v>25.47</v>
      </c>
      <c r="D1097" s="192">
        <f t="shared" si="36"/>
        <v>-0.96725421375400167</v>
      </c>
      <c r="E1097">
        <v>1.9207683073229287E-2</v>
      </c>
      <c r="F1097">
        <v>1094</v>
      </c>
      <c r="G1097">
        <f t="shared" ca="1" si="37"/>
        <v>4.3376491117970963E-2</v>
      </c>
    </row>
    <row r="1098" spans="2:7" x14ac:dyDescent="0.35">
      <c r="B1098" s="191">
        <v>44893</v>
      </c>
      <c r="C1098" s="72">
        <v>777.81</v>
      </c>
      <c r="D1098" s="192">
        <f t="shared" si="36"/>
        <v>5.5899347623485554</v>
      </c>
      <c r="E1098">
        <v>1.9196498768279335E-2</v>
      </c>
      <c r="F1098">
        <v>1095</v>
      </c>
      <c r="G1098">
        <f t="shared" ca="1" si="37"/>
        <v>2.2925728628170095E-2</v>
      </c>
    </row>
    <row r="1099" spans="2:7" x14ac:dyDescent="0.35">
      <c r="B1099" s="191">
        <v>42284</v>
      </c>
      <c r="C1099" s="72">
        <v>118.03</v>
      </c>
      <c r="D1099" s="192">
        <f t="shared" si="36"/>
        <v>0.84826182273723783</v>
      </c>
      <c r="E1099">
        <v>1.9169329073482455E-2</v>
      </c>
      <c r="F1099">
        <v>1096</v>
      </c>
      <c r="G1099">
        <f t="shared" ca="1" si="37"/>
        <v>1.0807679346271536E-2</v>
      </c>
    </row>
    <row r="1100" spans="2:7" x14ac:dyDescent="0.35">
      <c r="B1100" s="191">
        <v>39371</v>
      </c>
      <c r="C1100" s="72">
        <v>63.86</v>
      </c>
      <c r="D1100" s="192">
        <f t="shared" si="36"/>
        <v>1.0686750890832521</v>
      </c>
      <c r="E1100">
        <v>1.9150973507820135E-2</v>
      </c>
      <c r="F1100">
        <v>1097</v>
      </c>
      <c r="G1100">
        <f t="shared" ca="1" si="37"/>
        <v>-2.6426457781695639E-2</v>
      </c>
    </row>
    <row r="1101" spans="2:7" x14ac:dyDescent="0.35">
      <c r="B1101" s="191">
        <v>38245</v>
      </c>
      <c r="C1101" s="72">
        <v>30.87</v>
      </c>
      <c r="D1101" s="192">
        <f t="shared" si="36"/>
        <v>-0.51675015654351908</v>
      </c>
      <c r="E1101">
        <v>1.9148233740508447E-2</v>
      </c>
      <c r="F1101">
        <v>1098</v>
      </c>
      <c r="G1101">
        <f t="shared" ca="1" si="37"/>
        <v>-2.0447916174851466E-3</v>
      </c>
    </row>
    <row r="1102" spans="2:7" x14ac:dyDescent="0.35">
      <c r="B1102" s="191">
        <v>39545</v>
      </c>
      <c r="C1102" s="72">
        <v>63.88</v>
      </c>
      <c r="D1102" s="192">
        <f t="shared" si="36"/>
        <v>-0.72497524432772198</v>
      </c>
      <c r="E1102">
        <v>1.9144862795150042E-2</v>
      </c>
      <c r="F1102">
        <v>1099</v>
      </c>
      <c r="G1102">
        <f t="shared" ca="1" si="37"/>
        <v>-1.8598578090354641E-2</v>
      </c>
    </row>
    <row r="1103" spans="2:7" x14ac:dyDescent="0.35">
      <c r="B1103" s="191">
        <v>43298</v>
      </c>
      <c r="C1103" s="72">
        <v>232.27</v>
      </c>
      <c r="D1103" s="192">
        <f t="shared" si="36"/>
        <v>-0.78135384209882242</v>
      </c>
      <c r="E1103">
        <v>1.9130358474836573E-2</v>
      </c>
      <c r="F1103">
        <v>1100</v>
      </c>
      <c r="G1103">
        <f t="shared" ca="1" si="37"/>
        <v>-5.3111890571101083E-3</v>
      </c>
    </row>
    <row r="1104" spans="2:7" x14ac:dyDescent="0.35">
      <c r="B1104" s="191">
        <v>45887</v>
      </c>
      <c r="C1104" s="72">
        <v>1062.31</v>
      </c>
      <c r="D1104" s="192">
        <f t="shared" si="36"/>
        <v>89.486371379897776</v>
      </c>
      <c r="E1104">
        <v>1.9119706824766158E-2</v>
      </c>
      <c r="F1104">
        <v>1101</v>
      </c>
      <c r="G1104">
        <f t="shared" ca="1" si="37"/>
        <v>5.4062713115714265E-3</v>
      </c>
    </row>
    <row r="1105" spans="2:7" x14ac:dyDescent="0.35">
      <c r="B1105" s="191">
        <v>37643</v>
      </c>
      <c r="C1105" s="72">
        <v>11.74</v>
      </c>
      <c r="D1105" s="192">
        <f t="shared" si="36"/>
        <v>-0.51164725457570714</v>
      </c>
      <c r="E1105">
        <v>1.9097222222222321E-2</v>
      </c>
      <c r="F1105">
        <v>1102</v>
      </c>
      <c r="G1105">
        <f t="shared" ca="1" si="37"/>
        <v>-2.0226834375986248E-2</v>
      </c>
    </row>
    <row r="1106" spans="2:7" x14ac:dyDescent="0.35">
      <c r="B1106" s="191">
        <v>38155</v>
      </c>
      <c r="C1106" s="72">
        <v>24.04</v>
      </c>
      <c r="D1106" s="192">
        <f t="shared" si="36"/>
        <v>-0.61232059345266898</v>
      </c>
      <c r="E1106">
        <v>1.9075879610004121E-2</v>
      </c>
      <c r="F1106">
        <v>1103</v>
      </c>
      <c r="G1106">
        <f t="shared" ca="1" si="37"/>
        <v>-2.2612481366030338E-2</v>
      </c>
    </row>
    <row r="1107" spans="2:7" x14ac:dyDescent="0.35">
      <c r="B1107" s="191">
        <v>39254</v>
      </c>
      <c r="C1107" s="72">
        <v>62.01</v>
      </c>
      <c r="D1107" s="192">
        <f t="shared" si="36"/>
        <v>-0.44275700934579443</v>
      </c>
      <c r="E1107">
        <v>1.9063270336894034E-2</v>
      </c>
      <c r="F1107">
        <v>1104</v>
      </c>
      <c r="G1107">
        <f t="shared" ca="1" si="37"/>
        <v>2.5449912513162712E-2</v>
      </c>
    </row>
    <row r="1108" spans="2:7" x14ac:dyDescent="0.35">
      <c r="B1108" s="191">
        <v>42265</v>
      </c>
      <c r="C1108" s="72">
        <v>111.28</v>
      </c>
      <c r="D1108" s="192">
        <f t="shared" si="36"/>
        <v>7</v>
      </c>
      <c r="E1108">
        <v>1.904761904761898E-2</v>
      </c>
      <c r="F1108">
        <v>1105</v>
      </c>
      <c r="G1108">
        <f t="shared" ca="1" si="37"/>
        <v>3.4869332886737023E-3</v>
      </c>
    </row>
    <row r="1109" spans="2:7" x14ac:dyDescent="0.35">
      <c r="B1109" s="191">
        <v>37006</v>
      </c>
      <c r="C1109" s="72">
        <v>13.91</v>
      </c>
      <c r="D1109" s="192">
        <f t="shared" si="36"/>
        <v>-0.98084022038567498</v>
      </c>
      <c r="E1109">
        <v>1.904761904761898E-2</v>
      </c>
      <c r="F1109">
        <v>1106</v>
      </c>
      <c r="G1109">
        <f t="shared" ca="1" si="37"/>
        <v>-3.6157443144528866E-3</v>
      </c>
    </row>
    <row r="1110" spans="2:7" x14ac:dyDescent="0.35">
      <c r="B1110" s="191">
        <v>44369</v>
      </c>
      <c r="C1110" s="72">
        <v>726</v>
      </c>
      <c r="D1110" s="192">
        <f t="shared" si="36"/>
        <v>-8.2684726574345557E-2</v>
      </c>
      <c r="E1110">
        <v>1.904748536698353E-2</v>
      </c>
      <c r="F1110">
        <v>1107</v>
      </c>
      <c r="G1110">
        <f t="shared" ca="1" si="37"/>
        <v>-3.8237392421660624E-3</v>
      </c>
    </row>
    <row r="1111" spans="2:7" x14ac:dyDescent="0.35">
      <c r="B1111" s="191">
        <v>44501</v>
      </c>
      <c r="C1111" s="72">
        <v>791.44</v>
      </c>
      <c r="D1111" s="192">
        <f t="shared" si="36"/>
        <v>72.89729225023342</v>
      </c>
      <c r="E1111">
        <v>1.9030206267865113E-2</v>
      </c>
      <c r="F1111">
        <v>1108</v>
      </c>
      <c r="G1111">
        <f t="shared" ca="1" si="37"/>
        <v>2.8067889008064869E-3</v>
      </c>
    </row>
    <row r="1112" spans="2:7" x14ac:dyDescent="0.35">
      <c r="B1112" s="191">
        <v>37200</v>
      </c>
      <c r="C1112" s="72">
        <v>10.71</v>
      </c>
      <c r="D1112" s="192">
        <f t="shared" si="36"/>
        <v>-0.9148986889153754</v>
      </c>
      <c r="E1112">
        <v>1.9029495718363654E-2</v>
      </c>
      <c r="F1112">
        <v>1109</v>
      </c>
      <c r="G1112">
        <f t="shared" ca="1" si="37"/>
        <v>-2.6154427777912367E-2</v>
      </c>
    </row>
    <row r="1113" spans="2:7" x14ac:dyDescent="0.35">
      <c r="B1113" s="191">
        <v>42643</v>
      </c>
      <c r="C1113" s="72">
        <v>125.85</v>
      </c>
      <c r="D1113" s="192">
        <f t="shared" si="36"/>
        <v>0.99035268068954618</v>
      </c>
      <c r="E1113">
        <v>1.9028340080971651E-2</v>
      </c>
      <c r="F1113">
        <v>1110</v>
      </c>
      <c r="G1113">
        <f t="shared" ca="1" si="37"/>
        <v>-2.3082525976922216E-2</v>
      </c>
    </row>
    <row r="1114" spans="2:7" x14ac:dyDescent="0.35">
      <c r="B1114" s="191">
        <v>39968</v>
      </c>
      <c r="C1114" s="72">
        <v>63.23</v>
      </c>
      <c r="D1114" s="192">
        <f t="shared" si="36"/>
        <v>3.7151379567486948</v>
      </c>
      <c r="E1114">
        <v>1.9016921837228029E-2</v>
      </c>
      <c r="F1114">
        <v>1111</v>
      </c>
      <c r="G1114">
        <f t="shared" ca="1" si="37"/>
        <v>-5.7162612209829093E-3</v>
      </c>
    </row>
    <row r="1115" spans="2:7" x14ac:dyDescent="0.35">
      <c r="B1115" s="191">
        <v>37013</v>
      </c>
      <c r="C1115" s="72">
        <v>13.41</v>
      </c>
      <c r="D1115" s="192">
        <f t="shared" si="36"/>
        <v>-0.8963037426538818</v>
      </c>
      <c r="E1115">
        <v>1.8996960486322267E-2</v>
      </c>
      <c r="F1115">
        <v>1112</v>
      </c>
      <c r="G1115">
        <f t="shared" ca="1" si="37"/>
        <v>-4.3039756312602269E-2</v>
      </c>
    </row>
    <row r="1116" spans="2:7" x14ac:dyDescent="0.35">
      <c r="B1116" s="191">
        <v>41793</v>
      </c>
      <c r="C1116" s="72">
        <v>129.32</v>
      </c>
      <c r="D1116" s="192">
        <f t="shared" si="36"/>
        <v>3.9077798861480071</v>
      </c>
      <c r="E1116">
        <v>1.8989835316365999E-2</v>
      </c>
      <c r="F1116">
        <v>1113</v>
      </c>
      <c r="G1116">
        <f t="shared" ca="1" si="37"/>
        <v>-2.7903835202199123E-3</v>
      </c>
    </row>
    <row r="1117" spans="2:7" x14ac:dyDescent="0.35">
      <c r="B1117" s="191">
        <v>36206</v>
      </c>
      <c r="C1117" s="72">
        <v>26.35</v>
      </c>
      <c r="D1117" s="192">
        <f t="shared" si="36"/>
        <v>1.331858407079646</v>
      </c>
      <c r="E1117">
        <v>1.8948182521268508E-2</v>
      </c>
      <c r="F1117">
        <v>1114</v>
      </c>
      <c r="G1117">
        <f t="shared" ca="1" si="37"/>
        <v>5.5007872229383024E-3</v>
      </c>
    </row>
    <row r="1118" spans="2:7" x14ac:dyDescent="0.35">
      <c r="B1118" s="191">
        <v>37270</v>
      </c>
      <c r="C1118" s="72">
        <v>11.3</v>
      </c>
      <c r="D1118" s="192">
        <f t="shared" si="36"/>
        <v>-0.98307699219744504</v>
      </c>
      <c r="E1118">
        <v>1.8935978358882055E-2</v>
      </c>
      <c r="F1118">
        <v>1115</v>
      </c>
      <c r="G1118">
        <f t="shared" ca="1" si="37"/>
        <v>-2.9544098548755313E-2</v>
      </c>
    </row>
    <row r="1119" spans="2:7" x14ac:dyDescent="0.35">
      <c r="B1119" s="191">
        <v>44354</v>
      </c>
      <c r="C1119" s="72">
        <v>667.73</v>
      </c>
      <c r="D1119" s="192">
        <f t="shared" si="36"/>
        <v>-0.42603321413835782</v>
      </c>
      <c r="E1119">
        <v>1.8921764607144453E-2</v>
      </c>
      <c r="F1119">
        <v>1116</v>
      </c>
      <c r="G1119">
        <f t="shared" ca="1" si="37"/>
        <v>-1.1976813598381682E-2</v>
      </c>
    </row>
    <row r="1120" spans="2:7" x14ac:dyDescent="0.35">
      <c r="B1120" s="191">
        <v>45351</v>
      </c>
      <c r="C1120" s="72">
        <v>1163.3599999999999</v>
      </c>
      <c r="D1120" s="192">
        <f t="shared" si="36"/>
        <v>10.214189319452476</v>
      </c>
      <c r="E1120">
        <v>1.8918161434977598E-2</v>
      </c>
      <c r="F1120">
        <v>1117</v>
      </c>
      <c r="G1120">
        <f t="shared" ca="1" si="37"/>
        <v>1.4289262499480305E-2</v>
      </c>
    </row>
    <row r="1121" spans="2:7" x14ac:dyDescent="0.35">
      <c r="B1121" s="191">
        <v>40456</v>
      </c>
      <c r="C1121" s="72">
        <v>103.74</v>
      </c>
      <c r="D1121" s="192">
        <f t="shared" si="36"/>
        <v>2.9176737160120845</v>
      </c>
      <c r="E1121">
        <v>1.8856806128461967E-2</v>
      </c>
      <c r="F1121">
        <v>1118</v>
      </c>
      <c r="G1121">
        <f t="shared" ca="1" si="37"/>
        <v>-7.193185637149534E-3</v>
      </c>
    </row>
    <row r="1122" spans="2:7" x14ac:dyDescent="0.35">
      <c r="B1122" s="191">
        <v>35662</v>
      </c>
      <c r="C1122" s="72">
        <v>26.48</v>
      </c>
      <c r="D1122" s="192">
        <f t="shared" si="36"/>
        <v>-0.50056582421727658</v>
      </c>
      <c r="E1122">
        <v>1.8853405155829339E-2</v>
      </c>
      <c r="F1122">
        <v>1119</v>
      </c>
      <c r="G1122">
        <f t="shared" ca="1" si="37"/>
        <v>2.43888752798775E-2</v>
      </c>
    </row>
    <row r="1123" spans="2:7" x14ac:dyDescent="0.35">
      <c r="B1123" s="191">
        <v>38572</v>
      </c>
      <c r="C1123" s="72">
        <v>53.02</v>
      </c>
      <c r="D1123" s="192">
        <f t="shared" si="36"/>
        <v>2.0612009237875291</v>
      </c>
      <c r="E1123">
        <v>1.88316679477325E-2</v>
      </c>
      <c r="F1123">
        <v>1120</v>
      </c>
      <c r="G1123">
        <f t="shared" ca="1" si="37"/>
        <v>-2.841030952948785E-3</v>
      </c>
    </row>
    <row r="1124" spans="2:7" x14ac:dyDescent="0.35">
      <c r="B1124" s="191">
        <v>36125</v>
      </c>
      <c r="C1124" s="72">
        <v>17.32</v>
      </c>
      <c r="D1124" s="192">
        <f t="shared" si="36"/>
        <v>-0.96633166805979431</v>
      </c>
      <c r="E1124">
        <v>1.8823529411764683E-2</v>
      </c>
      <c r="F1124">
        <v>1121</v>
      </c>
      <c r="G1124">
        <f t="shared" ca="1" si="37"/>
        <v>3.9981274840697233E-3</v>
      </c>
    </row>
    <row r="1125" spans="2:7" x14ac:dyDescent="0.35">
      <c r="B1125" s="191">
        <v>44167</v>
      </c>
      <c r="C1125" s="72">
        <v>514.42999999999995</v>
      </c>
      <c r="D1125" s="192">
        <f t="shared" si="36"/>
        <v>5.2796630859374991</v>
      </c>
      <c r="E1125">
        <v>1.8794312195508311E-2</v>
      </c>
      <c r="F1125">
        <v>1122</v>
      </c>
      <c r="G1125">
        <f t="shared" ca="1" si="37"/>
        <v>-2.7062999632816723E-2</v>
      </c>
    </row>
    <row r="1126" spans="2:7" x14ac:dyDescent="0.35">
      <c r="B1126" s="191">
        <v>40280</v>
      </c>
      <c r="C1126" s="72">
        <v>81.92</v>
      </c>
      <c r="D1126" s="192">
        <f t="shared" si="36"/>
        <v>-0.33224649494620151</v>
      </c>
      <c r="E1126">
        <v>1.8778758860838352E-2</v>
      </c>
      <c r="F1126">
        <v>1123</v>
      </c>
      <c r="G1126">
        <f t="shared" ca="1" si="37"/>
        <v>2.7129587212151303E-3</v>
      </c>
    </row>
    <row r="1127" spans="2:7" x14ac:dyDescent="0.35">
      <c r="B1127" s="191">
        <v>42586</v>
      </c>
      <c r="C1127" s="72">
        <v>122.68</v>
      </c>
      <c r="D1127" s="192">
        <f t="shared" si="36"/>
        <v>3.5711270578303145E-2</v>
      </c>
      <c r="E1127">
        <v>1.8767646570337249E-2</v>
      </c>
      <c r="F1127">
        <v>1124</v>
      </c>
      <c r="G1127">
        <f t="shared" ca="1" si="37"/>
        <v>2.2395034373571873E-2</v>
      </c>
    </row>
    <row r="1128" spans="2:7" x14ac:dyDescent="0.35">
      <c r="B1128" s="191">
        <v>42180</v>
      </c>
      <c r="C1128" s="72">
        <v>118.45</v>
      </c>
      <c r="D1128" s="192">
        <f t="shared" si="36"/>
        <v>0.89489681650935871</v>
      </c>
      <c r="E1128">
        <v>1.8749462458071742E-2</v>
      </c>
      <c r="F1128">
        <v>1125</v>
      </c>
      <c r="G1128">
        <f t="shared" ca="1" si="37"/>
        <v>-4.1685835192296274E-2</v>
      </c>
    </row>
    <row r="1129" spans="2:7" x14ac:dyDescent="0.35">
      <c r="B1129" s="191">
        <v>38825</v>
      </c>
      <c r="C1129" s="72">
        <v>62.51</v>
      </c>
      <c r="D1129" s="192">
        <f t="shared" si="36"/>
        <v>3.1070959264126143</v>
      </c>
      <c r="E1129">
        <v>1.8741851368969886E-2</v>
      </c>
      <c r="F1129">
        <v>1126</v>
      </c>
      <c r="G1129">
        <f t="shared" ca="1" si="37"/>
        <v>-3.2533175487211317E-2</v>
      </c>
    </row>
    <row r="1130" spans="2:7" x14ac:dyDescent="0.35">
      <c r="B1130" s="191">
        <v>35507</v>
      </c>
      <c r="C1130" s="72">
        <v>15.22</v>
      </c>
      <c r="D1130" s="192">
        <f t="shared" si="36"/>
        <v>-0.98581097458654188</v>
      </c>
      <c r="E1130">
        <v>1.8741633199464536E-2</v>
      </c>
      <c r="F1130">
        <v>1127</v>
      </c>
      <c r="G1130">
        <f t="shared" ca="1" si="37"/>
        <v>2.5996160055261845E-2</v>
      </c>
    </row>
    <row r="1131" spans="2:7" x14ac:dyDescent="0.35">
      <c r="B1131" s="191">
        <v>45756</v>
      </c>
      <c r="C1131" s="72">
        <v>1072.6600000000001</v>
      </c>
      <c r="D1131" s="192">
        <f t="shared" si="36"/>
        <v>0.13676200972859553</v>
      </c>
      <c r="E1131">
        <v>1.8699488114571228E-2</v>
      </c>
      <c r="F1131">
        <v>1128</v>
      </c>
      <c r="G1131">
        <f t="shared" ca="1" si="37"/>
        <v>1.0207380619852192E-2</v>
      </c>
    </row>
    <row r="1132" spans="2:7" x14ac:dyDescent="0.35">
      <c r="B1132" s="191">
        <v>45625</v>
      </c>
      <c r="C1132" s="72">
        <v>943.61</v>
      </c>
      <c r="D1132" s="192">
        <f t="shared" si="36"/>
        <v>2.6592469073564198</v>
      </c>
      <c r="E1132">
        <v>1.8698247848945915E-2</v>
      </c>
      <c r="F1132">
        <v>1129</v>
      </c>
      <c r="G1132">
        <f t="shared" ca="1" si="37"/>
        <v>4.7587225831601715E-2</v>
      </c>
    </row>
    <row r="1133" spans="2:7" x14ac:dyDescent="0.35">
      <c r="B1133" s="191">
        <v>43199</v>
      </c>
      <c r="C1133" s="72">
        <v>257.87</v>
      </c>
      <c r="D1133" s="192">
        <f t="shared" si="36"/>
        <v>-0.62941725946683913</v>
      </c>
      <c r="E1133">
        <v>1.8685312475310134E-2</v>
      </c>
      <c r="F1133">
        <v>1130</v>
      </c>
      <c r="G1133">
        <f t="shared" ca="1" si="37"/>
        <v>1.0899643051895525E-2</v>
      </c>
    </row>
    <row r="1134" spans="2:7" x14ac:dyDescent="0.35">
      <c r="B1134" s="191">
        <v>44743</v>
      </c>
      <c r="C1134" s="72">
        <v>695.85</v>
      </c>
      <c r="D1134" s="192">
        <f t="shared" si="36"/>
        <v>11.028522039757995</v>
      </c>
      <c r="E1134">
        <v>1.8679822570964344E-2</v>
      </c>
      <c r="F1134">
        <v>1131</v>
      </c>
      <c r="G1134">
        <f t="shared" ca="1" si="37"/>
        <v>2.2109922334792382E-2</v>
      </c>
    </row>
    <row r="1135" spans="2:7" x14ac:dyDescent="0.35">
      <c r="B1135" s="191">
        <v>39995</v>
      </c>
      <c r="C1135" s="72">
        <v>57.85</v>
      </c>
      <c r="D1135" s="192">
        <f t="shared" si="36"/>
        <v>-0.79055790883747867</v>
      </c>
      <c r="E1135">
        <v>1.8665257967952043E-2</v>
      </c>
      <c r="F1135">
        <v>1132</v>
      </c>
      <c r="G1135">
        <f t="shared" ca="1" si="37"/>
        <v>-3.1724775626938789E-2</v>
      </c>
    </row>
    <row r="1136" spans="2:7" x14ac:dyDescent="0.35">
      <c r="B1136" s="191">
        <v>43220</v>
      </c>
      <c r="C1136" s="72">
        <v>276.20999999999998</v>
      </c>
      <c r="D1136" s="192">
        <f t="shared" si="36"/>
        <v>24.293956043956044</v>
      </c>
      <c r="E1136">
        <v>1.8661257606490844E-2</v>
      </c>
      <c r="F1136">
        <v>1133</v>
      </c>
      <c r="G1136">
        <f t="shared" ca="1" si="37"/>
        <v>-1.2639997173905177E-2</v>
      </c>
    </row>
    <row r="1137" spans="2:7" x14ac:dyDescent="0.35">
      <c r="B1137" s="191">
        <v>37652</v>
      </c>
      <c r="C1137" s="72">
        <v>10.92</v>
      </c>
      <c r="D1137" s="192">
        <f t="shared" si="36"/>
        <v>-0.94092827004219415</v>
      </c>
      <c r="E1137">
        <v>1.8656716417910335E-2</v>
      </c>
      <c r="F1137">
        <v>1134</v>
      </c>
      <c r="G1137">
        <f t="shared" ca="1" si="37"/>
        <v>5.4255021444193346E-3</v>
      </c>
    </row>
    <row r="1138" spans="2:7" x14ac:dyDescent="0.35">
      <c r="B1138" s="191">
        <v>43525</v>
      </c>
      <c r="C1138" s="72">
        <v>184.86</v>
      </c>
      <c r="D1138" s="192">
        <f t="shared" si="36"/>
        <v>-0.10902255639097735</v>
      </c>
      <c r="E1138">
        <v>1.8624641833810962E-2</v>
      </c>
      <c r="F1138">
        <v>1135</v>
      </c>
      <c r="G1138">
        <f t="shared" ca="1" si="37"/>
        <v>-8.3507596010924407E-3</v>
      </c>
    </row>
    <row r="1139" spans="2:7" x14ac:dyDescent="0.35">
      <c r="B1139" s="191">
        <v>43419</v>
      </c>
      <c r="C1139" s="72">
        <v>207.48</v>
      </c>
      <c r="D1139" s="192">
        <f t="shared" si="36"/>
        <v>14.789954337899541</v>
      </c>
      <c r="E1139">
        <v>1.8606706269330697E-2</v>
      </c>
      <c r="F1139">
        <v>1136</v>
      </c>
      <c r="G1139">
        <f t="shared" ca="1" si="37"/>
        <v>-9.3022280150293658E-3</v>
      </c>
    </row>
    <row r="1140" spans="2:7" x14ac:dyDescent="0.35">
      <c r="B1140" s="191">
        <v>36998</v>
      </c>
      <c r="C1140" s="72">
        <v>13.14</v>
      </c>
      <c r="D1140" s="192">
        <f t="shared" si="36"/>
        <v>-0.76247288503253796</v>
      </c>
      <c r="E1140">
        <v>1.8604651162790642E-2</v>
      </c>
      <c r="F1140">
        <v>1137</v>
      </c>
      <c r="G1140">
        <f t="shared" ca="1" si="37"/>
        <v>5.9284957970344694E-3</v>
      </c>
    </row>
    <row r="1141" spans="2:7" x14ac:dyDescent="0.35">
      <c r="B1141" s="191">
        <v>38989</v>
      </c>
      <c r="C1141" s="72">
        <v>55.32</v>
      </c>
      <c r="D1141" s="192">
        <f t="shared" si="36"/>
        <v>2.7403651115618666</v>
      </c>
      <c r="E1141">
        <v>1.8596943472656946E-2</v>
      </c>
      <c r="F1141">
        <v>1138</v>
      </c>
      <c r="G1141">
        <f t="shared" ca="1" si="37"/>
        <v>-3.4214508613052697E-2</v>
      </c>
    </row>
    <row r="1142" spans="2:7" x14ac:dyDescent="0.35">
      <c r="B1142" s="191">
        <v>36979</v>
      </c>
      <c r="C1142" s="72">
        <v>14.79</v>
      </c>
      <c r="D1142" s="192">
        <f t="shared" si="36"/>
        <v>0</v>
      </c>
      <c r="E1142">
        <v>1.8595041322313932E-2</v>
      </c>
      <c r="F1142">
        <v>1139</v>
      </c>
      <c r="G1142">
        <f t="shared" ca="1" si="37"/>
        <v>2.1904897251771487E-3</v>
      </c>
    </row>
    <row r="1143" spans="2:7" x14ac:dyDescent="0.35">
      <c r="B1143" s="191">
        <v>35515</v>
      </c>
      <c r="C1143" s="72">
        <v>14.79</v>
      </c>
      <c r="D1143" s="192">
        <f t="shared" si="36"/>
        <v>-0.55045592705167179</v>
      </c>
      <c r="E1143">
        <v>1.8595041322313932E-2</v>
      </c>
      <c r="F1143">
        <v>1140</v>
      </c>
      <c r="G1143">
        <f t="shared" ca="1" si="37"/>
        <v>4.8357664034325201E-3</v>
      </c>
    </row>
    <row r="1144" spans="2:7" x14ac:dyDescent="0.35">
      <c r="B1144" s="191">
        <v>38334</v>
      </c>
      <c r="C1144" s="72">
        <v>32.9</v>
      </c>
      <c r="D1144" s="192">
        <f t="shared" si="36"/>
        <v>-0.46443105974279675</v>
      </c>
      <c r="E1144">
        <v>1.8575851393188847E-2</v>
      </c>
      <c r="F1144">
        <v>1141</v>
      </c>
      <c r="G1144">
        <f t="shared" ca="1" si="37"/>
        <v>1.547761743976819E-2</v>
      </c>
    </row>
    <row r="1145" spans="2:7" x14ac:dyDescent="0.35">
      <c r="B1145" s="191">
        <v>38603</v>
      </c>
      <c r="C1145" s="72">
        <v>61.43</v>
      </c>
      <c r="D1145" s="192">
        <f t="shared" si="36"/>
        <v>-0.45895719570195526</v>
      </c>
      <c r="E1145">
        <v>1.8570717957220984E-2</v>
      </c>
      <c r="F1145">
        <v>1142</v>
      </c>
      <c r="G1145">
        <f t="shared" ca="1" si="37"/>
        <v>4.0161542141821258E-2</v>
      </c>
    </row>
    <row r="1146" spans="2:7" x14ac:dyDescent="0.35">
      <c r="B1146" s="191">
        <v>41341</v>
      </c>
      <c r="C1146" s="72">
        <v>113.54</v>
      </c>
      <c r="D1146" s="192">
        <f t="shared" si="36"/>
        <v>9.3312101910828034</v>
      </c>
      <c r="E1146">
        <v>1.8570018839149549E-2</v>
      </c>
      <c r="F1146">
        <v>1143</v>
      </c>
      <c r="G1146">
        <f t="shared" ca="1" si="37"/>
        <v>1.4739713266745263E-2</v>
      </c>
    </row>
    <row r="1147" spans="2:7" x14ac:dyDescent="0.35">
      <c r="B1147" s="191">
        <v>37288</v>
      </c>
      <c r="C1147" s="72">
        <v>10.99</v>
      </c>
      <c r="D1147" s="192">
        <f t="shared" si="36"/>
        <v>-0.91842945149558375</v>
      </c>
      <c r="E1147">
        <v>1.8535681186283792E-2</v>
      </c>
      <c r="F1147">
        <v>1144</v>
      </c>
      <c r="G1147">
        <f t="shared" ca="1" si="37"/>
        <v>3.1802125906041281E-3</v>
      </c>
    </row>
    <row r="1148" spans="2:7" x14ac:dyDescent="0.35">
      <c r="B1148" s="191">
        <v>42046</v>
      </c>
      <c r="C1148" s="72">
        <v>134.72999999999999</v>
      </c>
      <c r="D1148" s="192">
        <f t="shared" si="36"/>
        <v>-0.88384243333419554</v>
      </c>
      <c r="E1148">
        <v>1.8521318415482213E-2</v>
      </c>
      <c r="F1148">
        <v>1145</v>
      </c>
      <c r="G1148">
        <f t="shared" ca="1" si="37"/>
        <v>1.7435964672856876E-2</v>
      </c>
    </row>
    <row r="1149" spans="2:7" x14ac:dyDescent="0.35">
      <c r="B1149" s="191">
        <v>46071</v>
      </c>
      <c r="C1149" s="72">
        <v>1159.8900000000001</v>
      </c>
      <c r="D1149" s="192">
        <f t="shared" si="36"/>
        <v>20.00488953277798</v>
      </c>
      <c r="E1149">
        <v>1.8465834255308122E-2</v>
      </c>
      <c r="F1149">
        <v>1146</v>
      </c>
      <c r="G1149">
        <f t="shared" ca="1" si="37"/>
        <v>-1.4927709163322802E-2</v>
      </c>
    </row>
    <row r="1150" spans="2:7" x14ac:dyDescent="0.35">
      <c r="B1150" s="191">
        <v>39321</v>
      </c>
      <c r="C1150" s="72">
        <v>55.22</v>
      </c>
      <c r="D1150" s="192">
        <f t="shared" si="36"/>
        <v>1.1271186440677967</v>
      </c>
      <c r="E1150">
        <v>1.8443378827001089E-2</v>
      </c>
      <c r="F1150">
        <v>1147</v>
      </c>
      <c r="G1150">
        <f t="shared" ca="1" si="37"/>
        <v>1.463365043896068E-2</v>
      </c>
    </row>
    <row r="1151" spans="2:7" x14ac:dyDescent="0.35">
      <c r="B1151" s="191">
        <v>38051</v>
      </c>
      <c r="C1151" s="72">
        <v>25.96</v>
      </c>
      <c r="D1151" s="192">
        <f t="shared" si="36"/>
        <v>-0.97711121691442271</v>
      </c>
      <c r="E1151">
        <v>1.8438603373872153E-2</v>
      </c>
      <c r="F1151">
        <v>1148</v>
      </c>
      <c r="G1151">
        <f t="shared" ca="1" si="37"/>
        <v>-5.4478357809021896E-2</v>
      </c>
    </row>
    <row r="1152" spans="2:7" x14ac:dyDescent="0.35">
      <c r="B1152" s="191">
        <v>45485</v>
      </c>
      <c r="C1152" s="72">
        <v>1134.18</v>
      </c>
      <c r="D1152" s="192">
        <f t="shared" si="36"/>
        <v>77.872044506258689</v>
      </c>
      <c r="E1152">
        <v>1.843487630763696E-2</v>
      </c>
      <c r="F1152">
        <v>1149</v>
      </c>
      <c r="G1152">
        <f t="shared" ca="1" si="37"/>
        <v>-3.1220294647500799E-4</v>
      </c>
    </row>
    <row r="1153" spans="2:7" x14ac:dyDescent="0.35">
      <c r="B1153" s="191">
        <v>36754</v>
      </c>
      <c r="C1153" s="72">
        <v>14.38</v>
      </c>
      <c r="D1153" s="192">
        <f t="shared" si="36"/>
        <v>-0.73226587227704343</v>
      </c>
      <c r="E1153">
        <v>1.8413597733711207E-2</v>
      </c>
      <c r="F1153">
        <v>1150</v>
      </c>
      <c r="G1153">
        <f t="shared" ca="1" si="37"/>
        <v>1.9283836840772426E-2</v>
      </c>
    </row>
    <row r="1154" spans="2:7" x14ac:dyDescent="0.35">
      <c r="B1154" s="191">
        <v>39079</v>
      </c>
      <c r="C1154" s="72">
        <v>53.71</v>
      </c>
      <c r="D1154" s="192">
        <f t="shared" si="36"/>
        <v>-0.55106987629555326</v>
      </c>
      <c r="E1154">
        <v>1.8392112248767578E-2</v>
      </c>
      <c r="F1154">
        <v>1151</v>
      </c>
      <c r="G1154">
        <f t="shared" ca="1" si="37"/>
        <v>3.5433554912230763E-3</v>
      </c>
    </row>
    <row r="1155" spans="2:7" x14ac:dyDescent="0.35">
      <c r="B1155" s="191">
        <v>41418</v>
      </c>
      <c r="C1155" s="72">
        <v>119.64</v>
      </c>
      <c r="D1155" s="192">
        <f t="shared" si="36"/>
        <v>5.9598603839441529</v>
      </c>
      <c r="E1155">
        <v>1.8386108273748647E-2</v>
      </c>
      <c r="F1155">
        <v>1152</v>
      </c>
      <c r="G1155">
        <f t="shared" ca="1" si="37"/>
        <v>2.4421389708699871E-2</v>
      </c>
    </row>
    <row r="1156" spans="2:7" x14ac:dyDescent="0.35">
      <c r="B1156" s="191">
        <v>37880</v>
      </c>
      <c r="C1156" s="72">
        <v>17.190000000000001</v>
      </c>
      <c r="D1156" s="192">
        <f t="shared" ref="D1156:D1219" si="38">C1156/C1157-1</f>
        <v>-0.94590937696664568</v>
      </c>
      <c r="E1156">
        <v>1.8364928909952782E-2</v>
      </c>
      <c r="F1156">
        <v>1153</v>
      </c>
      <c r="G1156">
        <f t="shared" ca="1" si="37"/>
        <v>-8.0226569795729362E-3</v>
      </c>
    </row>
    <row r="1157" spans="2:7" x14ac:dyDescent="0.35">
      <c r="B1157" s="191">
        <v>43957</v>
      </c>
      <c r="C1157" s="72">
        <v>317.8</v>
      </c>
      <c r="D1157" s="192">
        <f t="shared" si="38"/>
        <v>15.330935251798561</v>
      </c>
      <c r="E1157">
        <v>1.8361265100778734E-2</v>
      </c>
      <c r="F1157">
        <v>1154</v>
      </c>
      <c r="G1157">
        <f t="shared" ref="G1157:G1220" ca="1" si="39">_xlfn.NORM.INV(RAND(),M$5,M$6)</f>
        <v>1.6568981174857503E-2</v>
      </c>
    </row>
    <row r="1158" spans="2:7" x14ac:dyDescent="0.35">
      <c r="B1158" s="191">
        <v>37903</v>
      </c>
      <c r="C1158" s="72">
        <v>19.46</v>
      </c>
      <c r="D1158" s="192">
        <f t="shared" si="38"/>
        <v>-0.70846441947565542</v>
      </c>
      <c r="E1158">
        <v>1.8315018315018472E-2</v>
      </c>
      <c r="F1158">
        <v>1155</v>
      </c>
      <c r="G1158">
        <f t="shared" ca="1" si="39"/>
        <v>-2.8146112956635083E-3</v>
      </c>
    </row>
    <row r="1159" spans="2:7" x14ac:dyDescent="0.35">
      <c r="B1159" s="191">
        <v>39549</v>
      </c>
      <c r="C1159" s="72">
        <v>66.75</v>
      </c>
      <c r="D1159" s="192">
        <f t="shared" si="38"/>
        <v>0.26300851466414388</v>
      </c>
      <c r="E1159">
        <v>1.8306636155606348E-2</v>
      </c>
      <c r="F1159">
        <v>1156</v>
      </c>
      <c r="G1159">
        <f t="shared" ca="1" si="39"/>
        <v>-1.9730749662599512E-2</v>
      </c>
    </row>
    <row r="1160" spans="2:7" x14ac:dyDescent="0.35">
      <c r="B1160" s="191">
        <v>39043</v>
      </c>
      <c r="C1160" s="72">
        <v>52.85</v>
      </c>
      <c r="D1160" s="192">
        <f t="shared" si="38"/>
        <v>-0.89118125476146359</v>
      </c>
      <c r="E1160">
        <v>1.8304431599229343E-2</v>
      </c>
      <c r="F1160">
        <v>1157</v>
      </c>
      <c r="G1160">
        <f t="shared" ca="1" si="39"/>
        <v>9.1348057443412442E-3</v>
      </c>
    </row>
    <row r="1161" spans="2:7" x14ac:dyDescent="0.35">
      <c r="B1161" s="191">
        <v>44105</v>
      </c>
      <c r="C1161" s="72">
        <v>485.67</v>
      </c>
      <c r="D1161" s="192">
        <f t="shared" si="38"/>
        <v>3.2771466314398943</v>
      </c>
      <c r="E1161">
        <v>1.8304189206189481E-2</v>
      </c>
      <c r="F1161">
        <v>1158</v>
      </c>
      <c r="G1161">
        <f t="shared" ca="1" si="39"/>
        <v>3.6244107799268142E-2</v>
      </c>
    </row>
    <row r="1162" spans="2:7" x14ac:dyDescent="0.35">
      <c r="B1162" s="191">
        <v>42321</v>
      </c>
      <c r="C1162" s="72">
        <v>113.55</v>
      </c>
      <c r="D1162" s="192">
        <f t="shared" si="38"/>
        <v>0.29919908466819201</v>
      </c>
      <c r="E1162">
        <v>1.8294323379069111E-2</v>
      </c>
      <c r="F1162">
        <v>1159</v>
      </c>
      <c r="G1162">
        <f t="shared" ca="1" si="39"/>
        <v>1.7565068407292897E-2</v>
      </c>
    </row>
    <row r="1163" spans="2:7" x14ac:dyDescent="0.35">
      <c r="B1163" s="191">
        <v>40332</v>
      </c>
      <c r="C1163" s="72">
        <v>87.4</v>
      </c>
      <c r="D1163" s="192">
        <f t="shared" si="38"/>
        <v>1.3431635388739949</v>
      </c>
      <c r="E1163">
        <v>1.8291972503786669E-2</v>
      </c>
      <c r="F1163">
        <v>1160</v>
      </c>
      <c r="G1163">
        <f t="shared" ca="1" si="39"/>
        <v>-2.096280714897638E-2</v>
      </c>
    </row>
    <row r="1164" spans="2:7" x14ac:dyDescent="0.35">
      <c r="B1164" s="191">
        <v>38474</v>
      </c>
      <c r="C1164" s="72">
        <v>37.299999999999997</v>
      </c>
      <c r="D1164" s="192">
        <f t="shared" si="38"/>
        <v>-0.71748844959478908</v>
      </c>
      <c r="E1164">
        <v>1.8291018291018091E-2</v>
      </c>
      <c r="F1164">
        <v>1161</v>
      </c>
      <c r="G1164">
        <f t="shared" ca="1" si="39"/>
        <v>-4.7798850129560722E-3</v>
      </c>
    </row>
    <row r="1165" spans="2:7" x14ac:dyDescent="0.35">
      <c r="B1165" s="191">
        <v>41779</v>
      </c>
      <c r="C1165" s="72">
        <v>132.03</v>
      </c>
      <c r="D1165" s="192">
        <f t="shared" si="38"/>
        <v>3.4717868338558056E-2</v>
      </c>
      <c r="E1165">
        <v>1.8278574733919584E-2</v>
      </c>
      <c r="F1165">
        <v>1162</v>
      </c>
      <c r="G1165">
        <f t="shared" ca="1" si="39"/>
        <v>2.0344486084461159E-2</v>
      </c>
    </row>
    <row r="1166" spans="2:7" x14ac:dyDescent="0.35">
      <c r="B1166" s="191">
        <v>41212</v>
      </c>
      <c r="C1166" s="72">
        <v>127.6</v>
      </c>
      <c r="D1166" s="192">
        <f t="shared" si="38"/>
        <v>1.1007573263088575</v>
      </c>
      <c r="E1166">
        <v>1.8274678796584398E-2</v>
      </c>
      <c r="F1166">
        <v>1163</v>
      </c>
      <c r="G1166">
        <f t="shared" ca="1" si="39"/>
        <v>-2.6002162371212534E-3</v>
      </c>
    </row>
    <row r="1167" spans="2:7" x14ac:dyDescent="0.35">
      <c r="B1167" s="191">
        <v>38833</v>
      </c>
      <c r="C1167" s="72">
        <v>60.74</v>
      </c>
      <c r="D1167" s="192">
        <f t="shared" si="38"/>
        <v>1.7939282428702854</v>
      </c>
      <c r="E1167">
        <v>1.8273260687342807E-2</v>
      </c>
      <c r="F1167">
        <v>1164</v>
      </c>
      <c r="G1167">
        <f t="shared" ca="1" si="39"/>
        <v>-6.7651124212697901E-3</v>
      </c>
    </row>
    <row r="1168" spans="2:7" x14ac:dyDescent="0.35">
      <c r="B1168" s="191">
        <v>37963</v>
      </c>
      <c r="C1168" s="72">
        <v>21.74</v>
      </c>
      <c r="D1168" s="192">
        <f t="shared" si="38"/>
        <v>-0.82273320287018925</v>
      </c>
      <c r="E1168">
        <v>1.8266978922716559E-2</v>
      </c>
      <c r="F1168">
        <v>1165</v>
      </c>
      <c r="G1168">
        <f t="shared" ca="1" si="39"/>
        <v>-9.3650090312152566E-3</v>
      </c>
    </row>
    <row r="1169" spans="2:7" x14ac:dyDescent="0.35">
      <c r="B1169" s="191">
        <v>41312</v>
      </c>
      <c r="C1169" s="72">
        <v>122.64</v>
      </c>
      <c r="D1169" s="192">
        <f t="shared" si="38"/>
        <v>-0.38229072227258987</v>
      </c>
      <c r="E1169">
        <v>1.8266356692128838E-2</v>
      </c>
      <c r="F1169">
        <v>1166</v>
      </c>
      <c r="G1169">
        <f t="shared" ca="1" si="39"/>
        <v>3.5793966221401123E-2</v>
      </c>
    </row>
    <row r="1170" spans="2:7" x14ac:dyDescent="0.35">
      <c r="B1170" s="191">
        <v>43557</v>
      </c>
      <c r="C1170" s="72">
        <v>198.54</v>
      </c>
      <c r="D1170" s="192">
        <f t="shared" si="38"/>
        <v>4.2274881516587683</v>
      </c>
      <c r="E1170">
        <v>1.8258282900810441E-2</v>
      </c>
      <c r="F1170">
        <v>1167</v>
      </c>
      <c r="G1170">
        <f t="shared" ca="1" si="39"/>
        <v>-3.9256807934392832E-2</v>
      </c>
    </row>
    <row r="1171" spans="2:7" x14ac:dyDescent="0.35">
      <c r="B1171" s="191">
        <v>38475</v>
      </c>
      <c r="C1171" s="72">
        <v>37.979999999999997</v>
      </c>
      <c r="D1171" s="192">
        <f t="shared" si="38"/>
        <v>-0.96751097082146431</v>
      </c>
      <c r="E1171">
        <v>1.8230563002680888E-2</v>
      </c>
      <c r="F1171">
        <v>1168</v>
      </c>
      <c r="G1171">
        <f t="shared" ca="1" si="39"/>
        <v>4.6515520835195851E-3</v>
      </c>
    </row>
    <row r="1172" spans="2:7" x14ac:dyDescent="0.35">
      <c r="B1172" s="191">
        <v>45978</v>
      </c>
      <c r="C1172" s="72">
        <v>1169.01</v>
      </c>
      <c r="D1172" s="192">
        <f t="shared" si="38"/>
        <v>18.545393746865074</v>
      </c>
      <c r="E1172">
        <v>1.8221567995540422E-2</v>
      </c>
      <c r="F1172">
        <v>1169</v>
      </c>
      <c r="G1172">
        <f t="shared" ca="1" si="39"/>
        <v>9.2017332271640932E-3</v>
      </c>
    </row>
    <row r="1173" spans="2:7" x14ac:dyDescent="0.35">
      <c r="B1173" s="191">
        <v>39532</v>
      </c>
      <c r="C1173" s="72">
        <v>59.81</v>
      </c>
      <c r="D1173" s="192">
        <f t="shared" si="38"/>
        <v>-0.90660524672079945</v>
      </c>
      <c r="E1173">
        <v>1.8215866530473246E-2</v>
      </c>
      <c r="F1173">
        <v>1170</v>
      </c>
      <c r="G1173">
        <f t="shared" ca="1" si="39"/>
        <v>-1.2985358200039493E-2</v>
      </c>
    </row>
    <row r="1174" spans="2:7" x14ac:dyDescent="0.35">
      <c r="B1174" s="191">
        <v>44302</v>
      </c>
      <c r="C1174" s="72">
        <v>640.4</v>
      </c>
      <c r="D1174" s="192">
        <f t="shared" si="38"/>
        <v>30.734390485629337</v>
      </c>
      <c r="E1174">
        <v>1.8204944749184993E-2</v>
      </c>
      <c r="F1174">
        <v>1171</v>
      </c>
      <c r="G1174">
        <f t="shared" ca="1" si="39"/>
        <v>-1.623939151184175E-3</v>
      </c>
    </row>
    <row r="1175" spans="2:7" x14ac:dyDescent="0.35">
      <c r="B1175" s="191">
        <v>35754</v>
      </c>
      <c r="C1175" s="72">
        <v>20.18</v>
      </c>
      <c r="D1175" s="192">
        <f t="shared" si="38"/>
        <v>-0.76188790560471975</v>
      </c>
      <c r="E1175">
        <v>1.8163471241170459E-2</v>
      </c>
      <c r="F1175">
        <v>1172</v>
      </c>
      <c r="G1175">
        <f t="shared" ca="1" si="39"/>
        <v>1.7047542760844421E-2</v>
      </c>
    </row>
    <row r="1176" spans="2:7" x14ac:dyDescent="0.35">
      <c r="B1176" s="191">
        <v>40555</v>
      </c>
      <c r="C1176" s="72">
        <v>84.75</v>
      </c>
      <c r="D1176" s="192">
        <f t="shared" si="38"/>
        <v>-0.92628383550205273</v>
      </c>
      <c r="E1176">
        <v>1.8140317155213914E-2</v>
      </c>
      <c r="F1176">
        <v>1173</v>
      </c>
      <c r="G1176">
        <f t="shared" ca="1" si="39"/>
        <v>7.4309587990191535E-3</v>
      </c>
    </row>
    <row r="1177" spans="2:7" x14ac:dyDescent="0.35">
      <c r="B1177" s="191">
        <v>45793</v>
      </c>
      <c r="C1177" s="72">
        <v>1149.68</v>
      </c>
      <c r="D1177" s="192">
        <f t="shared" si="38"/>
        <v>9.8850596477939785</v>
      </c>
      <c r="E1177">
        <v>1.8127717607885119E-2</v>
      </c>
      <c r="F1177">
        <v>1174</v>
      </c>
      <c r="G1177">
        <f t="shared" ca="1" si="39"/>
        <v>8.7076233798250859E-4</v>
      </c>
    </row>
    <row r="1178" spans="2:7" x14ac:dyDescent="0.35">
      <c r="B1178" s="191">
        <v>40457</v>
      </c>
      <c r="C1178" s="72">
        <v>105.62</v>
      </c>
      <c r="D1178" s="192">
        <f t="shared" si="38"/>
        <v>3.4735281660313433</v>
      </c>
      <c r="E1178">
        <v>1.8122228648544514E-2</v>
      </c>
      <c r="F1178">
        <v>1175</v>
      </c>
      <c r="G1178">
        <f t="shared" ca="1" si="39"/>
        <v>3.593472053722515E-2</v>
      </c>
    </row>
    <row r="1179" spans="2:7" x14ac:dyDescent="0.35">
      <c r="B1179" s="191">
        <v>37984</v>
      </c>
      <c r="C1179" s="72">
        <v>23.61</v>
      </c>
      <c r="D1179" s="192">
        <f t="shared" si="38"/>
        <v>-0.93128637951105941</v>
      </c>
      <c r="E1179">
        <v>1.8111254851228997E-2</v>
      </c>
      <c r="F1179">
        <v>1176</v>
      </c>
      <c r="G1179">
        <f t="shared" ca="1" si="39"/>
        <v>-4.4961154417605682E-2</v>
      </c>
    </row>
    <row r="1180" spans="2:7" x14ac:dyDescent="0.35">
      <c r="B1180" s="191">
        <v>43965</v>
      </c>
      <c r="C1180" s="72">
        <v>343.6</v>
      </c>
      <c r="D1180" s="192">
        <f t="shared" si="38"/>
        <v>2.4900964956830878</v>
      </c>
      <c r="E1180">
        <v>1.8104240125633497E-2</v>
      </c>
      <c r="F1180">
        <v>1177</v>
      </c>
      <c r="G1180">
        <f t="shared" ca="1" si="39"/>
        <v>-2.2000301556307923E-2</v>
      </c>
    </row>
    <row r="1181" spans="2:7" x14ac:dyDescent="0.35">
      <c r="B1181" s="191">
        <v>40977</v>
      </c>
      <c r="C1181" s="72">
        <v>98.45</v>
      </c>
      <c r="D1181" s="192">
        <f t="shared" si="38"/>
        <v>2.2374219006905625</v>
      </c>
      <c r="E1181">
        <v>1.8097207859358866E-2</v>
      </c>
      <c r="F1181">
        <v>1178</v>
      </c>
      <c r="G1181">
        <f t="shared" ca="1" si="39"/>
        <v>4.1996456062498057E-2</v>
      </c>
    </row>
    <row r="1182" spans="2:7" x14ac:dyDescent="0.35">
      <c r="B1182" s="191">
        <v>38279</v>
      </c>
      <c r="C1182" s="72">
        <v>30.41</v>
      </c>
      <c r="D1182" s="192">
        <f t="shared" si="38"/>
        <v>-0.96107470175618248</v>
      </c>
      <c r="E1182">
        <v>1.8078339471041094E-2</v>
      </c>
      <c r="F1182">
        <v>1179</v>
      </c>
      <c r="G1182">
        <f t="shared" ca="1" si="39"/>
        <v>2.9278432078914704E-3</v>
      </c>
    </row>
    <row r="1183" spans="2:7" x14ac:dyDescent="0.35">
      <c r="B1183" s="191">
        <v>44791</v>
      </c>
      <c r="C1183" s="72">
        <v>781.24</v>
      </c>
      <c r="D1183" s="192">
        <f t="shared" si="38"/>
        <v>56.784023668639058</v>
      </c>
      <c r="E1183">
        <v>1.8074722754342742E-2</v>
      </c>
      <c r="F1183">
        <v>1180</v>
      </c>
      <c r="G1183">
        <f t="shared" ca="1" si="39"/>
        <v>-5.0762456132737825E-2</v>
      </c>
    </row>
    <row r="1184" spans="2:7" x14ac:dyDescent="0.35">
      <c r="B1184" s="191">
        <v>36984</v>
      </c>
      <c r="C1184" s="72">
        <v>13.52</v>
      </c>
      <c r="D1184" s="192">
        <f t="shared" si="38"/>
        <v>-0.38629142078983214</v>
      </c>
      <c r="E1184">
        <v>1.8072289156626509E-2</v>
      </c>
      <c r="F1184">
        <v>1181</v>
      </c>
      <c r="G1184">
        <f t="shared" ca="1" si="39"/>
        <v>2.4928717191438066E-2</v>
      </c>
    </row>
    <row r="1185" spans="2:7" x14ac:dyDescent="0.35">
      <c r="B1185" s="191">
        <v>36664</v>
      </c>
      <c r="C1185" s="72">
        <v>22.03</v>
      </c>
      <c r="D1185" s="192">
        <f t="shared" si="38"/>
        <v>0.77232502011263082</v>
      </c>
      <c r="E1185">
        <v>1.802218114602594E-2</v>
      </c>
      <c r="F1185">
        <v>1182</v>
      </c>
      <c r="G1185">
        <f t="shared" ca="1" si="39"/>
        <v>-1.0118144974359871E-2</v>
      </c>
    </row>
    <row r="1186" spans="2:7" x14ac:dyDescent="0.35">
      <c r="B1186" s="191">
        <v>37705</v>
      </c>
      <c r="C1186" s="72">
        <v>12.43</v>
      </c>
      <c r="D1186" s="192">
        <f t="shared" si="38"/>
        <v>-0.8805611607571826</v>
      </c>
      <c r="E1186">
        <v>1.8018018018017834E-2</v>
      </c>
      <c r="F1186">
        <v>1183</v>
      </c>
      <c r="G1186">
        <f t="shared" ca="1" si="39"/>
        <v>-3.9183826234277672E-2</v>
      </c>
    </row>
    <row r="1187" spans="2:7" x14ac:dyDescent="0.35">
      <c r="B1187" s="191">
        <v>40491</v>
      </c>
      <c r="C1187" s="72">
        <v>104.07</v>
      </c>
      <c r="D1187" s="192">
        <f t="shared" si="38"/>
        <v>1.0893394900622364</v>
      </c>
      <c r="E1187">
        <v>1.7998630538980542E-2</v>
      </c>
      <c r="F1187">
        <v>1184</v>
      </c>
      <c r="G1187">
        <f t="shared" ca="1" si="39"/>
        <v>3.5340933177776576E-2</v>
      </c>
    </row>
    <row r="1188" spans="2:7" x14ac:dyDescent="0.35">
      <c r="B1188" s="191">
        <v>39189</v>
      </c>
      <c r="C1188" s="72">
        <v>49.81</v>
      </c>
      <c r="D1188" s="192">
        <f t="shared" si="38"/>
        <v>-0.9545541636634034</v>
      </c>
      <c r="E1188">
        <v>1.7984876353975165E-2</v>
      </c>
      <c r="F1188">
        <v>1185</v>
      </c>
      <c r="G1188">
        <f t="shared" ca="1" si="39"/>
        <v>-2.1953957372775022E-2</v>
      </c>
    </row>
    <row r="1189" spans="2:7" x14ac:dyDescent="0.35">
      <c r="B1189" s="191">
        <v>45889</v>
      </c>
      <c r="C1189" s="72">
        <v>1096.03</v>
      </c>
      <c r="D1189" s="192">
        <f t="shared" si="38"/>
        <v>0.42829404329072029</v>
      </c>
      <c r="E1189">
        <v>1.7962459017915933E-2</v>
      </c>
      <c r="F1189">
        <v>1186</v>
      </c>
      <c r="G1189">
        <f t="shared" ca="1" si="39"/>
        <v>-2.5940473723056943E-2</v>
      </c>
    </row>
    <row r="1190" spans="2:7" x14ac:dyDescent="0.35">
      <c r="B1190" s="191">
        <v>44790</v>
      </c>
      <c r="C1190" s="72">
        <v>767.37</v>
      </c>
      <c r="D1190" s="192">
        <f t="shared" si="38"/>
        <v>5.1507694773966008</v>
      </c>
      <c r="E1190">
        <v>1.7961609381425436E-2</v>
      </c>
      <c r="F1190">
        <v>1187</v>
      </c>
      <c r="G1190">
        <f t="shared" ca="1" si="39"/>
        <v>2.007995867795433E-2</v>
      </c>
    </row>
    <row r="1191" spans="2:7" x14ac:dyDescent="0.35">
      <c r="B1191" s="191">
        <v>41768</v>
      </c>
      <c r="C1191" s="72">
        <v>124.76</v>
      </c>
      <c r="D1191" s="192">
        <f t="shared" si="38"/>
        <v>-1.7947103274559173E-2</v>
      </c>
      <c r="E1191">
        <v>1.7950391644908636E-2</v>
      </c>
      <c r="F1191">
        <v>1188</v>
      </c>
      <c r="G1191">
        <f t="shared" ca="1" si="39"/>
        <v>-4.4996338492879762E-3</v>
      </c>
    </row>
    <row r="1192" spans="2:7" x14ac:dyDescent="0.35">
      <c r="B1192" s="191">
        <v>41606</v>
      </c>
      <c r="C1192" s="72">
        <v>127.04</v>
      </c>
      <c r="D1192" s="192">
        <f t="shared" si="38"/>
        <v>0.85108553110884477</v>
      </c>
      <c r="E1192">
        <v>1.7948717948718107E-2</v>
      </c>
      <c r="F1192">
        <v>1189</v>
      </c>
      <c r="G1192">
        <f t="shared" ca="1" si="39"/>
        <v>-9.1444312283602211E-3</v>
      </c>
    </row>
    <row r="1193" spans="2:7" x14ac:dyDescent="0.35">
      <c r="B1193" s="191">
        <v>40871</v>
      </c>
      <c r="C1193" s="72">
        <v>68.63</v>
      </c>
      <c r="D1193" s="192">
        <f t="shared" si="38"/>
        <v>-0.47865390458827106</v>
      </c>
      <c r="E1193">
        <v>1.7947196677543742E-2</v>
      </c>
      <c r="F1193">
        <v>1190</v>
      </c>
      <c r="G1193">
        <f t="shared" ca="1" si="39"/>
        <v>-3.7039047410496656E-2</v>
      </c>
    </row>
    <row r="1194" spans="2:7" x14ac:dyDescent="0.35">
      <c r="B1194" s="191">
        <v>41794</v>
      </c>
      <c r="C1194" s="72">
        <v>131.63999999999999</v>
      </c>
      <c r="D1194" s="192">
        <f t="shared" si="38"/>
        <v>-4.311322895393821E-3</v>
      </c>
      <c r="E1194">
        <v>1.7939993813795185E-2</v>
      </c>
      <c r="F1194">
        <v>1191</v>
      </c>
      <c r="G1194">
        <f t="shared" ca="1" si="39"/>
        <v>1.8413475547022197E-2</v>
      </c>
    </row>
    <row r="1195" spans="2:7" x14ac:dyDescent="0.35">
      <c r="B1195" s="191">
        <v>41192</v>
      </c>
      <c r="C1195" s="72">
        <v>132.21</v>
      </c>
      <c r="D1195" s="192">
        <f t="shared" si="38"/>
        <v>0.72507828810020891</v>
      </c>
      <c r="E1195">
        <v>1.7939636587619434E-2</v>
      </c>
      <c r="F1195">
        <v>1192</v>
      </c>
      <c r="G1195">
        <f t="shared" ca="1" si="39"/>
        <v>-4.0656343864307201E-3</v>
      </c>
    </row>
    <row r="1196" spans="2:7" x14ac:dyDescent="0.35">
      <c r="B1196" s="191">
        <v>40239</v>
      </c>
      <c r="C1196" s="72">
        <v>76.64</v>
      </c>
      <c r="D1196" s="192">
        <f t="shared" si="38"/>
        <v>-0.77205401225388137</v>
      </c>
      <c r="E1196">
        <v>1.7930668083410817E-2</v>
      </c>
      <c r="F1196">
        <v>1193</v>
      </c>
      <c r="G1196">
        <f t="shared" ca="1" si="39"/>
        <v>2.8876179769030775E-2</v>
      </c>
    </row>
    <row r="1197" spans="2:7" x14ac:dyDescent="0.35">
      <c r="B1197" s="191">
        <v>43962</v>
      </c>
      <c r="C1197" s="72">
        <v>336.22</v>
      </c>
      <c r="D1197" s="192">
        <f t="shared" si="38"/>
        <v>17.493949394939495</v>
      </c>
      <c r="E1197">
        <v>1.7923100211928666E-2</v>
      </c>
      <c r="F1197">
        <v>1194</v>
      </c>
      <c r="G1197">
        <f t="shared" ca="1" si="39"/>
        <v>-8.3270480210718457E-3</v>
      </c>
    </row>
    <row r="1198" spans="2:7" x14ac:dyDescent="0.35">
      <c r="B1198" s="191">
        <v>36112</v>
      </c>
      <c r="C1198" s="72">
        <v>18.18</v>
      </c>
      <c r="D1198" s="192">
        <f t="shared" si="38"/>
        <v>0.39097169089517969</v>
      </c>
      <c r="E1198">
        <v>1.7917133258678719E-2</v>
      </c>
      <c r="F1198">
        <v>1195</v>
      </c>
      <c r="G1198">
        <f t="shared" ca="1" si="39"/>
        <v>-1.8338122362594023E-2</v>
      </c>
    </row>
    <row r="1199" spans="2:7" x14ac:dyDescent="0.35">
      <c r="B1199" s="191">
        <v>37712</v>
      </c>
      <c r="C1199" s="72">
        <v>13.07</v>
      </c>
      <c r="D1199" s="192">
        <f t="shared" si="38"/>
        <v>-0.93475439297124596</v>
      </c>
      <c r="E1199">
        <v>1.7912772585669812E-2</v>
      </c>
      <c r="F1199">
        <v>1196</v>
      </c>
      <c r="G1199">
        <f t="shared" ca="1" si="39"/>
        <v>9.2284142505708235E-3</v>
      </c>
    </row>
    <row r="1200" spans="2:7" x14ac:dyDescent="0.35">
      <c r="B1200" s="191">
        <v>43469</v>
      </c>
      <c r="C1200" s="72">
        <v>200.32</v>
      </c>
      <c r="D1200" s="192">
        <f t="shared" si="38"/>
        <v>-0.7867756631327969</v>
      </c>
      <c r="E1200">
        <v>1.788617886178856E-2</v>
      </c>
      <c r="F1200">
        <v>1197</v>
      </c>
      <c r="G1200">
        <f t="shared" ca="1" si="39"/>
        <v>2.8966595583055721E-4</v>
      </c>
    </row>
    <row r="1201" spans="2:7" x14ac:dyDescent="0.35">
      <c r="B1201" s="191">
        <v>45674</v>
      </c>
      <c r="C1201" s="72">
        <v>939.48</v>
      </c>
      <c r="D1201" s="192">
        <f t="shared" si="38"/>
        <v>15.639744952178532</v>
      </c>
      <c r="E1201">
        <v>1.7865849034117476E-2</v>
      </c>
      <c r="F1201">
        <v>1198</v>
      </c>
      <c r="G1201">
        <f t="shared" ca="1" si="39"/>
        <v>-3.2784208428068826E-2</v>
      </c>
    </row>
    <row r="1202" spans="2:7" x14ac:dyDescent="0.35">
      <c r="B1202" s="191">
        <v>39021</v>
      </c>
      <c r="C1202" s="72">
        <v>56.46</v>
      </c>
      <c r="D1202" s="192">
        <f t="shared" si="38"/>
        <v>-0.42157565823173859</v>
      </c>
      <c r="E1202">
        <v>1.7847485127095775E-2</v>
      </c>
      <c r="F1202">
        <v>1199</v>
      </c>
      <c r="G1202">
        <f t="shared" ca="1" si="39"/>
        <v>1.7436826708487965E-2</v>
      </c>
    </row>
    <row r="1203" spans="2:7" x14ac:dyDescent="0.35">
      <c r="B1203" s="191">
        <v>40359</v>
      </c>
      <c r="C1203" s="72">
        <v>97.61</v>
      </c>
      <c r="D1203" s="192">
        <f t="shared" si="38"/>
        <v>-0.5989728841413311</v>
      </c>
      <c r="E1203">
        <v>1.7831074035453476E-2</v>
      </c>
      <c r="F1203">
        <v>1200</v>
      </c>
      <c r="G1203">
        <f t="shared" ca="1" si="39"/>
        <v>-8.8241303336475101E-3</v>
      </c>
    </row>
    <row r="1204" spans="2:7" x14ac:dyDescent="0.35">
      <c r="B1204" s="191">
        <v>43623</v>
      </c>
      <c r="C1204" s="72">
        <v>243.4</v>
      </c>
      <c r="D1204" s="192">
        <f t="shared" si="38"/>
        <v>-0.76443489537967213</v>
      </c>
      <c r="E1204">
        <v>1.7813832901229398E-2</v>
      </c>
      <c r="F1204">
        <v>1201</v>
      </c>
      <c r="G1204">
        <f t="shared" ca="1" si="39"/>
        <v>2.6048318359007526E-2</v>
      </c>
    </row>
    <row r="1205" spans="2:7" x14ac:dyDescent="0.35">
      <c r="B1205" s="191">
        <v>46114</v>
      </c>
      <c r="C1205" s="72">
        <v>1033.26</v>
      </c>
      <c r="D1205" s="192">
        <f t="shared" si="38"/>
        <v>14.029236363636363</v>
      </c>
      <c r="E1205">
        <v>1.7779572699244461E-2</v>
      </c>
      <c r="F1205">
        <v>1202</v>
      </c>
      <c r="G1205">
        <f t="shared" ca="1" si="39"/>
        <v>-5.8303923542038165E-2</v>
      </c>
    </row>
    <row r="1206" spans="2:7" x14ac:dyDescent="0.35">
      <c r="B1206" s="191">
        <v>40823</v>
      </c>
      <c r="C1206" s="72">
        <v>68.75</v>
      </c>
      <c r="D1206" s="192">
        <f t="shared" si="38"/>
        <v>-0.72487894673656406</v>
      </c>
      <c r="E1206">
        <v>1.7764618800888199E-2</v>
      </c>
      <c r="F1206">
        <v>1203</v>
      </c>
      <c r="G1206">
        <f t="shared" ca="1" si="39"/>
        <v>-3.1151132694097312E-3</v>
      </c>
    </row>
    <row r="1207" spans="2:7" x14ac:dyDescent="0.35">
      <c r="B1207" s="191">
        <v>43251</v>
      </c>
      <c r="C1207" s="72">
        <v>249.89</v>
      </c>
      <c r="D1207" s="192">
        <f t="shared" si="38"/>
        <v>-0.69579772600004874</v>
      </c>
      <c r="E1207">
        <v>1.7757504174642502E-2</v>
      </c>
      <c r="F1207">
        <v>1204</v>
      </c>
      <c r="G1207">
        <f t="shared" ca="1" si="39"/>
        <v>3.5009589241205508E-2</v>
      </c>
    </row>
    <row r="1208" spans="2:7" x14ac:dyDescent="0.35">
      <c r="B1208" s="191">
        <v>45118</v>
      </c>
      <c r="C1208" s="72">
        <v>821.46</v>
      </c>
      <c r="D1208" s="192">
        <f t="shared" si="38"/>
        <v>1.7236737400530502</v>
      </c>
      <c r="E1208">
        <v>1.7754265112187584E-2</v>
      </c>
      <c r="F1208">
        <v>1205</v>
      </c>
      <c r="G1208">
        <f t="shared" ca="1" si="39"/>
        <v>-5.9852070281045016E-3</v>
      </c>
    </row>
    <row r="1209" spans="2:7" x14ac:dyDescent="0.35">
      <c r="B1209" s="191">
        <v>43826</v>
      </c>
      <c r="C1209" s="72">
        <v>301.60000000000002</v>
      </c>
      <c r="D1209" s="192">
        <f t="shared" si="38"/>
        <v>2.1309041835357627</v>
      </c>
      <c r="E1209">
        <v>1.7749881892421104E-2</v>
      </c>
      <c r="F1209">
        <v>1206</v>
      </c>
      <c r="G1209">
        <f t="shared" ca="1" si="39"/>
        <v>-5.0574441664699892E-3</v>
      </c>
    </row>
    <row r="1210" spans="2:7" x14ac:dyDescent="0.35">
      <c r="B1210" s="191">
        <v>40357</v>
      </c>
      <c r="C1210" s="72">
        <v>96.33</v>
      </c>
      <c r="D1210" s="192">
        <f t="shared" si="38"/>
        <v>-0.20381849739647906</v>
      </c>
      <c r="E1210">
        <v>1.7749603803486558E-2</v>
      </c>
      <c r="F1210">
        <v>1207</v>
      </c>
      <c r="G1210">
        <f t="shared" ca="1" si="39"/>
        <v>-1.821097302740219E-2</v>
      </c>
    </row>
    <row r="1211" spans="2:7" x14ac:dyDescent="0.35">
      <c r="B1211" s="191">
        <v>41443</v>
      </c>
      <c r="C1211" s="72">
        <v>120.99</v>
      </c>
      <c r="D1211" s="192">
        <f t="shared" si="38"/>
        <v>-0.13187917055320375</v>
      </c>
      <c r="E1211">
        <v>1.7748990578734913E-2</v>
      </c>
      <c r="F1211">
        <v>1208</v>
      </c>
      <c r="G1211">
        <f t="shared" ca="1" si="39"/>
        <v>1.0012492641747575E-2</v>
      </c>
    </row>
    <row r="1212" spans="2:7" x14ac:dyDescent="0.35">
      <c r="B1212" s="191">
        <v>42662</v>
      </c>
      <c r="C1212" s="72">
        <v>139.37</v>
      </c>
      <c r="D1212" s="192">
        <f t="shared" si="38"/>
        <v>0.48804185351270557</v>
      </c>
      <c r="E1212">
        <v>1.7744997809259644E-2</v>
      </c>
      <c r="F1212">
        <v>1209</v>
      </c>
      <c r="G1212">
        <f t="shared" ca="1" si="39"/>
        <v>2.7783686291924035E-2</v>
      </c>
    </row>
    <row r="1213" spans="2:7" x14ac:dyDescent="0.35">
      <c r="B1213" s="191">
        <v>41039</v>
      </c>
      <c r="C1213" s="72">
        <v>93.66</v>
      </c>
      <c r="D1213" s="192">
        <f t="shared" si="38"/>
        <v>-0.39632613599742195</v>
      </c>
      <c r="E1213">
        <v>1.7711615777463718E-2</v>
      </c>
      <c r="F1213">
        <v>1210</v>
      </c>
      <c r="G1213">
        <f t="shared" ca="1" si="39"/>
        <v>1.4365676418511128E-2</v>
      </c>
    </row>
    <row r="1214" spans="2:7" x14ac:dyDescent="0.35">
      <c r="B1214" s="191">
        <v>42927</v>
      </c>
      <c r="C1214" s="72">
        <v>155.15</v>
      </c>
      <c r="D1214" s="192">
        <f t="shared" si="38"/>
        <v>-0.86604213434639954</v>
      </c>
      <c r="E1214">
        <v>1.7710724827812552E-2</v>
      </c>
      <c r="F1214">
        <v>1211</v>
      </c>
      <c r="G1214">
        <f t="shared" ca="1" si="39"/>
        <v>-3.9913198253926037E-2</v>
      </c>
    </row>
    <row r="1215" spans="2:7" x14ac:dyDescent="0.35">
      <c r="B1215" s="191">
        <v>46141</v>
      </c>
      <c r="C1215" s="72">
        <v>1158.2</v>
      </c>
      <c r="D1215" s="192">
        <f t="shared" si="38"/>
        <v>86.477341389728096</v>
      </c>
      <c r="E1215">
        <v>1.7687839939546812E-2</v>
      </c>
      <c r="F1215">
        <v>1212</v>
      </c>
      <c r="G1215">
        <f t="shared" ca="1" si="39"/>
        <v>-6.9021349982183169E-3</v>
      </c>
    </row>
    <row r="1216" spans="2:7" x14ac:dyDescent="0.35">
      <c r="B1216" s="191">
        <v>36868</v>
      </c>
      <c r="C1216" s="72">
        <v>13.24</v>
      </c>
      <c r="D1216" s="192">
        <f t="shared" si="38"/>
        <v>-0.78520441271901364</v>
      </c>
      <c r="E1216">
        <v>1.7678708685626487E-2</v>
      </c>
      <c r="F1216">
        <v>1213</v>
      </c>
      <c r="G1216">
        <f t="shared" ca="1" si="39"/>
        <v>4.3283588454692237E-4</v>
      </c>
    </row>
    <row r="1217" spans="2:7" x14ac:dyDescent="0.35">
      <c r="B1217" s="191">
        <v>39356</v>
      </c>
      <c r="C1217" s="72">
        <v>61.64</v>
      </c>
      <c r="D1217" s="192">
        <f t="shared" si="38"/>
        <v>-0.57881790228903318</v>
      </c>
      <c r="E1217">
        <v>1.7665510979032462E-2</v>
      </c>
      <c r="F1217">
        <v>1214</v>
      </c>
      <c r="G1217">
        <f t="shared" ca="1" si="39"/>
        <v>1.1582267687914533E-2</v>
      </c>
    </row>
    <row r="1218" spans="2:7" x14ac:dyDescent="0.35">
      <c r="B1218" s="191">
        <v>41253</v>
      </c>
      <c r="C1218" s="72">
        <v>146.35</v>
      </c>
      <c r="D1218" s="192">
        <f t="shared" si="38"/>
        <v>1.6725712198685172</v>
      </c>
      <c r="E1218">
        <v>1.7662193171545715E-2</v>
      </c>
      <c r="F1218">
        <v>1215</v>
      </c>
      <c r="G1218">
        <f t="shared" ca="1" si="39"/>
        <v>1.0809163959275709E-2</v>
      </c>
    </row>
    <row r="1219" spans="2:7" x14ac:dyDescent="0.35">
      <c r="B1219" s="191">
        <v>39636</v>
      </c>
      <c r="C1219" s="72">
        <v>54.76</v>
      </c>
      <c r="D1219" s="192">
        <f t="shared" si="38"/>
        <v>-0.52535321140677826</v>
      </c>
      <c r="E1219">
        <v>1.7654711020256286E-2</v>
      </c>
      <c r="F1219">
        <v>1216</v>
      </c>
      <c r="G1219">
        <f t="shared" ca="1" si="39"/>
        <v>2.8588914590939096E-2</v>
      </c>
    </row>
    <row r="1220" spans="2:7" x14ac:dyDescent="0.35">
      <c r="B1220" s="191">
        <v>42278</v>
      </c>
      <c r="C1220" s="72">
        <v>115.37</v>
      </c>
      <c r="D1220" s="192">
        <f t="shared" ref="D1220:D1283" si="40">C1220/C1221-1</f>
        <v>3.4407236335642803</v>
      </c>
      <c r="E1220">
        <v>1.7641351327511767E-2</v>
      </c>
      <c r="F1220">
        <v>1217</v>
      </c>
      <c r="G1220">
        <f t="shared" ca="1" si="39"/>
        <v>9.7632841830612247E-3</v>
      </c>
    </row>
    <row r="1221" spans="2:7" x14ac:dyDescent="0.35">
      <c r="B1221" s="191">
        <v>38023</v>
      </c>
      <c r="C1221" s="72">
        <v>25.98</v>
      </c>
      <c r="D1221" s="192">
        <f t="shared" si="40"/>
        <v>-0.56336134453781517</v>
      </c>
      <c r="E1221">
        <v>1.7626321974147929E-2</v>
      </c>
      <c r="F1221">
        <v>1218</v>
      </c>
      <c r="G1221">
        <f t="shared" ref="G1221:G1284" ca="1" si="41">_xlfn.NORM.INV(RAND(),M$5,M$6)</f>
        <v>2.1877861961706144E-2</v>
      </c>
    </row>
    <row r="1222" spans="2:7" x14ac:dyDescent="0.35">
      <c r="B1222" s="191">
        <v>39393</v>
      </c>
      <c r="C1222" s="72">
        <v>59.5</v>
      </c>
      <c r="D1222" s="192">
        <f t="shared" si="40"/>
        <v>-0.67413330412399364</v>
      </c>
      <c r="E1222">
        <v>1.761587138703602E-2</v>
      </c>
      <c r="F1222">
        <v>1219</v>
      </c>
      <c r="G1222">
        <f t="shared" ca="1" si="41"/>
        <v>2.6345397397724495E-2</v>
      </c>
    </row>
    <row r="1223" spans="2:7" x14ac:dyDescent="0.35">
      <c r="B1223" s="191">
        <v>42983</v>
      </c>
      <c r="C1223" s="72">
        <v>182.59</v>
      </c>
      <c r="D1223" s="192">
        <f t="shared" si="40"/>
        <v>-0.70560446293250778</v>
      </c>
      <c r="E1223">
        <v>1.7611324750599122E-2</v>
      </c>
      <c r="F1223">
        <v>1220</v>
      </c>
      <c r="G1223">
        <f t="shared" ca="1" si="41"/>
        <v>-2.6870709722044653E-2</v>
      </c>
    </row>
    <row r="1224" spans="2:7" x14ac:dyDescent="0.35">
      <c r="B1224" s="191">
        <v>44287</v>
      </c>
      <c r="C1224" s="72">
        <v>620.22</v>
      </c>
      <c r="D1224" s="192">
        <f t="shared" si="40"/>
        <v>-9.1838228834158264E-2</v>
      </c>
      <c r="E1224">
        <v>1.7604882770841268E-2</v>
      </c>
      <c r="F1224">
        <v>1221</v>
      </c>
      <c r="G1224">
        <f t="shared" ca="1" si="41"/>
        <v>-1.7473394669068063E-3</v>
      </c>
    </row>
    <row r="1225" spans="2:7" x14ac:dyDescent="0.35">
      <c r="B1225" s="191">
        <v>45002</v>
      </c>
      <c r="C1225" s="72">
        <v>682.94</v>
      </c>
      <c r="D1225" s="192">
        <f t="shared" si="40"/>
        <v>5.3417216083201788</v>
      </c>
      <c r="E1225">
        <v>1.7582024614834602E-2</v>
      </c>
      <c r="F1225">
        <v>1222</v>
      </c>
      <c r="G1225">
        <f t="shared" ca="1" si="41"/>
        <v>3.4249408090456172E-2</v>
      </c>
    </row>
    <row r="1226" spans="2:7" x14ac:dyDescent="0.35">
      <c r="B1226" s="191">
        <v>42459</v>
      </c>
      <c r="C1226" s="72">
        <v>107.69</v>
      </c>
      <c r="D1226" s="192">
        <f t="shared" si="40"/>
        <v>4.6352694924123492</v>
      </c>
      <c r="E1226">
        <v>1.7575356704148115E-2</v>
      </c>
      <c r="F1226">
        <v>1223</v>
      </c>
      <c r="G1226">
        <f t="shared" ca="1" si="41"/>
        <v>1.0637758361701385E-2</v>
      </c>
    </row>
    <row r="1227" spans="2:7" x14ac:dyDescent="0.35">
      <c r="B1227" s="191">
        <v>37902</v>
      </c>
      <c r="C1227" s="72">
        <v>19.11</v>
      </c>
      <c r="D1227" s="192">
        <f t="shared" si="40"/>
        <v>-0.84804389312977102</v>
      </c>
      <c r="E1227">
        <v>1.7571884984025399E-2</v>
      </c>
      <c r="F1227">
        <v>1224</v>
      </c>
      <c r="G1227">
        <f t="shared" ca="1" si="41"/>
        <v>2.1539813635766784E-2</v>
      </c>
    </row>
    <row r="1228" spans="2:7" x14ac:dyDescent="0.35">
      <c r="B1228" s="191">
        <v>42808</v>
      </c>
      <c r="C1228" s="72">
        <v>125.76</v>
      </c>
      <c r="D1228" s="192">
        <f t="shared" si="40"/>
        <v>4.2862547288776804</v>
      </c>
      <c r="E1228">
        <v>1.7558054858807459E-2</v>
      </c>
      <c r="F1228">
        <v>1225</v>
      </c>
      <c r="G1228">
        <f t="shared" ca="1" si="41"/>
        <v>9.853687964007294E-3</v>
      </c>
    </row>
    <row r="1229" spans="2:7" x14ac:dyDescent="0.35">
      <c r="B1229" s="191">
        <v>38089</v>
      </c>
      <c r="C1229" s="72">
        <v>23.79</v>
      </c>
      <c r="D1229" s="192">
        <f t="shared" si="40"/>
        <v>-0.9674038145346926</v>
      </c>
      <c r="E1229">
        <v>1.7536355859709252E-2</v>
      </c>
      <c r="F1229">
        <v>1226</v>
      </c>
      <c r="G1229">
        <f t="shared" ca="1" si="41"/>
        <v>4.8785104984938585E-2</v>
      </c>
    </row>
    <row r="1230" spans="2:7" x14ac:dyDescent="0.35">
      <c r="B1230" s="191">
        <v>44537</v>
      </c>
      <c r="C1230" s="72">
        <v>729.84</v>
      </c>
      <c r="D1230" s="192">
        <f t="shared" si="40"/>
        <v>-0.34813597470570368</v>
      </c>
      <c r="E1230">
        <v>1.7524781463047479E-2</v>
      </c>
      <c r="F1230">
        <v>1227</v>
      </c>
      <c r="G1230">
        <f t="shared" ca="1" si="41"/>
        <v>-6.949351701013096E-3</v>
      </c>
    </row>
    <row r="1231" spans="2:7" x14ac:dyDescent="0.35">
      <c r="B1231" s="191">
        <v>45392</v>
      </c>
      <c r="C1231" s="72">
        <v>1119.6199999999999</v>
      </c>
      <c r="D1231" s="192">
        <f t="shared" si="40"/>
        <v>13.255411255411254</v>
      </c>
      <c r="E1231">
        <v>1.7503362535897349E-2</v>
      </c>
      <c r="F1231">
        <v>1228</v>
      </c>
      <c r="G1231">
        <f t="shared" ca="1" si="41"/>
        <v>-6.7835629020988105E-3</v>
      </c>
    </row>
    <row r="1232" spans="2:7" x14ac:dyDescent="0.35">
      <c r="B1232" s="191">
        <v>40595</v>
      </c>
      <c r="C1232" s="72">
        <v>78.540000000000006</v>
      </c>
      <c r="D1232" s="192">
        <f t="shared" si="40"/>
        <v>-0.10065269666781163</v>
      </c>
      <c r="E1232">
        <v>1.7489312087058062E-2</v>
      </c>
      <c r="F1232">
        <v>1229</v>
      </c>
      <c r="G1232">
        <f t="shared" ca="1" si="41"/>
        <v>1.3029296977705255E-2</v>
      </c>
    </row>
    <row r="1233" spans="2:7" x14ac:dyDescent="0.35">
      <c r="B1233" s="191">
        <v>41044</v>
      </c>
      <c r="C1233" s="72">
        <v>87.33</v>
      </c>
      <c r="D1233" s="192">
        <f t="shared" si="40"/>
        <v>0.78260869565217384</v>
      </c>
      <c r="E1233">
        <v>1.747640685075158E-2</v>
      </c>
      <c r="F1233">
        <v>1230</v>
      </c>
      <c r="G1233">
        <f t="shared" ca="1" si="41"/>
        <v>-1.6133890563507594E-3</v>
      </c>
    </row>
    <row r="1234" spans="2:7" x14ac:dyDescent="0.35">
      <c r="B1234" s="191">
        <v>39826</v>
      </c>
      <c r="C1234" s="72">
        <v>48.99</v>
      </c>
      <c r="D1234" s="192">
        <f t="shared" si="40"/>
        <v>-0.42882126617698491</v>
      </c>
      <c r="E1234">
        <v>1.7445482866043749E-2</v>
      </c>
      <c r="F1234">
        <v>1231</v>
      </c>
      <c r="G1234">
        <f t="shared" ca="1" si="41"/>
        <v>3.0484213013008608E-2</v>
      </c>
    </row>
    <row r="1235" spans="2:7" x14ac:dyDescent="0.35">
      <c r="B1235" s="191">
        <v>40731</v>
      </c>
      <c r="C1235" s="72">
        <v>85.77</v>
      </c>
      <c r="D1235" s="192">
        <f t="shared" si="40"/>
        <v>5.1046263345195726</v>
      </c>
      <c r="E1235">
        <v>1.7437722419928914E-2</v>
      </c>
      <c r="F1235">
        <v>1232</v>
      </c>
      <c r="G1235">
        <f t="shared" ca="1" si="41"/>
        <v>-1.7654159116903816E-2</v>
      </c>
    </row>
    <row r="1236" spans="2:7" x14ac:dyDescent="0.35">
      <c r="B1236" s="191">
        <v>36759</v>
      </c>
      <c r="C1236" s="72">
        <v>14.05</v>
      </c>
      <c r="D1236" s="192">
        <f t="shared" si="40"/>
        <v>-0.88947451227186913</v>
      </c>
      <c r="E1236">
        <v>1.7378711078928299E-2</v>
      </c>
      <c r="F1236">
        <v>1233</v>
      </c>
      <c r="G1236">
        <f t="shared" ca="1" si="41"/>
        <v>7.16643378314621E-3</v>
      </c>
    </row>
    <row r="1237" spans="2:7" x14ac:dyDescent="0.35">
      <c r="B1237" s="191">
        <v>42220</v>
      </c>
      <c r="C1237" s="72">
        <v>127.12</v>
      </c>
      <c r="D1237" s="192">
        <f t="shared" si="40"/>
        <v>3.2153296524845887E-2</v>
      </c>
      <c r="E1237">
        <v>1.7366946778711423E-2</v>
      </c>
      <c r="F1237">
        <v>1234</v>
      </c>
      <c r="G1237">
        <f t="shared" ca="1" si="41"/>
        <v>-1.8155727957196173E-2</v>
      </c>
    </row>
    <row r="1238" spans="2:7" x14ac:dyDescent="0.35">
      <c r="B1238" s="191">
        <v>41674</v>
      </c>
      <c r="C1238" s="72">
        <v>123.16</v>
      </c>
      <c r="D1238" s="192">
        <f t="shared" si="40"/>
        <v>3.4655547498187094</v>
      </c>
      <c r="E1238">
        <v>1.7346770196596584E-2</v>
      </c>
      <c r="F1238">
        <v>1235</v>
      </c>
      <c r="G1238">
        <f t="shared" ca="1" si="41"/>
        <v>-1.6583674853407674E-2</v>
      </c>
    </row>
    <row r="1239" spans="2:7" x14ac:dyDescent="0.35">
      <c r="B1239" s="191">
        <v>38175</v>
      </c>
      <c r="C1239" s="72">
        <v>27.58</v>
      </c>
      <c r="D1239" s="192">
        <f t="shared" si="40"/>
        <v>-0.75897928864808184</v>
      </c>
      <c r="E1239">
        <v>1.7336776097381046E-2</v>
      </c>
      <c r="F1239">
        <v>1236</v>
      </c>
      <c r="G1239">
        <f t="shared" ca="1" si="41"/>
        <v>-4.2325304395433853E-2</v>
      </c>
    </row>
    <row r="1240" spans="2:7" x14ac:dyDescent="0.35">
      <c r="B1240" s="191">
        <v>41134</v>
      </c>
      <c r="C1240" s="72">
        <v>114.43</v>
      </c>
      <c r="D1240" s="192">
        <f t="shared" si="40"/>
        <v>4.1290900941281938</v>
      </c>
      <c r="E1240">
        <v>1.7336415362731117E-2</v>
      </c>
      <c r="F1240">
        <v>1237</v>
      </c>
      <c r="G1240">
        <f t="shared" ca="1" si="41"/>
        <v>-8.8301408579526813E-3</v>
      </c>
    </row>
    <row r="1241" spans="2:7" x14ac:dyDescent="0.35">
      <c r="B1241" s="191">
        <v>36689</v>
      </c>
      <c r="C1241" s="72">
        <v>22.31</v>
      </c>
      <c r="D1241" s="192">
        <f t="shared" si="40"/>
        <v>-0.97637853633745553</v>
      </c>
      <c r="E1241">
        <v>1.7327861377108844E-2</v>
      </c>
      <c r="F1241">
        <v>1238</v>
      </c>
      <c r="G1241">
        <f t="shared" ca="1" si="41"/>
        <v>8.2226038281563944E-3</v>
      </c>
    </row>
    <row r="1242" spans="2:7" x14ac:dyDescent="0.35">
      <c r="B1242" s="191">
        <v>45279</v>
      </c>
      <c r="C1242" s="72">
        <v>944.48</v>
      </c>
      <c r="D1242" s="192">
        <f t="shared" si="40"/>
        <v>8.6800245977247119</v>
      </c>
      <c r="E1242">
        <v>1.7320120637656311E-2</v>
      </c>
      <c r="F1242">
        <v>1239</v>
      </c>
      <c r="G1242">
        <f t="shared" ca="1" si="41"/>
        <v>-9.1789461010247063E-3</v>
      </c>
    </row>
    <row r="1243" spans="2:7" x14ac:dyDescent="0.35">
      <c r="B1243" s="191">
        <v>41087</v>
      </c>
      <c r="C1243" s="72">
        <v>97.57</v>
      </c>
      <c r="D1243" s="192">
        <f t="shared" si="40"/>
        <v>-0.91654406733269467</v>
      </c>
      <c r="E1243">
        <v>1.7307892816181836E-2</v>
      </c>
      <c r="F1243">
        <v>1240</v>
      </c>
      <c r="G1243">
        <f t="shared" ca="1" si="41"/>
        <v>-4.2087203252295854E-2</v>
      </c>
    </row>
    <row r="1244" spans="2:7" x14ac:dyDescent="0.35">
      <c r="B1244" s="191">
        <v>45520</v>
      </c>
      <c r="C1244" s="72">
        <v>1169.1199999999999</v>
      </c>
      <c r="D1244" s="192">
        <f t="shared" si="40"/>
        <v>10.900651465798045</v>
      </c>
      <c r="E1244">
        <v>1.7298388500226025E-2</v>
      </c>
      <c r="F1244">
        <v>1241</v>
      </c>
      <c r="G1244">
        <f t="shared" ca="1" si="41"/>
        <v>1.33968494531714E-2</v>
      </c>
    </row>
    <row r="1245" spans="2:7" x14ac:dyDescent="0.35">
      <c r="B1245" s="191">
        <v>41092</v>
      </c>
      <c r="C1245" s="72">
        <v>98.24</v>
      </c>
      <c r="D1245" s="192">
        <f t="shared" si="40"/>
        <v>-0.28370397375136713</v>
      </c>
      <c r="E1245">
        <v>1.7293155224189727E-2</v>
      </c>
      <c r="F1245">
        <v>1242</v>
      </c>
      <c r="G1245">
        <f t="shared" ca="1" si="41"/>
        <v>-1.5381865178326773E-2</v>
      </c>
    </row>
    <row r="1246" spans="2:7" x14ac:dyDescent="0.35">
      <c r="B1246" s="191">
        <v>41484</v>
      </c>
      <c r="C1246" s="72">
        <v>137.15</v>
      </c>
      <c r="D1246" s="192">
        <f t="shared" si="40"/>
        <v>7.6203645505971096</v>
      </c>
      <c r="E1246">
        <v>1.7282302329031385E-2</v>
      </c>
      <c r="F1246">
        <v>1243</v>
      </c>
      <c r="G1246">
        <f t="shared" ca="1" si="41"/>
        <v>1.4894419801839465E-2</v>
      </c>
    </row>
    <row r="1247" spans="2:7" x14ac:dyDescent="0.35">
      <c r="B1247" s="191">
        <v>37845</v>
      </c>
      <c r="C1247" s="72">
        <v>15.91</v>
      </c>
      <c r="D1247" s="192">
        <f t="shared" si="40"/>
        <v>-0.87504908505458256</v>
      </c>
      <c r="E1247">
        <v>1.7263427109974305E-2</v>
      </c>
      <c r="F1247">
        <v>1244</v>
      </c>
      <c r="G1247">
        <f t="shared" ca="1" si="41"/>
        <v>-4.3712913316398165E-3</v>
      </c>
    </row>
    <row r="1248" spans="2:7" x14ac:dyDescent="0.35">
      <c r="B1248" s="191">
        <v>42601</v>
      </c>
      <c r="C1248" s="72">
        <v>127.33</v>
      </c>
      <c r="D1248" s="192">
        <f t="shared" si="40"/>
        <v>7.9985865724381622</v>
      </c>
      <c r="E1248">
        <v>1.7256531117679996E-2</v>
      </c>
      <c r="F1248">
        <v>1245</v>
      </c>
      <c r="G1248">
        <f t="shared" ca="1" si="41"/>
        <v>3.7711082785733187E-2</v>
      </c>
    </row>
    <row r="1249" spans="2:7" x14ac:dyDescent="0.35">
      <c r="B1249" s="191">
        <v>36789</v>
      </c>
      <c r="C1249" s="72">
        <v>14.15</v>
      </c>
      <c r="D1249" s="192">
        <f t="shared" si="40"/>
        <v>-0.17251461988304095</v>
      </c>
      <c r="E1249">
        <v>1.7253774263120025E-2</v>
      </c>
      <c r="F1249">
        <v>1246</v>
      </c>
      <c r="G1249">
        <f t="shared" ca="1" si="41"/>
        <v>-1.6308648027595057E-2</v>
      </c>
    </row>
    <row r="1250" spans="2:7" x14ac:dyDescent="0.35">
      <c r="B1250" s="191">
        <v>37894</v>
      </c>
      <c r="C1250" s="72">
        <v>17.100000000000001</v>
      </c>
      <c r="D1250" s="192">
        <f t="shared" si="40"/>
        <v>-0.84659549654615596</v>
      </c>
      <c r="E1250">
        <v>1.7251635930993547E-2</v>
      </c>
      <c r="F1250">
        <v>1247</v>
      </c>
      <c r="G1250">
        <f t="shared" ca="1" si="41"/>
        <v>-3.4395731585795679E-3</v>
      </c>
    </row>
    <row r="1251" spans="2:7" x14ac:dyDescent="0.35">
      <c r="B1251" s="191">
        <v>42709</v>
      </c>
      <c r="C1251" s="72">
        <v>111.47</v>
      </c>
      <c r="D1251" s="192">
        <f t="shared" si="40"/>
        <v>1.0307888504281291</v>
      </c>
      <c r="E1251">
        <v>1.7247672933016878E-2</v>
      </c>
      <c r="F1251">
        <v>1248</v>
      </c>
      <c r="G1251">
        <f t="shared" ca="1" si="41"/>
        <v>5.7769457277448335E-3</v>
      </c>
    </row>
    <row r="1252" spans="2:7" x14ac:dyDescent="0.35">
      <c r="B1252" s="191">
        <v>39631</v>
      </c>
      <c r="C1252" s="72">
        <v>54.89</v>
      </c>
      <c r="D1252" s="192">
        <f t="shared" si="40"/>
        <v>-0.86057912115824231</v>
      </c>
      <c r="E1252">
        <v>1.7234988880652224E-2</v>
      </c>
      <c r="F1252">
        <v>1249</v>
      </c>
      <c r="G1252">
        <f t="shared" ca="1" si="41"/>
        <v>-9.2931354795778142E-3</v>
      </c>
    </row>
    <row r="1253" spans="2:7" x14ac:dyDescent="0.35">
      <c r="B1253" s="191">
        <v>44019</v>
      </c>
      <c r="C1253" s="72">
        <v>393.7</v>
      </c>
      <c r="D1253" s="192">
        <f t="shared" si="40"/>
        <v>34.089126559714792</v>
      </c>
      <c r="E1253">
        <v>1.7233806164896892E-2</v>
      </c>
      <c r="F1253">
        <v>1250</v>
      </c>
      <c r="G1253">
        <f t="shared" ca="1" si="41"/>
        <v>2.0250223761444384E-2</v>
      </c>
    </row>
    <row r="1254" spans="2:7" x14ac:dyDescent="0.35">
      <c r="B1254" s="191">
        <v>37468</v>
      </c>
      <c r="C1254" s="72">
        <v>11.22</v>
      </c>
      <c r="D1254" s="192">
        <f t="shared" si="40"/>
        <v>-0.91285436893203886</v>
      </c>
      <c r="E1254">
        <v>1.7225747960109006E-2</v>
      </c>
      <c r="F1254">
        <v>1251</v>
      </c>
      <c r="G1254">
        <f t="shared" ca="1" si="41"/>
        <v>6.1875997917335539E-3</v>
      </c>
    </row>
    <row r="1255" spans="2:7" x14ac:dyDescent="0.35">
      <c r="B1255" s="191">
        <v>41991</v>
      </c>
      <c r="C1255" s="72">
        <v>128.75</v>
      </c>
      <c r="D1255" s="192">
        <f t="shared" si="40"/>
        <v>-7.6398852223816371E-2</v>
      </c>
      <c r="E1255">
        <v>1.7223670696057569E-2</v>
      </c>
      <c r="F1255">
        <v>1252</v>
      </c>
      <c r="G1255">
        <f t="shared" ca="1" si="41"/>
        <v>-2.160151660090262E-2</v>
      </c>
    </row>
    <row r="1256" spans="2:7" x14ac:dyDescent="0.35">
      <c r="B1256" s="191">
        <v>42055</v>
      </c>
      <c r="C1256" s="72">
        <v>139.4</v>
      </c>
      <c r="D1256" s="192">
        <f t="shared" si="40"/>
        <v>0.11244114595802412</v>
      </c>
      <c r="E1256">
        <v>1.7221249270286121E-2</v>
      </c>
      <c r="F1256">
        <v>1253</v>
      </c>
      <c r="G1256">
        <f t="shared" ca="1" si="41"/>
        <v>2.6286385514481727E-2</v>
      </c>
    </row>
    <row r="1257" spans="2:7" x14ac:dyDescent="0.35">
      <c r="B1257" s="191">
        <v>41299</v>
      </c>
      <c r="C1257" s="72">
        <v>125.31</v>
      </c>
      <c r="D1257" s="192">
        <f t="shared" si="40"/>
        <v>-0.46956484930579068</v>
      </c>
      <c r="E1257">
        <v>1.720918905755342E-2</v>
      </c>
      <c r="F1257">
        <v>1254</v>
      </c>
      <c r="G1257">
        <f t="shared" ca="1" si="41"/>
        <v>-6.9265858504827752E-3</v>
      </c>
    </row>
    <row r="1258" spans="2:7" x14ac:dyDescent="0.35">
      <c r="B1258" s="191">
        <v>43244</v>
      </c>
      <c r="C1258" s="72">
        <v>236.24</v>
      </c>
      <c r="D1258" s="192">
        <f t="shared" si="40"/>
        <v>8.4761331728840759</v>
      </c>
      <c r="E1258">
        <v>1.717976318622183E-2</v>
      </c>
      <c r="F1258">
        <v>1255</v>
      </c>
      <c r="G1258">
        <f t="shared" ca="1" si="41"/>
        <v>2.1332130492545953E-2</v>
      </c>
    </row>
    <row r="1259" spans="2:7" x14ac:dyDescent="0.35">
      <c r="B1259" s="191">
        <v>38044</v>
      </c>
      <c r="C1259" s="72">
        <v>24.93</v>
      </c>
      <c r="D1259" s="192">
        <f t="shared" si="40"/>
        <v>-0.89715770801534589</v>
      </c>
      <c r="E1259">
        <v>1.7135862913096656E-2</v>
      </c>
      <c r="F1259">
        <v>1256</v>
      </c>
      <c r="G1259">
        <f t="shared" ca="1" si="41"/>
        <v>-2.122471828084363E-2</v>
      </c>
    </row>
    <row r="1260" spans="2:7" x14ac:dyDescent="0.35">
      <c r="B1260" s="191">
        <v>43657</v>
      </c>
      <c r="C1260" s="72">
        <v>242.41</v>
      </c>
      <c r="D1260" s="192">
        <f t="shared" si="40"/>
        <v>-0.25006187353050369</v>
      </c>
      <c r="E1260">
        <v>1.7119120547140376E-2</v>
      </c>
      <c r="F1260">
        <v>1257</v>
      </c>
      <c r="G1260">
        <f t="shared" ca="1" si="41"/>
        <v>6.1459360448352471E-2</v>
      </c>
    </row>
    <row r="1261" spans="2:7" x14ac:dyDescent="0.35">
      <c r="B1261" s="191">
        <v>43958</v>
      </c>
      <c r="C1261" s="72">
        <v>323.24</v>
      </c>
      <c r="D1261" s="192">
        <f t="shared" si="40"/>
        <v>12.258408531583266</v>
      </c>
      <c r="E1261">
        <v>1.7117684078036488E-2</v>
      </c>
      <c r="F1261">
        <v>1258</v>
      </c>
      <c r="G1261">
        <f t="shared" ca="1" si="41"/>
        <v>-1.8298920183764257E-2</v>
      </c>
    </row>
    <row r="1262" spans="2:7" x14ac:dyDescent="0.35">
      <c r="B1262" s="191">
        <v>35702</v>
      </c>
      <c r="C1262" s="72">
        <v>24.38</v>
      </c>
      <c r="D1262" s="192">
        <f t="shared" si="40"/>
        <v>0.5749354005167957</v>
      </c>
      <c r="E1262">
        <v>1.7104714226116036E-2</v>
      </c>
      <c r="F1262">
        <v>1259</v>
      </c>
      <c r="G1262">
        <f t="shared" ca="1" si="41"/>
        <v>-3.2847823984447737E-2</v>
      </c>
    </row>
    <row r="1263" spans="2:7" x14ac:dyDescent="0.35">
      <c r="B1263" s="191">
        <v>37841</v>
      </c>
      <c r="C1263" s="72">
        <v>15.48</v>
      </c>
      <c r="D1263" s="192">
        <f t="shared" si="40"/>
        <v>-0.98401602527698329</v>
      </c>
      <c r="E1263">
        <v>1.7082785808147261E-2</v>
      </c>
      <c r="F1263">
        <v>1260</v>
      </c>
      <c r="G1263">
        <f t="shared" ca="1" si="41"/>
        <v>4.1570289184655773E-2</v>
      </c>
    </row>
    <row r="1264" spans="2:7" x14ac:dyDescent="0.35">
      <c r="B1264" s="191">
        <v>45680</v>
      </c>
      <c r="C1264" s="72">
        <v>968.47</v>
      </c>
      <c r="D1264" s="192">
        <f t="shared" si="40"/>
        <v>11.024708219518251</v>
      </c>
      <c r="E1264">
        <v>1.7054703170452434E-2</v>
      </c>
      <c r="F1264">
        <v>1261</v>
      </c>
      <c r="G1264">
        <f t="shared" ca="1" si="41"/>
        <v>-2.288324869730898E-2</v>
      </c>
    </row>
    <row r="1265" spans="2:7" x14ac:dyDescent="0.35">
      <c r="B1265" s="191">
        <v>40711</v>
      </c>
      <c r="C1265" s="72">
        <v>80.540000000000006</v>
      </c>
      <c r="D1265" s="192">
        <f t="shared" si="40"/>
        <v>3.9993792675356925</v>
      </c>
      <c r="E1265">
        <v>1.704760702108854E-2</v>
      </c>
      <c r="F1265">
        <v>1262</v>
      </c>
      <c r="G1265">
        <f t="shared" ca="1" si="41"/>
        <v>6.6013431966931886E-3</v>
      </c>
    </row>
    <row r="1266" spans="2:7" x14ac:dyDescent="0.35">
      <c r="B1266" s="191">
        <v>35969</v>
      </c>
      <c r="C1266" s="72">
        <v>16.11</v>
      </c>
      <c r="D1266" s="192">
        <f t="shared" si="40"/>
        <v>0.22696115765422675</v>
      </c>
      <c r="E1266">
        <v>1.7045454545454586E-2</v>
      </c>
      <c r="F1266">
        <v>1263</v>
      </c>
      <c r="G1266">
        <f t="shared" ca="1" si="41"/>
        <v>4.5452140557250727E-2</v>
      </c>
    </row>
    <row r="1267" spans="2:7" x14ac:dyDescent="0.35">
      <c r="B1267" s="191">
        <v>36878</v>
      </c>
      <c r="C1267" s="72">
        <v>13.13</v>
      </c>
      <c r="D1267" s="192">
        <f t="shared" si="40"/>
        <v>-0.94362387290682692</v>
      </c>
      <c r="E1267">
        <v>1.7041053446940513E-2</v>
      </c>
      <c r="F1267">
        <v>1264</v>
      </c>
      <c r="G1267">
        <f t="shared" ca="1" si="41"/>
        <v>2.2689539750462763E-2</v>
      </c>
    </row>
    <row r="1268" spans="2:7" x14ac:dyDescent="0.35">
      <c r="B1268" s="191">
        <v>43054</v>
      </c>
      <c r="C1268" s="72">
        <v>232.9</v>
      </c>
      <c r="D1268" s="192">
        <f t="shared" si="40"/>
        <v>1.5975908989515952</v>
      </c>
      <c r="E1268">
        <v>1.7030567685589526E-2</v>
      </c>
      <c r="F1268">
        <v>1265</v>
      </c>
      <c r="G1268">
        <f t="shared" ca="1" si="41"/>
        <v>2.2174620793386959E-2</v>
      </c>
    </row>
    <row r="1269" spans="2:7" x14ac:dyDescent="0.35">
      <c r="B1269" s="191">
        <v>41075</v>
      </c>
      <c r="C1269" s="72">
        <v>89.66</v>
      </c>
      <c r="D1269" s="192">
        <f t="shared" si="40"/>
        <v>1.9406362741882583</v>
      </c>
      <c r="E1269">
        <v>1.701451905626139E-2</v>
      </c>
      <c r="F1269">
        <v>1266</v>
      </c>
      <c r="G1269">
        <f t="shared" ca="1" si="41"/>
        <v>3.6197504597282146E-2</v>
      </c>
    </row>
    <row r="1270" spans="2:7" x14ac:dyDescent="0.35">
      <c r="B1270" s="191">
        <v>36515</v>
      </c>
      <c r="C1270" s="72">
        <v>30.49</v>
      </c>
      <c r="D1270" s="192">
        <f t="shared" si="40"/>
        <v>1.0353805073431239</v>
      </c>
      <c r="E1270">
        <v>1.7011340893929194E-2</v>
      </c>
      <c r="F1270">
        <v>1267</v>
      </c>
      <c r="G1270">
        <f t="shared" ca="1" si="41"/>
        <v>5.5479633454752248E-4</v>
      </c>
    </row>
    <row r="1271" spans="2:7" x14ac:dyDescent="0.35">
      <c r="B1271" s="191">
        <v>37762</v>
      </c>
      <c r="C1271" s="72">
        <v>14.98</v>
      </c>
      <c r="D1271" s="192">
        <f t="shared" si="40"/>
        <v>-0.9865896781701804</v>
      </c>
      <c r="E1271">
        <v>1.6972165648336812E-2</v>
      </c>
      <c r="F1271">
        <v>1268</v>
      </c>
      <c r="G1271">
        <f t="shared" ca="1" si="41"/>
        <v>8.6321677002181088E-3</v>
      </c>
    </row>
    <row r="1272" spans="2:7" x14ac:dyDescent="0.35">
      <c r="B1272" s="191">
        <v>45833</v>
      </c>
      <c r="C1272" s="72">
        <v>1117.05</v>
      </c>
      <c r="D1272" s="192">
        <f t="shared" si="40"/>
        <v>8.1809813429769047</v>
      </c>
      <c r="E1272">
        <v>1.6969983885798401E-2</v>
      </c>
      <c r="F1272">
        <v>1269</v>
      </c>
      <c r="G1272">
        <f t="shared" ca="1" si="41"/>
        <v>-5.3583619048566599E-3</v>
      </c>
    </row>
    <row r="1273" spans="2:7" x14ac:dyDescent="0.35">
      <c r="B1273" s="191">
        <v>41421</v>
      </c>
      <c r="C1273" s="72">
        <v>121.67</v>
      </c>
      <c r="D1273" s="192">
        <f t="shared" si="40"/>
        <v>3.6087121212121218</v>
      </c>
      <c r="E1273">
        <v>1.6967569374791047E-2</v>
      </c>
      <c r="F1273">
        <v>1270</v>
      </c>
      <c r="G1273">
        <f t="shared" ca="1" si="41"/>
        <v>2.4608416392868558E-2</v>
      </c>
    </row>
    <row r="1274" spans="2:7" x14ac:dyDescent="0.35">
      <c r="B1274" s="191">
        <v>36234</v>
      </c>
      <c r="C1274" s="72">
        <v>26.4</v>
      </c>
      <c r="D1274" s="192">
        <f t="shared" si="40"/>
        <v>-0.8713701032937049</v>
      </c>
      <c r="E1274">
        <v>1.6949152542372836E-2</v>
      </c>
      <c r="F1274">
        <v>1271</v>
      </c>
      <c r="G1274">
        <f t="shared" ca="1" si="41"/>
        <v>4.244318606444162E-2</v>
      </c>
    </row>
    <row r="1275" spans="2:7" x14ac:dyDescent="0.35">
      <c r="B1275" s="191">
        <v>43458</v>
      </c>
      <c r="C1275" s="72">
        <v>205.24</v>
      </c>
      <c r="D1275" s="192">
        <f t="shared" si="40"/>
        <v>6.4335385729808046</v>
      </c>
      <c r="E1275">
        <v>1.6945793281141652E-2</v>
      </c>
      <c r="F1275">
        <v>1272</v>
      </c>
      <c r="G1275">
        <f t="shared" ca="1" si="41"/>
        <v>1.7498279045448296E-2</v>
      </c>
    </row>
    <row r="1276" spans="2:7" x14ac:dyDescent="0.35">
      <c r="B1276" s="191">
        <v>38005</v>
      </c>
      <c r="C1276" s="72">
        <v>27.61</v>
      </c>
      <c r="D1276" s="192">
        <f t="shared" si="40"/>
        <v>-0.95991463166758617</v>
      </c>
      <c r="E1276">
        <v>1.694290976058932E-2</v>
      </c>
      <c r="F1276">
        <v>1273</v>
      </c>
      <c r="G1276">
        <f t="shared" ca="1" si="41"/>
        <v>7.7228149709345352E-4</v>
      </c>
    </row>
    <row r="1277" spans="2:7" x14ac:dyDescent="0.35">
      <c r="B1277" s="191">
        <v>44589</v>
      </c>
      <c r="C1277" s="72">
        <v>688.78</v>
      </c>
      <c r="D1277" s="192">
        <f t="shared" si="40"/>
        <v>11.062697022767075</v>
      </c>
      <c r="E1277">
        <v>1.6934638496404864E-2</v>
      </c>
      <c r="F1277">
        <v>1274</v>
      </c>
      <c r="G1277">
        <f t="shared" ca="1" si="41"/>
        <v>6.6676851909124096E-3</v>
      </c>
    </row>
    <row r="1278" spans="2:7" x14ac:dyDescent="0.35">
      <c r="B1278" s="191">
        <v>39211</v>
      </c>
      <c r="C1278" s="72">
        <v>57.1</v>
      </c>
      <c r="D1278" s="192">
        <f t="shared" si="40"/>
        <v>6.7289719626168143E-2</v>
      </c>
      <c r="E1278">
        <v>1.6918967052537814E-2</v>
      </c>
      <c r="F1278">
        <v>1275</v>
      </c>
      <c r="G1278">
        <f t="shared" ca="1" si="41"/>
        <v>-1.0558957646011247E-2</v>
      </c>
    </row>
    <row r="1279" spans="2:7" x14ac:dyDescent="0.35">
      <c r="B1279" s="191">
        <v>39114</v>
      </c>
      <c r="C1279" s="72">
        <v>53.5</v>
      </c>
      <c r="D1279" s="192">
        <f t="shared" si="40"/>
        <v>-0.92863336223571002</v>
      </c>
      <c r="E1279">
        <v>1.6916935943736888E-2</v>
      </c>
      <c r="F1279">
        <v>1276</v>
      </c>
      <c r="G1279">
        <f t="shared" ca="1" si="41"/>
        <v>3.6177207868929619E-2</v>
      </c>
    </row>
    <row r="1280" spans="2:7" x14ac:dyDescent="0.35">
      <c r="B1280" s="191">
        <v>44414</v>
      </c>
      <c r="C1280" s="72">
        <v>749.65</v>
      </c>
      <c r="D1280" s="192">
        <f t="shared" si="40"/>
        <v>28.68910891089109</v>
      </c>
      <c r="E1280">
        <v>1.6915814319433453E-2</v>
      </c>
      <c r="F1280">
        <v>1277</v>
      </c>
      <c r="G1280">
        <f t="shared" ca="1" si="41"/>
        <v>-2.2480790095930046E-2</v>
      </c>
    </row>
    <row r="1281" spans="2:7" x14ac:dyDescent="0.35">
      <c r="B1281" s="191">
        <v>35863</v>
      </c>
      <c r="C1281" s="72">
        <v>25.25</v>
      </c>
      <c r="D1281" s="192">
        <f t="shared" si="40"/>
        <v>-0.97047232584519316</v>
      </c>
      <c r="E1281">
        <v>1.6915022150624237E-2</v>
      </c>
      <c r="F1281">
        <v>1278</v>
      </c>
      <c r="G1281">
        <f t="shared" ca="1" si="41"/>
        <v>4.21368941939139E-2</v>
      </c>
    </row>
    <row r="1282" spans="2:7" x14ac:dyDescent="0.35">
      <c r="B1282" s="191">
        <v>45205</v>
      </c>
      <c r="C1282" s="72">
        <v>855.13</v>
      </c>
      <c r="D1282" s="192">
        <f t="shared" si="40"/>
        <v>2.7306583373378102E-2</v>
      </c>
      <c r="E1282">
        <v>1.6910251988916825E-2</v>
      </c>
      <c r="F1282">
        <v>1279</v>
      </c>
      <c r="G1282">
        <f t="shared" ca="1" si="41"/>
        <v>-3.7719509088326997E-2</v>
      </c>
    </row>
    <row r="1283" spans="2:7" x14ac:dyDescent="0.35">
      <c r="B1283" s="191">
        <v>45121</v>
      </c>
      <c r="C1283" s="72">
        <v>832.4</v>
      </c>
      <c r="D1283" s="192">
        <f t="shared" si="40"/>
        <v>13.398892925099462</v>
      </c>
      <c r="E1283">
        <v>1.6895317443834879E-2</v>
      </c>
      <c r="F1283">
        <v>1280</v>
      </c>
      <c r="G1283">
        <f t="shared" ca="1" si="41"/>
        <v>-7.7508341279273283E-3</v>
      </c>
    </row>
    <row r="1284" spans="2:7" x14ac:dyDescent="0.35">
      <c r="B1284" s="191">
        <v>39671</v>
      </c>
      <c r="C1284" s="72">
        <v>57.81</v>
      </c>
      <c r="D1284" s="192">
        <f t="shared" ref="D1284:D1347" si="42">C1284/C1285-1</f>
        <v>-4.0179312634899489E-2</v>
      </c>
      <c r="E1284">
        <v>1.6886543535620024E-2</v>
      </c>
      <c r="F1284">
        <v>1281</v>
      </c>
      <c r="G1284">
        <f t="shared" ca="1" si="41"/>
        <v>-1.2225929012371422E-2</v>
      </c>
    </row>
    <row r="1285" spans="2:7" x14ac:dyDescent="0.35">
      <c r="B1285" s="191">
        <v>38854</v>
      </c>
      <c r="C1285" s="72">
        <v>60.23</v>
      </c>
      <c r="D1285" s="192">
        <f t="shared" si="42"/>
        <v>-0.56901610017889093</v>
      </c>
      <c r="E1285">
        <v>1.6883336147222705E-2</v>
      </c>
      <c r="F1285">
        <v>1282</v>
      </c>
      <c r="G1285">
        <f t="shared" ref="G1285:G1348" ca="1" si="43">_xlfn.NORM.INV(RAND(),M$5,M$6)</f>
        <v>-1.7481462090542518E-2</v>
      </c>
    </row>
    <row r="1286" spans="2:7" x14ac:dyDescent="0.35">
      <c r="B1286" s="191">
        <v>41943</v>
      </c>
      <c r="C1286" s="72">
        <v>139.75</v>
      </c>
      <c r="D1286" s="192">
        <f t="shared" si="42"/>
        <v>7.2839359810314157</v>
      </c>
      <c r="E1286">
        <v>1.6881321399985438E-2</v>
      </c>
      <c r="F1286">
        <v>1283</v>
      </c>
      <c r="G1286">
        <f t="shared" ca="1" si="43"/>
        <v>-7.3915923907774597E-3</v>
      </c>
    </row>
    <row r="1287" spans="2:7" x14ac:dyDescent="0.35">
      <c r="B1287" s="191">
        <v>35222</v>
      </c>
      <c r="C1287" s="72">
        <v>16.87</v>
      </c>
      <c r="D1287" s="192">
        <f t="shared" si="42"/>
        <v>-0.98225518039339432</v>
      </c>
      <c r="E1287">
        <v>1.6877637130801704E-2</v>
      </c>
      <c r="F1287">
        <v>1284</v>
      </c>
      <c r="G1287">
        <f t="shared" ca="1" si="43"/>
        <v>-9.4857141163673577E-3</v>
      </c>
    </row>
    <row r="1288" spans="2:7" x14ac:dyDescent="0.35">
      <c r="B1288" s="191">
        <v>45736</v>
      </c>
      <c r="C1288" s="72">
        <v>950.7</v>
      </c>
      <c r="D1288" s="192">
        <f t="shared" si="42"/>
        <v>57.289393010423062</v>
      </c>
      <c r="E1288">
        <v>1.6845820632119368E-2</v>
      </c>
      <c r="F1288">
        <v>1285</v>
      </c>
      <c r="G1288">
        <f t="shared" ca="1" si="43"/>
        <v>-3.2974634633021471E-2</v>
      </c>
    </row>
    <row r="1289" spans="2:7" x14ac:dyDescent="0.35">
      <c r="B1289" s="191">
        <v>36074</v>
      </c>
      <c r="C1289" s="72">
        <v>16.309999999999999</v>
      </c>
      <c r="D1289" s="192">
        <f t="shared" si="42"/>
        <v>-0.83147344492663777</v>
      </c>
      <c r="E1289">
        <v>1.6832917705735584E-2</v>
      </c>
      <c r="F1289">
        <v>1286</v>
      </c>
      <c r="G1289">
        <f t="shared" ca="1" si="43"/>
        <v>4.171387089352753E-2</v>
      </c>
    </row>
    <row r="1290" spans="2:7" x14ac:dyDescent="0.35">
      <c r="B1290" s="191">
        <v>42422</v>
      </c>
      <c r="C1290" s="72">
        <v>96.78</v>
      </c>
      <c r="D1290" s="192">
        <f t="shared" si="42"/>
        <v>2.0177736202057996</v>
      </c>
      <c r="E1290">
        <v>1.6810254255095636E-2</v>
      </c>
      <c r="F1290">
        <v>1287</v>
      </c>
      <c r="G1290">
        <f t="shared" ca="1" si="43"/>
        <v>-5.3960018613846444E-2</v>
      </c>
    </row>
    <row r="1291" spans="2:7" x14ac:dyDescent="0.35">
      <c r="B1291" s="191">
        <v>36488</v>
      </c>
      <c r="C1291" s="72">
        <v>32.07</v>
      </c>
      <c r="D1291" s="192">
        <f t="shared" si="42"/>
        <v>-0.97176414654117393</v>
      </c>
      <c r="E1291">
        <v>1.6804058338617756E-2</v>
      </c>
      <c r="F1291">
        <v>1288</v>
      </c>
      <c r="G1291">
        <f t="shared" ca="1" si="43"/>
        <v>4.4871024100356597E-3</v>
      </c>
    </row>
    <row r="1292" spans="2:7" x14ac:dyDescent="0.35">
      <c r="B1292" s="191">
        <v>45834</v>
      </c>
      <c r="C1292" s="72">
        <v>1135.79</v>
      </c>
      <c r="D1292" s="192">
        <f t="shared" si="42"/>
        <v>8.5116824386567291</v>
      </c>
      <c r="E1292">
        <v>1.6776330513405879E-2</v>
      </c>
      <c r="F1292">
        <v>1289</v>
      </c>
      <c r="G1292">
        <f t="shared" ca="1" si="43"/>
        <v>1.1135744028732452E-2</v>
      </c>
    </row>
    <row r="1293" spans="2:7" x14ac:dyDescent="0.35">
      <c r="B1293" s="191">
        <v>42198</v>
      </c>
      <c r="C1293" s="72">
        <v>119.41</v>
      </c>
      <c r="D1293" s="192">
        <f t="shared" si="42"/>
        <v>0.62728263832106856</v>
      </c>
      <c r="E1293">
        <v>1.6774523160763E-2</v>
      </c>
      <c r="F1293">
        <v>1290</v>
      </c>
      <c r="G1293">
        <f t="shared" ca="1" si="43"/>
        <v>4.173309376880769E-2</v>
      </c>
    </row>
    <row r="1294" spans="2:7" x14ac:dyDescent="0.35">
      <c r="B1294" s="191">
        <v>40828</v>
      </c>
      <c r="C1294" s="72">
        <v>73.38</v>
      </c>
      <c r="D1294" s="192">
        <f t="shared" si="42"/>
        <v>-0.71086331218724141</v>
      </c>
      <c r="E1294">
        <v>1.6765969239296075E-2</v>
      </c>
      <c r="F1294">
        <v>1291</v>
      </c>
      <c r="G1294">
        <f t="shared" ca="1" si="43"/>
        <v>-2.5945076018856032E-2</v>
      </c>
    </row>
    <row r="1295" spans="2:7" x14ac:dyDescent="0.35">
      <c r="B1295" s="191">
        <v>43167</v>
      </c>
      <c r="C1295" s="72">
        <v>253.79</v>
      </c>
      <c r="D1295" s="192">
        <f t="shared" si="42"/>
        <v>0.88257547659669155</v>
      </c>
      <c r="E1295">
        <v>1.6746123953367276E-2</v>
      </c>
      <c r="F1295">
        <v>1292</v>
      </c>
      <c r="G1295">
        <f t="shared" ca="1" si="43"/>
        <v>-2.9884702790834491E-2</v>
      </c>
    </row>
    <row r="1296" spans="2:7" x14ac:dyDescent="0.35">
      <c r="B1296" s="191">
        <v>41863</v>
      </c>
      <c r="C1296" s="72">
        <v>134.81</v>
      </c>
      <c r="D1296" s="192">
        <f t="shared" si="42"/>
        <v>1.3613592573130147</v>
      </c>
      <c r="E1296">
        <v>1.6743344143600458E-2</v>
      </c>
      <c r="F1296">
        <v>1293</v>
      </c>
      <c r="G1296">
        <f t="shared" ca="1" si="43"/>
        <v>-5.2659549827920593E-3</v>
      </c>
    </row>
    <row r="1297" spans="2:7" x14ac:dyDescent="0.35">
      <c r="B1297" s="191">
        <v>39490</v>
      </c>
      <c r="C1297" s="72">
        <v>57.09</v>
      </c>
      <c r="D1297" s="192">
        <f t="shared" si="42"/>
        <v>-0.50835342748880463</v>
      </c>
      <c r="E1297">
        <v>1.6740872662511119E-2</v>
      </c>
      <c r="F1297">
        <v>1294</v>
      </c>
      <c r="G1297">
        <f t="shared" ca="1" si="43"/>
        <v>4.4490635365352874E-2</v>
      </c>
    </row>
    <row r="1298" spans="2:7" x14ac:dyDescent="0.35">
      <c r="B1298" s="191">
        <v>42327</v>
      </c>
      <c r="C1298" s="72">
        <v>116.12</v>
      </c>
      <c r="D1298" s="192">
        <f t="shared" si="42"/>
        <v>-0.89147156409177997</v>
      </c>
      <c r="E1298">
        <v>1.6723579371333619E-2</v>
      </c>
      <c r="F1298">
        <v>1295</v>
      </c>
      <c r="G1298">
        <f t="shared" ca="1" si="43"/>
        <v>1.1127477547853046E-2</v>
      </c>
    </row>
    <row r="1299" spans="2:7" x14ac:dyDescent="0.35">
      <c r="B1299" s="191">
        <v>45447</v>
      </c>
      <c r="C1299" s="72">
        <v>1069.95</v>
      </c>
      <c r="D1299" s="192">
        <f t="shared" si="42"/>
        <v>3.7608347423689601</v>
      </c>
      <c r="E1299">
        <v>1.669549022216299E-2</v>
      </c>
      <c r="F1299">
        <v>1296</v>
      </c>
      <c r="G1299">
        <f t="shared" ca="1" si="43"/>
        <v>1.8757876224970972E-2</v>
      </c>
    </row>
    <row r="1300" spans="2:7" x14ac:dyDescent="0.35">
      <c r="B1300" s="191">
        <v>43613</v>
      </c>
      <c r="C1300" s="72">
        <v>224.74</v>
      </c>
      <c r="D1300" s="192">
        <f t="shared" si="42"/>
        <v>-0.68877317860159804</v>
      </c>
      <c r="E1300">
        <v>1.6693055869712703E-2</v>
      </c>
      <c r="F1300">
        <v>1297</v>
      </c>
      <c r="G1300">
        <f t="shared" ca="1" si="43"/>
        <v>-1.2244909112843691E-2</v>
      </c>
    </row>
    <row r="1301" spans="2:7" x14ac:dyDescent="0.35">
      <c r="B1301" s="191">
        <v>45042</v>
      </c>
      <c r="C1301" s="72">
        <v>722.11</v>
      </c>
      <c r="D1301" s="192">
        <f t="shared" si="42"/>
        <v>6.4513466102569401</v>
      </c>
      <c r="E1301">
        <v>1.6684031199842408E-2</v>
      </c>
      <c r="F1301">
        <v>1298</v>
      </c>
      <c r="G1301">
        <f t="shared" ca="1" si="43"/>
        <v>2.614965119739184E-4</v>
      </c>
    </row>
    <row r="1302" spans="2:7" x14ac:dyDescent="0.35">
      <c r="B1302" s="191">
        <v>41107</v>
      </c>
      <c r="C1302" s="72">
        <v>96.91</v>
      </c>
      <c r="D1302" s="192">
        <f t="shared" si="42"/>
        <v>-0.30892105826142768</v>
      </c>
      <c r="E1302">
        <v>1.6680654637012182E-2</v>
      </c>
      <c r="F1302">
        <v>1299</v>
      </c>
      <c r="G1302">
        <f t="shared" ca="1" si="43"/>
        <v>-1.9735949835973342E-2</v>
      </c>
    </row>
    <row r="1303" spans="2:7" x14ac:dyDescent="0.35">
      <c r="B1303" s="191">
        <v>42893</v>
      </c>
      <c r="C1303" s="72">
        <v>140.22999999999999</v>
      </c>
      <c r="D1303" s="192">
        <f t="shared" si="42"/>
        <v>-0.42384650149965075</v>
      </c>
      <c r="E1303">
        <v>1.6675125063437823E-2</v>
      </c>
      <c r="F1303">
        <v>1300</v>
      </c>
      <c r="G1303">
        <f t="shared" ca="1" si="43"/>
        <v>5.8460101478516706E-3</v>
      </c>
    </row>
    <row r="1304" spans="2:7" x14ac:dyDescent="0.35">
      <c r="B1304" s="191">
        <v>43185</v>
      </c>
      <c r="C1304" s="72">
        <v>243.39</v>
      </c>
      <c r="D1304" s="192">
        <f t="shared" si="42"/>
        <v>9.5</v>
      </c>
      <c r="E1304">
        <v>1.6666666666666607E-2</v>
      </c>
      <c r="F1304">
        <v>1301</v>
      </c>
      <c r="G1304">
        <f t="shared" ca="1" si="43"/>
        <v>3.9169250712839717E-3</v>
      </c>
    </row>
    <row r="1305" spans="2:7" x14ac:dyDescent="0.35">
      <c r="B1305" s="191">
        <v>35634</v>
      </c>
      <c r="C1305" s="72">
        <v>23.18</v>
      </c>
      <c r="D1305" s="192">
        <f t="shared" si="42"/>
        <v>-0.74842630779248975</v>
      </c>
      <c r="E1305">
        <v>1.6666666666666607E-2</v>
      </c>
      <c r="F1305">
        <v>1302</v>
      </c>
      <c r="G1305">
        <f t="shared" ca="1" si="43"/>
        <v>9.122730627916277E-3</v>
      </c>
    </row>
    <row r="1306" spans="2:7" x14ac:dyDescent="0.35">
      <c r="B1306" s="191">
        <v>40525</v>
      </c>
      <c r="C1306" s="72">
        <v>92.14</v>
      </c>
      <c r="D1306" s="192">
        <f t="shared" si="42"/>
        <v>7.3839854413102817</v>
      </c>
      <c r="E1306">
        <v>1.6661149729670255E-2</v>
      </c>
      <c r="F1306">
        <v>1303</v>
      </c>
      <c r="G1306">
        <f t="shared" ca="1" si="43"/>
        <v>-8.9224036388723393E-3</v>
      </c>
    </row>
    <row r="1307" spans="2:7" x14ac:dyDescent="0.35">
      <c r="B1307" s="191">
        <v>37256</v>
      </c>
      <c r="C1307" s="72">
        <v>10.99</v>
      </c>
      <c r="D1307" s="192">
        <f t="shared" si="42"/>
        <v>-0.25136239782016345</v>
      </c>
      <c r="E1307">
        <v>1.6651248843663202E-2</v>
      </c>
      <c r="F1307">
        <v>1304</v>
      </c>
      <c r="G1307">
        <f t="shared" ca="1" si="43"/>
        <v>3.4442729017694039E-2</v>
      </c>
    </row>
    <row r="1308" spans="2:7" x14ac:dyDescent="0.35">
      <c r="B1308" s="191">
        <v>37760</v>
      </c>
      <c r="C1308" s="72">
        <v>14.68</v>
      </c>
      <c r="D1308" s="192">
        <f t="shared" si="42"/>
        <v>9.0638930163447151E-2</v>
      </c>
      <c r="E1308">
        <v>1.6620498614958512E-2</v>
      </c>
      <c r="F1308">
        <v>1305</v>
      </c>
      <c r="G1308">
        <f t="shared" ca="1" si="43"/>
        <v>3.9653972021456249E-2</v>
      </c>
    </row>
    <row r="1309" spans="2:7" x14ac:dyDescent="0.35">
      <c r="B1309" s="191">
        <v>35353</v>
      </c>
      <c r="C1309" s="72">
        <v>13.46</v>
      </c>
      <c r="D1309" s="192">
        <f t="shared" si="42"/>
        <v>-0.29083245521601686</v>
      </c>
      <c r="E1309">
        <v>1.6616314199395799E-2</v>
      </c>
      <c r="F1309">
        <v>1306</v>
      </c>
      <c r="G1309">
        <f t="shared" ca="1" si="43"/>
        <v>2.6494983387235198E-2</v>
      </c>
    </row>
    <row r="1310" spans="2:7" x14ac:dyDescent="0.35">
      <c r="B1310" s="191">
        <v>35109</v>
      </c>
      <c r="C1310" s="72">
        <v>18.98</v>
      </c>
      <c r="D1310" s="192">
        <f t="shared" si="42"/>
        <v>-0.98398541981319132</v>
      </c>
      <c r="E1310">
        <v>1.6604177825388255E-2</v>
      </c>
      <c r="F1310">
        <v>1307</v>
      </c>
      <c r="G1310">
        <f t="shared" ca="1" si="43"/>
        <v>4.9579613577266507E-3</v>
      </c>
    </row>
    <row r="1311" spans="2:7" x14ac:dyDescent="0.35">
      <c r="B1311" s="191">
        <v>46020</v>
      </c>
      <c r="C1311" s="72">
        <v>1185.17</v>
      </c>
      <c r="D1311" s="192">
        <f t="shared" si="42"/>
        <v>14.450006518055014</v>
      </c>
      <c r="E1311">
        <v>1.6580319769436747E-2</v>
      </c>
      <c r="F1311">
        <v>1308</v>
      </c>
      <c r="G1311">
        <f t="shared" ca="1" si="43"/>
        <v>-1.0310552815612498E-2</v>
      </c>
    </row>
    <row r="1312" spans="2:7" x14ac:dyDescent="0.35">
      <c r="B1312" s="191">
        <v>40778</v>
      </c>
      <c r="C1312" s="72">
        <v>76.709999999999994</v>
      </c>
      <c r="D1312" s="192">
        <f t="shared" si="42"/>
        <v>-5.2117263843654005E-4</v>
      </c>
      <c r="E1312">
        <v>1.6565067585475823E-2</v>
      </c>
      <c r="F1312">
        <v>1309</v>
      </c>
      <c r="G1312">
        <f t="shared" ca="1" si="43"/>
        <v>8.8190005747849215E-3</v>
      </c>
    </row>
    <row r="1313" spans="2:7" x14ac:dyDescent="0.35">
      <c r="B1313" s="191">
        <v>40806</v>
      </c>
      <c r="C1313" s="72">
        <v>76.75</v>
      </c>
      <c r="D1313" s="192">
        <f t="shared" si="42"/>
        <v>-0.92140216489672189</v>
      </c>
      <c r="E1313">
        <v>1.655629139072845E-2</v>
      </c>
      <c r="F1313">
        <v>1310</v>
      </c>
      <c r="G1313">
        <f t="shared" ca="1" si="43"/>
        <v>-2.9807018579093351E-2</v>
      </c>
    </row>
    <row r="1314" spans="2:7" x14ac:dyDescent="0.35">
      <c r="B1314" s="191">
        <v>45594</v>
      </c>
      <c r="C1314" s="72">
        <v>976.49</v>
      </c>
      <c r="D1314" s="192">
        <f t="shared" si="42"/>
        <v>17.487126088602803</v>
      </c>
      <c r="E1314">
        <v>1.6552327215565432E-2</v>
      </c>
      <c r="F1314">
        <v>1311</v>
      </c>
      <c r="G1314">
        <f t="shared" ca="1" si="43"/>
        <v>2.6828683214468855E-2</v>
      </c>
    </row>
    <row r="1315" spans="2:7" x14ac:dyDescent="0.35">
      <c r="B1315" s="191">
        <v>39072</v>
      </c>
      <c r="C1315" s="72">
        <v>52.82</v>
      </c>
      <c r="D1315" s="192">
        <f t="shared" si="42"/>
        <v>-0.60960827790096084</v>
      </c>
      <c r="E1315">
        <v>1.6551193225558203E-2</v>
      </c>
      <c r="F1315">
        <v>1312</v>
      </c>
      <c r="G1315">
        <f t="shared" ca="1" si="43"/>
        <v>-2.9797749247112724E-2</v>
      </c>
    </row>
    <row r="1316" spans="2:7" x14ac:dyDescent="0.35">
      <c r="B1316" s="191">
        <v>41632</v>
      </c>
      <c r="C1316" s="72">
        <v>135.30000000000001</v>
      </c>
      <c r="D1316" s="192">
        <f t="shared" si="42"/>
        <v>-0.29968944099378869</v>
      </c>
      <c r="E1316">
        <v>1.6528925619834878E-2</v>
      </c>
      <c r="F1316">
        <v>1313</v>
      </c>
      <c r="G1316">
        <f t="shared" ca="1" si="43"/>
        <v>-1.9431592778170022E-2</v>
      </c>
    </row>
    <row r="1317" spans="2:7" x14ac:dyDescent="0.35">
      <c r="B1317" s="191">
        <v>43538</v>
      </c>
      <c r="C1317" s="72">
        <v>193.2</v>
      </c>
      <c r="D1317" s="192">
        <f t="shared" si="42"/>
        <v>0.89133627019089556</v>
      </c>
      <c r="E1317">
        <v>1.6521098600441819E-2</v>
      </c>
      <c r="F1317">
        <v>1314</v>
      </c>
      <c r="G1317">
        <f t="shared" ca="1" si="43"/>
        <v>7.2440953662160574E-3</v>
      </c>
    </row>
    <row r="1318" spans="2:7" x14ac:dyDescent="0.35">
      <c r="B1318" s="191">
        <v>41120</v>
      </c>
      <c r="C1318" s="72">
        <v>102.15</v>
      </c>
      <c r="D1318" s="192">
        <f t="shared" si="42"/>
        <v>0.59459881361223865</v>
      </c>
      <c r="E1318">
        <v>1.651905662254971E-2</v>
      </c>
      <c r="F1318">
        <v>1315</v>
      </c>
      <c r="G1318">
        <f t="shared" ca="1" si="43"/>
        <v>1.6327066588557735E-2</v>
      </c>
    </row>
    <row r="1319" spans="2:7" x14ac:dyDescent="0.35">
      <c r="B1319" s="191">
        <v>38684</v>
      </c>
      <c r="C1319" s="72">
        <v>64.06</v>
      </c>
      <c r="D1319" s="192">
        <f t="shared" si="42"/>
        <v>-0.9081274111893527</v>
      </c>
      <c r="E1319">
        <v>1.650269755633138E-2</v>
      </c>
      <c r="F1319">
        <v>1316</v>
      </c>
      <c r="G1319">
        <f t="shared" ca="1" si="43"/>
        <v>-1.0946151720115493E-3</v>
      </c>
    </row>
    <row r="1320" spans="2:7" x14ac:dyDescent="0.35">
      <c r="B1320" s="191">
        <v>44553</v>
      </c>
      <c r="C1320" s="72">
        <v>697.27</v>
      </c>
      <c r="D1320" s="192">
        <f t="shared" si="42"/>
        <v>18.842629482071711</v>
      </c>
      <c r="E1320">
        <v>1.6502660543771253E-2</v>
      </c>
      <c r="F1320">
        <v>1317</v>
      </c>
      <c r="G1320">
        <f t="shared" ca="1" si="43"/>
        <v>-3.2875169104071032E-2</v>
      </c>
    </row>
    <row r="1321" spans="2:7" x14ac:dyDescent="0.35">
      <c r="B1321" s="191">
        <v>38386</v>
      </c>
      <c r="C1321" s="72">
        <v>35.14</v>
      </c>
      <c r="D1321" s="192">
        <f t="shared" si="42"/>
        <v>-0.50465181843811668</v>
      </c>
      <c r="E1321">
        <v>1.6488284639861073E-2</v>
      </c>
      <c r="F1321">
        <v>1318</v>
      </c>
      <c r="G1321">
        <f t="shared" ca="1" si="43"/>
        <v>3.4841413293946293E-2</v>
      </c>
    </row>
    <row r="1322" spans="2:7" x14ac:dyDescent="0.35">
      <c r="B1322" s="191">
        <v>40094</v>
      </c>
      <c r="C1322" s="72">
        <v>70.94</v>
      </c>
      <c r="D1322" s="192">
        <f t="shared" si="42"/>
        <v>0.41851629674065194</v>
      </c>
      <c r="E1322">
        <v>1.6478005444906074E-2</v>
      </c>
      <c r="F1322">
        <v>1319</v>
      </c>
      <c r="G1322">
        <f t="shared" ca="1" si="43"/>
        <v>-1.7238292743102186E-2</v>
      </c>
    </row>
    <row r="1323" spans="2:7" x14ac:dyDescent="0.35">
      <c r="B1323" s="191">
        <v>39126</v>
      </c>
      <c r="C1323" s="72">
        <v>50.01</v>
      </c>
      <c r="D1323" s="192">
        <f t="shared" si="42"/>
        <v>-0.95731041076245438</v>
      </c>
      <c r="E1323">
        <v>1.6463414634146245E-2</v>
      </c>
      <c r="F1323">
        <v>1320</v>
      </c>
      <c r="G1323">
        <f t="shared" ca="1" si="43"/>
        <v>1.086880445447261E-2</v>
      </c>
    </row>
    <row r="1324" spans="2:7" x14ac:dyDescent="0.35">
      <c r="B1324" s="191">
        <v>45365</v>
      </c>
      <c r="C1324" s="72">
        <v>1171.48</v>
      </c>
      <c r="D1324" s="192">
        <f t="shared" si="42"/>
        <v>64.409268565047455</v>
      </c>
      <c r="E1324">
        <v>1.6459727030568194E-2</v>
      </c>
      <c r="F1324">
        <v>1321</v>
      </c>
      <c r="G1324">
        <f t="shared" ca="1" si="43"/>
        <v>2.0099032939819812E-2</v>
      </c>
    </row>
    <row r="1325" spans="2:7" x14ac:dyDescent="0.35">
      <c r="B1325" s="191">
        <v>35201</v>
      </c>
      <c r="C1325" s="72">
        <v>17.91</v>
      </c>
      <c r="D1325" s="192">
        <f t="shared" si="42"/>
        <v>-0.97602441734381062</v>
      </c>
      <c r="E1325">
        <v>1.6458569807037415E-2</v>
      </c>
      <c r="F1325">
        <v>1322</v>
      </c>
      <c r="G1325">
        <f t="shared" ca="1" si="43"/>
        <v>-2.5584696810984965E-3</v>
      </c>
    </row>
    <row r="1326" spans="2:7" x14ac:dyDescent="0.35">
      <c r="B1326" s="191">
        <v>44530</v>
      </c>
      <c r="C1326" s="72">
        <v>747.01</v>
      </c>
      <c r="D1326" s="192">
        <f t="shared" si="42"/>
        <v>9.8798427031750666</v>
      </c>
      <c r="E1326">
        <v>1.6450770151853256E-2</v>
      </c>
      <c r="F1326">
        <v>1323</v>
      </c>
      <c r="G1326">
        <f t="shared" ca="1" si="43"/>
        <v>-2.3750567373629048E-2</v>
      </c>
    </row>
    <row r="1327" spans="2:7" x14ac:dyDescent="0.35">
      <c r="B1327" s="191">
        <v>40115</v>
      </c>
      <c r="C1327" s="72">
        <v>68.66</v>
      </c>
      <c r="D1327" s="192">
        <f t="shared" si="42"/>
        <v>1.1309745499689634</v>
      </c>
      <c r="E1327">
        <v>1.6432272390821678E-2</v>
      </c>
      <c r="F1327">
        <v>1324</v>
      </c>
      <c r="G1327">
        <f t="shared" ca="1" si="43"/>
        <v>-4.6236032527868743E-3</v>
      </c>
    </row>
    <row r="1328" spans="2:7" x14ac:dyDescent="0.35">
      <c r="B1328" s="191">
        <v>38320</v>
      </c>
      <c r="C1328" s="72">
        <v>32.22</v>
      </c>
      <c r="D1328" s="192">
        <f t="shared" si="42"/>
        <v>-0.91357527963305707</v>
      </c>
      <c r="E1328">
        <v>1.6403785488958933E-2</v>
      </c>
      <c r="F1328">
        <v>1325</v>
      </c>
      <c r="G1328">
        <f t="shared" ca="1" si="43"/>
        <v>-2.2310385342734239E-2</v>
      </c>
    </row>
    <row r="1329" spans="2:7" x14ac:dyDescent="0.35">
      <c r="B1329" s="191">
        <v>44014</v>
      </c>
      <c r="C1329" s="72">
        <v>372.81</v>
      </c>
      <c r="D1329" s="192">
        <f t="shared" si="42"/>
        <v>4.6692518248175174</v>
      </c>
      <c r="E1329">
        <v>1.6384950926935593E-2</v>
      </c>
      <c r="F1329">
        <v>1326</v>
      </c>
      <c r="G1329">
        <f t="shared" ca="1" si="43"/>
        <v>-1.354415700919794E-2</v>
      </c>
    </row>
    <row r="1330" spans="2:7" x14ac:dyDescent="0.35">
      <c r="B1330" s="191">
        <v>39566</v>
      </c>
      <c r="C1330" s="72">
        <v>65.760000000000005</v>
      </c>
      <c r="D1330" s="192">
        <f t="shared" si="42"/>
        <v>4.5728813559322035</v>
      </c>
      <c r="E1330">
        <v>1.6383307573415884E-2</v>
      </c>
      <c r="F1330">
        <v>1327</v>
      </c>
      <c r="G1330">
        <f t="shared" ca="1" si="43"/>
        <v>1.7025355021998784E-2</v>
      </c>
    </row>
    <row r="1331" spans="2:7" x14ac:dyDescent="0.35">
      <c r="B1331" s="191">
        <v>37316</v>
      </c>
      <c r="C1331" s="72">
        <v>11.8</v>
      </c>
      <c r="D1331" s="192">
        <f t="shared" si="42"/>
        <v>-0.98484692829258269</v>
      </c>
      <c r="E1331">
        <v>1.6365202411714241E-2</v>
      </c>
      <c r="F1331">
        <v>1328</v>
      </c>
      <c r="G1331">
        <f t="shared" ca="1" si="43"/>
        <v>-1.4913822755526976E-2</v>
      </c>
    </row>
    <row r="1332" spans="2:7" x14ac:dyDescent="0.35">
      <c r="B1332" s="191">
        <v>44679</v>
      </c>
      <c r="C1332" s="72">
        <v>778.72</v>
      </c>
      <c r="D1332" s="192">
        <f t="shared" si="42"/>
        <v>-0.27434700362491038</v>
      </c>
      <c r="E1332">
        <v>1.6340381101540125E-2</v>
      </c>
      <c r="F1332">
        <v>1329</v>
      </c>
      <c r="G1332">
        <f t="shared" ca="1" si="43"/>
        <v>-3.0241908558875437E-2</v>
      </c>
    </row>
    <row r="1333" spans="2:7" x14ac:dyDescent="0.35">
      <c r="B1333" s="191">
        <v>45293</v>
      </c>
      <c r="C1333" s="72">
        <v>1073.1300000000001</v>
      </c>
      <c r="D1333" s="192">
        <f t="shared" si="42"/>
        <v>73.991614255765199</v>
      </c>
      <c r="E1333">
        <v>1.6337083759518034E-2</v>
      </c>
      <c r="F1333">
        <v>1330</v>
      </c>
      <c r="G1333">
        <f t="shared" ca="1" si="43"/>
        <v>1.897472247897921E-2</v>
      </c>
    </row>
    <row r="1334" spans="2:7" x14ac:dyDescent="0.35">
      <c r="B1334" s="191">
        <v>36971</v>
      </c>
      <c r="C1334" s="72">
        <v>14.31</v>
      </c>
      <c r="D1334" s="192">
        <f t="shared" si="42"/>
        <v>-0.98567051189617882</v>
      </c>
      <c r="E1334">
        <v>1.6335227272727293E-2</v>
      </c>
      <c r="F1334">
        <v>1331</v>
      </c>
      <c r="G1334">
        <f t="shared" ca="1" si="43"/>
        <v>-4.5176417421134298E-2</v>
      </c>
    </row>
    <row r="1335" spans="2:7" x14ac:dyDescent="0.35">
      <c r="B1335" s="191">
        <v>45588</v>
      </c>
      <c r="C1335" s="72">
        <v>998.64</v>
      </c>
      <c r="D1335" s="192">
        <f t="shared" si="42"/>
        <v>21.598778004073321</v>
      </c>
      <c r="E1335">
        <v>1.6334381583366309E-2</v>
      </c>
      <c r="F1335">
        <v>1332</v>
      </c>
      <c r="G1335">
        <f t="shared" ca="1" si="43"/>
        <v>-2.9430306874728947E-3</v>
      </c>
    </row>
    <row r="1336" spans="2:7" x14ac:dyDescent="0.35">
      <c r="B1336" s="191">
        <v>39153</v>
      </c>
      <c r="C1336" s="72">
        <v>44.19</v>
      </c>
      <c r="D1336" s="192">
        <f t="shared" si="42"/>
        <v>-0.53004360310539189</v>
      </c>
      <c r="E1336">
        <v>1.6329346826126967E-2</v>
      </c>
      <c r="F1336">
        <v>1333</v>
      </c>
      <c r="G1336">
        <f t="shared" ca="1" si="43"/>
        <v>-6.7650919868338889E-3</v>
      </c>
    </row>
    <row r="1337" spans="2:7" x14ac:dyDescent="0.35">
      <c r="B1337" s="191">
        <v>42415</v>
      </c>
      <c r="C1337" s="72">
        <v>94.03</v>
      </c>
      <c r="D1337" s="192">
        <f t="shared" si="42"/>
        <v>-0.92094333277282669</v>
      </c>
      <c r="E1337">
        <v>1.6320795503675045E-2</v>
      </c>
      <c r="F1337">
        <v>1334</v>
      </c>
      <c r="G1337">
        <f t="shared" ca="1" si="43"/>
        <v>1.6668627542938769E-2</v>
      </c>
    </row>
    <row r="1338" spans="2:7" x14ac:dyDescent="0.35">
      <c r="B1338" s="191">
        <v>45505</v>
      </c>
      <c r="C1338" s="72">
        <v>1189.4000000000001</v>
      </c>
      <c r="D1338" s="192">
        <f t="shared" si="42"/>
        <v>0.55901011901641073</v>
      </c>
      <c r="E1338">
        <v>1.6320601555156911E-2</v>
      </c>
      <c r="F1338">
        <v>1335</v>
      </c>
      <c r="G1338">
        <f t="shared" ca="1" si="43"/>
        <v>3.0115118430703251E-3</v>
      </c>
    </row>
    <row r="1339" spans="2:7" x14ac:dyDescent="0.35">
      <c r="B1339" s="191">
        <v>45054</v>
      </c>
      <c r="C1339" s="72">
        <v>762.92</v>
      </c>
      <c r="D1339" s="192">
        <f t="shared" si="42"/>
        <v>-2.3487398722592756E-2</v>
      </c>
      <c r="E1339">
        <v>1.6305216603612838E-2</v>
      </c>
      <c r="F1339">
        <v>1336</v>
      </c>
      <c r="G1339">
        <f t="shared" ca="1" si="43"/>
        <v>-6.7508057232170769E-3</v>
      </c>
    </row>
    <row r="1340" spans="2:7" x14ac:dyDescent="0.35">
      <c r="B1340" s="191">
        <v>44473</v>
      </c>
      <c r="C1340" s="72">
        <v>781.27</v>
      </c>
      <c r="D1340" s="192">
        <f t="shared" si="42"/>
        <v>8.6369803873196016</v>
      </c>
      <c r="E1340">
        <v>1.6299399016572513E-2</v>
      </c>
      <c r="F1340">
        <v>1337</v>
      </c>
      <c r="G1340">
        <f t="shared" ca="1" si="43"/>
        <v>8.8796450428243918E-3</v>
      </c>
    </row>
    <row r="1341" spans="2:7" x14ac:dyDescent="0.35">
      <c r="B1341" s="191">
        <v>40626</v>
      </c>
      <c r="C1341" s="72">
        <v>81.069999999999993</v>
      </c>
      <c r="D1341" s="192">
        <f t="shared" si="42"/>
        <v>1.9512195121951219</v>
      </c>
      <c r="E1341">
        <v>1.6296853453679372E-2</v>
      </c>
      <c r="F1341">
        <v>1338</v>
      </c>
      <c r="G1341">
        <f t="shared" ca="1" si="43"/>
        <v>2.6380529329720997E-2</v>
      </c>
    </row>
    <row r="1342" spans="2:7" x14ac:dyDescent="0.35">
      <c r="B1342" s="191">
        <v>38184</v>
      </c>
      <c r="C1342" s="72">
        <v>27.47</v>
      </c>
      <c r="D1342" s="192">
        <f t="shared" si="42"/>
        <v>-0.546475152715866</v>
      </c>
      <c r="E1342">
        <v>1.6278209396966226E-2</v>
      </c>
      <c r="F1342">
        <v>1339</v>
      </c>
      <c r="G1342">
        <f t="shared" ca="1" si="43"/>
        <v>-3.9374470157418739E-2</v>
      </c>
    </row>
    <row r="1343" spans="2:7" x14ac:dyDescent="0.35">
      <c r="B1343" s="191">
        <v>38582</v>
      </c>
      <c r="C1343" s="72">
        <v>60.57</v>
      </c>
      <c r="D1343" s="192">
        <f t="shared" si="42"/>
        <v>-0.51062454552799541</v>
      </c>
      <c r="E1343">
        <v>1.6275167785234856E-2</v>
      </c>
      <c r="F1343">
        <v>1340</v>
      </c>
      <c r="G1343">
        <f t="shared" ca="1" si="43"/>
        <v>-2.8580091225873093E-2</v>
      </c>
    </row>
    <row r="1344" spans="2:7" x14ac:dyDescent="0.35">
      <c r="B1344" s="191">
        <v>41521</v>
      </c>
      <c r="C1344" s="72">
        <v>123.77</v>
      </c>
      <c r="D1344" s="192">
        <f t="shared" si="42"/>
        <v>-1.0789641943734107E-2</v>
      </c>
      <c r="E1344">
        <v>1.6257492404959217E-2</v>
      </c>
      <c r="F1344">
        <v>1341</v>
      </c>
      <c r="G1344">
        <f t="shared" ca="1" si="43"/>
        <v>2.6105133794511081E-2</v>
      </c>
    </row>
    <row r="1345" spans="2:7" x14ac:dyDescent="0.35">
      <c r="B1345" s="191">
        <v>42135</v>
      </c>
      <c r="C1345" s="72">
        <v>125.12</v>
      </c>
      <c r="D1345" s="192">
        <f t="shared" si="42"/>
        <v>-9.523465181864188E-2</v>
      </c>
      <c r="E1345">
        <v>1.6244314489928469E-2</v>
      </c>
      <c r="F1345">
        <v>1342</v>
      </c>
      <c r="G1345">
        <f t="shared" ca="1" si="43"/>
        <v>2.8785476238369426E-3</v>
      </c>
    </row>
    <row r="1346" spans="2:7" x14ac:dyDescent="0.35">
      <c r="B1346" s="191">
        <v>42836</v>
      </c>
      <c r="C1346" s="72">
        <v>138.29</v>
      </c>
      <c r="D1346" s="192">
        <f t="shared" si="42"/>
        <v>4.9710708117443865</v>
      </c>
      <c r="E1346">
        <v>1.6240446796002228E-2</v>
      </c>
      <c r="F1346">
        <v>1343</v>
      </c>
      <c r="G1346">
        <f t="shared" ca="1" si="43"/>
        <v>2.6914305838491227E-2</v>
      </c>
    </row>
    <row r="1347" spans="2:7" x14ac:dyDescent="0.35">
      <c r="B1347" s="191">
        <v>35601</v>
      </c>
      <c r="C1347" s="72">
        <v>23.16</v>
      </c>
      <c r="D1347" s="192">
        <f t="shared" si="42"/>
        <v>-0.30261969286359536</v>
      </c>
      <c r="E1347">
        <v>1.6235190873190142E-2</v>
      </c>
      <c r="F1347">
        <v>1344</v>
      </c>
      <c r="G1347">
        <f t="shared" ca="1" si="43"/>
        <v>-5.6294412426506159E-2</v>
      </c>
    </row>
    <row r="1348" spans="2:7" x14ac:dyDescent="0.35">
      <c r="B1348" s="191">
        <v>38370</v>
      </c>
      <c r="C1348" s="72">
        <v>33.21</v>
      </c>
      <c r="D1348" s="192">
        <f t="shared" ref="D1348:D1411" si="44">C1348/C1349-1</f>
        <v>1.9415411868910541</v>
      </c>
      <c r="E1348">
        <v>1.6217870257037914E-2</v>
      </c>
      <c r="F1348">
        <v>1345</v>
      </c>
      <c r="G1348">
        <f t="shared" ca="1" si="43"/>
        <v>-1.5800973702303166E-2</v>
      </c>
    </row>
    <row r="1349" spans="2:7" x14ac:dyDescent="0.35">
      <c r="B1349" s="191">
        <v>35405</v>
      </c>
      <c r="C1349" s="72">
        <v>11.29</v>
      </c>
      <c r="D1349" s="192">
        <f t="shared" si="44"/>
        <v>-0.99053400296808058</v>
      </c>
      <c r="E1349">
        <v>1.6201620162016095E-2</v>
      </c>
      <c r="F1349">
        <v>1346</v>
      </c>
      <c r="G1349">
        <f t="shared" ref="G1349:G1412" ca="1" si="45">_xlfn.NORM.INV(RAND(),M$5,M$6)</f>
        <v>1.4516981704783412E-2</v>
      </c>
    </row>
    <row r="1350" spans="2:7" x14ac:dyDescent="0.35">
      <c r="B1350" s="191">
        <v>45357</v>
      </c>
      <c r="C1350" s="72">
        <v>1192.69</v>
      </c>
      <c r="D1350" s="192">
        <f t="shared" si="44"/>
        <v>0.73988329686360332</v>
      </c>
      <c r="E1350">
        <v>1.6196919092086315E-2</v>
      </c>
      <c r="F1350">
        <v>1347</v>
      </c>
      <c r="G1350">
        <f t="shared" ca="1" si="45"/>
        <v>-2.5911774252840806E-2</v>
      </c>
    </row>
    <row r="1351" spans="2:7" x14ac:dyDescent="0.35">
      <c r="B1351" s="191">
        <v>45016</v>
      </c>
      <c r="C1351" s="72">
        <v>685.5</v>
      </c>
      <c r="D1351" s="192">
        <f t="shared" si="44"/>
        <v>8.9189697583562442</v>
      </c>
      <c r="E1351">
        <v>1.6187850217913358E-2</v>
      </c>
      <c r="F1351">
        <v>1348</v>
      </c>
      <c r="G1351">
        <f t="shared" ca="1" si="45"/>
        <v>-3.3591230623813118E-3</v>
      </c>
    </row>
    <row r="1352" spans="2:7" x14ac:dyDescent="0.35">
      <c r="B1352" s="191">
        <v>40122</v>
      </c>
      <c r="C1352" s="72">
        <v>69.11</v>
      </c>
      <c r="D1352" s="192">
        <f t="shared" si="44"/>
        <v>-0.73887251568049583</v>
      </c>
      <c r="E1352">
        <v>1.6174092045287303E-2</v>
      </c>
      <c r="F1352">
        <v>1349</v>
      </c>
      <c r="G1352">
        <f t="shared" ca="1" si="45"/>
        <v>-7.5088963060675994E-3</v>
      </c>
    </row>
    <row r="1353" spans="2:7" x14ac:dyDescent="0.35">
      <c r="B1353" s="191">
        <v>43733</v>
      </c>
      <c r="C1353" s="72">
        <v>264.66000000000003</v>
      </c>
      <c r="D1353" s="192">
        <f t="shared" si="44"/>
        <v>9.7848410757946223</v>
      </c>
      <c r="E1353">
        <v>1.616433096563652E-2</v>
      </c>
      <c r="F1353">
        <v>1350</v>
      </c>
      <c r="G1353">
        <f t="shared" ca="1" si="45"/>
        <v>3.8941599300294995E-3</v>
      </c>
    </row>
    <row r="1354" spans="2:7" x14ac:dyDescent="0.35">
      <c r="B1354" s="191">
        <v>38016</v>
      </c>
      <c r="C1354" s="72">
        <v>24.54</v>
      </c>
      <c r="D1354" s="192">
        <f t="shared" si="44"/>
        <v>-0.97752253242470877</v>
      </c>
      <c r="E1354">
        <v>1.6149068322981464E-2</v>
      </c>
      <c r="F1354">
        <v>1351</v>
      </c>
      <c r="G1354">
        <f t="shared" ca="1" si="45"/>
        <v>1.1514299321904864E-2</v>
      </c>
    </row>
    <row r="1355" spans="2:7" x14ac:dyDescent="0.35">
      <c r="B1355" s="191">
        <v>45910</v>
      </c>
      <c r="C1355" s="72">
        <v>1091.76</v>
      </c>
      <c r="D1355" s="192">
        <f t="shared" si="44"/>
        <v>17.855958549222798</v>
      </c>
      <c r="E1355">
        <v>1.6148397725262997E-2</v>
      </c>
      <c r="F1355">
        <v>1352</v>
      </c>
      <c r="G1355">
        <f t="shared" ca="1" si="45"/>
        <v>-1.0961977411313679E-2</v>
      </c>
    </row>
    <row r="1356" spans="2:7" x14ac:dyDescent="0.35">
      <c r="B1356" s="191">
        <v>39287</v>
      </c>
      <c r="C1356" s="72">
        <v>57.9</v>
      </c>
      <c r="D1356" s="192">
        <f t="shared" si="44"/>
        <v>-0.92681169496024574</v>
      </c>
      <c r="E1356">
        <v>1.6146016146016073E-2</v>
      </c>
      <c r="F1356">
        <v>1353</v>
      </c>
      <c r="G1356">
        <f t="shared" ca="1" si="45"/>
        <v>4.4854402142106686E-3</v>
      </c>
    </row>
    <row r="1357" spans="2:7" x14ac:dyDescent="0.35">
      <c r="B1357" s="191">
        <v>44895</v>
      </c>
      <c r="C1357" s="72">
        <v>791.11</v>
      </c>
      <c r="D1357" s="192">
        <f t="shared" si="44"/>
        <v>5.7512374125277352</v>
      </c>
      <c r="E1357">
        <v>1.6145605877668556E-2</v>
      </c>
      <c r="F1357">
        <v>1354</v>
      </c>
      <c r="G1357">
        <f t="shared" ca="1" si="45"/>
        <v>-8.2999260540715554E-3</v>
      </c>
    </row>
    <row r="1358" spans="2:7" x14ac:dyDescent="0.35">
      <c r="B1358" s="191">
        <v>42230</v>
      </c>
      <c r="C1358" s="72">
        <v>117.18</v>
      </c>
      <c r="D1358" s="192">
        <f t="shared" si="44"/>
        <v>-0.27675595605480807</v>
      </c>
      <c r="E1358">
        <v>1.6129032258064724E-2</v>
      </c>
      <c r="F1358">
        <v>1355</v>
      </c>
      <c r="G1358">
        <f t="shared" ca="1" si="45"/>
        <v>2.7720925159012547E-2</v>
      </c>
    </row>
    <row r="1359" spans="2:7" x14ac:dyDescent="0.35">
      <c r="B1359" s="191">
        <v>42933</v>
      </c>
      <c r="C1359" s="72">
        <v>162.02000000000001</v>
      </c>
      <c r="D1359" s="192">
        <f t="shared" si="44"/>
        <v>1.8875423275708432</v>
      </c>
      <c r="E1359">
        <v>1.6117905299467106E-2</v>
      </c>
      <c r="F1359">
        <v>1356</v>
      </c>
      <c r="G1359">
        <f t="shared" ca="1" si="45"/>
        <v>1.5849845571173093E-2</v>
      </c>
    </row>
    <row r="1360" spans="2:7" x14ac:dyDescent="0.35">
      <c r="B1360" s="191">
        <v>39322</v>
      </c>
      <c r="C1360" s="72">
        <v>56.11</v>
      </c>
      <c r="D1360" s="192">
        <f t="shared" si="44"/>
        <v>1.2239397542608006</v>
      </c>
      <c r="E1360">
        <v>1.6117348786671482E-2</v>
      </c>
      <c r="F1360">
        <v>1357</v>
      </c>
      <c r="G1360">
        <f t="shared" ca="1" si="45"/>
        <v>-7.5513660734419803E-3</v>
      </c>
    </row>
    <row r="1361" spans="2:7" x14ac:dyDescent="0.35">
      <c r="B1361" s="191">
        <v>35850</v>
      </c>
      <c r="C1361" s="72">
        <v>25.23</v>
      </c>
      <c r="D1361" s="192">
        <f t="shared" si="44"/>
        <v>-0.69730053989202156</v>
      </c>
      <c r="E1361">
        <v>1.6109544905356543E-2</v>
      </c>
      <c r="F1361">
        <v>1358</v>
      </c>
      <c r="G1361">
        <f t="shared" ca="1" si="45"/>
        <v>-1.3720420272628172E-2</v>
      </c>
    </row>
    <row r="1362" spans="2:7" x14ac:dyDescent="0.35">
      <c r="B1362" s="191">
        <v>40291</v>
      </c>
      <c r="C1362" s="72">
        <v>83.35</v>
      </c>
      <c r="D1362" s="192">
        <f t="shared" si="44"/>
        <v>-0.40293696275071633</v>
      </c>
      <c r="E1362">
        <v>1.6091673777886006E-2</v>
      </c>
      <c r="F1362">
        <v>1359</v>
      </c>
      <c r="G1362">
        <f t="shared" ca="1" si="45"/>
        <v>-3.2597642299287383E-2</v>
      </c>
    </row>
    <row r="1363" spans="2:7" x14ac:dyDescent="0.35">
      <c r="B1363" s="191">
        <v>42888</v>
      </c>
      <c r="C1363" s="72">
        <v>139.6</v>
      </c>
      <c r="D1363" s="192">
        <f t="shared" si="44"/>
        <v>1.5642909625275534</v>
      </c>
      <c r="E1363">
        <v>1.6085595749326886E-2</v>
      </c>
      <c r="F1363">
        <v>1360</v>
      </c>
      <c r="G1363">
        <f t="shared" ca="1" si="45"/>
        <v>2.6066029871467306E-2</v>
      </c>
    </row>
    <row r="1364" spans="2:7" x14ac:dyDescent="0.35">
      <c r="B1364" s="191">
        <v>38651</v>
      </c>
      <c r="C1364" s="72">
        <v>54.44</v>
      </c>
      <c r="D1364" s="192">
        <f t="shared" si="44"/>
        <v>-0.41924471943673991</v>
      </c>
      <c r="E1364">
        <v>1.6050765210899653E-2</v>
      </c>
      <c r="F1364">
        <v>1361</v>
      </c>
      <c r="G1364">
        <f t="shared" ca="1" si="45"/>
        <v>1.2219086300882748E-2</v>
      </c>
    </row>
    <row r="1365" spans="2:7" x14ac:dyDescent="0.35">
      <c r="B1365" s="191">
        <v>40513</v>
      </c>
      <c r="C1365" s="72">
        <v>93.74</v>
      </c>
      <c r="D1365" s="192">
        <f t="shared" si="44"/>
        <v>-0.63335549732076513</v>
      </c>
      <c r="E1365">
        <v>1.6041621504443881E-2</v>
      </c>
      <c r="F1365">
        <v>1362</v>
      </c>
      <c r="G1365">
        <f t="shared" ca="1" si="45"/>
        <v>3.3056240821457666E-2</v>
      </c>
    </row>
    <row r="1366" spans="2:7" x14ac:dyDescent="0.35">
      <c r="B1366" s="191">
        <v>43747</v>
      </c>
      <c r="C1366" s="72">
        <v>255.67</v>
      </c>
      <c r="D1366" s="192">
        <f t="shared" si="44"/>
        <v>-0.56090062858516809</v>
      </c>
      <c r="E1366">
        <v>1.6014941980607267E-2</v>
      </c>
      <c r="F1366">
        <v>1363</v>
      </c>
      <c r="G1366">
        <f t="shared" ca="1" si="45"/>
        <v>-9.746475477923967E-3</v>
      </c>
    </row>
    <row r="1367" spans="2:7" x14ac:dyDescent="0.35">
      <c r="B1367" s="191">
        <v>44238</v>
      </c>
      <c r="C1367" s="72">
        <v>582.26</v>
      </c>
      <c r="D1367" s="192">
        <f t="shared" si="44"/>
        <v>42.61498127340824</v>
      </c>
      <c r="E1367">
        <v>1.5983248996684685E-2</v>
      </c>
      <c r="F1367">
        <v>1364</v>
      </c>
      <c r="G1367">
        <f t="shared" ca="1" si="45"/>
        <v>-1.3195543899238715E-3</v>
      </c>
    </row>
    <row r="1368" spans="2:7" x14ac:dyDescent="0.35">
      <c r="B1368" s="191">
        <v>35369</v>
      </c>
      <c r="C1368" s="72">
        <v>13.35</v>
      </c>
      <c r="D1368" s="192">
        <f t="shared" si="44"/>
        <v>-0.90595942519019446</v>
      </c>
      <c r="E1368">
        <v>1.5981735159817267E-2</v>
      </c>
      <c r="F1368">
        <v>1365</v>
      </c>
      <c r="G1368">
        <f t="shared" ca="1" si="45"/>
        <v>-4.7517741740077937E-3</v>
      </c>
    </row>
    <row r="1369" spans="2:7" x14ac:dyDescent="0.35">
      <c r="B1369" s="191">
        <v>41577</v>
      </c>
      <c r="C1369" s="72">
        <v>141.96</v>
      </c>
      <c r="D1369" s="192">
        <f t="shared" si="44"/>
        <v>9.8506538729397297E-2</v>
      </c>
      <c r="E1369">
        <v>1.5959350175338338E-2</v>
      </c>
      <c r="F1369">
        <v>1366</v>
      </c>
      <c r="G1369">
        <f t="shared" ca="1" si="45"/>
        <v>-1.4483978679323602E-2</v>
      </c>
    </row>
    <row r="1370" spans="2:7" x14ac:dyDescent="0.35">
      <c r="B1370" s="191">
        <v>42797</v>
      </c>
      <c r="C1370" s="72">
        <v>129.22999999999999</v>
      </c>
      <c r="D1370" s="192">
        <f t="shared" si="44"/>
        <v>-0.82945787584459463</v>
      </c>
      <c r="E1370">
        <v>1.5959119496855134E-2</v>
      </c>
      <c r="F1370">
        <v>1367</v>
      </c>
      <c r="G1370">
        <f t="shared" ca="1" si="45"/>
        <v>-9.8078245613684029E-3</v>
      </c>
    </row>
    <row r="1371" spans="2:7" x14ac:dyDescent="0.35">
      <c r="B1371" s="191">
        <v>44652</v>
      </c>
      <c r="C1371" s="72">
        <v>757.76</v>
      </c>
      <c r="D1371" s="192">
        <f t="shared" si="44"/>
        <v>35.049476688867742</v>
      </c>
      <c r="E1371">
        <v>1.5954736813879267E-2</v>
      </c>
      <c r="F1371">
        <v>1368</v>
      </c>
      <c r="G1371">
        <f t="shared" ca="1" si="45"/>
        <v>1.4964150688610884E-2</v>
      </c>
    </row>
    <row r="1372" spans="2:7" x14ac:dyDescent="0.35">
      <c r="B1372" s="191">
        <v>35760</v>
      </c>
      <c r="C1372" s="72">
        <v>21.02</v>
      </c>
      <c r="D1372" s="192">
        <f t="shared" si="44"/>
        <v>-0.83338617628408374</v>
      </c>
      <c r="E1372">
        <v>1.5949734171097019E-2</v>
      </c>
      <c r="F1372">
        <v>1369</v>
      </c>
      <c r="G1372">
        <f t="shared" ca="1" si="45"/>
        <v>-9.4287104170760715E-3</v>
      </c>
    </row>
    <row r="1373" spans="2:7" x14ac:dyDescent="0.35">
      <c r="B1373" s="191">
        <v>42671</v>
      </c>
      <c r="C1373" s="72">
        <v>126.16</v>
      </c>
      <c r="D1373" s="192">
        <f t="shared" si="44"/>
        <v>-5.7311514608085035E-2</v>
      </c>
      <c r="E1373">
        <v>1.59445965533902E-2</v>
      </c>
      <c r="F1373">
        <v>1370</v>
      </c>
      <c r="G1373">
        <f t="shared" ca="1" si="45"/>
        <v>2.6339948057043866E-3</v>
      </c>
    </row>
    <row r="1374" spans="2:7" x14ac:dyDescent="0.35">
      <c r="B1374" s="191">
        <v>41781</v>
      </c>
      <c r="C1374" s="72">
        <v>133.83000000000001</v>
      </c>
      <c r="D1374" s="192">
        <f t="shared" si="44"/>
        <v>6.7762928529924462</v>
      </c>
      <c r="E1374">
        <v>1.5941698929629045E-2</v>
      </c>
      <c r="F1374">
        <v>1371</v>
      </c>
      <c r="G1374">
        <f t="shared" ca="1" si="45"/>
        <v>1.0042205063331363E-2</v>
      </c>
    </row>
    <row r="1375" spans="2:7" x14ac:dyDescent="0.35">
      <c r="B1375" s="191">
        <v>36147</v>
      </c>
      <c r="C1375" s="72">
        <v>17.21</v>
      </c>
      <c r="D1375" s="192">
        <f t="shared" si="44"/>
        <v>-0.49067771530038473</v>
      </c>
      <c r="E1375">
        <v>1.5938606847697656E-2</v>
      </c>
      <c r="F1375">
        <v>1372</v>
      </c>
      <c r="G1375">
        <f t="shared" ca="1" si="45"/>
        <v>-1.8395319434481333E-2</v>
      </c>
    </row>
    <row r="1376" spans="2:7" x14ac:dyDescent="0.35">
      <c r="B1376" s="191">
        <v>38341</v>
      </c>
      <c r="C1376" s="72">
        <v>33.79</v>
      </c>
      <c r="D1376" s="192">
        <f t="shared" si="44"/>
        <v>-0.55120201886040654</v>
      </c>
      <c r="E1376">
        <v>1.5935057125676444E-2</v>
      </c>
      <c r="F1376">
        <v>1373</v>
      </c>
      <c r="G1376">
        <f t="shared" ca="1" si="45"/>
        <v>6.3549446224094388E-4</v>
      </c>
    </row>
    <row r="1377" spans="2:7" x14ac:dyDescent="0.35">
      <c r="B1377" s="191">
        <v>40235</v>
      </c>
      <c r="C1377" s="72">
        <v>75.290000000000006</v>
      </c>
      <c r="D1377" s="192">
        <f t="shared" si="44"/>
        <v>-0.39238156726656437</v>
      </c>
      <c r="E1377">
        <v>1.5922277695317844E-2</v>
      </c>
      <c r="F1377">
        <v>1374</v>
      </c>
      <c r="G1377">
        <f t="shared" ca="1" si="45"/>
        <v>-1.848432288138601E-2</v>
      </c>
    </row>
    <row r="1378" spans="2:7" x14ac:dyDescent="0.35">
      <c r="B1378" s="191">
        <v>42627</v>
      </c>
      <c r="C1378" s="72">
        <v>123.91</v>
      </c>
      <c r="D1378" s="192">
        <f t="shared" si="44"/>
        <v>-0.84205830242310686</v>
      </c>
      <c r="E1378">
        <v>1.5905550545215918E-2</v>
      </c>
      <c r="F1378">
        <v>1375</v>
      </c>
      <c r="G1378">
        <f t="shared" ca="1" si="45"/>
        <v>-1.2463937929532232E-2</v>
      </c>
    </row>
    <row r="1379" spans="2:7" x14ac:dyDescent="0.35">
      <c r="B1379" s="191">
        <v>44659</v>
      </c>
      <c r="C1379" s="72">
        <v>784.53</v>
      </c>
      <c r="D1379" s="192">
        <f t="shared" si="44"/>
        <v>11.530426449448969</v>
      </c>
      <c r="E1379">
        <v>1.5901586273874946E-2</v>
      </c>
      <c r="F1379">
        <v>1376</v>
      </c>
      <c r="G1379">
        <f t="shared" ca="1" si="45"/>
        <v>-1.5134770358735452E-2</v>
      </c>
    </row>
    <row r="1380" spans="2:7" x14ac:dyDescent="0.35">
      <c r="B1380" s="191">
        <v>38616</v>
      </c>
      <c r="C1380" s="72">
        <v>62.61</v>
      </c>
      <c r="D1380" s="192">
        <f t="shared" si="44"/>
        <v>-0.89727477070993777</v>
      </c>
      <c r="E1380">
        <v>1.5901346746714173E-2</v>
      </c>
      <c r="F1380">
        <v>1377</v>
      </c>
      <c r="G1380">
        <f t="shared" ca="1" si="45"/>
        <v>1.6266890751196948E-2</v>
      </c>
    </row>
    <row r="1381" spans="2:7" x14ac:dyDescent="0.35">
      <c r="B1381" s="191">
        <v>44286</v>
      </c>
      <c r="C1381" s="72">
        <v>609.49</v>
      </c>
      <c r="D1381" s="192">
        <f t="shared" si="44"/>
        <v>10.06152450090744</v>
      </c>
      <c r="E1381">
        <v>1.5901325110425857E-2</v>
      </c>
      <c r="F1381">
        <v>1378</v>
      </c>
      <c r="G1381">
        <f t="shared" ca="1" si="45"/>
        <v>7.741480536962264E-4</v>
      </c>
    </row>
    <row r="1382" spans="2:7" x14ac:dyDescent="0.35">
      <c r="B1382" s="191">
        <v>39958</v>
      </c>
      <c r="C1382" s="72">
        <v>55.1</v>
      </c>
      <c r="D1382" s="192">
        <f t="shared" si="44"/>
        <v>1.3832179930795849</v>
      </c>
      <c r="E1382">
        <v>1.5855457227138547E-2</v>
      </c>
      <c r="F1382">
        <v>1379</v>
      </c>
      <c r="G1382">
        <f t="shared" ca="1" si="45"/>
        <v>1.3349476686829171E-2</v>
      </c>
    </row>
    <row r="1383" spans="2:7" x14ac:dyDescent="0.35">
      <c r="B1383" s="191">
        <v>38138</v>
      </c>
      <c r="C1383" s="72">
        <v>23.12</v>
      </c>
      <c r="D1383" s="192">
        <f t="shared" si="44"/>
        <v>-0.75370192819857251</v>
      </c>
      <c r="E1383">
        <v>1.5817223198594021E-2</v>
      </c>
      <c r="F1383">
        <v>1380</v>
      </c>
      <c r="G1383">
        <f t="shared" ca="1" si="45"/>
        <v>4.1992187677036143E-2</v>
      </c>
    </row>
    <row r="1384" spans="2:7" x14ac:dyDescent="0.35">
      <c r="B1384" s="191">
        <v>40991</v>
      </c>
      <c r="C1384" s="72">
        <v>93.87</v>
      </c>
      <c r="D1384" s="192">
        <f t="shared" si="44"/>
        <v>2.1062210456651229</v>
      </c>
      <c r="E1384">
        <v>1.5799155935504849E-2</v>
      </c>
      <c r="F1384">
        <v>1381</v>
      </c>
      <c r="G1384">
        <f t="shared" ca="1" si="45"/>
        <v>9.0783859187720181E-3</v>
      </c>
    </row>
    <row r="1385" spans="2:7" x14ac:dyDescent="0.35">
      <c r="B1385" s="191">
        <v>38259</v>
      </c>
      <c r="C1385" s="72">
        <v>30.22</v>
      </c>
      <c r="D1385" s="192">
        <f t="shared" si="44"/>
        <v>1.7623400365630713</v>
      </c>
      <c r="E1385">
        <v>1.5798319327731125E-2</v>
      </c>
      <c r="F1385">
        <v>1382</v>
      </c>
      <c r="G1385">
        <f t="shared" ca="1" si="45"/>
        <v>6.2582427570162047E-3</v>
      </c>
    </row>
    <row r="1386" spans="2:7" x14ac:dyDescent="0.35">
      <c r="B1386" s="191">
        <v>37582</v>
      </c>
      <c r="C1386" s="72">
        <v>10.94</v>
      </c>
      <c r="D1386" s="192">
        <f t="shared" si="44"/>
        <v>-0.91376320353145202</v>
      </c>
      <c r="E1386">
        <v>1.5784586815227541E-2</v>
      </c>
      <c r="F1386">
        <v>1383</v>
      </c>
      <c r="G1386">
        <f t="shared" ca="1" si="45"/>
        <v>-8.8235294383697763E-3</v>
      </c>
    </row>
    <row r="1387" spans="2:7" x14ac:dyDescent="0.35">
      <c r="B1387" s="191">
        <v>41463</v>
      </c>
      <c r="C1387" s="72">
        <v>126.86</v>
      </c>
      <c r="D1387" s="192">
        <f t="shared" si="44"/>
        <v>0.31080801818557546</v>
      </c>
      <c r="E1387">
        <v>1.5773881015293423E-2</v>
      </c>
      <c r="F1387">
        <v>1384</v>
      </c>
      <c r="G1387">
        <f t="shared" ca="1" si="45"/>
        <v>8.9653710365405308E-3</v>
      </c>
    </row>
    <row r="1388" spans="2:7" x14ac:dyDescent="0.35">
      <c r="B1388" s="191">
        <v>41036</v>
      </c>
      <c r="C1388" s="72">
        <v>96.78</v>
      </c>
      <c r="D1388" s="192">
        <f t="shared" si="44"/>
        <v>-0.90961813240691447</v>
      </c>
      <c r="E1388">
        <v>1.5743073047858935E-2</v>
      </c>
      <c r="F1388">
        <v>1385</v>
      </c>
      <c r="G1388">
        <f t="shared" ca="1" si="45"/>
        <v>6.4843780670423125E-3</v>
      </c>
    </row>
    <row r="1389" spans="2:7" x14ac:dyDescent="0.35">
      <c r="B1389" s="191">
        <v>45751</v>
      </c>
      <c r="C1389" s="72">
        <v>1070.79</v>
      </c>
      <c r="D1389" s="192">
        <f t="shared" si="44"/>
        <v>5.6422651933701662E-2</v>
      </c>
      <c r="E1389">
        <v>1.5737051792828582E-2</v>
      </c>
      <c r="F1389">
        <v>1386</v>
      </c>
      <c r="G1389">
        <f t="shared" ca="1" si="45"/>
        <v>2.5854176098719208E-3</v>
      </c>
    </row>
    <row r="1390" spans="2:7" x14ac:dyDescent="0.35">
      <c r="B1390" s="191">
        <v>45700</v>
      </c>
      <c r="C1390" s="72">
        <v>1013.6</v>
      </c>
      <c r="D1390" s="192">
        <f t="shared" si="44"/>
        <v>64.35138620245003</v>
      </c>
      <c r="E1390">
        <v>1.5733039382703762E-2</v>
      </c>
      <c r="F1390">
        <v>1387</v>
      </c>
      <c r="G1390">
        <f t="shared" ca="1" si="45"/>
        <v>-3.9400941768024094E-3</v>
      </c>
    </row>
    <row r="1391" spans="2:7" x14ac:dyDescent="0.35">
      <c r="B1391" s="191">
        <v>36091</v>
      </c>
      <c r="C1391" s="72">
        <v>15.51</v>
      </c>
      <c r="D1391" s="192">
        <f t="shared" si="44"/>
        <v>-0.27285513361462721</v>
      </c>
      <c r="E1391">
        <v>1.5717092337917515E-2</v>
      </c>
      <c r="F1391">
        <v>1388</v>
      </c>
      <c r="G1391">
        <f t="shared" ca="1" si="45"/>
        <v>-1.9701623931069681E-2</v>
      </c>
    </row>
    <row r="1392" spans="2:7" x14ac:dyDescent="0.35">
      <c r="B1392" s="191">
        <v>35772</v>
      </c>
      <c r="C1392" s="72">
        <v>21.33</v>
      </c>
      <c r="D1392" s="192">
        <f t="shared" si="44"/>
        <v>-0.98033485147419464</v>
      </c>
      <c r="E1392">
        <v>1.571428571428557E-2</v>
      </c>
      <c r="F1392">
        <v>1389</v>
      </c>
      <c r="G1392">
        <f t="shared" ca="1" si="45"/>
        <v>3.4246519974541985E-2</v>
      </c>
    </row>
    <row r="1393" spans="2:7" x14ac:dyDescent="0.35">
      <c r="B1393" s="191">
        <v>45467</v>
      </c>
      <c r="C1393" s="72">
        <v>1084.6600000000001</v>
      </c>
      <c r="D1393" s="192">
        <f t="shared" si="44"/>
        <v>40.894940131324837</v>
      </c>
      <c r="E1393">
        <v>1.5713376034760529E-2</v>
      </c>
      <c r="F1393">
        <v>1390</v>
      </c>
      <c r="G1393">
        <f t="shared" ca="1" si="45"/>
        <v>1.412316567236733E-2</v>
      </c>
    </row>
    <row r="1394" spans="2:7" x14ac:dyDescent="0.35">
      <c r="B1394" s="191">
        <v>38097</v>
      </c>
      <c r="C1394" s="72">
        <v>25.89</v>
      </c>
      <c r="D1394" s="192">
        <f t="shared" si="44"/>
        <v>0.21207865168539342</v>
      </c>
      <c r="E1394">
        <v>1.5692428403295544E-2</v>
      </c>
      <c r="F1394">
        <v>1391</v>
      </c>
      <c r="G1394">
        <f t="shared" ca="1" si="45"/>
        <v>1.4296954695387807E-2</v>
      </c>
    </row>
    <row r="1395" spans="2:7" x14ac:dyDescent="0.35">
      <c r="B1395" s="191">
        <v>36714</v>
      </c>
      <c r="C1395" s="72">
        <v>21.36</v>
      </c>
      <c r="D1395" s="192">
        <f t="shared" si="44"/>
        <v>-0.76599474145486413</v>
      </c>
      <c r="E1395">
        <v>1.5691868758915817E-2</v>
      </c>
      <c r="F1395">
        <v>1392</v>
      </c>
      <c r="G1395">
        <f t="shared" ca="1" si="45"/>
        <v>4.5440360867633053E-3</v>
      </c>
    </row>
    <row r="1396" spans="2:7" x14ac:dyDescent="0.35">
      <c r="B1396" s="191">
        <v>41053</v>
      </c>
      <c r="C1396" s="72">
        <v>91.28</v>
      </c>
      <c r="D1396" s="192">
        <f t="shared" si="44"/>
        <v>3.0264666960741069</v>
      </c>
      <c r="E1396">
        <v>1.5689329030822208E-2</v>
      </c>
      <c r="F1396">
        <v>1393</v>
      </c>
      <c r="G1396">
        <f t="shared" ca="1" si="45"/>
        <v>-6.261488275113628E-3</v>
      </c>
    </row>
    <row r="1397" spans="2:7" x14ac:dyDescent="0.35">
      <c r="B1397" s="191">
        <v>35739</v>
      </c>
      <c r="C1397" s="72">
        <v>22.67</v>
      </c>
      <c r="D1397" s="192">
        <f t="shared" si="44"/>
        <v>-0.64677469616703021</v>
      </c>
      <c r="E1397">
        <v>1.5681003584229414E-2</v>
      </c>
      <c r="F1397">
        <v>1394</v>
      </c>
      <c r="G1397">
        <f t="shared" ca="1" si="45"/>
        <v>-2.4647365196078384E-2</v>
      </c>
    </row>
    <row r="1398" spans="2:7" x14ac:dyDescent="0.35">
      <c r="B1398" s="191">
        <v>38800</v>
      </c>
      <c r="C1398" s="72">
        <v>64.180000000000007</v>
      </c>
      <c r="D1398" s="192">
        <f t="shared" si="44"/>
        <v>-0.76030773827308029</v>
      </c>
      <c r="E1398">
        <v>1.5667035923405681E-2</v>
      </c>
      <c r="F1398">
        <v>1395</v>
      </c>
      <c r="G1398">
        <f t="shared" ca="1" si="45"/>
        <v>9.4641492816552992E-4</v>
      </c>
    </row>
    <row r="1399" spans="2:7" x14ac:dyDescent="0.35">
      <c r="B1399" s="191">
        <v>43077</v>
      </c>
      <c r="C1399" s="72">
        <v>267.76</v>
      </c>
      <c r="D1399" s="192">
        <f t="shared" si="44"/>
        <v>0.8762525401163197</v>
      </c>
      <c r="E1399">
        <v>1.5665895383681683E-2</v>
      </c>
      <c r="F1399">
        <v>1396</v>
      </c>
      <c r="G1399">
        <f t="shared" ca="1" si="45"/>
        <v>-8.7994823012120544E-3</v>
      </c>
    </row>
    <row r="1400" spans="2:7" x14ac:dyDescent="0.35">
      <c r="B1400" s="191">
        <v>41246</v>
      </c>
      <c r="C1400" s="72">
        <v>142.71</v>
      </c>
      <c r="D1400" s="192">
        <f t="shared" si="44"/>
        <v>1.3152173913043481</v>
      </c>
      <c r="E1400">
        <v>1.5657248594406203E-2</v>
      </c>
      <c r="F1400">
        <v>1397</v>
      </c>
      <c r="G1400">
        <f t="shared" ca="1" si="45"/>
        <v>-1.2916365165446808E-2</v>
      </c>
    </row>
    <row r="1401" spans="2:7" x14ac:dyDescent="0.35">
      <c r="B1401" s="191">
        <v>39384</v>
      </c>
      <c r="C1401" s="72">
        <v>61.64</v>
      </c>
      <c r="D1401" s="192">
        <f t="shared" si="44"/>
        <v>-0.50024323009567051</v>
      </c>
      <c r="E1401">
        <v>1.5653320151590044E-2</v>
      </c>
      <c r="F1401">
        <v>1398</v>
      </c>
      <c r="G1401">
        <f t="shared" ca="1" si="45"/>
        <v>-1.7708654231914561E-2</v>
      </c>
    </row>
    <row r="1402" spans="2:7" x14ac:dyDescent="0.35">
      <c r="B1402" s="191">
        <v>41677</v>
      </c>
      <c r="C1402" s="72">
        <v>123.34</v>
      </c>
      <c r="D1402" s="192">
        <f t="shared" si="44"/>
        <v>7.2501672240802684</v>
      </c>
      <c r="E1402">
        <v>1.564558629776025E-2</v>
      </c>
      <c r="F1402">
        <v>1399</v>
      </c>
      <c r="G1402">
        <f t="shared" ca="1" si="45"/>
        <v>3.4078358162481531E-2</v>
      </c>
    </row>
    <row r="1403" spans="2:7" x14ac:dyDescent="0.35">
      <c r="B1403" s="191">
        <v>35501</v>
      </c>
      <c r="C1403" s="72">
        <v>14.95</v>
      </c>
      <c r="D1403" s="192">
        <f t="shared" si="44"/>
        <v>0.14911606456571858</v>
      </c>
      <c r="E1403">
        <v>1.5625E-2</v>
      </c>
      <c r="F1403">
        <v>1400</v>
      </c>
      <c r="G1403">
        <f t="shared" ca="1" si="45"/>
        <v>-1.6553852068288164E-2</v>
      </c>
    </row>
    <row r="1404" spans="2:7" x14ac:dyDescent="0.35">
      <c r="B1404" s="191">
        <v>36867</v>
      </c>
      <c r="C1404" s="72">
        <v>13.01</v>
      </c>
      <c r="D1404" s="192">
        <f t="shared" si="44"/>
        <v>0.10912190963341861</v>
      </c>
      <c r="E1404">
        <v>1.5612802498048417E-2</v>
      </c>
      <c r="F1404">
        <v>1401</v>
      </c>
      <c r="G1404">
        <f t="shared" ca="1" si="45"/>
        <v>2.6429043305005541E-2</v>
      </c>
    </row>
    <row r="1405" spans="2:7" x14ac:dyDescent="0.35">
      <c r="B1405" s="191">
        <v>37330</v>
      </c>
      <c r="C1405" s="72">
        <v>11.73</v>
      </c>
      <c r="D1405" s="192">
        <f t="shared" si="44"/>
        <v>-0.85938623831215533</v>
      </c>
      <c r="E1405">
        <v>1.558441558441559E-2</v>
      </c>
      <c r="F1405">
        <v>1402</v>
      </c>
      <c r="G1405">
        <f t="shared" ca="1" si="45"/>
        <v>7.6170582338517525E-3</v>
      </c>
    </row>
    <row r="1406" spans="2:7" x14ac:dyDescent="0.35">
      <c r="B1406" s="191">
        <v>40184</v>
      </c>
      <c r="C1406" s="72">
        <v>83.42</v>
      </c>
      <c r="D1406" s="192">
        <f t="shared" si="44"/>
        <v>1.4841849148418573E-2</v>
      </c>
      <c r="E1406">
        <v>1.5583150718285976E-2</v>
      </c>
      <c r="F1406">
        <v>1403</v>
      </c>
      <c r="G1406">
        <f t="shared" ca="1" si="45"/>
        <v>9.9319368989818618E-4</v>
      </c>
    </row>
    <row r="1407" spans="2:7" x14ac:dyDescent="0.35">
      <c r="B1407" s="191">
        <v>40297</v>
      </c>
      <c r="C1407" s="72">
        <v>82.2</v>
      </c>
      <c r="D1407" s="192">
        <f t="shared" si="44"/>
        <v>0.53644859813084111</v>
      </c>
      <c r="E1407">
        <v>1.5567086730911894E-2</v>
      </c>
      <c r="F1407">
        <v>1404</v>
      </c>
      <c r="G1407">
        <f t="shared" ca="1" si="45"/>
        <v>8.4468887865691133E-3</v>
      </c>
    </row>
    <row r="1408" spans="2:7" x14ac:dyDescent="0.35">
      <c r="B1408" s="191">
        <v>39722</v>
      </c>
      <c r="C1408" s="72">
        <v>53.5</v>
      </c>
      <c r="D1408" s="192">
        <f t="shared" si="44"/>
        <v>0.99925261584454406</v>
      </c>
      <c r="E1408">
        <v>1.5565679574791158E-2</v>
      </c>
      <c r="F1408">
        <v>1405</v>
      </c>
      <c r="G1408">
        <f t="shared" ca="1" si="45"/>
        <v>-1.0124640180203657E-2</v>
      </c>
    </row>
    <row r="1409" spans="2:7" x14ac:dyDescent="0.35">
      <c r="B1409" s="191">
        <v>36207</v>
      </c>
      <c r="C1409" s="72">
        <v>26.76</v>
      </c>
      <c r="D1409" s="192">
        <f t="shared" si="44"/>
        <v>-0.76032243618450512</v>
      </c>
      <c r="E1409">
        <v>1.555977229601524E-2</v>
      </c>
      <c r="F1409">
        <v>1406</v>
      </c>
      <c r="G1409">
        <f t="shared" ca="1" si="45"/>
        <v>7.8034352323263388E-3</v>
      </c>
    </row>
    <row r="1410" spans="2:7" x14ac:dyDescent="0.35">
      <c r="B1410" s="191">
        <v>42704</v>
      </c>
      <c r="C1410" s="72">
        <v>111.65</v>
      </c>
      <c r="D1410" s="192">
        <f t="shared" si="44"/>
        <v>9.0495049504950504</v>
      </c>
      <c r="E1410">
        <v>1.5553938511915666E-2</v>
      </c>
      <c r="F1410">
        <v>1407</v>
      </c>
      <c r="G1410">
        <f t="shared" ca="1" si="45"/>
        <v>-2.1065024688479383E-2</v>
      </c>
    </row>
    <row r="1411" spans="2:7" x14ac:dyDescent="0.35">
      <c r="B1411" s="191">
        <v>35398</v>
      </c>
      <c r="C1411" s="72">
        <v>11.11</v>
      </c>
      <c r="D1411" s="192">
        <f t="shared" si="44"/>
        <v>-0.72601726263871758</v>
      </c>
      <c r="E1411">
        <v>1.5539305301645268E-2</v>
      </c>
      <c r="F1411">
        <v>1408</v>
      </c>
      <c r="G1411">
        <f t="shared" ca="1" si="45"/>
        <v>1.392360752590679E-2</v>
      </c>
    </row>
    <row r="1412" spans="2:7" x14ac:dyDescent="0.35">
      <c r="B1412" s="191">
        <v>39759</v>
      </c>
      <c r="C1412" s="72">
        <v>40.549999999999997</v>
      </c>
      <c r="D1412" s="192">
        <f t="shared" ref="D1412:D1475" si="46">C1412/C1413-1</f>
        <v>-0.64165782962177453</v>
      </c>
      <c r="E1412">
        <v>1.5527172551965895E-2</v>
      </c>
      <c r="F1412">
        <v>1409</v>
      </c>
      <c r="G1412">
        <f t="shared" ca="1" si="45"/>
        <v>1.9440368672841251E-2</v>
      </c>
    </row>
    <row r="1413" spans="2:7" x14ac:dyDescent="0.35">
      <c r="B1413" s="191">
        <v>41157</v>
      </c>
      <c r="C1413" s="72">
        <v>113.16</v>
      </c>
      <c r="D1413" s="192">
        <f t="shared" si="46"/>
        <v>0.94199416509352996</v>
      </c>
      <c r="E1413">
        <v>1.5525441981512955E-2</v>
      </c>
      <c r="F1413">
        <v>1410</v>
      </c>
      <c r="G1413">
        <f t="shared" ref="G1413:G1476" ca="1" si="47">_xlfn.NORM.INV(RAND(),M$5,M$6)</f>
        <v>1.0738466999486971E-2</v>
      </c>
    </row>
    <row r="1414" spans="2:7" x14ac:dyDescent="0.35">
      <c r="B1414" s="191">
        <v>39993</v>
      </c>
      <c r="C1414" s="72">
        <v>58.27</v>
      </c>
      <c r="D1414" s="192">
        <f t="shared" si="46"/>
        <v>-0.44404159908405683</v>
      </c>
      <c r="E1414">
        <v>1.5510630881840459E-2</v>
      </c>
      <c r="F1414">
        <v>1411</v>
      </c>
      <c r="G1414">
        <f t="shared" ca="1" si="47"/>
        <v>-3.4626202549714667E-3</v>
      </c>
    </row>
    <row r="1415" spans="2:7" x14ac:dyDescent="0.35">
      <c r="B1415" s="191">
        <v>42244</v>
      </c>
      <c r="C1415" s="72">
        <v>104.81</v>
      </c>
      <c r="D1415" s="192">
        <f t="shared" si="46"/>
        <v>1.1050411729262906</v>
      </c>
      <c r="E1415">
        <v>1.5502373800988289E-2</v>
      </c>
      <c r="F1415">
        <v>1412</v>
      </c>
      <c r="G1415">
        <f t="shared" ca="1" si="47"/>
        <v>-4.02707611616493E-2</v>
      </c>
    </row>
    <row r="1416" spans="2:7" x14ac:dyDescent="0.35">
      <c r="B1416" s="191">
        <v>39134</v>
      </c>
      <c r="C1416" s="72">
        <v>49.79</v>
      </c>
      <c r="D1416" s="192">
        <f t="shared" si="46"/>
        <v>-0.95756594366557291</v>
      </c>
      <c r="E1416">
        <v>1.5500713848664027E-2</v>
      </c>
      <c r="F1416">
        <v>1413</v>
      </c>
      <c r="G1416">
        <f t="shared" ca="1" si="47"/>
        <v>-1.1940543681586094E-2</v>
      </c>
    </row>
    <row r="1417" spans="2:7" x14ac:dyDescent="0.35">
      <c r="B1417" s="191">
        <v>45544</v>
      </c>
      <c r="C1417" s="72">
        <v>1173.3499999999999</v>
      </c>
      <c r="D1417" s="192">
        <f t="shared" si="46"/>
        <v>35.541575833073807</v>
      </c>
      <c r="E1417">
        <v>1.5500588520390268E-2</v>
      </c>
      <c r="F1417">
        <v>1414</v>
      </c>
      <c r="G1417">
        <f t="shared" ca="1" si="47"/>
        <v>2.0141005656708809E-2</v>
      </c>
    </row>
    <row r="1418" spans="2:7" x14ac:dyDescent="0.35">
      <c r="B1418" s="191">
        <v>36523</v>
      </c>
      <c r="C1418" s="72">
        <v>32.11</v>
      </c>
      <c r="D1418" s="192">
        <f t="shared" si="46"/>
        <v>-0.95517867113344501</v>
      </c>
      <c r="E1418">
        <v>1.5496521189120704E-2</v>
      </c>
      <c r="F1418">
        <v>1415</v>
      </c>
      <c r="G1418">
        <f t="shared" ca="1" si="47"/>
        <v>1.2626283614641572E-2</v>
      </c>
    </row>
    <row r="1419" spans="2:7" x14ac:dyDescent="0.35">
      <c r="B1419" s="191">
        <v>44958</v>
      </c>
      <c r="C1419" s="72">
        <v>716.4</v>
      </c>
      <c r="D1419" s="192">
        <f t="shared" si="46"/>
        <v>4.4317992266282511</v>
      </c>
      <c r="E1419">
        <v>1.5493217287765537E-2</v>
      </c>
      <c r="F1419">
        <v>1416</v>
      </c>
      <c r="G1419">
        <f t="shared" ca="1" si="47"/>
        <v>1.4436861370915384E-2</v>
      </c>
    </row>
    <row r="1420" spans="2:7" x14ac:dyDescent="0.35">
      <c r="B1420" s="191">
        <v>42095</v>
      </c>
      <c r="C1420" s="72">
        <v>131.88999999999999</v>
      </c>
      <c r="D1420" s="192">
        <f t="shared" si="46"/>
        <v>0.29634362099469236</v>
      </c>
      <c r="E1420">
        <v>1.5475823837388214E-2</v>
      </c>
      <c r="F1420">
        <v>1417</v>
      </c>
      <c r="G1420">
        <f t="shared" ca="1" si="47"/>
        <v>9.0655856732738526E-3</v>
      </c>
    </row>
    <row r="1421" spans="2:7" x14ac:dyDescent="0.35">
      <c r="B1421" s="191">
        <v>40441</v>
      </c>
      <c r="C1421" s="72">
        <v>101.74</v>
      </c>
      <c r="D1421" s="192">
        <f t="shared" si="46"/>
        <v>4.956674473067916</v>
      </c>
      <c r="E1421">
        <v>1.5470605848887153E-2</v>
      </c>
      <c r="F1421">
        <v>1418</v>
      </c>
      <c r="G1421">
        <f t="shared" ca="1" si="47"/>
        <v>1.2104149846293325E-2</v>
      </c>
    </row>
    <row r="1422" spans="2:7" x14ac:dyDescent="0.35">
      <c r="B1422" s="191">
        <v>35571</v>
      </c>
      <c r="C1422" s="72">
        <v>17.079999999999998</v>
      </c>
      <c r="D1422" s="192">
        <f t="shared" si="46"/>
        <v>3.8929440389294134E-2</v>
      </c>
      <c r="E1422">
        <v>1.545778834720557E-2</v>
      </c>
      <c r="F1422">
        <v>1419</v>
      </c>
      <c r="G1422">
        <f t="shared" ca="1" si="47"/>
        <v>-1.9645997527196833E-2</v>
      </c>
    </row>
    <row r="1423" spans="2:7" x14ac:dyDescent="0.35">
      <c r="B1423" s="191">
        <v>35156</v>
      </c>
      <c r="C1423" s="72">
        <v>16.440000000000001</v>
      </c>
      <c r="D1423" s="192">
        <f t="shared" si="46"/>
        <v>-0.84790452400777128</v>
      </c>
      <c r="E1423">
        <v>1.5441630636195081E-2</v>
      </c>
      <c r="F1423">
        <v>1420</v>
      </c>
      <c r="G1423">
        <f t="shared" ca="1" si="47"/>
        <v>9.4082963754550872E-3</v>
      </c>
    </row>
    <row r="1424" spans="2:7" x14ac:dyDescent="0.35">
      <c r="B1424" s="191">
        <v>42480</v>
      </c>
      <c r="C1424" s="72">
        <v>108.09</v>
      </c>
      <c r="D1424" s="192">
        <f t="shared" si="46"/>
        <v>5.0690623245367776</v>
      </c>
      <c r="E1424">
        <v>1.5406294034758128E-2</v>
      </c>
      <c r="F1424">
        <v>1421</v>
      </c>
      <c r="G1424">
        <f t="shared" ca="1" si="47"/>
        <v>-1.513645268369695E-2</v>
      </c>
    </row>
    <row r="1425" spans="2:7" x14ac:dyDescent="0.35">
      <c r="B1425" s="191">
        <v>35254</v>
      </c>
      <c r="C1425" s="72">
        <v>17.809999999999999</v>
      </c>
      <c r="D1425" s="192">
        <f t="shared" si="46"/>
        <v>-0.97127558343951104</v>
      </c>
      <c r="E1425">
        <v>1.5393386545039967E-2</v>
      </c>
      <c r="F1425">
        <v>1422</v>
      </c>
      <c r="G1425">
        <f t="shared" ca="1" si="47"/>
        <v>-1.7947123750020118E-2</v>
      </c>
    </row>
    <row r="1426" spans="2:7" x14ac:dyDescent="0.35">
      <c r="B1426" s="191">
        <v>44341</v>
      </c>
      <c r="C1426" s="72">
        <v>620.03</v>
      </c>
      <c r="D1426" s="192">
        <f t="shared" si="46"/>
        <v>17.732024169184289</v>
      </c>
      <c r="E1426">
        <v>1.5377309052797106E-2</v>
      </c>
      <c r="F1426">
        <v>1423</v>
      </c>
      <c r="G1426">
        <f t="shared" ca="1" si="47"/>
        <v>4.2933299662509129E-3</v>
      </c>
    </row>
    <row r="1427" spans="2:7" x14ac:dyDescent="0.35">
      <c r="B1427" s="191">
        <v>38328</v>
      </c>
      <c r="C1427" s="72">
        <v>33.1</v>
      </c>
      <c r="D1427" s="192">
        <f t="shared" si="46"/>
        <v>-0.68776530515989065</v>
      </c>
      <c r="E1427">
        <v>1.5337423312883347E-2</v>
      </c>
      <c r="F1427">
        <v>1424</v>
      </c>
      <c r="G1427">
        <f t="shared" ca="1" si="47"/>
        <v>-2.8785663704958254E-2</v>
      </c>
    </row>
    <row r="1428" spans="2:7" x14ac:dyDescent="0.35">
      <c r="B1428" s="191">
        <v>42471</v>
      </c>
      <c r="C1428" s="72">
        <v>106.01</v>
      </c>
      <c r="D1428" s="192">
        <f t="shared" si="46"/>
        <v>4.7025282409897802</v>
      </c>
      <c r="E1428">
        <v>1.5324202662580388E-2</v>
      </c>
      <c r="F1428">
        <v>1425</v>
      </c>
      <c r="G1428">
        <f t="shared" ca="1" si="47"/>
        <v>-3.1196847839676391E-2</v>
      </c>
    </row>
    <row r="1429" spans="2:7" x14ac:dyDescent="0.35">
      <c r="B1429" s="191">
        <v>35584</v>
      </c>
      <c r="C1429" s="72">
        <v>18.59</v>
      </c>
      <c r="D1429" s="192">
        <f t="shared" si="46"/>
        <v>-0.24338624338624337</v>
      </c>
      <c r="E1429">
        <v>1.5292190060076427E-2</v>
      </c>
      <c r="F1429">
        <v>1426</v>
      </c>
      <c r="G1429">
        <f t="shared" ca="1" si="47"/>
        <v>-4.5225774124219255E-3</v>
      </c>
    </row>
    <row r="1430" spans="2:7" x14ac:dyDescent="0.35">
      <c r="B1430" s="191">
        <v>36376</v>
      </c>
      <c r="C1430" s="72">
        <v>24.57</v>
      </c>
      <c r="D1430" s="192">
        <f t="shared" si="46"/>
        <v>-0.69719004190288392</v>
      </c>
      <c r="E1430">
        <v>1.528925619834709E-2</v>
      </c>
      <c r="F1430">
        <v>1427</v>
      </c>
      <c r="G1430">
        <f t="shared" ca="1" si="47"/>
        <v>2.7785472115590716E-2</v>
      </c>
    </row>
    <row r="1431" spans="2:7" x14ac:dyDescent="0.35">
      <c r="B1431" s="191">
        <v>40289</v>
      </c>
      <c r="C1431" s="72">
        <v>81.14</v>
      </c>
      <c r="D1431" s="192">
        <f t="shared" si="46"/>
        <v>6.6187793427230046</v>
      </c>
      <c r="E1431">
        <v>1.5265265265265171E-2</v>
      </c>
      <c r="F1431">
        <v>1428</v>
      </c>
      <c r="G1431">
        <f t="shared" ca="1" si="47"/>
        <v>-2.059752135945711E-2</v>
      </c>
    </row>
    <row r="1432" spans="2:7" x14ac:dyDescent="0.35">
      <c r="B1432" s="191">
        <v>37536</v>
      </c>
      <c r="C1432" s="72">
        <v>10.65</v>
      </c>
      <c r="D1432" s="192">
        <f t="shared" si="46"/>
        <v>-0.95322176834892602</v>
      </c>
      <c r="E1432">
        <v>1.5252621544328049E-2</v>
      </c>
      <c r="F1432">
        <v>1429</v>
      </c>
      <c r="G1432">
        <f t="shared" ca="1" si="47"/>
        <v>8.5972038706725942E-3</v>
      </c>
    </row>
    <row r="1433" spans="2:7" x14ac:dyDescent="0.35">
      <c r="B1433" s="191">
        <v>43329</v>
      </c>
      <c r="C1433" s="72">
        <v>227.67</v>
      </c>
      <c r="D1433" s="192">
        <f t="shared" si="46"/>
        <v>2.1656006674082313</v>
      </c>
      <c r="E1433">
        <v>1.5250836120401345E-2</v>
      </c>
      <c r="F1433">
        <v>1430</v>
      </c>
      <c r="G1433">
        <f t="shared" ca="1" si="47"/>
        <v>-2.16048782914313E-2</v>
      </c>
    </row>
    <row r="1434" spans="2:7" x14ac:dyDescent="0.35">
      <c r="B1434" s="191">
        <v>40898</v>
      </c>
      <c r="C1434" s="72">
        <v>71.92</v>
      </c>
      <c r="D1434" s="192">
        <f t="shared" si="46"/>
        <v>-0.62242755144897099</v>
      </c>
      <c r="E1434">
        <v>1.5245623941276154E-2</v>
      </c>
      <c r="F1434">
        <v>1431</v>
      </c>
      <c r="G1434">
        <f t="shared" ca="1" si="47"/>
        <v>1.7063423559625202E-2</v>
      </c>
    </row>
    <row r="1435" spans="2:7" x14ac:dyDescent="0.35">
      <c r="B1435" s="191">
        <v>43543</v>
      </c>
      <c r="C1435" s="72">
        <v>190.48</v>
      </c>
      <c r="D1435" s="192">
        <f t="shared" si="46"/>
        <v>1.5076355976829912</v>
      </c>
      <c r="E1435">
        <v>1.5243577443769141E-2</v>
      </c>
      <c r="F1435">
        <v>1432</v>
      </c>
      <c r="G1435">
        <f t="shared" ca="1" si="47"/>
        <v>-1.673724369878193E-2</v>
      </c>
    </row>
    <row r="1436" spans="2:7" x14ac:dyDescent="0.35">
      <c r="B1436" s="191">
        <v>40065</v>
      </c>
      <c r="C1436" s="72">
        <v>75.959999999999994</v>
      </c>
      <c r="D1436" s="192">
        <f t="shared" si="46"/>
        <v>-0.93688775891722131</v>
      </c>
      <c r="E1436">
        <v>1.5236567762630271E-2</v>
      </c>
      <c r="F1436">
        <v>1433</v>
      </c>
      <c r="G1436">
        <f t="shared" ca="1" si="47"/>
        <v>-1.843888252943978E-2</v>
      </c>
    </row>
    <row r="1437" spans="2:7" x14ac:dyDescent="0.35">
      <c r="B1437" s="191">
        <v>45547</v>
      </c>
      <c r="C1437" s="72">
        <v>1203.57</v>
      </c>
      <c r="D1437" s="192">
        <f t="shared" si="46"/>
        <v>77.459582790091261</v>
      </c>
      <c r="E1437">
        <v>1.5233949945592906E-2</v>
      </c>
      <c r="F1437">
        <v>1434</v>
      </c>
      <c r="G1437">
        <f t="shared" ca="1" si="47"/>
        <v>2.8137138461095765E-2</v>
      </c>
    </row>
    <row r="1438" spans="2:7" x14ac:dyDescent="0.35">
      <c r="B1438" s="191">
        <v>37805</v>
      </c>
      <c r="C1438" s="72">
        <v>15.34</v>
      </c>
      <c r="D1438" s="192">
        <f t="shared" si="46"/>
        <v>-0.37894736842105259</v>
      </c>
      <c r="E1438">
        <v>1.5221707478491053E-2</v>
      </c>
      <c r="F1438">
        <v>1435</v>
      </c>
      <c r="G1438">
        <f t="shared" ca="1" si="47"/>
        <v>2.8976030693439896E-2</v>
      </c>
    </row>
    <row r="1439" spans="2:7" x14ac:dyDescent="0.35">
      <c r="B1439" s="191">
        <v>35845</v>
      </c>
      <c r="C1439" s="72">
        <v>24.7</v>
      </c>
      <c r="D1439" s="192">
        <f t="shared" si="46"/>
        <v>-0.81328898631793789</v>
      </c>
      <c r="E1439">
        <v>1.5207562679819153E-2</v>
      </c>
      <c r="F1439">
        <v>1436</v>
      </c>
      <c r="G1439">
        <f t="shared" ca="1" si="47"/>
        <v>-5.2892047204862576E-2</v>
      </c>
    </row>
    <row r="1440" spans="2:7" x14ac:dyDescent="0.35">
      <c r="B1440" s="191">
        <v>42641</v>
      </c>
      <c r="C1440" s="72">
        <v>132.29</v>
      </c>
      <c r="D1440" s="192">
        <f t="shared" si="46"/>
        <v>5.1760037348272636</v>
      </c>
      <c r="E1440">
        <v>1.5194536106208245E-2</v>
      </c>
      <c r="F1440">
        <v>1437</v>
      </c>
      <c r="G1440">
        <f t="shared" ca="1" si="47"/>
        <v>-1.3915015739333748E-2</v>
      </c>
    </row>
    <row r="1441" spans="2:7" x14ac:dyDescent="0.35">
      <c r="B1441" s="191">
        <v>36633</v>
      </c>
      <c r="C1441" s="72">
        <v>21.42</v>
      </c>
      <c r="D1441" s="192">
        <f t="shared" si="46"/>
        <v>0.27804295942720758</v>
      </c>
      <c r="E1441">
        <v>1.5165876777251119E-2</v>
      </c>
      <c r="F1441">
        <v>1438</v>
      </c>
      <c r="G1441">
        <f t="shared" ca="1" si="47"/>
        <v>2.2817186619335451E-2</v>
      </c>
    </row>
    <row r="1442" spans="2:7" x14ac:dyDescent="0.35">
      <c r="B1442" s="191">
        <v>36951</v>
      </c>
      <c r="C1442" s="72">
        <v>16.760000000000002</v>
      </c>
      <c r="D1442" s="192">
        <f t="shared" si="46"/>
        <v>-0.87563997922386283</v>
      </c>
      <c r="E1442">
        <v>1.5142337976983722E-2</v>
      </c>
      <c r="F1442">
        <v>1439</v>
      </c>
      <c r="G1442">
        <f t="shared" ca="1" si="47"/>
        <v>-6.473002230913931E-2</v>
      </c>
    </row>
    <row r="1443" spans="2:7" x14ac:dyDescent="0.35">
      <c r="B1443" s="191">
        <v>41869</v>
      </c>
      <c r="C1443" s="72">
        <v>134.77000000000001</v>
      </c>
      <c r="D1443" s="192">
        <f t="shared" si="46"/>
        <v>-0.77249016661883618</v>
      </c>
      <c r="E1443">
        <v>1.5140102440494241E-2</v>
      </c>
      <c r="F1443">
        <v>1440</v>
      </c>
      <c r="G1443">
        <f t="shared" ca="1" si="47"/>
        <v>2.8326050010495887E-2</v>
      </c>
    </row>
    <row r="1444" spans="2:7" x14ac:dyDescent="0.35">
      <c r="B1444" s="191">
        <v>44265</v>
      </c>
      <c r="C1444" s="72">
        <v>592.37</v>
      </c>
      <c r="D1444" s="192">
        <f t="shared" si="46"/>
        <v>37.341100323624595</v>
      </c>
      <c r="E1444">
        <v>1.5131781882990136E-2</v>
      </c>
      <c r="F1444">
        <v>1441</v>
      </c>
      <c r="G1444">
        <f t="shared" ca="1" si="47"/>
        <v>1.753147318180032E-2</v>
      </c>
    </row>
    <row r="1445" spans="2:7" x14ac:dyDescent="0.35">
      <c r="B1445" s="191">
        <v>37810</v>
      </c>
      <c r="C1445" s="72">
        <v>15.45</v>
      </c>
      <c r="D1445" s="192">
        <f t="shared" si="46"/>
        <v>-0.98689700793812329</v>
      </c>
      <c r="E1445">
        <v>1.5111695137976167E-2</v>
      </c>
      <c r="F1445">
        <v>1442</v>
      </c>
      <c r="G1445">
        <f t="shared" ca="1" si="47"/>
        <v>-2.5242320713776672E-2</v>
      </c>
    </row>
    <row r="1446" spans="2:7" x14ac:dyDescent="0.35">
      <c r="B1446" s="191">
        <v>46038</v>
      </c>
      <c r="C1446" s="72">
        <v>1179.1199999999999</v>
      </c>
      <c r="D1446" s="192">
        <f t="shared" si="46"/>
        <v>12.707509881422924</v>
      </c>
      <c r="E1446">
        <v>1.5108861282574493E-2</v>
      </c>
      <c r="F1446">
        <v>1443</v>
      </c>
      <c r="G1446">
        <f t="shared" ca="1" si="47"/>
        <v>2.5057894019191854E-2</v>
      </c>
    </row>
    <row r="1447" spans="2:7" x14ac:dyDescent="0.35">
      <c r="B1447" s="191">
        <v>40339</v>
      </c>
      <c r="C1447" s="72">
        <v>86.02</v>
      </c>
      <c r="D1447" s="192">
        <f t="shared" si="46"/>
        <v>-0.64971291281508325</v>
      </c>
      <c r="E1447">
        <v>1.5105027141845584E-2</v>
      </c>
      <c r="F1447">
        <v>1444</v>
      </c>
      <c r="G1447">
        <f t="shared" ca="1" si="47"/>
        <v>4.6531487045606964E-3</v>
      </c>
    </row>
    <row r="1448" spans="2:7" x14ac:dyDescent="0.35">
      <c r="B1448" s="191">
        <v>43273</v>
      </c>
      <c r="C1448" s="72">
        <v>245.57</v>
      </c>
      <c r="D1448" s="192">
        <f t="shared" si="46"/>
        <v>-0.67075590593408951</v>
      </c>
      <c r="E1448">
        <v>1.5087632275132323E-2</v>
      </c>
      <c r="F1448">
        <v>1445</v>
      </c>
      <c r="G1448">
        <f t="shared" ca="1" si="47"/>
        <v>4.1585463749510769E-2</v>
      </c>
    </row>
    <row r="1449" spans="2:7" x14ac:dyDescent="0.35">
      <c r="B1449" s="191">
        <v>44651</v>
      </c>
      <c r="C1449" s="72">
        <v>745.86</v>
      </c>
      <c r="D1449" s="192">
        <f t="shared" si="46"/>
        <v>6.7896818433379469E-3</v>
      </c>
      <c r="E1449">
        <v>1.5079343476959162E-2</v>
      </c>
      <c r="F1449">
        <v>1446</v>
      </c>
      <c r="G1449">
        <f t="shared" ca="1" si="47"/>
        <v>1.5156297617309991E-3</v>
      </c>
    </row>
    <row r="1450" spans="2:7" x14ac:dyDescent="0.35">
      <c r="B1450" s="191">
        <v>44538</v>
      </c>
      <c r="C1450" s="72">
        <v>740.83</v>
      </c>
      <c r="D1450" s="192">
        <f t="shared" si="46"/>
        <v>1.8538464501714245</v>
      </c>
      <c r="E1450">
        <v>1.5058094924915055E-2</v>
      </c>
      <c r="F1450">
        <v>1447</v>
      </c>
      <c r="G1450">
        <f t="shared" ca="1" si="47"/>
        <v>-2.4141177246690699E-2</v>
      </c>
    </row>
    <row r="1451" spans="2:7" x14ac:dyDescent="0.35">
      <c r="B1451" s="191">
        <v>43206</v>
      </c>
      <c r="C1451" s="72">
        <v>259.58999999999997</v>
      </c>
      <c r="D1451" s="192">
        <f t="shared" si="46"/>
        <v>2.7742076184937479</v>
      </c>
      <c r="E1451">
        <v>1.5054352076327326E-2</v>
      </c>
      <c r="F1451">
        <v>1448</v>
      </c>
      <c r="G1451">
        <f t="shared" ca="1" si="47"/>
        <v>2.7587838913717515E-2</v>
      </c>
    </row>
    <row r="1452" spans="2:7" x14ac:dyDescent="0.35">
      <c r="B1452" s="191">
        <v>39575</v>
      </c>
      <c r="C1452" s="72">
        <v>68.78</v>
      </c>
      <c r="D1452" s="192">
        <f t="shared" si="46"/>
        <v>-7.3045822102425939E-2</v>
      </c>
      <c r="E1452">
        <v>1.5053128689492157E-2</v>
      </c>
      <c r="F1452">
        <v>1449</v>
      </c>
      <c r="G1452">
        <f t="shared" ca="1" si="47"/>
        <v>1.7375012540543147E-2</v>
      </c>
    </row>
    <row r="1453" spans="2:7" x14ac:dyDescent="0.35">
      <c r="B1453" s="191">
        <v>40071</v>
      </c>
      <c r="C1453" s="72">
        <v>74.2</v>
      </c>
      <c r="D1453" s="192">
        <f t="shared" si="46"/>
        <v>-0.91176225755431617</v>
      </c>
      <c r="E1453">
        <v>1.5047879616963078E-2</v>
      </c>
      <c r="F1453">
        <v>1450</v>
      </c>
      <c r="G1453">
        <f t="shared" ca="1" si="47"/>
        <v>-6.2218766901359348E-3</v>
      </c>
    </row>
    <row r="1454" spans="2:7" x14ac:dyDescent="0.35">
      <c r="B1454" s="191">
        <v>45147</v>
      </c>
      <c r="C1454" s="72">
        <v>840.91</v>
      </c>
      <c r="D1454" s="192">
        <f t="shared" si="46"/>
        <v>6.4147782382505953</v>
      </c>
      <c r="E1454">
        <v>1.5040135192226245E-2</v>
      </c>
      <c r="F1454">
        <v>1451</v>
      </c>
      <c r="G1454">
        <f t="shared" ca="1" si="47"/>
        <v>3.6267236436793603E-2</v>
      </c>
    </row>
    <row r="1455" spans="2:7" x14ac:dyDescent="0.35">
      <c r="B1455" s="191">
        <v>42549</v>
      </c>
      <c r="C1455" s="72">
        <v>113.41</v>
      </c>
      <c r="D1455" s="192">
        <f t="shared" si="46"/>
        <v>0.97612824533890907</v>
      </c>
      <c r="E1455">
        <v>1.5036248098093452E-2</v>
      </c>
      <c r="F1455">
        <v>1452</v>
      </c>
      <c r="G1455">
        <f t="shared" ca="1" si="47"/>
        <v>3.4372203642811794E-2</v>
      </c>
    </row>
    <row r="1456" spans="2:7" x14ac:dyDescent="0.35">
      <c r="B1456" s="191">
        <v>40008</v>
      </c>
      <c r="C1456" s="72">
        <v>57.39</v>
      </c>
      <c r="D1456" s="192">
        <f t="shared" si="46"/>
        <v>-0.4521764032073311</v>
      </c>
      <c r="E1456">
        <v>1.5033604527767919E-2</v>
      </c>
      <c r="F1456">
        <v>1453</v>
      </c>
      <c r="G1456">
        <f t="shared" ca="1" si="47"/>
        <v>7.9561586387219881E-3</v>
      </c>
    </row>
    <row r="1457" spans="2:7" x14ac:dyDescent="0.35">
      <c r="B1457" s="191">
        <v>42496</v>
      </c>
      <c r="C1457" s="72">
        <v>104.76</v>
      </c>
      <c r="D1457" s="192">
        <f t="shared" si="46"/>
        <v>-0.84542973072666916</v>
      </c>
      <c r="E1457">
        <v>1.5017924619707523E-2</v>
      </c>
      <c r="F1457">
        <v>1454</v>
      </c>
      <c r="G1457">
        <f t="shared" ca="1" si="47"/>
        <v>3.9525078122747061E-2</v>
      </c>
    </row>
    <row r="1458" spans="2:7" x14ac:dyDescent="0.35">
      <c r="B1458" s="191">
        <v>44355</v>
      </c>
      <c r="C1458" s="72">
        <v>677.75</v>
      </c>
      <c r="D1458" s="192">
        <f t="shared" si="46"/>
        <v>18.974948423224287</v>
      </c>
      <c r="E1458">
        <v>1.5006065325805285E-2</v>
      </c>
      <c r="F1458">
        <v>1455</v>
      </c>
      <c r="G1458">
        <f t="shared" ca="1" si="47"/>
        <v>3.6866422348133553E-2</v>
      </c>
    </row>
    <row r="1459" spans="2:7" x14ac:dyDescent="0.35">
      <c r="B1459" s="191">
        <v>36413</v>
      </c>
      <c r="C1459" s="72">
        <v>33.93</v>
      </c>
      <c r="D1459" s="192">
        <f t="shared" si="46"/>
        <v>-0.96181591059993921</v>
      </c>
      <c r="E1459">
        <v>1.4956625785222943E-2</v>
      </c>
      <c r="F1459">
        <v>1456</v>
      </c>
      <c r="G1459">
        <f t="shared" ca="1" si="47"/>
        <v>-2.6733299336224634E-2</v>
      </c>
    </row>
    <row r="1460" spans="2:7" x14ac:dyDescent="0.35">
      <c r="B1460" s="191">
        <v>45649</v>
      </c>
      <c r="C1460" s="72">
        <v>888.59</v>
      </c>
      <c r="D1460" s="192">
        <f t="shared" si="46"/>
        <v>15.361443564721046</v>
      </c>
      <c r="E1460">
        <v>1.4951456310679623E-2</v>
      </c>
      <c r="F1460">
        <v>1457</v>
      </c>
      <c r="G1460">
        <f t="shared" ca="1" si="47"/>
        <v>1.7729021633962041E-3</v>
      </c>
    </row>
    <row r="1461" spans="2:7" x14ac:dyDescent="0.35">
      <c r="B1461" s="191">
        <v>39923</v>
      </c>
      <c r="C1461" s="72">
        <v>54.31</v>
      </c>
      <c r="D1461" s="192">
        <f t="shared" si="46"/>
        <v>2.8085553997194954</v>
      </c>
      <c r="E1461">
        <v>1.4950476546440106E-2</v>
      </c>
      <c r="F1461">
        <v>1458</v>
      </c>
      <c r="G1461">
        <f t="shared" ca="1" si="47"/>
        <v>3.80899840381878E-2</v>
      </c>
    </row>
    <row r="1462" spans="2:7" x14ac:dyDescent="0.35">
      <c r="B1462" s="191">
        <v>36760</v>
      </c>
      <c r="C1462" s="72">
        <v>14.26</v>
      </c>
      <c r="D1462" s="192">
        <f t="shared" si="46"/>
        <v>0.31066176470588225</v>
      </c>
      <c r="E1462">
        <v>1.4946619217081736E-2</v>
      </c>
      <c r="F1462">
        <v>1459</v>
      </c>
      <c r="G1462">
        <f t="shared" ca="1" si="47"/>
        <v>4.0785440432793613E-2</v>
      </c>
    </row>
    <row r="1463" spans="2:7" x14ac:dyDescent="0.35">
      <c r="B1463" s="191">
        <v>37411</v>
      </c>
      <c r="C1463" s="72">
        <v>10.88</v>
      </c>
      <c r="D1463" s="192">
        <f t="shared" si="46"/>
        <v>-0.98623359862335991</v>
      </c>
      <c r="E1463">
        <v>1.4925373134328401E-2</v>
      </c>
      <c r="F1463">
        <v>1460</v>
      </c>
      <c r="G1463">
        <f t="shared" ca="1" si="47"/>
        <v>5.7696158555835333E-3</v>
      </c>
    </row>
    <row r="1464" spans="2:7" x14ac:dyDescent="0.35">
      <c r="B1464" s="191">
        <v>44680</v>
      </c>
      <c r="C1464" s="72">
        <v>790.33</v>
      </c>
      <c r="D1464" s="192">
        <f t="shared" si="46"/>
        <v>15.332506716263691</v>
      </c>
      <c r="E1464">
        <v>1.4909081569755456E-2</v>
      </c>
      <c r="F1464">
        <v>1461</v>
      </c>
      <c r="G1464">
        <f t="shared" ca="1" si="47"/>
        <v>-2.5399587074200373E-2</v>
      </c>
    </row>
    <row r="1465" spans="2:7" x14ac:dyDescent="0.35">
      <c r="B1465" s="191">
        <v>39735</v>
      </c>
      <c r="C1465" s="72">
        <v>48.39</v>
      </c>
      <c r="D1465" s="192">
        <f t="shared" si="46"/>
        <v>-0.91916407737796935</v>
      </c>
      <c r="E1465">
        <v>1.4890939597315356E-2</v>
      </c>
      <c r="F1465">
        <v>1462</v>
      </c>
      <c r="G1465">
        <f t="shared" ca="1" si="47"/>
        <v>-4.494197896436518E-3</v>
      </c>
    </row>
    <row r="1466" spans="2:7" x14ac:dyDescent="0.35">
      <c r="B1466" s="191">
        <v>44250</v>
      </c>
      <c r="C1466" s="72">
        <v>598.62</v>
      </c>
      <c r="D1466" s="192">
        <f t="shared" si="46"/>
        <v>16.912028725314183</v>
      </c>
      <c r="E1466">
        <v>1.4885392648853912E-2</v>
      </c>
      <c r="F1466">
        <v>1463</v>
      </c>
      <c r="G1466">
        <f t="shared" ca="1" si="47"/>
        <v>1.9328730275667734E-2</v>
      </c>
    </row>
    <row r="1467" spans="2:7" x14ac:dyDescent="0.35">
      <c r="B1467" s="191">
        <v>36542</v>
      </c>
      <c r="C1467" s="72">
        <v>33.42</v>
      </c>
      <c r="D1467" s="192">
        <f t="shared" si="46"/>
        <v>-0.88664269723899325</v>
      </c>
      <c r="E1467">
        <v>1.4880048587913919E-2</v>
      </c>
      <c r="F1467">
        <v>1464</v>
      </c>
      <c r="G1467">
        <f t="shared" ca="1" si="47"/>
        <v>1.0150966660681039E-2</v>
      </c>
    </row>
    <row r="1468" spans="2:7" x14ac:dyDescent="0.35">
      <c r="B1468" s="191">
        <v>43108</v>
      </c>
      <c r="C1468" s="72">
        <v>294.82</v>
      </c>
      <c r="D1468" s="192">
        <f t="shared" si="46"/>
        <v>1.4267017861552391</v>
      </c>
      <c r="E1468">
        <v>1.4870912220309895E-2</v>
      </c>
      <c r="F1468">
        <v>1465</v>
      </c>
      <c r="G1468">
        <f t="shared" ca="1" si="47"/>
        <v>6.120430252166114E-3</v>
      </c>
    </row>
    <row r="1469" spans="2:7" x14ac:dyDescent="0.35">
      <c r="B1469" s="191">
        <v>42335</v>
      </c>
      <c r="C1469" s="72">
        <v>121.49</v>
      </c>
      <c r="D1469" s="192">
        <f t="shared" si="46"/>
        <v>2.6271329616489369E-2</v>
      </c>
      <c r="E1469">
        <v>1.486926739620742E-2</v>
      </c>
      <c r="F1469">
        <v>1466</v>
      </c>
      <c r="G1469">
        <f t="shared" ca="1" si="47"/>
        <v>-2.6438511880760386E-2</v>
      </c>
    </row>
    <row r="1470" spans="2:7" x14ac:dyDescent="0.35">
      <c r="B1470" s="191">
        <v>42576</v>
      </c>
      <c r="C1470" s="72">
        <v>118.38</v>
      </c>
      <c r="D1470" s="192">
        <f t="shared" si="46"/>
        <v>1.9811130697557289</v>
      </c>
      <c r="E1470">
        <v>1.4830690098585508E-2</v>
      </c>
      <c r="F1470">
        <v>1467</v>
      </c>
      <c r="G1470">
        <f t="shared" ca="1" si="47"/>
        <v>-2.3405695231317514E-2</v>
      </c>
    </row>
    <row r="1471" spans="2:7" x14ac:dyDescent="0.35">
      <c r="B1471" s="191">
        <v>38498</v>
      </c>
      <c r="C1471" s="72">
        <v>39.71</v>
      </c>
      <c r="D1471" s="192">
        <f t="shared" si="46"/>
        <v>-0.32592089628246468</v>
      </c>
      <c r="E1471">
        <v>1.4822386915410046E-2</v>
      </c>
      <c r="F1471">
        <v>1468</v>
      </c>
      <c r="G1471">
        <f t="shared" ca="1" si="47"/>
        <v>-2.5084071948719863E-2</v>
      </c>
    </row>
    <row r="1472" spans="2:7" x14ac:dyDescent="0.35">
      <c r="B1472" s="191">
        <v>39610</v>
      </c>
      <c r="C1472" s="72">
        <v>58.91</v>
      </c>
      <c r="D1472" s="192">
        <f t="shared" si="46"/>
        <v>-0.32287356321839089</v>
      </c>
      <c r="E1472">
        <v>1.4814814814814836E-2</v>
      </c>
      <c r="F1472">
        <v>1469</v>
      </c>
      <c r="G1472">
        <f t="shared" ca="1" si="47"/>
        <v>3.9297266020013578E-2</v>
      </c>
    </row>
    <row r="1473" spans="2:7" x14ac:dyDescent="0.35">
      <c r="B1473" s="191">
        <v>40563</v>
      </c>
      <c r="C1473" s="72">
        <v>87</v>
      </c>
      <c r="D1473" s="192">
        <f t="shared" si="46"/>
        <v>1.7601522842639596</v>
      </c>
      <c r="E1473">
        <v>1.4813950775691032E-2</v>
      </c>
      <c r="F1473">
        <v>1470</v>
      </c>
      <c r="G1473">
        <f t="shared" ca="1" si="47"/>
        <v>-4.5138889761391264E-2</v>
      </c>
    </row>
    <row r="1474" spans="2:7" x14ac:dyDescent="0.35">
      <c r="B1474" s="191">
        <v>36480</v>
      </c>
      <c r="C1474" s="72">
        <v>31.52</v>
      </c>
      <c r="D1474" s="192">
        <f t="shared" si="46"/>
        <v>-0.96182124298986182</v>
      </c>
      <c r="E1474">
        <v>1.481004507405026E-2</v>
      </c>
      <c r="F1474">
        <v>1471</v>
      </c>
      <c r="G1474">
        <f t="shared" ca="1" si="47"/>
        <v>-5.9370120719237349E-2</v>
      </c>
    </row>
    <row r="1475" spans="2:7" x14ac:dyDescent="0.35">
      <c r="B1475" s="191">
        <v>44438</v>
      </c>
      <c r="C1475" s="72">
        <v>825.59</v>
      </c>
      <c r="D1475" s="192">
        <f t="shared" si="46"/>
        <v>20.488547631441957</v>
      </c>
      <c r="E1475">
        <v>1.4799336242394601E-2</v>
      </c>
      <c r="F1475">
        <v>1472</v>
      </c>
      <c r="G1475">
        <f t="shared" ca="1" si="47"/>
        <v>-7.8249824124363102E-3</v>
      </c>
    </row>
    <row r="1476" spans="2:7" x14ac:dyDescent="0.35">
      <c r="B1476" s="191">
        <v>38492</v>
      </c>
      <c r="C1476" s="72">
        <v>38.42</v>
      </c>
      <c r="D1476" s="192">
        <f t="shared" ref="D1476:D1539" si="48">C1476/C1477-1</f>
        <v>-0.845330112721417</v>
      </c>
      <c r="E1476">
        <v>1.4791336502905539E-2</v>
      </c>
      <c r="F1476">
        <v>1473</v>
      </c>
      <c r="G1476">
        <f t="shared" ca="1" si="47"/>
        <v>4.6715671252800718E-2</v>
      </c>
    </row>
    <row r="1477" spans="2:7" x14ac:dyDescent="0.35">
      <c r="B1477" s="191">
        <v>43263</v>
      </c>
      <c r="C1477" s="72">
        <v>248.4</v>
      </c>
      <c r="D1477" s="192">
        <f t="shared" si="48"/>
        <v>12.405288720992983</v>
      </c>
      <c r="E1477">
        <v>1.4788789933818158E-2</v>
      </c>
      <c r="F1477">
        <v>1474</v>
      </c>
      <c r="G1477">
        <f t="shared" ref="G1477:G1540" ca="1" si="49">_xlfn.NORM.INV(RAND(),M$5,M$6)</f>
        <v>-1.7064571200944866E-2</v>
      </c>
    </row>
    <row r="1478" spans="2:7" x14ac:dyDescent="0.35">
      <c r="B1478" s="191">
        <v>35230</v>
      </c>
      <c r="C1478" s="72">
        <v>18.53</v>
      </c>
      <c r="D1478" s="192">
        <f t="shared" si="48"/>
        <v>-0.919231104524453</v>
      </c>
      <c r="E1478">
        <v>1.4786418400876133E-2</v>
      </c>
      <c r="F1478">
        <v>1475</v>
      </c>
      <c r="G1478">
        <f t="shared" ca="1" si="49"/>
        <v>5.6981386715300461E-3</v>
      </c>
    </row>
    <row r="1479" spans="2:7" x14ac:dyDescent="0.35">
      <c r="B1479" s="191">
        <v>43242</v>
      </c>
      <c r="C1479" s="72">
        <v>229.42</v>
      </c>
      <c r="D1479" s="192">
        <f t="shared" si="48"/>
        <v>12.912674348089752</v>
      </c>
      <c r="E1479">
        <v>1.4773531493276648E-2</v>
      </c>
      <c r="F1479">
        <v>1476</v>
      </c>
      <c r="G1479">
        <f t="shared" ca="1" si="49"/>
        <v>2.6780062452273455E-2</v>
      </c>
    </row>
    <row r="1480" spans="2:7" x14ac:dyDescent="0.35">
      <c r="B1480" s="191">
        <v>36095</v>
      </c>
      <c r="C1480" s="72">
        <v>16.489999999999998</v>
      </c>
      <c r="D1480" s="192">
        <f t="shared" si="48"/>
        <v>-0.88069743886557661</v>
      </c>
      <c r="E1480">
        <v>1.4769230769230646E-2</v>
      </c>
      <c r="F1480">
        <v>1477</v>
      </c>
      <c r="G1480">
        <f t="shared" ca="1" si="49"/>
        <v>1.2388280427668734E-2</v>
      </c>
    </row>
    <row r="1481" spans="2:7" x14ac:dyDescent="0.35">
      <c r="B1481" s="191">
        <v>42065</v>
      </c>
      <c r="C1481" s="72">
        <v>138.22</v>
      </c>
      <c r="D1481" s="192">
        <f t="shared" si="48"/>
        <v>2.5864037363777892</v>
      </c>
      <c r="E1481">
        <v>1.4756625798399536E-2</v>
      </c>
      <c r="F1481">
        <v>1478</v>
      </c>
      <c r="G1481">
        <f t="shared" ca="1" si="49"/>
        <v>-2.4373788375929073E-2</v>
      </c>
    </row>
    <row r="1482" spans="2:7" x14ac:dyDescent="0.35">
      <c r="B1482" s="191">
        <v>38476</v>
      </c>
      <c r="C1482" s="72">
        <v>38.54</v>
      </c>
      <c r="D1482" s="192">
        <f t="shared" si="48"/>
        <v>-0.9454184959637445</v>
      </c>
      <c r="E1482">
        <v>1.4744602422327668E-2</v>
      </c>
      <c r="F1482">
        <v>1479</v>
      </c>
      <c r="G1482">
        <f t="shared" ca="1" si="49"/>
        <v>2.5894554314977733E-3</v>
      </c>
    </row>
    <row r="1483" spans="2:7" x14ac:dyDescent="0.35">
      <c r="B1483" s="191">
        <v>44746</v>
      </c>
      <c r="C1483" s="72">
        <v>706.1</v>
      </c>
      <c r="D1483" s="192">
        <f t="shared" si="48"/>
        <v>27.437374144180431</v>
      </c>
      <c r="E1483">
        <v>1.4730186103326881E-2</v>
      </c>
      <c r="F1483">
        <v>1480</v>
      </c>
      <c r="G1483">
        <f t="shared" ca="1" si="49"/>
        <v>2.1310314878031957E-2</v>
      </c>
    </row>
    <row r="1484" spans="2:7" x14ac:dyDescent="0.35">
      <c r="B1484" s="191">
        <v>35849</v>
      </c>
      <c r="C1484" s="72">
        <v>24.83</v>
      </c>
      <c r="D1484" s="192">
        <f t="shared" si="48"/>
        <v>-0.97090870747024094</v>
      </c>
      <c r="E1484">
        <v>1.4711892112791114E-2</v>
      </c>
      <c r="F1484">
        <v>1481</v>
      </c>
      <c r="G1484">
        <f t="shared" ca="1" si="49"/>
        <v>-2.6845665159930265E-2</v>
      </c>
    </row>
    <row r="1485" spans="2:7" x14ac:dyDescent="0.35">
      <c r="B1485" s="191">
        <v>45127</v>
      </c>
      <c r="C1485" s="72">
        <v>853.52</v>
      </c>
      <c r="D1485" s="192">
        <f t="shared" si="48"/>
        <v>0.20854100589034874</v>
      </c>
      <c r="E1485">
        <v>1.4706057183617727E-2</v>
      </c>
      <c r="F1485">
        <v>1482</v>
      </c>
      <c r="G1485">
        <f t="shared" ca="1" si="49"/>
        <v>-2.3983876465154555E-2</v>
      </c>
    </row>
    <row r="1486" spans="2:7" x14ac:dyDescent="0.35">
      <c r="B1486" s="191">
        <v>44568</v>
      </c>
      <c r="C1486" s="72">
        <v>706.24</v>
      </c>
      <c r="D1486" s="192">
        <f t="shared" si="48"/>
        <v>1.7730747953872417E-3</v>
      </c>
      <c r="E1486">
        <v>1.46834861067211E-2</v>
      </c>
      <c r="F1486">
        <v>1483</v>
      </c>
      <c r="G1486">
        <f t="shared" ca="1" si="49"/>
        <v>-5.9216555568461192E-3</v>
      </c>
    </row>
    <row r="1487" spans="2:7" x14ac:dyDescent="0.35">
      <c r="B1487" s="191">
        <v>44736</v>
      </c>
      <c r="C1487" s="72">
        <v>704.99</v>
      </c>
      <c r="D1487" s="192">
        <f t="shared" si="48"/>
        <v>-5.85698070374574E-2</v>
      </c>
      <c r="E1487">
        <v>1.4680694886224588E-2</v>
      </c>
      <c r="F1487">
        <v>1484</v>
      </c>
      <c r="G1487">
        <f t="shared" ca="1" si="49"/>
        <v>2.0304704359624788E-2</v>
      </c>
    </row>
    <row r="1488" spans="2:7" x14ac:dyDescent="0.35">
      <c r="B1488" s="191">
        <v>44852</v>
      </c>
      <c r="C1488" s="72">
        <v>748.85</v>
      </c>
      <c r="D1488" s="192">
        <f t="shared" si="48"/>
        <v>30.838860544217688</v>
      </c>
      <c r="E1488">
        <v>1.4674399067776012E-2</v>
      </c>
      <c r="F1488">
        <v>1485</v>
      </c>
      <c r="G1488">
        <f t="shared" ca="1" si="49"/>
        <v>2.9517468668248943E-3</v>
      </c>
    </row>
    <row r="1489" spans="2:7" x14ac:dyDescent="0.35">
      <c r="B1489" s="191">
        <v>35810</v>
      </c>
      <c r="C1489" s="72">
        <v>23.52</v>
      </c>
      <c r="D1489" s="192">
        <f t="shared" si="48"/>
        <v>-0.97611600796133069</v>
      </c>
      <c r="E1489">
        <v>1.4667817083692913E-2</v>
      </c>
      <c r="F1489">
        <v>1486</v>
      </c>
      <c r="G1489">
        <f t="shared" ca="1" si="49"/>
        <v>-5.3797650145112424E-2</v>
      </c>
    </row>
    <row r="1490" spans="2:7" x14ac:dyDescent="0.35">
      <c r="B1490" s="191">
        <v>45286</v>
      </c>
      <c r="C1490" s="72">
        <v>984.76</v>
      </c>
      <c r="D1490" s="192">
        <f t="shared" si="48"/>
        <v>58.18028846153846</v>
      </c>
      <c r="E1490">
        <v>1.4651637232880654E-2</v>
      </c>
      <c r="F1490">
        <v>1487</v>
      </c>
      <c r="G1490">
        <f t="shared" ca="1" si="49"/>
        <v>-2.1989964319325258E-2</v>
      </c>
    </row>
    <row r="1491" spans="2:7" x14ac:dyDescent="0.35">
      <c r="B1491" s="191">
        <v>36900</v>
      </c>
      <c r="C1491" s="72">
        <v>16.64</v>
      </c>
      <c r="D1491" s="192">
        <f t="shared" si="48"/>
        <v>9.0432503276540066E-2</v>
      </c>
      <c r="E1491">
        <v>1.4634146341463428E-2</v>
      </c>
      <c r="F1491">
        <v>1488</v>
      </c>
      <c r="G1491">
        <f t="shared" ca="1" si="49"/>
        <v>-7.7426152166352978E-3</v>
      </c>
    </row>
    <row r="1492" spans="2:7" x14ac:dyDescent="0.35">
      <c r="B1492" s="191">
        <v>37770</v>
      </c>
      <c r="C1492" s="72">
        <v>15.26</v>
      </c>
      <c r="D1492" s="192">
        <f t="shared" si="48"/>
        <v>-0.88832784485912919</v>
      </c>
      <c r="E1492">
        <v>1.4627659574468099E-2</v>
      </c>
      <c r="F1492">
        <v>1489</v>
      </c>
      <c r="G1492">
        <f t="shared" ca="1" si="49"/>
        <v>-1.0515934953809406E-2</v>
      </c>
    </row>
    <row r="1493" spans="2:7" x14ac:dyDescent="0.35">
      <c r="B1493" s="191">
        <v>42023</v>
      </c>
      <c r="C1493" s="72">
        <v>136.65</v>
      </c>
      <c r="D1493" s="192">
        <f t="shared" si="48"/>
        <v>0.38449848024316102</v>
      </c>
      <c r="E1493">
        <v>1.4627264627264713E-2</v>
      </c>
      <c r="F1493">
        <v>1490</v>
      </c>
      <c r="G1493">
        <f t="shared" ca="1" si="49"/>
        <v>-1.8835650406938732E-2</v>
      </c>
    </row>
    <row r="1494" spans="2:7" x14ac:dyDescent="0.35">
      <c r="B1494" s="191">
        <v>41015</v>
      </c>
      <c r="C1494" s="72">
        <v>98.7</v>
      </c>
      <c r="D1494" s="192">
        <f t="shared" si="48"/>
        <v>-0.14031878756205907</v>
      </c>
      <c r="E1494">
        <v>1.4597039473684292E-2</v>
      </c>
      <c r="F1494">
        <v>1491</v>
      </c>
      <c r="G1494">
        <f t="shared" ca="1" si="49"/>
        <v>4.2585452042555538E-2</v>
      </c>
    </row>
    <row r="1495" spans="2:7" x14ac:dyDescent="0.35">
      <c r="B1495" s="191">
        <v>41158</v>
      </c>
      <c r="C1495" s="72">
        <v>114.81</v>
      </c>
      <c r="D1495" s="192">
        <f t="shared" si="48"/>
        <v>0.58533554266777132</v>
      </c>
      <c r="E1495">
        <v>1.4581124072110319E-2</v>
      </c>
      <c r="F1495">
        <v>1492</v>
      </c>
      <c r="G1495">
        <f t="shared" ca="1" si="49"/>
        <v>5.4427708410044073E-2</v>
      </c>
    </row>
    <row r="1496" spans="2:7" x14ac:dyDescent="0.35">
      <c r="B1496" s="191">
        <v>40147</v>
      </c>
      <c r="C1496" s="72">
        <v>72.42</v>
      </c>
      <c r="D1496" s="192">
        <f t="shared" si="48"/>
        <v>-0.93322391472725263</v>
      </c>
      <c r="E1496">
        <v>1.4569907537125282E-2</v>
      </c>
      <c r="F1496">
        <v>1493</v>
      </c>
      <c r="G1496">
        <f t="shared" ca="1" si="49"/>
        <v>4.5569439029746256E-3</v>
      </c>
    </row>
    <row r="1497" spans="2:7" x14ac:dyDescent="0.35">
      <c r="B1497" s="191">
        <v>46122</v>
      </c>
      <c r="C1497" s="72">
        <v>1084.52</v>
      </c>
      <c r="D1497" s="192">
        <f t="shared" si="48"/>
        <v>47.633183856502242</v>
      </c>
      <c r="E1497">
        <v>1.4565695308480286E-2</v>
      </c>
      <c r="F1497">
        <v>1494</v>
      </c>
      <c r="G1497">
        <f t="shared" ca="1" si="49"/>
        <v>-2.2156176155308946E-2</v>
      </c>
    </row>
    <row r="1498" spans="2:7" x14ac:dyDescent="0.35">
      <c r="B1498" s="191">
        <v>36626</v>
      </c>
      <c r="C1498" s="72">
        <v>22.3</v>
      </c>
      <c r="D1498" s="192">
        <f t="shared" si="48"/>
        <v>-0.34718969555035117</v>
      </c>
      <c r="E1498">
        <v>1.455868971792551E-2</v>
      </c>
      <c r="F1498">
        <v>1495</v>
      </c>
      <c r="G1498">
        <f t="shared" ca="1" si="49"/>
        <v>1.5678835611354899E-2</v>
      </c>
    </row>
    <row r="1499" spans="2:7" x14ac:dyDescent="0.35">
      <c r="B1499" s="191">
        <v>36399</v>
      </c>
      <c r="C1499" s="72">
        <v>34.159999999999997</v>
      </c>
      <c r="D1499" s="192">
        <f t="shared" si="48"/>
        <v>-0.24641517758658726</v>
      </c>
      <c r="E1499">
        <v>1.4553014553014387E-2</v>
      </c>
      <c r="F1499">
        <v>1496</v>
      </c>
      <c r="G1499">
        <f t="shared" ca="1" si="49"/>
        <v>4.3722585964662223E-3</v>
      </c>
    </row>
    <row r="1500" spans="2:7" x14ac:dyDescent="0.35">
      <c r="B1500" s="191">
        <v>39177</v>
      </c>
      <c r="C1500" s="72">
        <v>45.33</v>
      </c>
      <c r="D1500" s="192">
        <f t="shared" si="48"/>
        <v>-0.9607946584560032</v>
      </c>
      <c r="E1500">
        <v>1.4547896150402861E-2</v>
      </c>
      <c r="F1500">
        <v>1497</v>
      </c>
      <c r="G1500">
        <f t="shared" ca="1" si="49"/>
        <v>-1.0687974873040304E-2</v>
      </c>
    </row>
    <row r="1501" spans="2:7" x14ac:dyDescent="0.35">
      <c r="B1501" s="191">
        <v>45947</v>
      </c>
      <c r="C1501" s="72">
        <v>1156.22</v>
      </c>
      <c r="D1501" s="192">
        <f t="shared" si="48"/>
        <v>20.503068625627673</v>
      </c>
      <c r="E1501">
        <v>1.4530649491953707E-2</v>
      </c>
      <c r="F1501">
        <v>1498</v>
      </c>
      <c r="G1501">
        <f t="shared" ca="1" si="49"/>
        <v>1.1096518630325251E-3</v>
      </c>
    </row>
    <row r="1502" spans="2:7" x14ac:dyDescent="0.35">
      <c r="B1502" s="191">
        <v>39948</v>
      </c>
      <c r="C1502" s="72">
        <v>53.77</v>
      </c>
      <c r="D1502" s="192">
        <f t="shared" si="48"/>
        <v>-0.92354613962747045</v>
      </c>
      <c r="E1502">
        <v>1.452830188679255E-2</v>
      </c>
      <c r="F1502">
        <v>1499</v>
      </c>
      <c r="G1502">
        <f t="shared" ca="1" si="49"/>
        <v>-1.3246604727357596E-2</v>
      </c>
    </row>
    <row r="1503" spans="2:7" x14ac:dyDescent="0.35">
      <c r="B1503" s="191">
        <v>44733</v>
      </c>
      <c r="C1503" s="72">
        <v>703.3</v>
      </c>
      <c r="D1503" s="192">
        <f t="shared" si="48"/>
        <v>10.557929334428923</v>
      </c>
      <c r="E1503">
        <v>1.4511568865039459E-2</v>
      </c>
      <c r="F1503">
        <v>1500</v>
      </c>
      <c r="G1503">
        <f t="shared" ca="1" si="49"/>
        <v>-3.6384656615198914E-2</v>
      </c>
    </row>
    <row r="1504" spans="2:7" x14ac:dyDescent="0.35">
      <c r="B1504" s="191">
        <v>39253</v>
      </c>
      <c r="C1504" s="72">
        <v>60.85</v>
      </c>
      <c r="D1504" s="192">
        <f t="shared" si="48"/>
        <v>-0.50024638633377139</v>
      </c>
      <c r="E1504">
        <v>1.450483494498167E-2</v>
      </c>
      <c r="F1504">
        <v>1501</v>
      </c>
      <c r="G1504">
        <f t="shared" ca="1" si="49"/>
        <v>-5.5566406652823877E-2</v>
      </c>
    </row>
    <row r="1505" spans="2:7" x14ac:dyDescent="0.35">
      <c r="B1505" s="191">
        <v>42207</v>
      </c>
      <c r="C1505" s="72">
        <v>121.76</v>
      </c>
      <c r="D1505" s="192">
        <f t="shared" si="48"/>
        <v>-0.13436655765676098</v>
      </c>
      <c r="E1505">
        <v>1.4497583736044151E-2</v>
      </c>
      <c r="F1505">
        <v>1502</v>
      </c>
      <c r="G1505">
        <f t="shared" ca="1" si="49"/>
        <v>9.1643154531419555E-3</v>
      </c>
    </row>
    <row r="1506" spans="2:7" x14ac:dyDescent="0.35">
      <c r="B1506" s="191">
        <v>42027</v>
      </c>
      <c r="C1506" s="72">
        <v>140.66</v>
      </c>
      <c r="D1506" s="192">
        <f t="shared" si="48"/>
        <v>3.5711655989985935E-2</v>
      </c>
      <c r="E1506">
        <v>1.4496934727731725E-2</v>
      </c>
      <c r="F1506">
        <v>1503</v>
      </c>
      <c r="G1506">
        <f t="shared" ca="1" si="49"/>
        <v>1.2994164614694411E-2</v>
      </c>
    </row>
    <row r="1507" spans="2:7" x14ac:dyDescent="0.35">
      <c r="B1507" s="191">
        <v>42916</v>
      </c>
      <c r="C1507" s="72">
        <v>135.81</v>
      </c>
      <c r="D1507" s="192">
        <f t="shared" si="48"/>
        <v>3.9729036982790191</v>
      </c>
      <c r="E1507">
        <v>1.449167102412785E-2</v>
      </c>
      <c r="F1507">
        <v>1504</v>
      </c>
      <c r="G1507">
        <f t="shared" ca="1" si="49"/>
        <v>8.9252951829671585E-3</v>
      </c>
    </row>
    <row r="1508" spans="2:7" x14ac:dyDescent="0.35">
      <c r="B1508" s="191">
        <v>38035</v>
      </c>
      <c r="C1508" s="72">
        <v>27.31</v>
      </c>
      <c r="D1508" s="192">
        <f t="shared" si="48"/>
        <v>-0.97150102266560923</v>
      </c>
      <c r="E1508">
        <v>1.4487369985141108E-2</v>
      </c>
      <c r="F1508">
        <v>1505</v>
      </c>
      <c r="G1508">
        <f t="shared" ca="1" si="49"/>
        <v>7.115481876553716E-4</v>
      </c>
    </row>
    <row r="1509" spans="2:7" x14ac:dyDescent="0.35">
      <c r="B1509" s="191">
        <v>45743</v>
      </c>
      <c r="C1509" s="72">
        <v>958.28</v>
      </c>
      <c r="D1509" s="192">
        <f t="shared" si="48"/>
        <v>0.6479733099451408</v>
      </c>
      <c r="E1509">
        <v>1.448232055896681E-2</v>
      </c>
      <c r="F1509">
        <v>1506</v>
      </c>
      <c r="G1509">
        <f t="shared" ca="1" si="49"/>
        <v>4.3673156949746196E-3</v>
      </c>
    </row>
    <row r="1510" spans="2:7" x14ac:dyDescent="0.35">
      <c r="B1510" s="191">
        <v>44204</v>
      </c>
      <c r="C1510" s="72">
        <v>581.49</v>
      </c>
      <c r="D1510" s="192">
        <f t="shared" si="48"/>
        <v>-0.49466411749369954</v>
      </c>
      <c r="E1510">
        <v>1.4480364277115632E-2</v>
      </c>
      <c r="F1510">
        <v>1507</v>
      </c>
      <c r="G1510">
        <f t="shared" ca="1" si="49"/>
        <v>2.3858992724178286E-2</v>
      </c>
    </row>
    <row r="1511" spans="2:7" x14ac:dyDescent="0.35">
      <c r="B1511" s="191">
        <v>45348</v>
      </c>
      <c r="C1511" s="72">
        <v>1150.7</v>
      </c>
      <c r="D1511" s="192">
        <f t="shared" si="48"/>
        <v>7.0093269297696121</v>
      </c>
      <c r="E1511">
        <v>1.4476143456642054E-2</v>
      </c>
      <c r="F1511">
        <v>1508</v>
      </c>
      <c r="G1511">
        <f t="shared" ca="1" si="49"/>
        <v>-1.3997714530731202E-2</v>
      </c>
    </row>
    <row r="1512" spans="2:7" x14ac:dyDescent="0.35">
      <c r="B1512" s="191">
        <v>41890</v>
      </c>
      <c r="C1512" s="72">
        <v>143.66999999999999</v>
      </c>
      <c r="D1512" s="192">
        <f t="shared" si="48"/>
        <v>0.24876140808344194</v>
      </c>
      <c r="E1512">
        <v>1.4475356588052435E-2</v>
      </c>
      <c r="F1512">
        <v>1509</v>
      </c>
      <c r="G1512">
        <f t="shared" ca="1" si="49"/>
        <v>-2.41139853812249E-2</v>
      </c>
    </row>
    <row r="1513" spans="2:7" x14ac:dyDescent="0.35">
      <c r="B1513" s="191">
        <v>42550</v>
      </c>
      <c r="C1513" s="72">
        <v>115.05</v>
      </c>
      <c r="D1513" s="192">
        <f t="shared" si="48"/>
        <v>-0.69579587519830777</v>
      </c>
      <c r="E1513">
        <v>1.4460805925403442E-2</v>
      </c>
      <c r="F1513">
        <v>1510</v>
      </c>
      <c r="G1513">
        <f t="shared" ca="1" si="49"/>
        <v>-4.6826144928163761E-3</v>
      </c>
    </row>
    <row r="1514" spans="2:7" x14ac:dyDescent="0.35">
      <c r="B1514" s="191">
        <v>44015</v>
      </c>
      <c r="C1514" s="72">
        <v>378.2</v>
      </c>
      <c r="D1514" s="192">
        <f t="shared" si="48"/>
        <v>5.2647010104356466</v>
      </c>
      <c r="E1514">
        <v>1.4457766690807672E-2</v>
      </c>
      <c r="F1514">
        <v>1511</v>
      </c>
      <c r="G1514">
        <f t="shared" ca="1" si="49"/>
        <v>6.4289357864348792E-3</v>
      </c>
    </row>
    <row r="1515" spans="2:7" x14ac:dyDescent="0.35">
      <c r="B1515" s="191">
        <v>38597</v>
      </c>
      <c r="C1515" s="72">
        <v>60.37</v>
      </c>
      <c r="D1515" s="192">
        <f t="shared" si="48"/>
        <v>-0.27150959333896474</v>
      </c>
      <c r="E1515">
        <v>1.445135271382969E-2</v>
      </c>
      <c r="F1515">
        <v>1512</v>
      </c>
      <c r="G1515">
        <f t="shared" ca="1" si="49"/>
        <v>1.1358022007757783E-2</v>
      </c>
    </row>
    <row r="1516" spans="2:7" x14ac:dyDescent="0.35">
      <c r="B1516" s="191">
        <v>40735</v>
      </c>
      <c r="C1516" s="72">
        <v>82.87</v>
      </c>
      <c r="D1516" s="192">
        <f t="shared" si="48"/>
        <v>-0.30612074018253366</v>
      </c>
      <c r="E1516">
        <v>1.4444852491125149E-2</v>
      </c>
      <c r="F1516">
        <v>1513</v>
      </c>
      <c r="G1516">
        <f t="shared" ca="1" si="49"/>
        <v>-2.5256905749874218E-2</v>
      </c>
    </row>
    <row r="1517" spans="2:7" x14ac:dyDescent="0.35">
      <c r="B1517" s="191">
        <v>41320</v>
      </c>
      <c r="C1517" s="72">
        <v>119.43</v>
      </c>
      <c r="D1517" s="192">
        <f t="shared" si="48"/>
        <v>-0.83022006141248728</v>
      </c>
      <c r="E1517">
        <v>1.4439819926951536E-2</v>
      </c>
      <c r="F1517">
        <v>1514</v>
      </c>
      <c r="G1517">
        <f t="shared" ca="1" si="49"/>
        <v>-3.0299286176221946E-3</v>
      </c>
    </row>
    <row r="1518" spans="2:7" x14ac:dyDescent="0.35">
      <c r="B1518" s="191">
        <v>45021</v>
      </c>
      <c r="C1518" s="72">
        <v>703.44</v>
      </c>
      <c r="D1518" s="192">
        <f t="shared" si="48"/>
        <v>19.413232733604179</v>
      </c>
      <c r="E1518">
        <v>1.4435487359935495E-2</v>
      </c>
      <c r="F1518">
        <v>1515</v>
      </c>
      <c r="G1518">
        <f t="shared" ca="1" si="49"/>
        <v>-8.8712336870201448E-3</v>
      </c>
    </row>
    <row r="1519" spans="2:7" x14ac:dyDescent="0.35">
      <c r="B1519" s="191">
        <v>36537</v>
      </c>
      <c r="C1519" s="72">
        <v>34.46</v>
      </c>
      <c r="D1519" s="192">
        <f t="shared" si="48"/>
        <v>-0.825977174022826</v>
      </c>
      <c r="E1519">
        <v>1.4424492198999106E-2</v>
      </c>
      <c r="F1519">
        <v>1516</v>
      </c>
      <c r="G1519">
        <f t="shared" ca="1" si="49"/>
        <v>3.7205744029880472E-2</v>
      </c>
    </row>
    <row r="1520" spans="2:7" x14ac:dyDescent="0.35">
      <c r="B1520" s="191">
        <v>43559</v>
      </c>
      <c r="C1520" s="72">
        <v>198.02</v>
      </c>
      <c r="D1520" s="192">
        <f t="shared" si="48"/>
        <v>15.529215358931552</v>
      </c>
      <c r="E1520">
        <v>1.4394754367091922E-2</v>
      </c>
      <c r="F1520">
        <v>1517</v>
      </c>
      <c r="G1520">
        <f t="shared" ca="1" si="49"/>
        <v>-1.0388526820218456E-2</v>
      </c>
    </row>
    <row r="1521" spans="2:7" x14ac:dyDescent="0.35">
      <c r="B1521" s="191">
        <v>37699</v>
      </c>
      <c r="C1521" s="72">
        <v>11.98</v>
      </c>
      <c r="D1521" s="192">
        <f t="shared" si="48"/>
        <v>-0.90611285266457675</v>
      </c>
      <c r="E1521">
        <v>1.4394580863674955E-2</v>
      </c>
      <c r="F1521">
        <v>1518</v>
      </c>
      <c r="G1521">
        <f t="shared" ca="1" si="49"/>
        <v>1.5813663908025168E-2</v>
      </c>
    </row>
    <row r="1522" spans="2:7" x14ac:dyDescent="0.35">
      <c r="B1522" s="191">
        <v>41659</v>
      </c>
      <c r="C1522" s="72">
        <v>127.6</v>
      </c>
      <c r="D1522" s="192">
        <f t="shared" si="48"/>
        <v>-0.51622687291477098</v>
      </c>
      <c r="E1522">
        <v>1.438906113363525E-2</v>
      </c>
      <c r="F1522">
        <v>1519</v>
      </c>
      <c r="G1522">
        <f t="shared" ca="1" si="49"/>
        <v>-2.4429017049715433E-3</v>
      </c>
    </row>
    <row r="1523" spans="2:7" x14ac:dyDescent="0.35">
      <c r="B1523" s="191">
        <v>43707</v>
      </c>
      <c r="C1523" s="72">
        <v>263.76</v>
      </c>
      <c r="D1523" s="192">
        <f t="shared" si="48"/>
        <v>1.8548544214741853</v>
      </c>
      <c r="E1523">
        <v>1.4383508960849278E-2</v>
      </c>
      <c r="F1523">
        <v>1520</v>
      </c>
      <c r="G1523">
        <f t="shared" ca="1" si="49"/>
        <v>-2.5913964469837632E-2</v>
      </c>
    </row>
    <row r="1524" spans="2:7" x14ac:dyDescent="0.35">
      <c r="B1524" s="191">
        <v>40547</v>
      </c>
      <c r="C1524" s="72">
        <v>92.39</v>
      </c>
      <c r="D1524" s="192">
        <f t="shared" si="48"/>
        <v>-0.18152019844082212</v>
      </c>
      <c r="E1524">
        <v>1.4382960035133951E-2</v>
      </c>
      <c r="F1524">
        <v>1521</v>
      </c>
      <c r="G1524">
        <f t="shared" ca="1" si="49"/>
        <v>-2.2007883696115033E-2</v>
      </c>
    </row>
    <row r="1525" spans="2:7" x14ac:dyDescent="0.35">
      <c r="B1525" s="191">
        <v>42543</v>
      </c>
      <c r="C1525" s="72">
        <v>112.88</v>
      </c>
      <c r="D1525" s="192">
        <f t="shared" si="48"/>
        <v>3.9902740937223689</v>
      </c>
      <c r="E1525">
        <v>1.4378145219266614E-2</v>
      </c>
      <c r="F1525">
        <v>1522</v>
      </c>
      <c r="G1525">
        <f t="shared" ca="1" si="49"/>
        <v>-6.6916974218518303E-3</v>
      </c>
    </row>
    <row r="1526" spans="2:7" x14ac:dyDescent="0.35">
      <c r="B1526" s="191">
        <v>36627</v>
      </c>
      <c r="C1526" s="72">
        <v>22.62</v>
      </c>
      <c r="D1526" s="192">
        <f t="shared" si="48"/>
        <v>-0.63639286288378072</v>
      </c>
      <c r="E1526">
        <v>1.4349775784753271E-2</v>
      </c>
      <c r="F1526">
        <v>1523</v>
      </c>
      <c r="G1526">
        <f t="shared" ca="1" si="49"/>
        <v>5.2553784440194824E-3</v>
      </c>
    </row>
    <row r="1527" spans="2:7" x14ac:dyDescent="0.35">
      <c r="B1527" s="191">
        <v>38610</v>
      </c>
      <c r="C1527" s="72">
        <v>62.21</v>
      </c>
      <c r="D1527" s="192">
        <f t="shared" si="48"/>
        <v>-0.79402708340231098</v>
      </c>
      <c r="E1527">
        <v>1.4348605902494649E-2</v>
      </c>
      <c r="F1527">
        <v>1524</v>
      </c>
      <c r="G1527">
        <f t="shared" ca="1" si="49"/>
        <v>4.5009487134475409E-3</v>
      </c>
    </row>
    <row r="1528" spans="2:7" x14ac:dyDescent="0.35">
      <c r="B1528" s="191">
        <v>43803</v>
      </c>
      <c r="C1528" s="72">
        <v>302.02999999999997</v>
      </c>
      <c r="D1528" s="192">
        <f t="shared" si="48"/>
        <v>-0.59388194164313579</v>
      </c>
      <c r="E1528">
        <v>1.4340408382589986E-2</v>
      </c>
      <c r="F1528">
        <v>1525</v>
      </c>
      <c r="G1528">
        <f t="shared" ca="1" si="49"/>
        <v>-1.5459758075739056E-2</v>
      </c>
    </row>
    <row r="1529" spans="2:7" x14ac:dyDescent="0.35">
      <c r="B1529" s="191">
        <v>44400</v>
      </c>
      <c r="C1529" s="72">
        <v>743.7</v>
      </c>
      <c r="D1529" s="192">
        <f t="shared" si="48"/>
        <v>4.8977002379064238</v>
      </c>
      <c r="E1529">
        <v>1.4320785597381258E-2</v>
      </c>
      <c r="F1529">
        <v>1526</v>
      </c>
      <c r="G1529">
        <f t="shared" ca="1" si="49"/>
        <v>6.4788758761209703E-3</v>
      </c>
    </row>
    <row r="1530" spans="2:7" x14ac:dyDescent="0.35">
      <c r="B1530" s="191">
        <v>42580</v>
      </c>
      <c r="C1530" s="72">
        <v>126.1</v>
      </c>
      <c r="D1530" s="192">
        <f t="shared" si="48"/>
        <v>-0.89531794786651164</v>
      </c>
      <c r="E1530">
        <v>1.4317889317889243E-2</v>
      </c>
      <c r="F1530">
        <v>1527</v>
      </c>
      <c r="G1530">
        <f t="shared" ca="1" si="49"/>
        <v>3.0812685387831954E-3</v>
      </c>
    </row>
    <row r="1531" spans="2:7" x14ac:dyDescent="0.35">
      <c r="B1531" s="191">
        <v>46169</v>
      </c>
      <c r="C1531" s="72">
        <v>1204.5999999999999</v>
      </c>
      <c r="D1531" s="192">
        <f t="shared" si="48"/>
        <v>9.2397143828629709</v>
      </c>
      <c r="E1531">
        <v>1.4314584035028721E-2</v>
      </c>
      <c r="F1531">
        <v>1528</v>
      </c>
      <c r="G1531">
        <f t="shared" ca="1" si="49"/>
        <v>1.3543311632598929E-2</v>
      </c>
    </row>
    <row r="1532" spans="2:7" x14ac:dyDescent="0.35">
      <c r="B1532" s="191">
        <v>42754</v>
      </c>
      <c r="C1532" s="72">
        <v>117.64</v>
      </c>
      <c r="D1532" s="192">
        <f t="shared" si="48"/>
        <v>3.6079122600861728</v>
      </c>
      <c r="E1532">
        <v>1.4312812553888499E-2</v>
      </c>
      <c r="F1532">
        <v>1529</v>
      </c>
      <c r="G1532">
        <f t="shared" ca="1" si="49"/>
        <v>2.4547193482054399E-3</v>
      </c>
    </row>
    <row r="1533" spans="2:7" x14ac:dyDescent="0.35">
      <c r="B1533" s="191">
        <v>35800</v>
      </c>
      <c r="C1533" s="72">
        <v>25.53</v>
      </c>
      <c r="D1533" s="192">
        <f t="shared" si="48"/>
        <v>-0.72560189165950129</v>
      </c>
      <c r="E1533">
        <v>1.4302741358760418E-2</v>
      </c>
      <c r="F1533">
        <v>1530</v>
      </c>
      <c r="G1533">
        <f t="shared" ca="1" si="49"/>
        <v>-6.3718971798616035E-3</v>
      </c>
    </row>
    <row r="1534" spans="2:7" x14ac:dyDescent="0.35">
      <c r="B1534" s="191">
        <v>40401</v>
      </c>
      <c r="C1534" s="72">
        <v>93.04</v>
      </c>
      <c r="D1534" s="192">
        <f t="shared" si="48"/>
        <v>-0.86466712243087174</v>
      </c>
      <c r="E1534">
        <v>1.4281042189033144E-2</v>
      </c>
      <c r="F1534">
        <v>1531</v>
      </c>
      <c r="G1534">
        <f t="shared" ca="1" si="49"/>
        <v>8.1544112303183827E-3</v>
      </c>
    </row>
    <row r="1535" spans="2:7" x14ac:dyDescent="0.35">
      <c r="B1535" s="191">
        <v>45007</v>
      </c>
      <c r="C1535" s="72">
        <v>687.49</v>
      </c>
      <c r="D1535" s="192">
        <f t="shared" si="48"/>
        <v>1.7779618555034751</v>
      </c>
      <c r="E1535">
        <v>1.4266324392906649E-2</v>
      </c>
      <c r="F1535">
        <v>1532</v>
      </c>
      <c r="G1535">
        <f t="shared" ca="1" si="49"/>
        <v>-1.2055771360304038E-2</v>
      </c>
    </row>
    <row r="1536" spans="2:7" x14ac:dyDescent="0.35">
      <c r="B1536" s="191">
        <v>43152</v>
      </c>
      <c r="C1536" s="72">
        <v>247.48</v>
      </c>
      <c r="D1536" s="192">
        <f t="shared" si="48"/>
        <v>2.3461330448891293</v>
      </c>
      <c r="E1536">
        <v>1.426229508196708E-2</v>
      </c>
      <c r="F1536">
        <v>1533</v>
      </c>
      <c r="G1536">
        <f t="shared" ca="1" si="49"/>
        <v>-2.7707586742319698E-2</v>
      </c>
    </row>
    <row r="1537" spans="2:7" x14ac:dyDescent="0.35">
      <c r="B1537" s="191">
        <v>40890</v>
      </c>
      <c r="C1537" s="72">
        <v>73.959999999999994</v>
      </c>
      <c r="D1537" s="192">
        <f t="shared" si="48"/>
        <v>3.3302107728337234</v>
      </c>
      <c r="E1537">
        <v>1.4262205156335694E-2</v>
      </c>
      <c r="F1537">
        <v>1534</v>
      </c>
      <c r="G1537">
        <f t="shared" ca="1" si="49"/>
        <v>-1.6114301479898063E-2</v>
      </c>
    </row>
    <row r="1538" spans="2:7" x14ac:dyDescent="0.35">
      <c r="B1538" s="191">
        <v>36052</v>
      </c>
      <c r="C1538" s="72">
        <v>17.079999999999998</v>
      </c>
      <c r="D1538" s="192">
        <f t="shared" si="48"/>
        <v>-0.81683646112600539</v>
      </c>
      <c r="E1538">
        <v>1.4251781472683911E-2</v>
      </c>
      <c r="F1538">
        <v>1535</v>
      </c>
      <c r="G1538">
        <f t="shared" ca="1" si="49"/>
        <v>2.8513148582600227E-2</v>
      </c>
    </row>
    <row r="1539" spans="2:7" x14ac:dyDescent="0.35">
      <c r="B1539" s="191">
        <v>40403</v>
      </c>
      <c r="C1539" s="72">
        <v>93.25</v>
      </c>
      <c r="D1539" s="192">
        <f t="shared" si="48"/>
        <v>-0.67907905151942738</v>
      </c>
      <c r="E1539">
        <v>1.4248422884489909E-2</v>
      </c>
      <c r="F1539">
        <v>1536</v>
      </c>
      <c r="G1539">
        <f t="shared" ca="1" si="49"/>
        <v>1.3148481281279253E-3</v>
      </c>
    </row>
    <row r="1540" spans="2:7" x14ac:dyDescent="0.35">
      <c r="B1540" s="191">
        <v>43789</v>
      </c>
      <c r="C1540" s="72">
        <v>290.57</v>
      </c>
      <c r="D1540" s="192">
        <f t="shared" ref="D1540:D1603" si="50">C1540/C1541-1</f>
        <v>3.2926577042399172</v>
      </c>
      <c r="E1540">
        <v>1.4241334776082804E-2</v>
      </c>
      <c r="F1540">
        <v>1537</v>
      </c>
      <c r="G1540">
        <f t="shared" ca="1" si="49"/>
        <v>2.4315209230294937E-2</v>
      </c>
    </row>
    <row r="1541" spans="2:7" x14ac:dyDescent="0.35">
      <c r="B1541" s="191">
        <v>39444</v>
      </c>
      <c r="C1541" s="72">
        <v>67.69</v>
      </c>
      <c r="D1541" s="192">
        <f t="shared" si="50"/>
        <v>-0.92551306740027506</v>
      </c>
      <c r="E1541">
        <v>1.4234342223554242E-2</v>
      </c>
      <c r="F1541">
        <v>1538</v>
      </c>
      <c r="G1541">
        <f t="shared" ref="G1541:G1604" ca="1" si="51">_xlfn.NORM.INV(RAND(),M$5,M$6)</f>
        <v>3.2645609443590101E-2</v>
      </c>
    </row>
    <row r="1542" spans="2:7" x14ac:dyDescent="0.35">
      <c r="B1542" s="191">
        <v>45245</v>
      </c>
      <c r="C1542" s="72">
        <v>908.75</v>
      </c>
      <c r="D1542" s="192">
        <f t="shared" si="50"/>
        <v>16.462528823981554</v>
      </c>
      <c r="E1542">
        <v>1.4229910714285809E-2</v>
      </c>
      <c r="F1542">
        <v>1539</v>
      </c>
      <c r="G1542">
        <f t="shared" ca="1" si="51"/>
        <v>-2.6866883329966531E-2</v>
      </c>
    </row>
    <row r="1543" spans="2:7" x14ac:dyDescent="0.35">
      <c r="B1543" s="191">
        <v>38569</v>
      </c>
      <c r="C1543" s="72">
        <v>52.04</v>
      </c>
      <c r="D1543" s="192">
        <f t="shared" si="50"/>
        <v>-0.85341670891780741</v>
      </c>
      <c r="E1543">
        <v>1.4227246150847694E-2</v>
      </c>
      <c r="F1543">
        <v>1540</v>
      </c>
      <c r="G1543">
        <f t="shared" ca="1" si="51"/>
        <v>-7.2235154245103659E-3</v>
      </c>
    </row>
    <row r="1544" spans="2:7" x14ac:dyDescent="0.35">
      <c r="B1544" s="191">
        <v>44000</v>
      </c>
      <c r="C1544" s="72">
        <v>355.02</v>
      </c>
      <c r="D1544" s="192">
        <f t="shared" si="50"/>
        <v>-0.67430553007229088</v>
      </c>
      <c r="E1544">
        <v>1.4226945491943699E-2</v>
      </c>
      <c r="F1544">
        <v>1541</v>
      </c>
      <c r="G1544">
        <f t="shared" ca="1" si="51"/>
        <v>-4.2761293409247031E-2</v>
      </c>
    </row>
    <row r="1545" spans="2:7" x14ac:dyDescent="0.35">
      <c r="B1545" s="191">
        <v>45420</v>
      </c>
      <c r="C1545" s="72">
        <v>1090.04</v>
      </c>
      <c r="D1545" s="192">
        <f t="shared" si="50"/>
        <v>108.1131131131131</v>
      </c>
      <c r="E1545">
        <v>1.4226564317282975E-2</v>
      </c>
      <c r="F1545">
        <v>1542</v>
      </c>
      <c r="G1545">
        <f t="shared" ca="1" si="51"/>
        <v>3.076293196314361E-2</v>
      </c>
    </row>
    <row r="1546" spans="2:7" x14ac:dyDescent="0.35">
      <c r="B1546" s="191">
        <v>37116</v>
      </c>
      <c r="C1546" s="72">
        <v>9.99</v>
      </c>
      <c r="D1546" s="192">
        <f t="shared" si="50"/>
        <v>-0.44064949608062709</v>
      </c>
      <c r="E1546">
        <v>1.4213197969543234E-2</v>
      </c>
      <c r="F1546">
        <v>1543</v>
      </c>
      <c r="G1546">
        <f t="shared" ca="1" si="51"/>
        <v>-1.0996462314031884E-2</v>
      </c>
    </row>
    <row r="1547" spans="2:7" x14ac:dyDescent="0.35">
      <c r="B1547" s="191">
        <v>37950</v>
      </c>
      <c r="C1547" s="72">
        <v>17.86</v>
      </c>
      <c r="D1547" s="192">
        <f t="shared" si="50"/>
        <v>-0.6913772248142388</v>
      </c>
      <c r="E1547">
        <v>1.4196479273140161E-2</v>
      </c>
      <c r="F1547">
        <v>1544</v>
      </c>
      <c r="G1547">
        <f t="shared" ca="1" si="51"/>
        <v>1.4064829803698269E-2</v>
      </c>
    </row>
    <row r="1548" spans="2:7" x14ac:dyDescent="0.35">
      <c r="B1548" s="191">
        <v>39293</v>
      </c>
      <c r="C1548" s="72">
        <v>57.87</v>
      </c>
      <c r="D1548" s="192">
        <f t="shared" si="50"/>
        <v>-0.45271420465292223</v>
      </c>
      <c r="E1548">
        <v>1.4195583596214423E-2</v>
      </c>
      <c r="F1548">
        <v>1545</v>
      </c>
      <c r="G1548">
        <f t="shared" ca="1" si="51"/>
        <v>2.0604860748240496E-2</v>
      </c>
    </row>
    <row r="1549" spans="2:7" x14ac:dyDescent="0.35">
      <c r="B1549" s="191">
        <v>42696</v>
      </c>
      <c r="C1549" s="72">
        <v>105.74</v>
      </c>
      <c r="D1549" s="192">
        <f t="shared" si="50"/>
        <v>-0.5912798113718063</v>
      </c>
      <c r="E1549">
        <v>1.419528102819867E-2</v>
      </c>
      <c r="F1549">
        <v>1546</v>
      </c>
      <c r="G1549">
        <f t="shared" ca="1" si="51"/>
        <v>6.3225132159109174E-2</v>
      </c>
    </row>
    <row r="1550" spans="2:7" x14ac:dyDescent="0.35">
      <c r="B1550" s="191">
        <v>43063</v>
      </c>
      <c r="C1550" s="72">
        <v>258.70999999999998</v>
      </c>
      <c r="D1550" s="192">
        <f t="shared" si="50"/>
        <v>9.6465020576131675</v>
      </c>
      <c r="E1550">
        <v>1.4191069818495272E-2</v>
      </c>
      <c r="F1550">
        <v>1547</v>
      </c>
      <c r="G1550">
        <f t="shared" ca="1" si="51"/>
        <v>1.3485261366893457E-2</v>
      </c>
    </row>
    <row r="1551" spans="2:7" x14ac:dyDescent="0.35">
      <c r="B1551" s="191">
        <v>35843</v>
      </c>
      <c r="C1551" s="72">
        <v>24.3</v>
      </c>
      <c r="D1551" s="192">
        <f t="shared" si="50"/>
        <v>3.0097498940228951E-2</v>
      </c>
      <c r="E1551">
        <v>1.4190317195325486E-2</v>
      </c>
      <c r="F1551">
        <v>1548</v>
      </c>
      <c r="G1551">
        <f t="shared" ca="1" si="51"/>
        <v>4.7736207351425858E-3</v>
      </c>
    </row>
    <row r="1552" spans="2:7" x14ac:dyDescent="0.35">
      <c r="B1552" s="191">
        <v>38154</v>
      </c>
      <c r="C1552" s="72">
        <v>23.59</v>
      </c>
      <c r="D1552" s="192">
        <f t="shared" si="50"/>
        <v>-0.9789697963841244</v>
      </c>
      <c r="E1552">
        <v>1.4187446259673164E-2</v>
      </c>
      <c r="F1552">
        <v>1549</v>
      </c>
      <c r="G1552">
        <f t="shared" ca="1" si="51"/>
        <v>-1.9453812351641144E-2</v>
      </c>
    </row>
    <row r="1553" spans="2:7" x14ac:dyDescent="0.35">
      <c r="B1553" s="191">
        <v>45338</v>
      </c>
      <c r="C1553" s="72">
        <v>1121.72</v>
      </c>
      <c r="D1553" s="192">
        <f t="shared" si="50"/>
        <v>7.1644952325496778</v>
      </c>
      <c r="E1553">
        <v>1.4185871992622223E-2</v>
      </c>
      <c r="F1553">
        <v>1550</v>
      </c>
      <c r="G1553">
        <f t="shared" ca="1" si="51"/>
        <v>-2.5070684867150313E-2</v>
      </c>
    </row>
    <row r="1554" spans="2:7" x14ac:dyDescent="0.35">
      <c r="B1554" s="191">
        <v>42048</v>
      </c>
      <c r="C1554" s="72">
        <v>137.38999999999999</v>
      </c>
      <c r="D1554" s="192">
        <f t="shared" si="50"/>
        <v>-0.69539286981199011</v>
      </c>
      <c r="E1554">
        <v>1.4172879604340327E-2</v>
      </c>
      <c r="F1554">
        <v>1551</v>
      </c>
      <c r="G1554">
        <f t="shared" ca="1" si="51"/>
        <v>-1.2450341779095637E-2</v>
      </c>
    </row>
    <row r="1555" spans="2:7" x14ac:dyDescent="0.35">
      <c r="B1555" s="191">
        <v>44127</v>
      </c>
      <c r="C1555" s="72">
        <v>451.04</v>
      </c>
      <c r="D1555" s="192">
        <f t="shared" si="50"/>
        <v>0.70422428776543478</v>
      </c>
      <c r="E1555">
        <v>1.4165579889373614E-2</v>
      </c>
      <c r="F1555">
        <v>1552</v>
      </c>
      <c r="G1555">
        <f t="shared" ca="1" si="51"/>
        <v>-1.10148503516124E-2</v>
      </c>
    </row>
    <row r="1556" spans="2:7" x14ac:dyDescent="0.35">
      <c r="B1556" s="191">
        <v>43755</v>
      </c>
      <c r="C1556" s="72">
        <v>264.66000000000003</v>
      </c>
      <c r="D1556" s="192">
        <f t="shared" si="50"/>
        <v>-0.77405364795874809</v>
      </c>
      <c r="E1556">
        <v>1.413955627083574E-2</v>
      </c>
      <c r="F1556">
        <v>1553</v>
      </c>
      <c r="G1556">
        <f t="shared" ca="1" si="51"/>
        <v>-3.0975342867464131E-2</v>
      </c>
    </row>
    <row r="1557" spans="2:7" x14ac:dyDescent="0.35">
      <c r="B1557" s="191">
        <v>45495</v>
      </c>
      <c r="C1557" s="72">
        <v>1171.3399999999999</v>
      </c>
      <c r="D1557" s="192">
        <f t="shared" si="50"/>
        <v>8.4937591181715018</v>
      </c>
      <c r="E1557">
        <v>1.4138405728088888E-2</v>
      </c>
      <c r="F1557">
        <v>1554</v>
      </c>
      <c r="G1557">
        <f t="shared" ca="1" si="51"/>
        <v>5.1182948991858435E-2</v>
      </c>
    </row>
    <row r="1558" spans="2:7" x14ac:dyDescent="0.35">
      <c r="B1558" s="191">
        <v>41719</v>
      </c>
      <c r="C1558" s="72">
        <v>123.38</v>
      </c>
      <c r="D1558" s="192">
        <f t="shared" si="50"/>
        <v>-0.39870364052829088</v>
      </c>
      <c r="E1558">
        <v>1.4137760973204072E-2</v>
      </c>
      <c r="F1558">
        <v>1555</v>
      </c>
      <c r="G1558">
        <f t="shared" ca="1" si="51"/>
        <v>-2.480823799473961E-2</v>
      </c>
    </row>
    <row r="1559" spans="2:7" x14ac:dyDescent="0.35">
      <c r="B1559" s="191">
        <v>43425</v>
      </c>
      <c r="C1559" s="72">
        <v>205.19</v>
      </c>
      <c r="D1559" s="192">
        <f t="shared" si="50"/>
        <v>-0.50451559934318557</v>
      </c>
      <c r="E1559">
        <v>1.4135323481441198E-2</v>
      </c>
      <c r="F1559">
        <v>1556</v>
      </c>
      <c r="G1559">
        <f t="shared" ca="1" si="51"/>
        <v>6.8468776053370014E-3</v>
      </c>
    </row>
    <row r="1560" spans="2:7" x14ac:dyDescent="0.35">
      <c r="B1560" s="191">
        <v>44046</v>
      </c>
      <c r="C1560" s="72">
        <v>414.12</v>
      </c>
      <c r="D1560" s="192">
        <f t="shared" si="50"/>
        <v>2.9245640636846097</v>
      </c>
      <c r="E1560">
        <v>1.4130035508754801E-2</v>
      </c>
      <c r="F1560">
        <v>1557</v>
      </c>
      <c r="G1560">
        <f t="shared" ca="1" si="51"/>
        <v>-1.7533309138839685E-3</v>
      </c>
    </row>
    <row r="1561" spans="2:7" x14ac:dyDescent="0.35">
      <c r="B1561" s="191">
        <v>42502</v>
      </c>
      <c r="C1561" s="72">
        <v>105.52</v>
      </c>
      <c r="D1561" s="192">
        <f t="shared" si="50"/>
        <v>-0.7860502838605028</v>
      </c>
      <c r="E1561">
        <v>1.4127823161941278E-2</v>
      </c>
      <c r="F1561">
        <v>1558</v>
      </c>
      <c r="G1561">
        <f t="shared" ca="1" si="51"/>
        <v>7.9966065295344682E-3</v>
      </c>
    </row>
    <row r="1562" spans="2:7" x14ac:dyDescent="0.35">
      <c r="B1562" s="191">
        <v>44102</v>
      </c>
      <c r="C1562" s="72">
        <v>493.2</v>
      </c>
      <c r="D1562" s="192">
        <f t="shared" si="50"/>
        <v>-0.36583045093929623</v>
      </c>
      <c r="E1562">
        <v>1.4126210597742217E-2</v>
      </c>
      <c r="F1562">
        <v>1559</v>
      </c>
      <c r="G1562">
        <f t="shared" ca="1" si="51"/>
        <v>9.0335941686573232E-3</v>
      </c>
    </row>
    <row r="1563" spans="2:7" x14ac:dyDescent="0.35">
      <c r="B1563" s="191">
        <v>44824</v>
      </c>
      <c r="C1563" s="72">
        <v>777.71</v>
      </c>
      <c r="D1563" s="192">
        <f t="shared" si="50"/>
        <v>9.119843851659077</v>
      </c>
      <c r="E1563">
        <v>1.4122157312747907E-2</v>
      </c>
      <c r="F1563">
        <v>1560</v>
      </c>
      <c r="G1563">
        <f t="shared" ca="1" si="51"/>
        <v>2.7973964834421876E-2</v>
      </c>
    </row>
    <row r="1564" spans="2:7" x14ac:dyDescent="0.35">
      <c r="B1564" s="191">
        <v>40247</v>
      </c>
      <c r="C1564" s="72">
        <v>76.849999999999994</v>
      </c>
      <c r="D1564" s="192">
        <f t="shared" si="50"/>
        <v>-0.19554066785303048</v>
      </c>
      <c r="E1564">
        <v>1.4119820533122107E-2</v>
      </c>
      <c r="F1564">
        <v>1561</v>
      </c>
      <c r="G1564">
        <f t="shared" ca="1" si="51"/>
        <v>1.7175820825258366E-2</v>
      </c>
    </row>
    <row r="1565" spans="2:7" x14ac:dyDescent="0.35">
      <c r="B1565" s="191">
        <v>40989</v>
      </c>
      <c r="C1565" s="72">
        <v>95.53</v>
      </c>
      <c r="D1565" s="192">
        <f t="shared" si="50"/>
        <v>1.460844925296239</v>
      </c>
      <c r="E1565">
        <v>1.4118895966029665E-2</v>
      </c>
      <c r="F1565">
        <v>1562</v>
      </c>
      <c r="G1565">
        <f t="shared" ca="1" si="51"/>
        <v>7.5690130016013287E-3</v>
      </c>
    </row>
    <row r="1566" spans="2:7" x14ac:dyDescent="0.35">
      <c r="B1566" s="191">
        <v>38401</v>
      </c>
      <c r="C1566" s="72">
        <v>38.82</v>
      </c>
      <c r="D1566" s="192">
        <f t="shared" si="50"/>
        <v>-0.38066368857689847</v>
      </c>
      <c r="E1566">
        <v>1.4106583072100332E-2</v>
      </c>
      <c r="F1566">
        <v>1563</v>
      </c>
      <c r="G1566">
        <f t="shared" ca="1" si="51"/>
        <v>-5.1476126700002601E-4</v>
      </c>
    </row>
    <row r="1567" spans="2:7" x14ac:dyDescent="0.35">
      <c r="B1567" s="191">
        <v>39427</v>
      </c>
      <c r="C1567" s="72">
        <v>62.68</v>
      </c>
      <c r="D1567" s="192">
        <f t="shared" si="50"/>
        <v>-0.24354332609220375</v>
      </c>
      <c r="E1567">
        <v>1.4075392331337921E-2</v>
      </c>
      <c r="F1567">
        <v>1564</v>
      </c>
      <c r="G1567">
        <f t="shared" ca="1" si="51"/>
        <v>-1.0625947193936764E-2</v>
      </c>
    </row>
    <row r="1568" spans="2:7" x14ac:dyDescent="0.35">
      <c r="B1568" s="191">
        <v>40303</v>
      </c>
      <c r="C1568" s="72">
        <v>82.86</v>
      </c>
      <c r="D1568" s="192">
        <f t="shared" si="50"/>
        <v>-0.4049551166965889</v>
      </c>
      <c r="E1568">
        <v>1.4074164728919314E-2</v>
      </c>
      <c r="F1568">
        <v>1565</v>
      </c>
      <c r="G1568">
        <f t="shared" ca="1" si="51"/>
        <v>-8.9427950558152742E-3</v>
      </c>
    </row>
    <row r="1569" spans="2:7" x14ac:dyDescent="0.35">
      <c r="B1569" s="191">
        <v>41569</v>
      </c>
      <c r="C1569" s="72">
        <v>139.25</v>
      </c>
      <c r="D1569" s="192">
        <f t="shared" si="50"/>
        <v>-0.22228427813459928</v>
      </c>
      <c r="E1569">
        <v>1.4054762598310511E-2</v>
      </c>
      <c r="F1569">
        <v>1566</v>
      </c>
      <c r="G1569">
        <f t="shared" ca="1" si="51"/>
        <v>3.8864923913549523E-2</v>
      </c>
    </row>
    <row r="1570" spans="2:7" x14ac:dyDescent="0.35">
      <c r="B1570" s="191">
        <v>43503</v>
      </c>
      <c r="C1570" s="72">
        <v>179.05</v>
      </c>
      <c r="D1570" s="192">
        <f t="shared" si="50"/>
        <v>12.76249039200615</v>
      </c>
      <c r="E1570">
        <v>1.404542107945872E-2</v>
      </c>
      <c r="F1570">
        <v>1567</v>
      </c>
      <c r="G1570">
        <f t="shared" ca="1" si="51"/>
        <v>2.299353316994663E-2</v>
      </c>
    </row>
    <row r="1571" spans="2:7" x14ac:dyDescent="0.35">
      <c r="B1571" s="191">
        <v>37027</v>
      </c>
      <c r="C1571" s="72">
        <v>13.01</v>
      </c>
      <c r="D1571" s="192">
        <f t="shared" si="50"/>
        <v>0.19797421731123399</v>
      </c>
      <c r="E1571">
        <v>1.4029618082618933E-2</v>
      </c>
      <c r="F1571">
        <v>1568</v>
      </c>
      <c r="G1571">
        <f t="shared" ca="1" si="51"/>
        <v>-1.2394972502804448E-4</v>
      </c>
    </row>
    <row r="1572" spans="2:7" x14ac:dyDescent="0.35">
      <c r="B1572" s="191">
        <v>37547</v>
      </c>
      <c r="C1572" s="72">
        <v>10.86</v>
      </c>
      <c r="D1572" s="192">
        <f t="shared" si="50"/>
        <v>-0.99029377854442424</v>
      </c>
      <c r="E1572">
        <v>1.4005602240896309E-2</v>
      </c>
      <c r="F1572">
        <v>1569</v>
      </c>
      <c r="G1572">
        <f t="shared" ca="1" si="51"/>
        <v>4.8242325767932134E-3</v>
      </c>
    </row>
    <row r="1573" spans="2:7" x14ac:dyDescent="0.35">
      <c r="B1573" s="191">
        <v>45769</v>
      </c>
      <c r="C1573" s="72">
        <v>1118.8699999999999</v>
      </c>
      <c r="D1573" s="192">
        <f t="shared" si="50"/>
        <v>17.160525888654437</v>
      </c>
      <c r="E1573">
        <v>1.4001921299233056E-2</v>
      </c>
      <c r="F1573">
        <v>1570</v>
      </c>
      <c r="G1573">
        <f t="shared" ca="1" si="51"/>
        <v>-1.5390956740312491E-2</v>
      </c>
    </row>
    <row r="1574" spans="2:7" x14ac:dyDescent="0.35">
      <c r="B1574" s="191">
        <v>39261</v>
      </c>
      <c r="C1574" s="72">
        <v>61.61</v>
      </c>
      <c r="D1574" s="192">
        <f t="shared" si="50"/>
        <v>-0.10541600116160887</v>
      </c>
      <c r="E1574">
        <v>1.3989466754443791E-2</v>
      </c>
      <c r="F1574">
        <v>1571</v>
      </c>
      <c r="G1574">
        <f t="shared" ca="1" si="51"/>
        <v>-1.8844631613620043E-3</v>
      </c>
    </row>
    <row r="1575" spans="2:7" x14ac:dyDescent="0.35">
      <c r="B1575" s="191">
        <v>38716</v>
      </c>
      <c r="C1575" s="72">
        <v>68.87</v>
      </c>
      <c r="D1575" s="192">
        <f t="shared" si="50"/>
        <v>-0.51778462400224057</v>
      </c>
      <c r="E1575">
        <v>1.3987043580683256E-2</v>
      </c>
      <c r="F1575">
        <v>1572</v>
      </c>
      <c r="G1575">
        <f t="shared" ca="1" si="51"/>
        <v>-3.2952325616396973E-2</v>
      </c>
    </row>
    <row r="1576" spans="2:7" x14ac:dyDescent="0.35">
      <c r="B1576" s="191">
        <v>41806</v>
      </c>
      <c r="C1576" s="72">
        <v>142.82</v>
      </c>
      <c r="D1576" s="192">
        <f t="shared" si="50"/>
        <v>1.4023549201009251</v>
      </c>
      <c r="E1576">
        <v>1.3986510472133507E-2</v>
      </c>
      <c r="F1576">
        <v>1573</v>
      </c>
      <c r="G1576">
        <f t="shared" ca="1" si="51"/>
        <v>1.5477109040732873E-2</v>
      </c>
    </row>
    <row r="1577" spans="2:7" x14ac:dyDescent="0.35">
      <c r="B1577" s="191">
        <v>38595</v>
      </c>
      <c r="C1577" s="72">
        <v>59.45</v>
      </c>
      <c r="D1577" s="192">
        <f t="shared" si="50"/>
        <v>2.7272727272727275</v>
      </c>
      <c r="E1577">
        <v>1.3986013986013957E-2</v>
      </c>
      <c r="F1577">
        <v>1574</v>
      </c>
      <c r="G1577">
        <f t="shared" ca="1" si="51"/>
        <v>1.7919458862060603E-2</v>
      </c>
    </row>
    <row r="1578" spans="2:7" x14ac:dyDescent="0.35">
      <c r="B1578" s="191">
        <v>35284</v>
      </c>
      <c r="C1578" s="72">
        <v>15.95</v>
      </c>
      <c r="D1578" s="192">
        <f t="shared" si="50"/>
        <v>-0.24155967665240141</v>
      </c>
      <c r="E1578">
        <v>1.3986013986013957E-2</v>
      </c>
      <c r="F1578">
        <v>1575</v>
      </c>
      <c r="G1578">
        <f t="shared" ca="1" si="51"/>
        <v>3.1626110269168464E-2</v>
      </c>
    </row>
    <row r="1579" spans="2:7" x14ac:dyDescent="0.35">
      <c r="B1579" s="191">
        <v>36165</v>
      </c>
      <c r="C1579" s="72">
        <v>21.03</v>
      </c>
      <c r="D1579" s="192">
        <f t="shared" si="50"/>
        <v>0</v>
      </c>
      <c r="E1579">
        <v>1.3982642237222898E-2</v>
      </c>
      <c r="F1579">
        <v>1576</v>
      </c>
      <c r="G1579">
        <f t="shared" ca="1" si="51"/>
        <v>2.6362246111730128E-2</v>
      </c>
    </row>
    <row r="1580" spans="2:7" x14ac:dyDescent="0.35">
      <c r="B1580" s="191">
        <v>36157</v>
      </c>
      <c r="C1580" s="72">
        <v>21.03</v>
      </c>
      <c r="D1580" s="192">
        <f t="shared" si="50"/>
        <v>-0.92210822623060118</v>
      </c>
      <c r="E1580">
        <v>1.3982642237222898E-2</v>
      </c>
      <c r="F1580">
        <v>1577</v>
      </c>
      <c r="G1580">
        <f t="shared" ca="1" si="51"/>
        <v>-1.3355066474932759E-2</v>
      </c>
    </row>
    <row r="1581" spans="2:7" x14ac:dyDescent="0.35">
      <c r="B1581" s="191">
        <v>43087</v>
      </c>
      <c r="C1581" s="72">
        <v>269.99</v>
      </c>
      <c r="D1581" s="192">
        <f t="shared" si="50"/>
        <v>-0.77164002368265239</v>
      </c>
      <c r="E1581">
        <v>1.3970781537537169E-2</v>
      </c>
      <c r="F1581">
        <v>1578</v>
      </c>
      <c r="G1581">
        <f t="shared" ca="1" si="51"/>
        <v>2.8104719930733383E-2</v>
      </c>
    </row>
    <row r="1582" spans="2:7" x14ac:dyDescent="0.35">
      <c r="B1582" s="191">
        <v>46034</v>
      </c>
      <c r="C1582" s="72">
        <v>1182.3</v>
      </c>
      <c r="D1582" s="192">
        <f t="shared" si="50"/>
        <v>2.8630942656428684</v>
      </c>
      <c r="E1582">
        <v>1.3953328816582733E-2</v>
      </c>
      <c r="F1582">
        <v>1579</v>
      </c>
      <c r="G1582">
        <f t="shared" ca="1" si="51"/>
        <v>-1.12141549344383E-2</v>
      </c>
    </row>
    <row r="1583" spans="2:7" x14ac:dyDescent="0.35">
      <c r="B1583" s="191">
        <v>43798</v>
      </c>
      <c r="C1583" s="72">
        <v>306.05</v>
      </c>
      <c r="D1583" s="192">
        <f t="shared" si="50"/>
        <v>19.029450261780106</v>
      </c>
      <c r="E1583">
        <v>1.3947786906970627E-2</v>
      </c>
      <c r="F1583">
        <v>1580</v>
      </c>
      <c r="G1583">
        <f t="shared" ca="1" si="51"/>
        <v>-4.6103053193641226E-2</v>
      </c>
    </row>
    <row r="1584" spans="2:7" x14ac:dyDescent="0.35">
      <c r="B1584" s="191">
        <v>35312</v>
      </c>
      <c r="C1584" s="72">
        <v>15.28</v>
      </c>
      <c r="D1584" s="192">
        <f t="shared" si="50"/>
        <v>-0.87126126885163035</v>
      </c>
      <c r="E1584">
        <v>1.3934970139349634E-2</v>
      </c>
      <c r="F1584">
        <v>1581</v>
      </c>
      <c r="G1584">
        <f t="shared" ca="1" si="51"/>
        <v>3.8711676636968444E-2</v>
      </c>
    </row>
    <row r="1585" spans="2:7" x14ac:dyDescent="0.35">
      <c r="B1585" s="191">
        <v>41515</v>
      </c>
      <c r="C1585" s="72">
        <v>118.69</v>
      </c>
      <c r="D1585" s="192">
        <f t="shared" si="50"/>
        <v>0.96181818181818168</v>
      </c>
      <c r="E1585">
        <v>1.3924483171023461E-2</v>
      </c>
      <c r="F1585">
        <v>1582</v>
      </c>
      <c r="G1585">
        <f t="shared" ca="1" si="51"/>
        <v>-1.8531244033698192E-2</v>
      </c>
    </row>
    <row r="1586" spans="2:7" x14ac:dyDescent="0.35">
      <c r="B1586" s="191">
        <v>40016</v>
      </c>
      <c r="C1586" s="72">
        <v>60.5</v>
      </c>
      <c r="D1586" s="192">
        <f t="shared" si="50"/>
        <v>-0.80527213621294536</v>
      </c>
      <c r="E1586">
        <v>1.3909837439249229E-2</v>
      </c>
      <c r="F1586">
        <v>1583</v>
      </c>
      <c r="G1586">
        <f t="shared" ca="1" si="51"/>
        <v>-2.1691962429971429E-2</v>
      </c>
    </row>
    <row r="1587" spans="2:7" x14ac:dyDescent="0.35">
      <c r="B1587" s="191">
        <v>43812</v>
      </c>
      <c r="C1587" s="72">
        <v>310.69</v>
      </c>
      <c r="D1587" s="192">
        <f t="shared" si="50"/>
        <v>-0.72067285215952825</v>
      </c>
      <c r="E1587">
        <v>1.3902033090754884E-2</v>
      </c>
      <c r="F1587">
        <v>1584</v>
      </c>
      <c r="G1587">
        <f t="shared" ca="1" si="51"/>
        <v>1.0486297193441267E-2</v>
      </c>
    </row>
    <row r="1588" spans="2:7" x14ac:dyDescent="0.35">
      <c r="B1588" s="191">
        <v>45335</v>
      </c>
      <c r="C1588" s="72">
        <v>1112.28</v>
      </c>
      <c r="D1588" s="192">
        <f t="shared" si="50"/>
        <v>83.648401826484019</v>
      </c>
      <c r="E1588">
        <v>1.3901169521344015E-2</v>
      </c>
      <c r="F1588">
        <v>1585</v>
      </c>
      <c r="G1588">
        <f t="shared" ca="1" si="51"/>
        <v>7.8986329535555566E-3</v>
      </c>
    </row>
    <row r="1589" spans="2:7" x14ac:dyDescent="0.35">
      <c r="B1589" s="191">
        <v>35376</v>
      </c>
      <c r="C1589" s="72">
        <v>13.14</v>
      </c>
      <c r="D1589" s="192">
        <f t="shared" si="50"/>
        <v>-0.98708789858988844</v>
      </c>
      <c r="E1589">
        <v>1.388888888888884E-2</v>
      </c>
      <c r="F1589">
        <v>1586</v>
      </c>
      <c r="G1589">
        <f t="shared" ca="1" si="51"/>
        <v>2.8883917646946641E-2</v>
      </c>
    </row>
    <row r="1590" spans="2:7" x14ac:dyDescent="0.35">
      <c r="B1590" s="191">
        <v>45288</v>
      </c>
      <c r="C1590" s="72">
        <v>1017.65</v>
      </c>
      <c r="D1590" s="192">
        <f t="shared" si="50"/>
        <v>1.8273553190898228</v>
      </c>
      <c r="E1590">
        <v>1.3878372454469323E-2</v>
      </c>
      <c r="F1590">
        <v>1587</v>
      </c>
      <c r="G1590">
        <f t="shared" ca="1" si="51"/>
        <v>-2.750761319108538E-2</v>
      </c>
    </row>
    <row r="1591" spans="2:7" x14ac:dyDescent="0.35">
      <c r="B1591" s="191">
        <v>44001</v>
      </c>
      <c r="C1591" s="72">
        <v>359.93</v>
      </c>
      <c r="D1591" s="192">
        <f t="shared" si="50"/>
        <v>2.2082182012657099</v>
      </c>
      <c r="E1591">
        <v>1.3830206748915552E-2</v>
      </c>
      <c r="F1591">
        <v>1588</v>
      </c>
      <c r="G1591">
        <f t="shared" ca="1" si="51"/>
        <v>-2.3248334331104164E-2</v>
      </c>
    </row>
    <row r="1592" spans="2:7" x14ac:dyDescent="0.35">
      <c r="B1592" s="191">
        <v>42719</v>
      </c>
      <c r="C1592" s="72">
        <v>112.19</v>
      </c>
      <c r="D1592" s="192">
        <f t="shared" si="50"/>
        <v>9.1990909090909092</v>
      </c>
      <c r="E1592">
        <v>1.3826134104464094E-2</v>
      </c>
      <c r="F1592">
        <v>1589</v>
      </c>
      <c r="G1592">
        <f t="shared" ca="1" si="51"/>
        <v>1.0022230750841944E-2</v>
      </c>
    </row>
    <row r="1593" spans="2:7" x14ac:dyDescent="0.35">
      <c r="B1593" s="191">
        <v>37403</v>
      </c>
      <c r="C1593" s="72">
        <v>11</v>
      </c>
      <c r="D1593" s="192">
        <f t="shared" si="50"/>
        <v>-0.91479473276529821</v>
      </c>
      <c r="E1593">
        <v>1.3824884792626779E-2</v>
      </c>
      <c r="F1593">
        <v>1590</v>
      </c>
      <c r="G1593">
        <f t="shared" ca="1" si="51"/>
        <v>-2.5108695810171083E-2</v>
      </c>
    </row>
    <row r="1594" spans="2:7" x14ac:dyDescent="0.35">
      <c r="B1594" s="191">
        <v>41729</v>
      </c>
      <c r="C1594" s="72">
        <v>129.1</v>
      </c>
      <c r="D1594" s="192">
        <f t="shared" si="50"/>
        <v>8.2544802867383513</v>
      </c>
      <c r="E1594">
        <v>1.3821265902308699E-2</v>
      </c>
      <c r="F1594">
        <v>1591</v>
      </c>
      <c r="G1594">
        <f t="shared" ca="1" si="51"/>
        <v>1.3196409805755138E-4</v>
      </c>
    </row>
    <row r="1595" spans="2:7" x14ac:dyDescent="0.35">
      <c r="B1595" s="191">
        <v>35541</v>
      </c>
      <c r="C1595" s="72">
        <v>13.95</v>
      </c>
      <c r="D1595" s="192">
        <f t="shared" si="50"/>
        <v>-0.98787652303895157</v>
      </c>
      <c r="E1595">
        <v>1.380813953488369E-2</v>
      </c>
      <c r="F1595">
        <v>1592</v>
      </c>
      <c r="G1595">
        <f t="shared" ca="1" si="51"/>
        <v>-2.2133229972493333E-2</v>
      </c>
    </row>
    <row r="1596" spans="2:7" x14ac:dyDescent="0.35">
      <c r="B1596" s="191">
        <v>46146</v>
      </c>
      <c r="C1596" s="72">
        <v>1150.6600000000001</v>
      </c>
      <c r="D1596" s="192">
        <f t="shared" si="50"/>
        <v>16.59149977067727</v>
      </c>
      <c r="E1596">
        <v>1.3797356828193941E-2</v>
      </c>
      <c r="F1596">
        <v>1593</v>
      </c>
      <c r="G1596">
        <f t="shared" ca="1" si="51"/>
        <v>-4.6922101949074483E-3</v>
      </c>
    </row>
    <row r="1597" spans="2:7" x14ac:dyDescent="0.35">
      <c r="B1597" s="191">
        <v>38786</v>
      </c>
      <c r="C1597" s="72">
        <v>65.41</v>
      </c>
      <c r="D1597" s="192">
        <f t="shared" si="50"/>
        <v>-0.9326045294372205</v>
      </c>
      <c r="E1597">
        <v>1.3794172349659073E-2</v>
      </c>
      <c r="F1597">
        <v>1594</v>
      </c>
      <c r="G1597">
        <f t="shared" ca="1" si="51"/>
        <v>3.6284712135901725E-4</v>
      </c>
    </row>
    <row r="1598" spans="2:7" x14ac:dyDescent="0.35">
      <c r="B1598" s="191">
        <v>45282</v>
      </c>
      <c r="C1598" s="72">
        <v>970.54</v>
      </c>
      <c r="D1598" s="192">
        <f t="shared" si="50"/>
        <v>37.821599999999997</v>
      </c>
      <c r="E1598">
        <v>1.3788204817515082E-2</v>
      </c>
      <c r="F1598">
        <v>1595</v>
      </c>
      <c r="G1598">
        <f t="shared" ca="1" si="51"/>
        <v>1.9921227438227454E-2</v>
      </c>
    </row>
    <row r="1599" spans="2:7" x14ac:dyDescent="0.35">
      <c r="B1599" s="191">
        <v>35879</v>
      </c>
      <c r="C1599" s="72">
        <v>25</v>
      </c>
      <c r="D1599" s="192">
        <f t="shared" si="50"/>
        <v>-0.7862517099863201</v>
      </c>
      <c r="E1599">
        <v>1.3787510137875048E-2</v>
      </c>
      <c r="F1599">
        <v>1596</v>
      </c>
      <c r="G1599">
        <f t="shared" ca="1" si="51"/>
        <v>-3.9044495889491833E-2</v>
      </c>
    </row>
    <row r="1600" spans="2:7" x14ac:dyDescent="0.35">
      <c r="B1600" s="191">
        <v>42282</v>
      </c>
      <c r="C1600" s="72">
        <v>116.96</v>
      </c>
      <c r="D1600" s="192">
        <f t="shared" si="50"/>
        <v>1.3724137931034481</v>
      </c>
      <c r="E1600">
        <v>1.3781745687787117E-2</v>
      </c>
      <c r="F1600">
        <v>1597</v>
      </c>
      <c r="G1600">
        <f t="shared" ca="1" si="51"/>
        <v>5.4136184024924545E-3</v>
      </c>
    </row>
    <row r="1601" spans="2:7" x14ac:dyDescent="0.35">
      <c r="B1601" s="191">
        <v>38562</v>
      </c>
      <c r="C1601" s="72">
        <v>49.3</v>
      </c>
      <c r="D1601" s="192">
        <f t="shared" si="50"/>
        <v>-0.63589364844903984</v>
      </c>
      <c r="E1601">
        <v>1.3777503598601637E-2</v>
      </c>
      <c r="F1601">
        <v>1598</v>
      </c>
      <c r="G1601">
        <f t="shared" ca="1" si="51"/>
        <v>-9.86607081088481E-3</v>
      </c>
    </row>
    <row r="1602" spans="2:7" x14ac:dyDescent="0.35">
      <c r="B1602" s="191">
        <v>42844</v>
      </c>
      <c r="C1602" s="72">
        <v>135.4</v>
      </c>
      <c r="D1602" s="192">
        <f t="shared" si="50"/>
        <v>7.3631871525633112</v>
      </c>
      <c r="E1602">
        <v>1.3776579814315681E-2</v>
      </c>
      <c r="F1602">
        <v>1599</v>
      </c>
      <c r="G1602">
        <f t="shared" ca="1" si="51"/>
        <v>-4.946072309160654E-2</v>
      </c>
    </row>
    <row r="1603" spans="2:7" x14ac:dyDescent="0.35">
      <c r="B1603" s="191">
        <v>37861</v>
      </c>
      <c r="C1603" s="72">
        <v>16.190000000000001</v>
      </c>
      <c r="D1603" s="192">
        <f t="shared" si="50"/>
        <v>-0.75864639236732256</v>
      </c>
      <c r="E1603">
        <v>1.3775829680651164E-2</v>
      </c>
      <c r="F1603">
        <v>1600</v>
      </c>
      <c r="G1603">
        <f t="shared" ca="1" si="51"/>
        <v>1.0299116634166137E-2</v>
      </c>
    </row>
    <row r="1604" spans="2:7" x14ac:dyDescent="0.35">
      <c r="B1604" s="191">
        <v>38782</v>
      </c>
      <c r="C1604" s="72">
        <v>67.08</v>
      </c>
      <c r="D1604" s="192">
        <f t="shared" ref="D1604:D1667" si="52">C1604/C1605-1</f>
        <v>-7.3096586983556811E-2</v>
      </c>
      <c r="E1604">
        <v>1.3752455795677854E-2</v>
      </c>
      <c r="F1604">
        <v>1601</v>
      </c>
      <c r="G1604">
        <f t="shared" ca="1" si="51"/>
        <v>-2.0379969923314971E-2</v>
      </c>
    </row>
    <row r="1605" spans="2:7" x14ac:dyDescent="0.35">
      <c r="B1605" s="191">
        <v>40599</v>
      </c>
      <c r="C1605" s="72">
        <v>72.37</v>
      </c>
      <c r="D1605" s="192">
        <f t="shared" si="52"/>
        <v>-0.93624855751019653</v>
      </c>
      <c r="E1605">
        <v>1.3727412802913674E-2</v>
      </c>
      <c r="F1605">
        <v>1602</v>
      </c>
      <c r="G1605">
        <f t="shared" ref="G1605:G1668" ca="1" si="53">_xlfn.NORM.INV(RAND(),M$5,M$6)</f>
        <v>1.1445556157082429E-2</v>
      </c>
    </row>
    <row r="1606" spans="2:7" x14ac:dyDescent="0.35">
      <c r="B1606" s="191">
        <v>45931</v>
      </c>
      <c r="C1606" s="72">
        <v>1135.19</v>
      </c>
      <c r="D1606" s="192">
        <f t="shared" si="52"/>
        <v>18.687651751647593</v>
      </c>
      <c r="E1606">
        <v>1.3725420156811108E-2</v>
      </c>
      <c r="F1606">
        <v>1603</v>
      </c>
      <c r="G1606">
        <f t="shared" ca="1" si="53"/>
        <v>4.6824614431170992E-3</v>
      </c>
    </row>
    <row r="1607" spans="2:7" x14ac:dyDescent="0.35">
      <c r="B1607" s="191">
        <v>38664</v>
      </c>
      <c r="C1607" s="72">
        <v>57.66</v>
      </c>
      <c r="D1607" s="192">
        <f t="shared" si="52"/>
        <v>-0.48393448491900126</v>
      </c>
      <c r="E1607">
        <v>1.371308016877637E-2</v>
      </c>
      <c r="F1607">
        <v>1604</v>
      </c>
      <c r="G1607">
        <f t="shared" ca="1" si="53"/>
        <v>3.165481836182206E-2</v>
      </c>
    </row>
    <row r="1608" spans="2:7" x14ac:dyDescent="0.35">
      <c r="B1608" s="191">
        <v>42548</v>
      </c>
      <c r="C1608" s="72">
        <v>111.73</v>
      </c>
      <c r="D1608" s="192">
        <f t="shared" si="52"/>
        <v>-0.54583147026543632</v>
      </c>
      <c r="E1608">
        <v>1.3699872981310257E-2</v>
      </c>
      <c r="F1608">
        <v>1605</v>
      </c>
      <c r="G1608">
        <f t="shared" ca="1" si="53"/>
        <v>1.6210642960465829E-2</v>
      </c>
    </row>
    <row r="1609" spans="2:7" x14ac:dyDescent="0.35">
      <c r="B1609" s="191">
        <v>43726</v>
      </c>
      <c r="C1609" s="72">
        <v>246.01</v>
      </c>
      <c r="D1609" s="192">
        <f t="shared" si="52"/>
        <v>2.5315819695664659</v>
      </c>
      <c r="E1609">
        <v>1.3680003296386412E-2</v>
      </c>
      <c r="F1609">
        <v>1606</v>
      </c>
      <c r="G1609">
        <f t="shared" ca="1" si="53"/>
        <v>-4.1925668201968552E-2</v>
      </c>
    </row>
    <row r="1610" spans="2:7" x14ac:dyDescent="0.35">
      <c r="B1610" s="191">
        <v>40109</v>
      </c>
      <c r="C1610" s="72">
        <v>69.66</v>
      </c>
      <c r="D1610" s="192">
        <f t="shared" si="52"/>
        <v>-0.22341137123745824</v>
      </c>
      <c r="E1610">
        <v>1.3678696158323511E-2</v>
      </c>
      <c r="F1610">
        <v>1607</v>
      </c>
      <c r="G1610">
        <f t="shared" ca="1" si="53"/>
        <v>2.0377127708223825E-2</v>
      </c>
    </row>
    <row r="1611" spans="2:7" x14ac:dyDescent="0.35">
      <c r="B1611" s="191">
        <v>41081</v>
      </c>
      <c r="C1611" s="72">
        <v>89.7</v>
      </c>
      <c r="D1611" s="192">
        <f t="shared" si="52"/>
        <v>0.51137320977253586</v>
      </c>
      <c r="E1611">
        <v>1.3673861453271652E-2</v>
      </c>
      <c r="F1611">
        <v>1608</v>
      </c>
      <c r="G1611">
        <f t="shared" ca="1" si="53"/>
        <v>2.3047542138339504E-2</v>
      </c>
    </row>
    <row r="1612" spans="2:7" x14ac:dyDescent="0.35">
      <c r="B1612" s="191">
        <v>39352</v>
      </c>
      <c r="C1612" s="72">
        <v>59.35</v>
      </c>
      <c r="D1612" s="192">
        <f t="shared" si="52"/>
        <v>-0.57503938135471855</v>
      </c>
      <c r="E1612">
        <v>1.3663535439795149E-2</v>
      </c>
      <c r="F1612">
        <v>1609</v>
      </c>
      <c r="G1612">
        <f t="shared" ca="1" si="53"/>
        <v>-7.7148423295049229E-3</v>
      </c>
    </row>
    <row r="1613" spans="2:7" x14ac:dyDescent="0.35">
      <c r="B1613" s="191">
        <v>42075</v>
      </c>
      <c r="C1613" s="72">
        <v>139.66</v>
      </c>
      <c r="D1613" s="192">
        <f t="shared" si="52"/>
        <v>5.4777365491651206</v>
      </c>
      <c r="E1613">
        <v>1.364494121062565E-2</v>
      </c>
      <c r="F1613">
        <v>1610</v>
      </c>
      <c r="G1613">
        <f t="shared" ca="1" si="53"/>
        <v>-5.6069280211406272E-3</v>
      </c>
    </row>
    <row r="1614" spans="2:7" x14ac:dyDescent="0.35">
      <c r="B1614" s="191">
        <v>36682</v>
      </c>
      <c r="C1614" s="72">
        <v>21.56</v>
      </c>
      <c r="D1614" s="192">
        <f t="shared" si="52"/>
        <v>-0.84739524348810868</v>
      </c>
      <c r="E1614">
        <v>1.3634226610249156E-2</v>
      </c>
      <c r="F1614">
        <v>1611</v>
      </c>
      <c r="G1614">
        <f t="shared" ca="1" si="53"/>
        <v>7.61952823959836E-4</v>
      </c>
    </row>
    <row r="1615" spans="2:7" x14ac:dyDescent="0.35">
      <c r="B1615" s="191">
        <v>41565</v>
      </c>
      <c r="C1615" s="72">
        <v>141.28</v>
      </c>
      <c r="D1615" s="192">
        <f t="shared" si="52"/>
        <v>1.7534593646462677</v>
      </c>
      <c r="E1615">
        <v>1.363179796240499E-2</v>
      </c>
      <c r="F1615">
        <v>1612</v>
      </c>
      <c r="G1615">
        <f t="shared" ca="1" si="53"/>
        <v>-3.6069915003068831E-2</v>
      </c>
    </row>
    <row r="1616" spans="2:7" x14ac:dyDescent="0.35">
      <c r="B1616" s="191">
        <v>38568</v>
      </c>
      <c r="C1616" s="72">
        <v>51.31</v>
      </c>
      <c r="D1616" s="192">
        <f t="shared" si="52"/>
        <v>1.6516795865633074</v>
      </c>
      <c r="E1616">
        <v>1.3630975898854203E-2</v>
      </c>
      <c r="F1616">
        <v>1613</v>
      </c>
      <c r="G1616">
        <f t="shared" ca="1" si="53"/>
        <v>2.0219175231962556E-2</v>
      </c>
    </row>
    <row r="1617" spans="2:7" x14ac:dyDescent="0.35">
      <c r="B1617" s="191">
        <v>37957</v>
      </c>
      <c r="C1617" s="72">
        <v>19.350000000000001</v>
      </c>
      <c r="D1617" s="192">
        <f t="shared" si="52"/>
        <v>0.29952988582941575</v>
      </c>
      <c r="E1617">
        <v>1.3619696176008445E-2</v>
      </c>
      <c r="F1617">
        <v>1614</v>
      </c>
      <c r="G1617">
        <f t="shared" ca="1" si="53"/>
        <v>-4.4817002603180119E-3</v>
      </c>
    </row>
    <row r="1618" spans="2:7" x14ac:dyDescent="0.35">
      <c r="B1618" s="191">
        <v>36958</v>
      </c>
      <c r="C1618" s="72">
        <v>14.89</v>
      </c>
      <c r="D1618" s="192">
        <f t="shared" si="52"/>
        <v>-0.97345716424827977</v>
      </c>
      <c r="E1618">
        <v>1.3614703880190593E-2</v>
      </c>
      <c r="F1618">
        <v>1615</v>
      </c>
      <c r="G1618">
        <f t="shared" ca="1" si="53"/>
        <v>1.5522834423324715E-2</v>
      </c>
    </row>
    <row r="1619" spans="2:7" x14ac:dyDescent="0.35">
      <c r="B1619" s="191">
        <v>44231</v>
      </c>
      <c r="C1619" s="72">
        <v>560.98</v>
      </c>
      <c r="D1619" s="192">
        <f t="shared" si="52"/>
        <v>-0.27634158926728591</v>
      </c>
      <c r="E1619">
        <v>1.3605565091697525E-2</v>
      </c>
      <c r="F1619">
        <v>1616</v>
      </c>
      <c r="G1619">
        <f t="shared" ca="1" si="53"/>
        <v>2.07751116590568E-3</v>
      </c>
    </row>
    <row r="1620" spans="2:7" x14ac:dyDescent="0.35">
      <c r="B1620" s="191">
        <v>44769</v>
      </c>
      <c r="C1620" s="72">
        <v>775.2</v>
      </c>
      <c r="D1620" s="192">
        <f t="shared" si="52"/>
        <v>0.22408375309889639</v>
      </c>
      <c r="E1620">
        <v>1.3598326359832713E-2</v>
      </c>
      <c r="F1620">
        <v>1617</v>
      </c>
      <c r="G1620">
        <f t="shared" ca="1" si="53"/>
        <v>3.877481760572041E-3</v>
      </c>
    </row>
    <row r="1621" spans="2:7" x14ac:dyDescent="0.35">
      <c r="B1621" s="191">
        <v>44347</v>
      </c>
      <c r="C1621" s="72">
        <v>633.29</v>
      </c>
      <c r="D1621" s="192">
        <f t="shared" si="52"/>
        <v>2.1555633065922564</v>
      </c>
      <c r="E1621">
        <v>1.3588348271446948E-2</v>
      </c>
      <c r="F1621">
        <v>1618</v>
      </c>
      <c r="G1621">
        <f t="shared" ca="1" si="53"/>
        <v>-7.4092287944288991E-4</v>
      </c>
    </row>
    <row r="1622" spans="2:7" x14ac:dyDescent="0.35">
      <c r="B1622" s="191">
        <v>42997</v>
      </c>
      <c r="C1622" s="72">
        <v>200.69</v>
      </c>
      <c r="D1622" s="192">
        <f t="shared" si="52"/>
        <v>-0.23154388114565794</v>
      </c>
      <c r="E1622">
        <v>1.358585858585859E-2</v>
      </c>
      <c r="F1622">
        <v>1619</v>
      </c>
      <c r="G1622">
        <f t="shared" ca="1" si="53"/>
        <v>-4.8244728746744618E-2</v>
      </c>
    </row>
    <row r="1623" spans="2:7" x14ac:dyDescent="0.35">
      <c r="B1623" s="191">
        <v>43752</v>
      </c>
      <c r="C1623" s="72">
        <v>261.16000000000003</v>
      </c>
      <c r="D1623" s="192">
        <f t="shared" si="52"/>
        <v>20.87269681742044</v>
      </c>
      <c r="E1623">
        <v>1.3583792594892508E-2</v>
      </c>
      <c r="F1623">
        <v>1620</v>
      </c>
      <c r="G1623">
        <f t="shared" ca="1" si="53"/>
        <v>-6.9939635427227736E-3</v>
      </c>
    </row>
    <row r="1624" spans="2:7" x14ac:dyDescent="0.35">
      <c r="B1624" s="191">
        <v>37221</v>
      </c>
      <c r="C1624" s="72">
        <v>11.94</v>
      </c>
      <c r="D1624" s="192">
        <f t="shared" si="52"/>
        <v>-0.91259150805270861</v>
      </c>
      <c r="E1624">
        <v>1.3582342954159499E-2</v>
      </c>
      <c r="F1624">
        <v>1621</v>
      </c>
      <c r="G1624">
        <f t="shared" ca="1" si="53"/>
        <v>-8.6963425652373111E-3</v>
      </c>
    </row>
    <row r="1625" spans="2:7" x14ac:dyDescent="0.35">
      <c r="B1625" s="191">
        <v>41870</v>
      </c>
      <c r="C1625" s="72">
        <v>136.6</v>
      </c>
      <c r="D1625" s="192">
        <f t="shared" si="52"/>
        <v>0.74190257587350161</v>
      </c>
      <c r="E1625">
        <v>1.357868961935127E-2</v>
      </c>
      <c r="F1625">
        <v>1622</v>
      </c>
      <c r="G1625">
        <f t="shared" ca="1" si="53"/>
        <v>6.688637151732668E-3</v>
      </c>
    </row>
    <row r="1626" spans="2:7" x14ac:dyDescent="0.35">
      <c r="B1626" s="191">
        <v>40921</v>
      </c>
      <c r="C1626" s="72">
        <v>78.42</v>
      </c>
      <c r="D1626" s="192">
        <f t="shared" si="52"/>
        <v>-0.18617683686176834</v>
      </c>
      <c r="E1626">
        <v>1.3571151609150789E-2</v>
      </c>
      <c r="F1626">
        <v>1623</v>
      </c>
      <c r="G1626">
        <f t="shared" ca="1" si="53"/>
        <v>-1.8886650210504427E-4</v>
      </c>
    </row>
    <row r="1627" spans="2:7" x14ac:dyDescent="0.35">
      <c r="B1627" s="191">
        <v>41100</v>
      </c>
      <c r="C1627" s="72">
        <v>96.36</v>
      </c>
      <c r="D1627" s="192">
        <f t="shared" si="52"/>
        <v>-0.85141323957996018</v>
      </c>
      <c r="E1627">
        <v>1.3568949195329916E-2</v>
      </c>
      <c r="F1627">
        <v>1624</v>
      </c>
      <c r="G1627">
        <f t="shared" ca="1" si="53"/>
        <v>2.1573322434848156E-2</v>
      </c>
    </row>
    <row r="1628" spans="2:7" x14ac:dyDescent="0.35">
      <c r="B1628" s="191">
        <v>44295</v>
      </c>
      <c r="C1628" s="72">
        <v>648.51</v>
      </c>
      <c r="D1628" s="192">
        <f t="shared" si="52"/>
        <v>7.3452580105520529</v>
      </c>
      <c r="E1628">
        <v>1.35661034962411E-2</v>
      </c>
      <c r="F1628">
        <v>1625</v>
      </c>
      <c r="G1628">
        <f t="shared" ca="1" si="53"/>
        <v>1.2594931927132824E-2</v>
      </c>
    </row>
    <row r="1629" spans="2:7" x14ac:dyDescent="0.35">
      <c r="B1629" s="191">
        <v>40932</v>
      </c>
      <c r="C1629" s="72">
        <v>77.709999999999994</v>
      </c>
      <c r="D1629" s="192">
        <f t="shared" si="52"/>
        <v>0.99768637532133675</v>
      </c>
      <c r="E1629">
        <v>1.356462762488575E-2</v>
      </c>
      <c r="F1629">
        <v>1626</v>
      </c>
      <c r="G1629">
        <f t="shared" ca="1" si="53"/>
        <v>3.4203432032912755E-2</v>
      </c>
    </row>
    <row r="1630" spans="2:7" x14ac:dyDescent="0.35">
      <c r="B1630" s="191">
        <v>38496</v>
      </c>
      <c r="C1630" s="72">
        <v>38.9</v>
      </c>
      <c r="D1630" s="192">
        <f t="shared" si="52"/>
        <v>-0.60932007632821128</v>
      </c>
      <c r="E1630">
        <v>1.354872329338197E-2</v>
      </c>
      <c r="F1630">
        <v>1627</v>
      </c>
      <c r="G1630">
        <f t="shared" ca="1" si="53"/>
        <v>2.8752561082960284E-2</v>
      </c>
    </row>
    <row r="1631" spans="2:7" x14ac:dyDescent="0.35">
      <c r="B1631" s="191">
        <v>41093</v>
      </c>
      <c r="C1631" s="72">
        <v>99.57</v>
      </c>
      <c r="D1631" s="192">
        <f t="shared" si="52"/>
        <v>-0.26118572382577732</v>
      </c>
      <c r="E1631">
        <v>1.3538273615635088E-2</v>
      </c>
      <c r="F1631">
        <v>1628</v>
      </c>
      <c r="G1631">
        <f t="shared" ca="1" si="53"/>
        <v>1.838587305083406E-2</v>
      </c>
    </row>
    <row r="1632" spans="2:7" x14ac:dyDescent="0.35">
      <c r="B1632" s="191">
        <v>42874</v>
      </c>
      <c r="C1632" s="72">
        <v>134.77000000000001</v>
      </c>
      <c r="D1632" s="192">
        <f t="shared" si="52"/>
        <v>-0.87482933806388097</v>
      </c>
      <c r="E1632">
        <v>1.3536888019854088E-2</v>
      </c>
      <c r="F1632">
        <v>1629</v>
      </c>
      <c r="G1632">
        <f t="shared" ca="1" si="53"/>
        <v>-2.1588176733023979E-2</v>
      </c>
    </row>
    <row r="1633" spans="2:7" x14ac:dyDescent="0.35">
      <c r="B1633" s="191">
        <v>45888</v>
      </c>
      <c r="C1633" s="72">
        <v>1076.69</v>
      </c>
      <c r="D1633" s="192">
        <f t="shared" si="52"/>
        <v>7.3509656402699139</v>
      </c>
      <c r="E1633">
        <v>1.3536538298613454E-2</v>
      </c>
      <c r="F1633">
        <v>1630</v>
      </c>
      <c r="G1633">
        <f t="shared" ca="1" si="53"/>
        <v>-5.9600075640562772E-3</v>
      </c>
    </row>
    <row r="1634" spans="2:7" x14ac:dyDescent="0.35">
      <c r="B1634" s="191">
        <v>41661</v>
      </c>
      <c r="C1634" s="72">
        <v>128.93</v>
      </c>
      <c r="D1634" s="192">
        <f t="shared" si="52"/>
        <v>1.529030992546097</v>
      </c>
      <c r="E1634">
        <v>1.3520949610879684E-2</v>
      </c>
      <c r="F1634">
        <v>1631</v>
      </c>
      <c r="G1634">
        <f t="shared" ca="1" si="53"/>
        <v>2.2277545044803438E-2</v>
      </c>
    </row>
    <row r="1635" spans="2:7" x14ac:dyDescent="0.35">
      <c r="B1635" s="191">
        <v>38889</v>
      </c>
      <c r="C1635" s="72">
        <v>50.98</v>
      </c>
      <c r="D1635" s="192">
        <f t="shared" si="52"/>
        <v>0.61687281953694884</v>
      </c>
      <c r="E1635">
        <v>1.3518886679920517E-2</v>
      </c>
      <c r="F1635">
        <v>1632</v>
      </c>
      <c r="G1635">
        <f t="shared" ca="1" si="53"/>
        <v>-1.7321853381345603E-2</v>
      </c>
    </row>
    <row r="1636" spans="2:7" x14ac:dyDescent="0.35">
      <c r="B1636" s="191">
        <v>38252</v>
      </c>
      <c r="C1636" s="72">
        <v>31.53</v>
      </c>
      <c r="D1636" s="192">
        <f t="shared" si="52"/>
        <v>-0.97286504815098496</v>
      </c>
      <c r="E1636">
        <v>1.3500482160077265E-2</v>
      </c>
      <c r="F1636">
        <v>1633</v>
      </c>
      <c r="G1636">
        <f t="shared" ca="1" si="53"/>
        <v>2.2183173776136447E-2</v>
      </c>
    </row>
    <row r="1637" spans="2:7" x14ac:dyDescent="0.35">
      <c r="B1637" s="191">
        <v>46076</v>
      </c>
      <c r="C1637" s="72">
        <v>1161.97</v>
      </c>
      <c r="D1637" s="192">
        <f t="shared" si="52"/>
        <v>5.5807894885880955</v>
      </c>
      <c r="E1637">
        <v>1.3493240296554854E-2</v>
      </c>
      <c r="F1637">
        <v>1634</v>
      </c>
      <c r="G1637">
        <f t="shared" ca="1" si="53"/>
        <v>1.4207347501631813E-2</v>
      </c>
    </row>
    <row r="1638" spans="2:7" x14ac:dyDescent="0.35">
      <c r="B1638" s="191">
        <v>43502</v>
      </c>
      <c r="C1638" s="72">
        <v>176.57</v>
      </c>
      <c r="D1638" s="192">
        <f t="shared" si="52"/>
        <v>6.3326411960132889</v>
      </c>
      <c r="E1638">
        <v>1.3488692457811924E-2</v>
      </c>
      <c r="F1638">
        <v>1635</v>
      </c>
      <c r="G1638">
        <f t="shared" ca="1" si="53"/>
        <v>1.3280140368295962E-2</v>
      </c>
    </row>
    <row r="1639" spans="2:7" x14ac:dyDescent="0.35">
      <c r="B1639" s="191">
        <v>35642</v>
      </c>
      <c r="C1639" s="72">
        <v>24.08</v>
      </c>
      <c r="D1639" s="192">
        <f t="shared" si="52"/>
        <v>-0.80497286790313438</v>
      </c>
      <c r="E1639">
        <v>1.3468013468013407E-2</v>
      </c>
      <c r="F1639">
        <v>1636</v>
      </c>
      <c r="G1639">
        <f t="shared" ca="1" si="53"/>
        <v>6.3464885292146792E-2</v>
      </c>
    </row>
    <row r="1640" spans="2:7" x14ac:dyDescent="0.35">
      <c r="B1640" s="191">
        <v>41459</v>
      </c>
      <c r="C1640" s="72">
        <v>123.47</v>
      </c>
      <c r="D1640" s="192">
        <f t="shared" si="52"/>
        <v>-0.10916305916305913</v>
      </c>
      <c r="E1640">
        <v>1.3461380612328711E-2</v>
      </c>
      <c r="F1640">
        <v>1637</v>
      </c>
      <c r="G1640">
        <f t="shared" ca="1" si="53"/>
        <v>-3.1305104996885292E-3</v>
      </c>
    </row>
    <row r="1641" spans="2:7" x14ac:dyDescent="0.35">
      <c r="B1641" s="191">
        <v>42851</v>
      </c>
      <c r="C1641" s="72">
        <v>138.6</v>
      </c>
      <c r="D1641" s="192">
        <f t="shared" si="52"/>
        <v>-1.7369727047146566E-2</v>
      </c>
      <c r="E1641">
        <v>1.3454226381983014E-2</v>
      </c>
      <c r="F1641">
        <v>1638</v>
      </c>
      <c r="G1641">
        <f t="shared" ca="1" si="53"/>
        <v>2.0884976425816409E-2</v>
      </c>
    </row>
    <row r="1642" spans="2:7" x14ac:dyDescent="0.35">
      <c r="B1642" s="191">
        <v>41899</v>
      </c>
      <c r="C1642" s="72">
        <v>141.05000000000001</v>
      </c>
      <c r="D1642" s="192">
        <f t="shared" si="52"/>
        <v>6.7799227799227806</v>
      </c>
      <c r="E1642">
        <v>1.3435838482540596E-2</v>
      </c>
      <c r="F1642">
        <v>1639</v>
      </c>
      <c r="G1642">
        <f t="shared" ca="1" si="53"/>
        <v>-3.8522009772598946E-2</v>
      </c>
    </row>
    <row r="1643" spans="2:7" x14ac:dyDescent="0.35">
      <c r="B1643" s="191">
        <v>37918</v>
      </c>
      <c r="C1643" s="72">
        <v>18.13</v>
      </c>
      <c r="D1643" s="192">
        <f t="shared" si="52"/>
        <v>-0.70018190838432282</v>
      </c>
      <c r="E1643">
        <v>1.3415315818893214E-2</v>
      </c>
      <c r="F1643">
        <v>1640</v>
      </c>
      <c r="G1643">
        <f t="shared" ca="1" si="53"/>
        <v>-5.6606585559858596E-3</v>
      </c>
    </row>
    <row r="1644" spans="2:7" x14ac:dyDescent="0.35">
      <c r="B1644" s="191">
        <v>38835</v>
      </c>
      <c r="C1644" s="72">
        <v>60.47</v>
      </c>
      <c r="D1644" s="192">
        <f t="shared" si="52"/>
        <v>2.6361996392062541</v>
      </c>
      <c r="E1644">
        <v>1.3407072230601669E-2</v>
      </c>
      <c r="F1644">
        <v>1641</v>
      </c>
      <c r="G1644">
        <f t="shared" ca="1" si="53"/>
        <v>-1.9652613726081982E-2</v>
      </c>
    </row>
    <row r="1645" spans="2:7" x14ac:dyDescent="0.35">
      <c r="B1645" s="191">
        <v>36924</v>
      </c>
      <c r="C1645" s="72">
        <v>16.63</v>
      </c>
      <c r="D1645" s="192">
        <f t="shared" si="52"/>
        <v>-0.97606471020020436</v>
      </c>
      <c r="E1645">
        <v>1.3406459475929333E-2</v>
      </c>
      <c r="F1645">
        <v>1642</v>
      </c>
      <c r="G1645">
        <f t="shared" ca="1" si="53"/>
        <v>2.8384863325355402E-3</v>
      </c>
    </row>
    <row r="1646" spans="2:7" x14ac:dyDescent="0.35">
      <c r="B1646" s="191">
        <v>44735</v>
      </c>
      <c r="C1646" s="72">
        <v>694.79</v>
      </c>
      <c r="D1646" s="192">
        <f t="shared" si="52"/>
        <v>5.9057747738793358</v>
      </c>
      <c r="E1646">
        <v>1.3404317386231046E-2</v>
      </c>
      <c r="F1646">
        <v>1643</v>
      </c>
      <c r="G1646">
        <f t="shared" ca="1" si="53"/>
        <v>-5.5898045862398909E-4</v>
      </c>
    </row>
    <row r="1647" spans="2:7" x14ac:dyDescent="0.35">
      <c r="B1647" s="191">
        <v>40960</v>
      </c>
      <c r="C1647" s="72">
        <v>100.61</v>
      </c>
      <c r="D1647" s="192">
        <f t="shared" si="52"/>
        <v>0.4767356524291797</v>
      </c>
      <c r="E1647">
        <v>1.3396454472199837E-2</v>
      </c>
      <c r="F1647">
        <v>1644</v>
      </c>
      <c r="G1647">
        <f t="shared" ca="1" si="53"/>
        <v>-3.1896561299163038E-2</v>
      </c>
    </row>
    <row r="1648" spans="2:7" x14ac:dyDescent="0.35">
      <c r="B1648" s="191">
        <v>38700</v>
      </c>
      <c r="C1648" s="72">
        <v>68.13</v>
      </c>
      <c r="D1648" s="192">
        <f t="shared" si="52"/>
        <v>0.57891077636152954</v>
      </c>
      <c r="E1648">
        <v>1.3386880856760319E-2</v>
      </c>
      <c r="F1648">
        <v>1645</v>
      </c>
      <c r="G1648">
        <f t="shared" ca="1" si="53"/>
        <v>1.1286812753137686E-2</v>
      </c>
    </row>
    <row r="1649" spans="2:7" x14ac:dyDescent="0.35">
      <c r="B1649" s="191">
        <v>39878</v>
      </c>
      <c r="C1649" s="72">
        <v>43.15</v>
      </c>
      <c r="D1649" s="192">
        <f t="shared" si="52"/>
        <v>-0.7807864255232676</v>
      </c>
      <c r="E1649">
        <v>1.3386566463128302E-2</v>
      </c>
      <c r="F1649">
        <v>1646</v>
      </c>
      <c r="G1649">
        <f t="shared" ca="1" si="53"/>
        <v>5.5231572090106333E-3</v>
      </c>
    </row>
    <row r="1650" spans="2:7" x14ac:dyDescent="0.35">
      <c r="B1650" s="191">
        <v>42990</v>
      </c>
      <c r="C1650" s="72">
        <v>196.84</v>
      </c>
      <c r="D1650" s="192">
        <f t="shared" si="52"/>
        <v>18.983756345177667</v>
      </c>
      <c r="E1650">
        <v>1.3385502471169763E-2</v>
      </c>
      <c r="F1650">
        <v>1647</v>
      </c>
      <c r="G1650">
        <f t="shared" ca="1" si="53"/>
        <v>-3.4928450009529204E-2</v>
      </c>
    </row>
    <row r="1651" spans="2:7" x14ac:dyDescent="0.35">
      <c r="B1651" s="191">
        <v>37113</v>
      </c>
      <c r="C1651" s="72">
        <v>9.85</v>
      </c>
      <c r="D1651" s="192">
        <f t="shared" si="52"/>
        <v>-0.86737579103271845</v>
      </c>
      <c r="E1651">
        <v>1.337448559670773E-2</v>
      </c>
      <c r="F1651">
        <v>1648</v>
      </c>
      <c r="G1651">
        <f t="shared" ca="1" si="53"/>
        <v>1.2384949887612377E-2</v>
      </c>
    </row>
    <row r="1652" spans="2:7" x14ac:dyDescent="0.35">
      <c r="B1652" s="191">
        <v>40128</v>
      </c>
      <c r="C1652" s="72">
        <v>74.27</v>
      </c>
      <c r="D1652" s="192">
        <f t="shared" si="52"/>
        <v>1.3326005025125629</v>
      </c>
      <c r="E1652">
        <v>1.3371537726838412E-2</v>
      </c>
      <c r="F1652">
        <v>1649</v>
      </c>
      <c r="G1652">
        <f t="shared" ca="1" si="53"/>
        <v>1.2103185574380566E-2</v>
      </c>
    </row>
    <row r="1653" spans="2:7" x14ac:dyDescent="0.35">
      <c r="B1653" s="191">
        <v>36546</v>
      </c>
      <c r="C1653" s="72">
        <v>31.84</v>
      </c>
      <c r="D1653" s="192">
        <f t="shared" si="52"/>
        <v>2.4989010989010989</v>
      </c>
      <c r="E1653">
        <v>1.3367281985996016E-2</v>
      </c>
      <c r="F1653">
        <v>1650</v>
      </c>
      <c r="G1653">
        <f t="shared" ca="1" si="53"/>
        <v>-7.0355232322179447E-3</v>
      </c>
    </row>
    <row r="1654" spans="2:7" x14ac:dyDescent="0.35">
      <c r="B1654" s="191">
        <v>37194</v>
      </c>
      <c r="C1654" s="72">
        <v>9.1</v>
      </c>
      <c r="D1654" s="192">
        <f t="shared" si="52"/>
        <v>-0.88352745424292845</v>
      </c>
      <c r="E1654">
        <v>1.3363028953229383E-2</v>
      </c>
      <c r="F1654">
        <v>1651</v>
      </c>
      <c r="G1654">
        <f t="shared" ca="1" si="53"/>
        <v>-3.8544060104711577E-3</v>
      </c>
    </row>
    <row r="1655" spans="2:7" x14ac:dyDescent="0.35">
      <c r="B1655" s="191">
        <v>40051</v>
      </c>
      <c r="C1655" s="72">
        <v>78.13</v>
      </c>
      <c r="D1655" s="192">
        <f t="shared" si="52"/>
        <v>-0.40180690605619795</v>
      </c>
      <c r="E1655">
        <v>1.335927367055767E-2</v>
      </c>
      <c r="F1655">
        <v>1652</v>
      </c>
      <c r="G1655">
        <f t="shared" ca="1" si="53"/>
        <v>3.2394155174776985E-2</v>
      </c>
    </row>
    <row r="1656" spans="2:7" x14ac:dyDescent="0.35">
      <c r="B1656" s="191">
        <v>41834</v>
      </c>
      <c r="C1656" s="72">
        <v>130.61000000000001</v>
      </c>
      <c r="D1656" s="192">
        <f t="shared" si="52"/>
        <v>-0.7866093747447187</v>
      </c>
      <c r="E1656">
        <v>1.3344712545581672E-2</v>
      </c>
      <c r="F1656">
        <v>1653</v>
      </c>
      <c r="G1656">
        <f t="shared" ca="1" si="53"/>
        <v>-3.8661116329258209E-3</v>
      </c>
    </row>
    <row r="1657" spans="2:7" x14ac:dyDescent="0.35">
      <c r="B1657" s="191">
        <v>44327</v>
      </c>
      <c r="C1657" s="72">
        <v>612.07000000000005</v>
      </c>
      <c r="D1657" s="192">
        <f t="shared" si="52"/>
        <v>19.147136273864387</v>
      </c>
      <c r="E1657">
        <v>1.3344149931292737E-2</v>
      </c>
      <c r="F1657">
        <v>1654</v>
      </c>
      <c r="G1657">
        <f t="shared" ca="1" si="53"/>
        <v>-2.0387396721815553E-4</v>
      </c>
    </row>
    <row r="1658" spans="2:7" x14ac:dyDescent="0.35">
      <c r="B1658" s="191">
        <v>38274</v>
      </c>
      <c r="C1658" s="72">
        <v>30.38</v>
      </c>
      <c r="D1658" s="192">
        <f t="shared" si="52"/>
        <v>0.81698564593301448</v>
      </c>
      <c r="E1658">
        <v>1.3342228152101399E-2</v>
      </c>
      <c r="F1658">
        <v>1655</v>
      </c>
      <c r="G1658">
        <f t="shared" ca="1" si="53"/>
        <v>-1.0661109383143148E-2</v>
      </c>
    </row>
    <row r="1659" spans="2:7" x14ac:dyDescent="0.35">
      <c r="B1659" s="191">
        <v>36059</v>
      </c>
      <c r="C1659" s="72">
        <v>16.72</v>
      </c>
      <c r="D1659" s="192">
        <f t="shared" si="52"/>
        <v>-0.87360145146658608</v>
      </c>
      <c r="E1659">
        <v>1.3333333333333197E-2</v>
      </c>
      <c r="F1659">
        <v>1656</v>
      </c>
      <c r="G1659">
        <f t="shared" ca="1" si="53"/>
        <v>-1.2711017131490327E-2</v>
      </c>
    </row>
    <row r="1660" spans="2:7" x14ac:dyDescent="0.35">
      <c r="B1660" s="191">
        <v>42045</v>
      </c>
      <c r="C1660" s="72">
        <v>132.28</v>
      </c>
      <c r="D1660" s="192">
        <f t="shared" si="52"/>
        <v>1.2280613104261411</v>
      </c>
      <c r="E1660">
        <v>1.3329247740156314E-2</v>
      </c>
      <c r="F1660">
        <v>1657</v>
      </c>
      <c r="G1660">
        <f t="shared" ca="1" si="53"/>
        <v>-1.6051038173225098E-2</v>
      </c>
    </row>
    <row r="1661" spans="2:7" x14ac:dyDescent="0.35">
      <c r="B1661" s="191">
        <v>40010</v>
      </c>
      <c r="C1661" s="72">
        <v>59.37</v>
      </c>
      <c r="D1661" s="192">
        <f t="shared" si="52"/>
        <v>-0.18904521240267724</v>
      </c>
      <c r="E1661">
        <v>1.3312852022529409E-2</v>
      </c>
      <c r="F1661">
        <v>1658</v>
      </c>
      <c r="G1661">
        <f t="shared" ca="1" si="53"/>
        <v>1.7804892736496946E-2</v>
      </c>
    </row>
    <row r="1662" spans="2:7" x14ac:dyDescent="0.35">
      <c r="B1662" s="191">
        <v>40830</v>
      </c>
      <c r="C1662" s="72">
        <v>73.209999999999994</v>
      </c>
      <c r="D1662" s="192">
        <f t="shared" si="52"/>
        <v>1.8222821896684653</v>
      </c>
      <c r="E1662">
        <v>1.3287197231833803E-2</v>
      </c>
      <c r="F1662">
        <v>1659</v>
      </c>
      <c r="G1662">
        <f t="shared" ca="1" si="53"/>
        <v>5.2925350857050552E-3</v>
      </c>
    </row>
    <row r="1663" spans="2:7" x14ac:dyDescent="0.35">
      <c r="B1663" s="191">
        <v>38169</v>
      </c>
      <c r="C1663" s="72">
        <v>25.94</v>
      </c>
      <c r="D1663" s="192">
        <f t="shared" si="52"/>
        <v>-0.75372638374632106</v>
      </c>
      <c r="E1663">
        <v>1.3281249999999911E-2</v>
      </c>
      <c r="F1663">
        <v>1660</v>
      </c>
      <c r="G1663">
        <f t="shared" ca="1" si="53"/>
        <v>3.5522204307899811E-2</v>
      </c>
    </row>
    <row r="1664" spans="2:7" x14ac:dyDescent="0.35">
      <c r="B1664" s="191">
        <v>40479</v>
      </c>
      <c r="C1664" s="72">
        <v>105.33</v>
      </c>
      <c r="D1664" s="192">
        <f t="shared" si="52"/>
        <v>5.8933246073298431</v>
      </c>
      <c r="E1664">
        <v>1.3275613275613329E-2</v>
      </c>
      <c r="F1664">
        <v>1661</v>
      </c>
      <c r="G1664">
        <f t="shared" ca="1" si="53"/>
        <v>-9.7764981512062019E-3</v>
      </c>
    </row>
    <row r="1665" spans="2:7" x14ac:dyDescent="0.35">
      <c r="B1665" s="191">
        <v>36040</v>
      </c>
      <c r="C1665" s="72">
        <v>15.28</v>
      </c>
      <c r="D1665" s="192">
        <f t="shared" si="52"/>
        <v>-0.98189809385032756</v>
      </c>
      <c r="E1665">
        <v>1.3262599469495928E-2</v>
      </c>
      <c r="F1665">
        <v>1662</v>
      </c>
      <c r="G1665">
        <f t="shared" ca="1" si="53"/>
        <v>7.3830546965409733E-3</v>
      </c>
    </row>
    <row r="1666" spans="2:7" x14ac:dyDescent="0.35">
      <c r="B1666" s="191">
        <v>44447</v>
      </c>
      <c r="C1666" s="72">
        <v>844.11</v>
      </c>
      <c r="D1666" s="192">
        <f t="shared" si="52"/>
        <v>10.256300840112015</v>
      </c>
      <c r="E1666">
        <v>1.3252187691310313E-2</v>
      </c>
      <c r="F1666">
        <v>1663</v>
      </c>
      <c r="G1666">
        <f t="shared" ca="1" si="53"/>
        <v>-1.6357141706758987E-2</v>
      </c>
    </row>
    <row r="1667" spans="2:7" x14ac:dyDescent="0.35">
      <c r="B1667" s="191">
        <v>40718</v>
      </c>
      <c r="C1667" s="72">
        <v>74.989999999999995</v>
      </c>
      <c r="D1667" s="192">
        <f t="shared" si="52"/>
        <v>1.4498529892192091</v>
      </c>
      <c r="E1667">
        <v>1.3241453857586682E-2</v>
      </c>
      <c r="F1667">
        <v>1664</v>
      </c>
      <c r="G1667">
        <f t="shared" ca="1" si="53"/>
        <v>1.0175684131758834E-2</v>
      </c>
    </row>
    <row r="1668" spans="2:7" x14ac:dyDescent="0.35">
      <c r="B1668" s="191">
        <v>38314</v>
      </c>
      <c r="C1668" s="72">
        <v>30.61</v>
      </c>
      <c r="D1668" s="192">
        <f t="shared" ref="D1668:D1731" si="54">C1668/C1669-1</f>
        <v>1.6617391304347824</v>
      </c>
      <c r="E1668">
        <v>1.3240648791790655E-2</v>
      </c>
      <c r="F1668">
        <v>1665</v>
      </c>
      <c r="G1668">
        <f t="shared" ca="1" si="53"/>
        <v>2.9326745549237945E-2</v>
      </c>
    </row>
    <row r="1669" spans="2:7" x14ac:dyDescent="0.35">
      <c r="B1669" s="191">
        <v>37083</v>
      </c>
      <c r="C1669" s="72">
        <v>11.5</v>
      </c>
      <c r="D1669" s="192">
        <f t="shared" si="54"/>
        <v>-0.92105443811354426</v>
      </c>
      <c r="E1669">
        <v>1.3215859030837107E-2</v>
      </c>
      <c r="F1669">
        <v>1666</v>
      </c>
      <c r="G1669">
        <f t="shared" ref="G1669:G1732" ca="1" si="55">_xlfn.NORM.INV(RAND(),M$5,M$6)</f>
        <v>2.2048932755919872E-2</v>
      </c>
    </row>
    <row r="1670" spans="2:7" x14ac:dyDescent="0.35">
      <c r="B1670" s="191">
        <v>41255</v>
      </c>
      <c r="C1670" s="72">
        <v>145.66999999999999</v>
      </c>
      <c r="D1670" s="192">
        <f t="shared" si="54"/>
        <v>-1.1656609983544675E-3</v>
      </c>
      <c r="E1670">
        <v>1.3215552618765836E-2</v>
      </c>
      <c r="F1670">
        <v>1667</v>
      </c>
      <c r="G1670">
        <f t="shared" ca="1" si="55"/>
        <v>-5.5145931816335828E-2</v>
      </c>
    </row>
    <row r="1671" spans="2:7" x14ac:dyDescent="0.35">
      <c r="B1671" s="191">
        <v>41815</v>
      </c>
      <c r="C1671" s="72">
        <v>145.84</v>
      </c>
      <c r="D1671" s="192">
        <f t="shared" si="54"/>
        <v>0.31934141487244427</v>
      </c>
      <c r="E1671">
        <v>1.3199944421286691E-2</v>
      </c>
      <c r="F1671">
        <v>1668</v>
      </c>
      <c r="G1671">
        <f t="shared" ca="1" si="55"/>
        <v>-1.893625375705147E-2</v>
      </c>
    </row>
    <row r="1672" spans="2:7" x14ac:dyDescent="0.35">
      <c r="B1672" s="191">
        <v>41178</v>
      </c>
      <c r="C1672" s="72">
        <v>110.54</v>
      </c>
      <c r="D1672" s="192">
        <f t="shared" si="54"/>
        <v>2.4254725751471953</v>
      </c>
      <c r="E1672">
        <v>1.3198900091659249E-2</v>
      </c>
      <c r="F1672">
        <v>1669</v>
      </c>
      <c r="G1672">
        <f t="shared" ca="1" si="55"/>
        <v>-1.5956874238439247E-2</v>
      </c>
    </row>
    <row r="1673" spans="2:7" x14ac:dyDescent="0.35">
      <c r="B1673" s="191">
        <v>38323</v>
      </c>
      <c r="C1673" s="72">
        <v>32.270000000000003</v>
      </c>
      <c r="D1673" s="192">
        <f t="shared" si="54"/>
        <v>-0.65022761760242798</v>
      </c>
      <c r="E1673">
        <v>1.318681318681314E-2</v>
      </c>
      <c r="F1673">
        <v>1670</v>
      </c>
      <c r="G1673">
        <f t="shared" ca="1" si="55"/>
        <v>1.5799979071413211E-4</v>
      </c>
    </row>
    <row r="1674" spans="2:7" x14ac:dyDescent="0.35">
      <c r="B1674" s="191">
        <v>42417</v>
      </c>
      <c r="C1674" s="72">
        <v>92.26</v>
      </c>
      <c r="D1674" s="192">
        <f t="shared" si="54"/>
        <v>0.39513080296385916</v>
      </c>
      <c r="E1674">
        <v>1.3178124313639294E-2</v>
      </c>
      <c r="F1674">
        <v>1671</v>
      </c>
      <c r="G1674">
        <f t="shared" ca="1" si="55"/>
        <v>-1.8184315467899673E-2</v>
      </c>
    </row>
    <row r="1675" spans="2:7" x14ac:dyDescent="0.35">
      <c r="B1675" s="191">
        <v>39561</v>
      </c>
      <c r="C1675" s="72">
        <v>66.13</v>
      </c>
      <c r="D1675" s="192">
        <f t="shared" si="54"/>
        <v>1.8652512998266899</v>
      </c>
      <c r="E1675">
        <v>1.3176037996016632E-2</v>
      </c>
      <c r="F1675">
        <v>1672</v>
      </c>
      <c r="G1675">
        <f t="shared" ca="1" si="55"/>
        <v>1.1842337344281546E-2</v>
      </c>
    </row>
    <row r="1676" spans="2:7" x14ac:dyDescent="0.35">
      <c r="B1676" s="191">
        <v>36171</v>
      </c>
      <c r="C1676" s="72">
        <v>23.08</v>
      </c>
      <c r="D1676" s="192">
        <f t="shared" si="54"/>
        <v>-0.89831255231968987</v>
      </c>
      <c r="E1676">
        <v>1.3169446883230851E-2</v>
      </c>
      <c r="F1676">
        <v>1673</v>
      </c>
      <c r="G1676">
        <f t="shared" ca="1" si="55"/>
        <v>5.4546792570713841E-2</v>
      </c>
    </row>
    <row r="1677" spans="2:7" x14ac:dyDescent="0.35">
      <c r="B1677" s="191">
        <v>43308</v>
      </c>
      <c r="C1677" s="72">
        <v>226.97</v>
      </c>
      <c r="D1677" s="192">
        <f t="shared" si="54"/>
        <v>-5.1723417589304321E-2</v>
      </c>
      <c r="E1677">
        <v>1.3168467101151604E-2</v>
      </c>
      <c r="F1677">
        <v>1674</v>
      </c>
      <c r="G1677">
        <f t="shared" ca="1" si="55"/>
        <v>-1.573222667571508E-2</v>
      </c>
    </row>
    <row r="1678" spans="2:7" x14ac:dyDescent="0.35">
      <c r="B1678" s="191">
        <v>43245</v>
      </c>
      <c r="C1678" s="72">
        <v>239.35</v>
      </c>
      <c r="D1678" s="192">
        <f t="shared" si="54"/>
        <v>3.4348712247544935</v>
      </c>
      <c r="E1678">
        <v>1.3164578394852633E-2</v>
      </c>
      <c r="F1678">
        <v>1675</v>
      </c>
      <c r="G1678">
        <f t="shared" ca="1" si="55"/>
        <v>-2.6703798729962987E-2</v>
      </c>
    </row>
    <row r="1679" spans="2:7" x14ac:dyDescent="0.35">
      <c r="B1679" s="191">
        <v>39645</v>
      </c>
      <c r="C1679" s="72">
        <v>53.97</v>
      </c>
      <c r="D1679" s="192">
        <f t="shared" si="54"/>
        <v>-0.15671875000000002</v>
      </c>
      <c r="E1679">
        <v>1.3140604467805517E-2</v>
      </c>
      <c r="F1679">
        <v>1676</v>
      </c>
      <c r="G1679">
        <f t="shared" ca="1" si="55"/>
        <v>-2.0682443205406412E-2</v>
      </c>
    </row>
    <row r="1680" spans="2:7" x14ac:dyDescent="0.35">
      <c r="B1680" s="191">
        <v>39518</v>
      </c>
      <c r="C1680" s="72">
        <v>64</v>
      </c>
      <c r="D1680" s="192">
        <f t="shared" si="54"/>
        <v>-0.52844090775125263</v>
      </c>
      <c r="E1680">
        <v>1.3139148329903483E-2</v>
      </c>
      <c r="F1680">
        <v>1677</v>
      </c>
      <c r="G1680">
        <f t="shared" ca="1" si="55"/>
        <v>1.0138942894398277E-2</v>
      </c>
    </row>
    <row r="1681" spans="2:7" x14ac:dyDescent="0.35">
      <c r="B1681" s="191">
        <v>42822</v>
      </c>
      <c r="C1681" s="72">
        <v>135.72</v>
      </c>
      <c r="D1681" s="192">
        <f t="shared" si="54"/>
        <v>-0.80214301333916471</v>
      </c>
      <c r="E1681">
        <v>1.3138250223947434E-2</v>
      </c>
      <c r="F1681">
        <v>1678</v>
      </c>
      <c r="G1681">
        <f t="shared" ca="1" si="55"/>
        <v>-2.5623785244000566E-2</v>
      </c>
    </row>
    <row r="1682" spans="2:7" x14ac:dyDescent="0.35">
      <c r="B1682" s="191">
        <v>44552</v>
      </c>
      <c r="C1682" s="72">
        <v>685.95</v>
      </c>
      <c r="D1682" s="192">
        <f t="shared" si="54"/>
        <v>13.52360787634978</v>
      </c>
      <c r="E1682">
        <v>1.3115335194292976E-2</v>
      </c>
      <c r="F1682">
        <v>1679</v>
      </c>
      <c r="G1682">
        <f t="shared" ca="1" si="55"/>
        <v>1.8422479265153845E-2</v>
      </c>
    </row>
    <row r="1683" spans="2:7" x14ac:dyDescent="0.35">
      <c r="B1683" s="191">
        <v>39185</v>
      </c>
      <c r="C1683" s="72">
        <v>47.23</v>
      </c>
      <c r="D1683" s="192">
        <f t="shared" si="54"/>
        <v>-0.93231487983490735</v>
      </c>
      <c r="E1683">
        <v>1.3084513084512972E-2</v>
      </c>
      <c r="F1683">
        <v>1680</v>
      </c>
      <c r="G1683">
        <f t="shared" ca="1" si="55"/>
        <v>3.4147797526070334E-2</v>
      </c>
    </row>
    <row r="1684" spans="2:7" x14ac:dyDescent="0.35">
      <c r="B1684" s="191">
        <v>44592</v>
      </c>
      <c r="C1684" s="72">
        <v>697.79</v>
      </c>
      <c r="D1684" s="192">
        <f t="shared" si="54"/>
        <v>4.4578803285099724</v>
      </c>
      <c r="E1684">
        <v>1.3081099915793093E-2</v>
      </c>
      <c r="F1684">
        <v>1681</v>
      </c>
      <c r="G1684">
        <f t="shared" ca="1" si="55"/>
        <v>-2.1715951558564619E-2</v>
      </c>
    </row>
    <row r="1685" spans="2:7" x14ac:dyDescent="0.35">
      <c r="B1685" s="191">
        <v>41402</v>
      </c>
      <c r="C1685" s="72">
        <v>127.85</v>
      </c>
      <c r="D1685" s="192">
        <f t="shared" si="54"/>
        <v>0.52656716417910432</v>
      </c>
      <c r="E1685">
        <v>1.3074484944532339E-2</v>
      </c>
      <c r="F1685">
        <v>1682</v>
      </c>
      <c r="G1685">
        <f t="shared" ca="1" si="55"/>
        <v>7.2864415678214906E-3</v>
      </c>
    </row>
    <row r="1686" spans="2:7" x14ac:dyDescent="0.35">
      <c r="B1686" s="191">
        <v>40191</v>
      </c>
      <c r="C1686" s="72">
        <v>83.75</v>
      </c>
      <c r="D1686" s="192">
        <f t="shared" si="54"/>
        <v>1.767680105750165</v>
      </c>
      <c r="E1686">
        <v>1.306398935526798E-2</v>
      </c>
      <c r="F1686">
        <v>1683</v>
      </c>
      <c r="G1686">
        <f t="shared" ca="1" si="55"/>
        <v>-7.7178662793135934E-3</v>
      </c>
    </row>
    <row r="1687" spans="2:7" x14ac:dyDescent="0.35">
      <c r="B1687" s="191">
        <v>38299</v>
      </c>
      <c r="C1687" s="72">
        <v>30.26</v>
      </c>
      <c r="D1687" s="192">
        <f t="shared" si="54"/>
        <v>-0.95903559003100081</v>
      </c>
      <c r="E1687">
        <v>1.3056578506863037E-2</v>
      </c>
      <c r="F1687">
        <v>1684</v>
      </c>
      <c r="G1687">
        <f t="shared" ca="1" si="55"/>
        <v>2.6893185251177489E-2</v>
      </c>
    </row>
    <row r="1688" spans="2:7" x14ac:dyDescent="0.35">
      <c r="B1688" s="191">
        <v>45044</v>
      </c>
      <c r="C1688" s="72">
        <v>738.69</v>
      </c>
      <c r="D1688" s="192">
        <f t="shared" si="54"/>
        <v>2.7307575757575759</v>
      </c>
      <c r="E1688">
        <v>1.3055940315701564E-2</v>
      </c>
      <c r="F1688">
        <v>1685</v>
      </c>
      <c r="G1688">
        <f t="shared" ca="1" si="55"/>
        <v>1.0906664440067904E-2</v>
      </c>
    </row>
    <row r="1689" spans="2:7" x14ac:dyDescent="0.35">
      <c r="B1689" s="191">
        <v>42996</v>
      </c>
      <c r="C1689" s="72">
        <v>198</v>
      </c>
      <c r="D1689" s="192">
        <f t="shared" si="54"/>
        <v>3.6432160804020119E-2</v>
      </c>
      <c r="E1689">
        <v>1.304681504221028E-2</v>
      </c>
      <c r="F1689">
        <v>1686</v>
      </c>
      <c r="G1689">
        <f t="shared" ca="1" si="55"/>
        <v>3.4368843419010857E-2</v>
      </c>
    </row>
    <row r="1690" spans="2:7" x14ac:dyDescent="0.35">
      <c r="B1690" s="191">
        <v>43007</v>
      </c>
      <c r="C1690" s="72">
        <v>191.04</v>
      </c>
      <c r="D1690" s="192">
        <f t="shared" si="54"/>
        <v>12.665236051502145</v>
      </c>
      <c r="E1690">
        <v>1.3044861597200086E-2</v>
      </c>
      <c r="F1690">
        <v>1687</v>
      </c>
      <c r="G1690">
        <f t="shared" ca="1" si="55"/>
        <v>-1.1103327007250899E-2</v>
      </c>
    </row>
    <row r="1691" spans="2:7" x14ac:dyDescent="0.35">
      <c r="B1691" s="191">
        <v>35459</v>
      </c>
      <c r="C1691" s="72">
        <v>13.98</v>
      </c>
      <c r="D1691" s="192">
        <f t="shared" si="54"/>
        <v>-0.84622153778462217</v>
      </c>
      <c r="E1691">
        <v>1.304347826086949E-2</v>
      </c>
      <c r="F1691">
        <v>1688</v>
      </c>
      <c r="G1691">
        <f t="shared" ca="1" si="55"/>
        <v>-4.426127417064845E-2</v>
      </c>
    </row>
    <row r="1692" spans="2:7" x14ac:dyDescent="0.35">
      <c r="B1692" s="191">
        <v>40940</v>
      </c>
      <c r="C1692" s="72">
        <v>90.91</v>
      </c>
      <c r="D1692" s="192">
        <f t="shared" si="54"/>
        <v>1.3854631330359486</v>
      </c>
      <c r="E1692">
        <v>1.3037664363717338E-2</v>
      </c>
      <c r="F1692">
        <v>1689</v>
      </c>
      <c r="G1692">
        <f t="shared" ca="1" si="55"/>
        <v>-5.438727082543534E-2</v>
      </c>
    </row>
    <row r="1693" spans="2:7" x14ac:dyDescent="0.35">
      <c r="B1693" s="191">
        <v>38468</v>
      </c>
      <c r="C1693" s="72">
        <v>38.11</v>
      </c>
      <c r="D1693" s="192">
        <f t="shared" si="54"/>
        <v>1.8783987915407856</v>
      </c>
      <c r="E1693">
        <v>1.3024986709197384E-2</v>
      </c>
      <c r="F1693">
        <v>1690</v>
      </c>
      <c r="G1693">
        <f t="shared" ca="1" si="55"/>
        <v>2.2207801197384358E-2</v>
      </c>
    </row>
    <row r="1694" spans="2:7" x14ac:dyDescent="0.35">
      <c r="B1694" s="191">
        <v>35480</v>
      </c>
      <c r="C1694" s="72">
        <v>13.24</v>
      </c>
      <c r="D1694" s="192">
        <f t="shared" si="54"/>
        <v>-0.9034703995333917</v>
      </c>
      <c r="E1694">
        <v>1.3006885998469775E-2</v>
      </c>
      <c r="F1694">
        <v>1691</v>
      </c>
      <c r="G1694">
        <f t="shared" ca="1" si="55"/>
        <v>-2.4772476494874275E-3</v>
      </c>
    </row>
    <row r="1695" spans="2:7" x14ac:dyDescent="0.35">
      <c r="B1695" s="191">
        <v>42845</v>
      </c>
      <c r="C1695" s="72">
        <v>137.16</v>
      </c>
      <c r="D1695" s="192">
        <f t="shared" si="54"/>
        <v>-0.87922335226522252</v>
      </c>
      <c r="E1695">
        <v>1.2998522895125486E-2</v>
      </c>
      <c r="F1695">
        <v>1692</v>
      </c>
      <c r="G1695">
        <f t="shared" ca="1" si="55"/>
        <v>-2.6166932032033449E-2</v>
      </c>
    </row>
    <row r="1696" spans="2:7" x14ac:dyDescent="0.35">
      <c r="B1696" s="191">
        <v>45310</v>
      </c>
      <c r="C1696" s="72">
        <v>1135.6500000000001</v>
      </c>
      <c r="D1696" s="192">
        <f t="shared" si="54"/>
        <v>2.382755449775531E-2</v>
      </c>
      <c r="E1696">
        <v>1.2996396332108473E-2</v>
      </c>
      <c r="F1696">
        <v>1693</v>
      </c>
      <c r="G1696">
        <f t="shared" ca="1" si="55"/>
        <v>-3.2465680427977553E-2</v>
      </c>
    </row>
    <row r="1697" spans="2:7" x14ac:dyDescent="0.35">
      <c r="B1697" s="191">
        <v>45461</v>
      </c>
      <c r="C1697" s="72">
        <v>1109.22</v>
      </c>
      <c r="D1697" s="192">
        <f t="shared" si="54"/>
        <v>0.49004594180704464</v>
      </c>
      <c r="E1697">
        <v>1.2986301369863007E-2</v>
      </c>
      <c r="F1697">
        <v>1694</v>
      </c>
      <c r="G1697">
        <f t="shared" ca="1" si="55"/>
        <v>2.605347605611302E-2</v>
      </c>
    </row>
    <row r="1698" spans="2:7" x14ac:dyDescent="0.35">
      <c r="B1698" s="191">
        <v>44389</v>
      </c>
      <c r="C1698" s="72">
        <v>744.42</v>
      </c>
      <c r="D1698" s="192">
        <f t="shared" si="54"/>
        <v>12.798331788693233</v>
      </c>
      <c r="E1698">
        <v>1.2981711299804077E-2</v>
      </c>
      <c r="F1698">
        <v>1695</v>
      </c>
      <c r="G1698">
        <f t="shared" ca="1" si="55"/>
        <v>1.7601195466368142E-2</v>
      </c>
    </row>
    <row r="1699" spans="2:7" x14ac:dyDescent="0.35">
      <c r="B1699" s="191">
        <v>39638</v>
      </c>
      <c r="C1699" s="72">
        <v>53.95</v>
      </c>
      <c r="D1699" s="192">
        <f t="shared" si="54"/>
        <v>-0.54663865546218493</v>
      </c>
      <c r="E1699">
        <v>1.2955313556139769E-2</v>
      </c>
      <c r="F1699">
        <v>1696</v>
      </c>
      <c r="G1699">
        <f t="shared" ca="1" si="55"/>
        <v>-4.9403690938602425E-3</v>
      </c>
    </row>
    <row r="1700" spans="2:7" x14ac:dyDescent="0.35">
      <c r="B1700" s="191">
        <v>41386</v>
      </c>
      <c r="C1700" s="72">
        <v>119</v>
      </c>
      <c r="D1700" s="192">
        <f t="shared" si="54"/>
        <v>-0.89207621777024027</v>
      </c>
      <c r="E1700">
        <v>1.2938372488934258E-2</v>
      </c>
      <c r="F1700">
        <v>1697</v>
      </c>
      <c r="G1700">
        <f t="shared" ca="1" si="55"/>
        <v>2.2299653528476873E-2</v>
      </c>
    </row>
    <row r="1701" spans="2:7" x14ac:dyDescent="0.35">
      <c r="B1701" s="191">
        <v>45764</v>
      </c>
      <c r="C1701" s="72">
        <v>1102.6300000000001</v>
      </c>
      <c r="D1701" s="192">
        <f t="shared" si="54"/>
        <v>0.42016460375317188</v>
      </c>
      <c r="E1701">
        <v>1.293463782095472E-2</v>
      </c>
      <c r="F1701">
        <v>1698</v>
      </c>
      <c r="G1701">
        <f t="shared" ca="1" si="55"/>
        <v>-1.4609697255699943E-2</v>
      </c>
    </row>
    <row r="1702" spans="2:7" x14ac:dyDescent="0.35">
      <c r="B1702" s="191">
        <v>44834</v>
      </c>
      <c r="C1702" s="72">
        <v>776.41</v>
      </c>
      <c r="D1702" s="192">
        <f t="shared" si="54"/>
        <v>5.9699455416490466E-2</v>
      </c>
      <c r="E1702">
        <v>1.2928897586431898E-2</v>
      </c>
      <c r="F1702">
        <v>1699</v>
      </c>
      <c r="G1702">
        <f t="shared" ca="1" si="55"/>
        <v>-9.1072885696268074E-3</v>
      </c>
    </row>
    <row r="1703" spans="2:7" x14ac:dyDescent="0.35">
      <c r="B1703" s="191">
        <v>44718</v>
      </c>
      <c r="C1703" s="72">
        <v>732.67</v>
      </c>
      <c r="D1703" s="192">
        <f t="shared" si="54"/>
        <v>3.7418937285612586</v>
      </c>
      <c r="E1703">
        <v>1.2926505557705914E-2</v>
      </c>
      <c r="F1703">
        <v>1700</v>
      </c>
      <c r="G1703">
        <f t="shared" ca="1" si="55"/>
        <v>-2.1068118147277364E-2</v>
      </c>
    </row>
    <row r="1704" spans="2:7" x14ac:dyDescent="0.35">
      <c r="B1704" s="191">
        <v>42951</v>
      </c>
      <c r="C1704" s="72">
        <v>154.51</v>
      </c>
      <c r="D1704" s="192">
        <f t="shared" si="54"/>
        <v>3.9238368387507965</v>
      </c>
      <c r="E1704">
        <v>1.29146453389275E-2</v>
      </c>
      <c r="F1704">
        <v>1701</v>
      </c>
      <c r="G1704">
        <f t="shared" ca="1" si="55"/>
        <v>-3.8188153471946255E-2</v>
      </c>
    </row>
    <row r="1705" spans="2:7" x14ac:dyDescent="0.35">
      <c r="B1705" s="191">
        <v>36468</v>
      </c>
      <c r="C1705" s="72">
        <v>31.38</v>
      </c>
      <c r="D1705" s="192">
        <f t="shared" si="54"/>
        <v>0.24920382165605082</v>
      </c>
      <c r="E1705">
        <v>1.291155584247905E-2</v>
      </c>
      <c r="F1705">
        <v>1702</v>
      </c>
      <c r="G1705">
        <f t="shared" ca="1" si="55"/>
        <v>2.331628878840444E-2</v>
      </c>
    </row>
    <row r="1706" spans="2:7" x14ac:dyDescent="0.35">
      <c r="B1706" s="191">
        <v>36600</v>
      </c>
      <c r="C1706" s="72">
        <v>25.12</v>
      </c>
      <c r="D1706" s="192">
        <f t="shared" si="54"/>
        <v>-0.90066041839680466</v>
      </c>
      <c r="E1706">
        <v>1.2903225806451646E-2</v>
      </c>
      <c r="F1706">
        <v>1703</v>
      </c>
      <c r="G1706">
        <f t="shared" ca="1" si="55"/>
        <v>6.7940883950344099E-4</v>
      </c>
    </row>
    <row r="1707" spans="2:7" x14ac:dyDescent="0.35">
      <c r="B1707" s="191">
        <v>43691</v>
      </c>
      <c r="C1707" s="72">
        <v>252.87</v>
      </c>
      <c r="D1707" s="192">
        <f t="shared" si="54"/>
        <v>23.7426614481409</v>
      </c>
      <c r="E1707">
        <v>1.2898057280192221E-2</v>
      </c>
      <c r="F1707">
        <v>1704</v>
      </c>
      <c r="G1707">
        <f t="shared" ca="1" si="55"/>
        <v>-3.2382615814252724E-2</v>
      </c>
    </row>
    <row r="1708" spans="2:7" x14ac:dyDescent="0.35">
      <c r="B1708" s="191">
        <v>37564</v>
      </c>
      <c r="C1708" s="72">
        <v>10.220000000000001</v>
      </c>
      <c r="D1708" s="192">
        <f t="shared" si="54"/>
        <v>-0.55175438596491233</v>
      </c>
      <c r="E1708">
        <v>1.2884043607532369E-2</v>
      </c>
      <c r="F1708">
        <v>1705</v>
      </c>
      <c r="G1708">
        <f t="shared" ca="1" si="55"/>
        <v>-5.2846009000735361E-3</v>
      </c>
    </row>
    <row r="1709" spans="2:7" x14ac:dyDescent="0.35">
      <c r="B1709" s="191">
        <v>35633</v>
      </c>
      <c r="C1709" s="72">
        <v>22.8</v>
      </c>
      <c r="D1709" s="192">
        <f t="shared" si="54"/>
        <v>-0.6028566451837658</v>
      </c>
      <c r="E1709">
        <v>1.2883163038649448E-2</v>
      </c>
      <c r="F1709">
        <v>1706</v>
      </c>
      <c r="G1709">
        <f t="shared" ca="1" si="55"/>
        <v>-1.2171571319529164E-2</v>
      </c>
    </row>
    <row r="1710" spans="2:7" x14ac:dyDescent="0.35">
      <c r="B1710" s="191">
        <v>39623</v>
      </c>
      <c r="C1710" s="72">
        <v>57.41</v>
      </c>
      <c r="D1710" s="192">
        <f t="shared" si="54"/>
        <v>-0.51703541684192822</v>
      </c>
      <c r="E1710">
        <v>1.2879322512350022E-2</v>
      </c>
      <c r="F1710">
        <v>1707</v>
      </c>
      <c r="G1710">
        <f t="shared" ca="1" si="55"/>
        <v>1.8829104496557822E-2</v>
      </c>
    </row>
    <row r="1711" spans="2:7" x14ac:dyDescent="0.35">
      <c r="B1711" s="191">
        <v>42291</v>
      </c>
      <c r="C1711" s="72">
        <v>118.87</v>
      </c>
      <c r="D1711" s="192">
        <f t="shared" si="54"/>
        <v>-0.12305422353375139</v>
      </c>
      <c r="E1711">
        <v>1.2866394001363357E-2</v>
      </c>
      <c r="F1711">
        <v>1708</v>
      </c>
      <c r="G1711">
        <f t="shared" ca="1" si="55"/>
        <v>3.5074484668400781E-3</v>
      </c>
    </row>
    <row r="1712" spans="2:7" x14ac:dyDescent="0.35">
      <c r="B1712" s="191">
        <v>41782</v>
      </c>
      <c r="C1712" s="72">
        <v>135.55000000000001</v>
      </c>
      <c r="D1712" s="192">
        <f t="shared" si="54"/>
        <v>4.7315010570824532</v>
      </c>
      <c r="E1712">
        <v>1.2852125831278371E-2</v>
      </c>
      <c r="F1712">
        <v>1709</v>
      </c>
      <c r="G1712">
        <f t="shared" ca="1" si="55"/>
        <v>9.310949601465987E-3</v>
      </c>
    </row>
    <row r="1713" spans="2:7" x14ac:dyDescent="0.35">
      <c r="B1713" s="191">
        <v>35831</v>
      </c>
      <c r="C1713" s="72">
        <v>23.65</v>
      </c>
      <c r="D1713" s="192">
        <f t="shared" si="54"/>
        <v>-0.96569729494524625</v>
      </c>
      <c r="E1713">
        <v>1.2847965738757905E-2</v>
      </c>
      <c r="F1713">
        <v>1710</v>
      </c>
      <c r="G1713">
        <f t="shared" ca="1" si="55"/>
        <v>3.4102861130072243E-2</v>
      </c>
    </row>
    <row r="1714" spans="2:7" x14ac:dyDescent="0.35">
      <c r="B1714" s="191">
        <v>44620</v>
      </c>
      <c r="C1714" s="72">
        <v>689.45</v>
      </c>
      <c r="D1714" s="192">
        <f t="shared" si="54"/>
        <v>6.7912758503785744</v>
      </c>
      <c r="E1714">
        <v>1.2824656246327448E-2</v>
      </c>
      <c r="F1714">
        <v>1711</v>
      </c>
      <c r="G1714">
        <f t="shared" ca="1" si="55"/>
        <v>-3.0530966360455353E-2</v>
      </c>
    </row>
    <row r="1715" spans="2:7" x14ac:dyDescent="0.35">
      <c r="B1715" s="191">
        <v>41080</v>
      </c>
      <c r="C1715" s="72">
        <v>88.49</v>
      </c>
      <c r="D1715" s="192">
        <f t="shared" si="54"/>
        <v>-0.3603903144199494</v>
      </c>
      <c r="E1715">
        <v>1.2819045438937637E-2</v>
      </c>
      <c r="F1715">
        <v>1712</v>
      </c>
      <c r="G1715">
        <f t="shared" ca="1" si="55"/>
        <v>1.1264073967586451E-2</v>
      </c>
    </row>
    <row r="1716" spans="2:7" x14ac:dyDescent="0.35">
      <c r="B1716" s="191">
        <v>41871</v>
      </c>
      <c r="C1716" s="72">
        <v>138.35</v>
      </c>
      <c r="D1716" s="192">
        <f t="shared" si="54"/>
        <v>-6.5139536455166014E-2</v>
      </c>
      <c r="E1716">
        <v>1.2811127379209308E-2</v>
      </c>
      <c r="F1716">
        <v>1713</v>
      </c>
      <c r="G1716">
        <f t="shared" ca="1" si="55"/>
        <v>-1.5696323953977298E-2</v>
      </c>
    </row>
    <row r="1717" spans="2:7" x14ac:dyDescent="0.35">
      <c r="B1717" s="191">
        <v>41894</v>
      </c>
      <c r="C1717" s="72">
        <v>147.99</v>
      </c>
      <c r="D1717" s="192">
        <f t="shared" si="54"/>
        <v>-0.79697639005117082</v>
      </c>
      <c r="E1717">
        <v>1.2797700520120525E-2</v>
      </c>
      <c r="F1717">
        <v>1714</v>
      </c>
      <c r="G1717">
        <f t="shared" ca="1" si="55"/>
        <v>1.5372054264225552E-2</v>
      </c>
    </row>
    <row r="1718" spans="2:7" x14ac:dyDescent="0.35">
      <c r="B1718" s="191">
        <v>44712</v>
      </c>
      <c r="C1718" s="72">
        <v>728.93</v>
      </c>
      <c r="D1718" s="192">
        <f t="shared" si="54"/>
        <v>4.2301786611178871</v>
      </c>
      <c r="E1718">
        <v>1.2796643138998309E-2</v>
      </c>
      <c r="F1718">
        <v>1715</v>
      </c>
      <c r="G1718">
        <f t="shared" ca="1" si="55"/>
        <v>-4.5620742268644068E-3</v>
      </c>
    </row>
    <row r="1719" spans="2:7" x14ac:dyDescent="0.35">
      <c r="B1719" s="191">
        <v>42870</v>
      </c>
      <c r="C1719" s="72">
        <v>139.37</v>
      </c>
      <c r="D1719" s="192">
        <f t="shared" si="54"/>
        <v>-0.37381497955699328</v>
      </c>
      <c r="E1719">
        <v>1.2789768185451633E-2</v>
      </c>
      <c r="F1719">
        <v>1716</v>
      </c>
      <c r="G1719">
        <f t="shared" ca="1" si="55"/>
        <v>2.0598533852541439E-2</v>
      </c>
    </row>
    <row r="1720" spans="2:7" x14ac:dyDescent="0.35">
      <c r="B1720" s="191">
        <v>43326</v>
      </c>
      <c r="C1720" s="72">
        <v>222.57</v>
      </c>
      <c r="D1720" s="192">
        <f t="shared" si="54"/>
        <v>0.68256728152403978</v>
      </c>
      <c r="E1720">
        <v>1.2786676374226369E-2</v>
      </c>
      <c r="F1720">
        <v>1717</v>
      </c>
      <c r="G1720">
        <f t="shared" ca="1" si="55"/>
        <v>2.3205384350272983E-2</v>
      </c>
    </row>
    <row r="1721" spans="2:7" x14ac:dyDescent="0.35">
      <c r="B1721" s="191">
        <v>41835</v>
      </c>
      <c r="C1721" s="72">
        <v>132.28</v>
      </c>
      <c r="D1721" s="192">
        <f t="shared" si="54"/>
        <v>5.0174658621784829E-2</v>
      </c>
      <c r="E1721">
        <v>1.2786157262077769E-2</v>
      </c>
      <c r="F1721">
        <v>1718</v>
      </c>
      <c r="G1721">
        <f t="shared" ca="1" si="55"/>
        <v>2.5098124005160191E-2</v>
      </c>
    </row>
    <row r="1722" spans="2:7" x14ac:dyDescent="0.35">
      <c r="B1722" s="191">
        <v>41772</v>
      </c>
      <c r="C1722" s="72">
        <v>125.96</v>
      </c>
      <c r="D1722" s="192">
        <f t="shared" si="54"/>
        <v>6.2266207687894433</v>
      </c>
      <c r="E1722">
        <v>1.2784433545067087E-2</v>
      </c>
      <c r="F1722">
        <v>1719</v>
      </c>
      <c r="G1722">
        <f t="shared" ca="1" si="55"/>
        <v>2.1702553297912357E-2</v>
      </c>
    </row>
    <row r="1723" spans="2:7" x14ac:dyDescent="0.35">
      <c r="B1723" s="191">
        <v>36011</v>
      </c>
      <c r="C1723" s="72">
        <v>17.43</v>
      </c>
      <c r="D1723" s="192">
        <f t="shared" si="54"/>
        <v>-0.87797535704284513</v>
      </c>
      <c r="E1723">
        <v>1.278326554328868E-2</v>
      </c>
      <c r="F1723">
        <v>1720</v>
      </c>
      <c r="G1723">
        <f t="shared" ca="1" si="55"/>
        <v>-3.7517440013762879E-2</v>
      </c>
    </row>
    <row r="1724" spans="2:7" x14ac:dyDescent="0.35">
      <c r="B1724" s="191">
        <v>42900</v>
      </c>
      <c r="C1724" s="72">
        <v>142.84</v>
      </c>
      <c r="D1724" s="192">
        <f t="shared" si="54"/>
        <v>11.856885688568857</v>
      </c>
      <c r="E1724">
        <v>1.2762336925694839E-2</v>
      </c>
      <c r="F1724">
        <v>1721</v>
      </c>
      <c r="G1724">
        <f t="shared" ca="1" si="55"/>
        <v>3.0949758685096952E-2</v>
      </c>
    </row>
    <row r="1725" spans="2:7" x14ac:dyDescent="0.35">
      <c r="B1725" s="191">
        <v>37259</v>
      </c>
      <c r="C1725" s="72">
        <v>11.11</v>
      </c>
      <c r="D1725" s="192">
        <f t="shared" si="54"/>
        <v>-0.91568002428658168</v>
      </c>
      <c r="E1725">
        <v>1.2762078395624377E-2</v>
      </c>
      <c r="F1725">
        <v>1722</v>
      </c>
      <c r="G1725">
        <f t="shared" ca="1" si="55"/>
        <v>9.7941762939887239E-3</v>
      </c>
    </row>
    <row r="1726" spans="2:7" x14ac:dyDescent="0.35">
      <c r="B1726" s="191">
        <v>42004</v>
      </c>
      <c r="C1726" s="72">
        <v>131.76</v>
      </c>
      <c r="D1726" s="192">
        <f t="shared" si="54"/>
        <v>8.2204338698390487</v>
      </c>
      <c r="E1726">
        <v>1.2759415833973886E-2</v>
      </c>
      <c r="F1726">
        <v>1723</v>
      </c>
      <c r="G1726">
        <f t="shared" ca="1" si="55"/>
        <v>-1.0643942091459023E-2</v>
      </c>
    </row>
    <row r="1727" spans="2:7" x14ac:dyDescent="0.35">
      <c r="B1727" s="191">
        <v>37055</v>
      </c>
      <c r="C1727" s="72">
        <v>14.29</v>
      </c>
      <c r="D1727" s="192">
        <f t="shared" si="54"/>
        <v>-0.33348880597014929</v>
      </c>
      <c r="E1727">
        <v>1.275690999291279E-2</v>
      </c>
      <c r="F1727">
        <v>1724</v>
      </c>
      <c r="G1727">
        <f t="shared" ca="1" si="55"/>
        <v>-8.1892451412589728E-3</v>
      </c>
    </row>
    <row r="1728" spans="2:7" x14ac:dyDescent="0.35">
      <c r="B1728" s="191">
        <v>35767</v>
      </c>
      <c r="C1728" s="72">
        <v>21.44</v>
      </c>
      <c r="D1728" s="192">
        <f t="shared" si="54"/>
        <v>-0.98070207020702072</v>
      </c>
      <c r="E1728">
        <v>1.2753897024090577E-2</v>
      </c>
      <c r="F1728">
        <v>1725</v>
      </c>
      <c r="G1728">
        <f t="shared" ca="1" si="55"/>
        <v>7.7171592344221782E-3</v>
      </c>
    </row>
    <row r="1729" spans="2:7" x14ac:dyDescent="0.35">
      <c r="B1729" s="191">
        <v>45810</v>
      </c>
      <c r="C1729" s="72">
        <v>1111</v>
      </c>
      <c r="D1729" s="192">
        <f t="shared" si="54"/>
        <v>0.75405358467926553</v>
      </c>
      <c r="E1729">
        <v>1.2743614519334256E-2</v>
      </c>
      <c r="F1729">
        <v>1726</v>
      </c>
      <c r="G1729">
        <f t="shared" ca="1" si="55"/>
        <v>-8.7733437709712168E-3</v>
      </c>
    </row>
    <row r="1730" spans="2:7" x14ac:dyDescent="0.35">
      <c r="B1730" s="191">
        <v>44299</v>
      </c>
      <c r="C1730" s="72">
        <v>633.39</v>
      </c>
      <c r="D1730" s="192">
        <f t="shared" si="54"/>
        <v>19.966236345580931</v>
      </c>
      <c r="E1730">
        <v>1.2743436410731945E-2</v>
      </c>
      <c r="F1730">
        <v>1727</v>
      </c>
      <c r="G1730">
        <f t="shared" ca="1" si="55"/>
        <v>-4.0842369483393544E-2</v>
      </c>
    </row>
    <row r="1731" spans="2:7" x14ac:dyDescent="0.35">
      <c r="B1731" s="191">
        <v>38313</v>
      </c>
      <c r="C1731" s="72">
        <v>30.21</v>
      </c>
      <c r="D1731" s="192">
        <f t="shared" si="54"/>
        <v>-0.74839676855167814</v>
      </c>
      <c r="E1731">
        <v>1.2738853503184711E-2</v>
      </c>
      <c r="F1731">
        <v>1728</v>
      </c>
      <c r="G1731">
        <f t="shared" ca="1" si="55"/>
        <v>2.897568633716627E-3</v>
      </c>
    </row>
    <row r="1732" spans="2:7" x14ac:dyDescent="0.35">
      <c r="B1732" s="191">
        <v>42345</v>
      </c>
      <c r="C1732" s="72">
        <v>120.07</v>
      </c>
      <c r="D1732" s="192">
        <f t="shared" ref="D1732:D1795" si="56">C1732/C1733-1</f>
        <v>1.0961941340782122</v>
      </c>
      <c r="E1732">
        <v>1.2736167341430349E-2</v>
      </c>
      <c r="F1732">
        <v>1729</v>
      </c>
      <c r="G1732">
        <f t="shared" ca="1" si="55"/>
        <v>1.0634559493709912E-3</v>
      </c>
    </row>
    <row r="1733" spans="2:7" x14ac:dyDescent="0.35">
      <c r="B1733" s="191">
        <v>39695</v>
      </c>
      <c r="C1733" s="72">
        <v>57.28</v>
      </c>
      <c r="D1733" s="192">
        <f t="shared" si="56"/>
        <v>-0.48572454659723463</v>
      </c>
      <c r="E1733">
        <v>1.2729844413012614E-2</v>
      </c>
      <c r="F1733">
        <v>1730</v>
      </c>
      <c r="G1733">
        <f t="shared" ref="G1733:G1796" ca="1" si="57">_xlfn.NORM.INV(RAND(),M$5,M$6)</f>
        <v>-2.0479253265208816E-2</v>
      </c>
    </row>
    <row r="1734" spans="2:7" x14ac:dyDescent="0.35">
      <c r="B1734" s="191">
        <v>42737</v>
      </c>
      <c r="C1734" s="72">
        <v>111.38</v>
      </c>
      <c r="D1734" s="192">
        <f t="shared" si="56"/>
        <v>1.6877413127413128</v>
      </c>
      <c r="E1734">
        <v>1.2729587197672254E-2</v>
      </c>
      <c r="F1734">
        <v>1731</v>
      </c>
      <c r="G1734">
        <f t="shared" ca="1" si="57"/>
        <v>2.0033218708429841E-2</v>
      </c>
    </row>
    <row r="1735" spans="2:7" x14ac:dyDescent="0.35">
      <c r="B1735" s="191">
        <v>38504</v>
      </c>
      <c r="C1735" s="72">
        <v>41.44</v>
      </c>
      <c r="D1735" s="192">
        <f t="shared" si="56"/>
        <v>-0.79780434252256649</v>
      </c>
      <c r="E1735">
        <v>1.2707722385141729E-2</v>
      </c>
      <c r="F1735">
        <v>1732</v>
      </c>
      <c r="G1735">
        <f t="shared" ca="1" si="57"/>
        <v>3.9462646384118269E-2</v>
      </c>
    </row>
    <row r="1736" spans="2:7" x14ac:dyDescent="0.35">
      <c r="B1736" s="191">
        <v>43433</v>
      </c>
      <c r="C1736" s="72">
        <v>204.95</v>
      </c>
      <c r="D1736" s="192">
        <f t="shared" si="56"/>
        <v>0.83564711150918036</v>
      </c>
      <c r="E1736">
        <v>1.2698883288862595E-2</v>
      </c>
      <c r="F1736">
        <v>1733</v>
      </c>
      <c r="G1736">
        <f t="shared" ca="1" si="57"/>
        <v>1.6405578182280729E-3</v>
      </c>
    </row>
    <row r="1737" spans="2:7" x14ac:dyDescent="0.35">
      <c r="B1737" s="191">
        <v>42712</v>
      </c>
      <c r="C1737" s="72">
        <v>111.65</v>
      </c>
      <c r="D1737" s="192">
        <f t="shared" si="56"/>
        <v>-0.67917588575040944</v>
      </c>
      <c r="E1737">
        <v>1.2698412698412653E-2</v>
      </c>
      <c r="F1737">
        <v>1734</v>
      </c>
      <c r="G1737">
        <f t="shared" ca="1" si="57"/>
        <v>3.4569288550692384E-2</v>
      </c>
    </row>
    <row r="1738" spans="2:7" x14ac:dyDescent="0.35">
      <c r="B1738" s="191">
        <v>43984</v>
      </c>
      <c r="C1738" s="72">
        <v>348.01</v>
      </c>
      <c r="D1738" s="192">
        <f t="shared" si="56"/>
        <v>13.530688935281837</v>
      </c>
      <c r="E1738">
        <v>1.2687327222464795E-2</v>
      </c>
      <c r="F1738">
        <v>1735</v>
      </c>
      <c r="G1738">
        <f t="shared" ca="1" si="57"/>
        <v>1.4214219073916779E-2</v>
      </c>
    </row>
    <row r="1739" spans="2:7" x14ac:dyDescent="0.35">
      <c r="B1739" s="191">
        <v>35832</v>
      </c>
      <c r="C1739" s="72">
        <v>23.95</v>
      </c>
      <c r="D1739" s="192">
        <f t="shared" si="56"/>
        <v>-0.91076751117734722</v>
      </c>
      <c r="E1739">
        <v>1.2684989429175397E-2</v>
      </c>
      <c r="F1739">
        <v>1736</v>
      </c>
      <c r="G1739">
        <f t="shared" ca="1" si="57"/>
        <v>-9.7322871502536525E-3</v>
      </c>
    </row>
    <row r="1740" spans="2:7" x14ac:dyDescent="0.35">
      <c r="B1740" s="191">
        <v>43767</v>
      </c>
      <c r="C1740" s="72">
        <v>268.39999999999998</v>
      </c>
      <c r="D1740" s="192">
        <f t="shared" si="56"/>
        <v>-0.74348927223204475</v>
      </c>
      <c r="E1740">
        <v>1.2677331723513374E-2</v>
      </c>
      <c r="F1740">
        <v>1737</v>
      </c>
      <c r="G1740">
        <f t="shared" ca="1" si="57"/>
        <v>-1.9450096824120506E-3</v>
      </c>
    </row>
    <row r="1741" spans="2:7" x14ac:dyDescent="0.35">
      <c r="B1741" s="191">
        <v>46118</v>
      </c>
      <c r="C1741" s="72">
        <v>1046.3499999999999</v>
      </c>
      <c r="D1741" s="192">
        <f t="shared" si="56"/>
        <v>0.5410388960073047</v>
      </c>
      <c r="E1741">
        <v>1.266864100032894E-2</v>
      </c>
      <c r="F1741">
        <v>1738</v>
      </c>
      <c r="G1741">
        <f t="shared" ca="1" si="57"/>
        <v>-1.215083050014773E-2</v>
      </c>
    </row>
    <row r="1742" spans="2:7" x14ac:dyDescent="0.35">
      <c r="B1742" s="191">
        <v>44357</v>
      </c>
      <c r="C1742" s="72">
        <v>678.99</v>
      </c>
      <c r="D1742" s="192">
        <f t="shared" si="56"/>
        <v>0.86576720158276532</v>
      </c>
      <c r="E1742">
        <v>1.2662192393736005E-2</v>
      </c>
      <c r="F1742">
        <v>1739</v>
      </c>
      <c r="G1742">
        <f t="shared" ca="1" si="57"/>
        <v>-6.9696583508742915E-3</v>
      </c>
    </row>
    <row r="1743" spans="2:7" x14ac:dyDescent="0.35">
      <c r="B1743" s="191">
        <v>43991</v>
      </c>
      <c r="C1743" s="72">
        <v>363.92</v>
      </c>
      <c r="D1743" s="192">
        <f t="shared" si="56"/>
        <v>14.686206896551726</v>
      </c>
      <c r="E1743">
        <v>1.2661045718896924E-2</v>
      </c>
      <c r="F1743">
        <v>1740</v>
      </c>
      <c r="G1743">
        <f t="shared" ca="1" si="57"/>
        <v>-3.379029219463181E-2</v>
      </c>
    </row>
    <row r="1744" spans="2:7" x14ac:dyDescent="0.35">
      <c r="B1744" s="191">
        <v>38077</v>
      </c>
      <c r="C1744" s="72">
        <v>23.2</v>
      </c>
      <c r="D1744" s="192">
        <f t="shared" si="56"/>
        <v>0.61111111111111094</v>
      </c>
      <c r="E1744">
        <v>1.2658227848101333E-2</v>
      </c>
      <c r="F1744">
        <v>1741</v>
      </c>
      <c r="G1744">
        <f t="shared" ca="1" si="57"/>
        <v>-1.3581549656148245E-2</v>
      </c>
    </row>
    <row r="1745" spans="2:7" x14ac:dyDescent="0.35">
      <c r="B1745" s="191">
        <v>35444</v>
      </c>
      <c r="C1745" s="72">
        <v>14.4</v>
      </c>
      <c r="D1745" s="192">
        <f t="shared" si="56"/>
        <v>-0.98046610054532135</v>
      </c>
      <c r="E1745">
        <v>1.2658227848101333E-2</v>
      </c>
      <c r="F1745">
        <v>1742</v>
      </c>
      <c r="G1745">
        <f t="shared" ca="1" si="57"/>
        <v>-9.8487614672925806E-4</v>
      </c>
    </row>
    <row r="1746" spans="2:7" x14ac:dyDescent="0.35">
      <c r="B1746" s="191">
        <v>44413</v>
      </c>
      <c r="C1746" s="72">
        <v>737.18</v>
      </c>
      <c r="D1746" s="192">
        <f t="shared" si="56"/>
        <v>47.466798159105842</v>
      </c>
      <c r="E1746">
        <v>1.2651620259076513E-2</v>
      </c>
      <c r="F1746">
        <v>1743</v>
      </c>
      <c r="G1746">
        <f t="shared" ca="1" si="57"/>
        <v>4.6137407355876271E-3</v>
      </c>
    </row>
    <row r="1747" spans="2:7" x14ac:dyDescent="0.35">
      <c r="B1747" s="191">
        <v>35299</v>
      </c>
      <c r="C1747" s="72">
        <v>15.21</v>
      </c>
      <c r="D1747" s="192">
        <f t="shared" si="56"/>
        <v>0.18735362997658078</v>
      </c>
      <c r="E1747">
        <v>1.2649800266311573E-2</v>
      </c>
      <c r="F1747">
        <v>1744</v>
      </c>
      <c r="G1747">
        <f t="shared" ca="1" si="57"/>
        <v>2.3438857778511148E-2</v>
      </c>
    </row>
    <row r="1748" spans="2:7" x14ac:dyDescent="0.35">
      <c r="B1748" s="191">
        <v>36866</v>
      </c>
      <c r="C1748" s="72">
        <v>12.81</v>
      </c>
      <c r="D1748" s="192">
        <f t="shared" si="56"/>
        <v>-0.92762302954969211</v>
      </c>
      <c r="E1748">
        <v>1.2648221343873445E-2</v>
      </c>
      <c r="F1748">
        <v>1745</v>
      </c>
      <c r="G1748">
        <f t="shared" ca="1" si="57"/>
        <v>2.2676907299950873E-2</v>
      </c>
    </row>
    <row r="1749" spans="2:7" x14ac:dyDescent="0.35">
      <c r="B1749" s="191">
        <v>43510</v>
      </c>
      <c r="C1749" s="72">
        <v>176.99</v>
      </c>
      <c r="D1749" s="192">
        <f t="shared" si="56"/>
        <v>10.628777923784494</v>
      </c>
      <c r="E1749">
        <v>1.2644467330358289E-2</v>
      </c>
      <c r="F1749">
        <v>1746</v>
      </c>
      <c r="G1749">
        <f t="shared" ca="1" si="57"/>
        <v>-2.9374703236777249E-2</v>
      </c>
    </row>
    <row r="1750" spans="2:7" x14ac:dyDescent="0.35">
      <c r="B1750" s="191">
        <v>37840</v>
      </c>
      <c r="C1750" s="72">
        <v>15.22</v>
      </c>
      <c r="D1750" s="192">
        <f t="shared" si="56"/>
        <v>-0.97557883927282063</v>
      </c>
      <c r="E1750">
        <v>1.2641383898869041E-2</v>
      </c>
      <c r="F1750">
        <v>1747</v>
      </c>
      <c r="G1750">
        <f t="shared" ca="1" si="57"/>
        <v>3.1366785903268884E-2</v>
      </c>
    </row>
    <row r="1751" spans="2:7" x14ac:dyDescent="0.35">
      <c r="B1751" s="191">
        <v>44333</v>
      </c>
      <c r="C1751" s="72">
        <v>623.23</v>
      </c>
      <c r="D1751" s="192">
        <f t="shared" si="56"/>
        <v>-0.46276980897869102</v>
      </c>
      <c r="E1751">
        <v>1.2641156877081672E-2</v>
      </c>
      <c r="F1751">
        <v>1748</v>
      </c>
      <c r="G1751">
        <f t="shared" ca="1" si="57"/>
        <v>-1.925892353659615E-2</v>
      </c>
    </row>
    <row r="1752" spans="2:7" x14ac:dyDescent="0.35">
      <c r="B1752" s="191">
        <v>45957</v>
      </c>
      <c r="C1752" s="72">
        <v>1160.08</v>
      </c>
      <c r="D1752" s="192">
        <f t="shared" si="56"/>
        <v>6.0183498968033877E-3</v>
      </c>
      <c r="E1752">
        <v>1.2630825499079013E-2</v>
      </c>
      <c r="F1752">
        <v>1749</v>
      </c>
      <c r="G1752">
        <f t="shared" ca="1" si="57"/>
        <v>1.6076721292829287E-2</v>
      </c>
    </row>
    <row r="1753" spans="2:7" x14ac:dyDescent="0.35">
      <c r="B1753" s="191">
        <v>45996</v>
      </c>
      <c r="C1753" s="72">
        <v>1153.1400000000001</v>
      </c>
      <c r="D1753" s="192">
        <f t="shared" si="56"/>
        <v>9.6505957328899985</v>
      </c>
      <c r="E1753">
        <v>1.2627770557448459E-2</v>
      </c>
      <c r="F1753">
        <v>1750</v>
      </c>
      <c r="G1753">
        <f t="shared" ca="1" si="57"/>
        <v>2.433988340712568E-2</v>
      </c>
    </row>
    <row r="1754" spans="2:7" x14ac:dyDescent="0.35">
      <c r="B1754" s="191">
        <v>42692</v>
      </c>
      <c r="C1754" s="72">
        <v>108.27</v>
      </c>
      <c r="D1754" s="192">
        <f t="shared" si="56"/>
        <v>8.64113980409617</v>
      </c>
      <c r="E1754">
        <v>1.2626262626262541E-2</v>
      </c>
      <c r="F1754">
        <v>1751</v>
      </c>
      <c r="G1754">
        <f t="shared" ca="1" si="57"/>
        <v>-7.8693641353554927E-3</v>
      </c>
    </row>
    <row r="1755" spans="2:7" x14ac:dyDescent="0.35">
      <c r="B1755" s="191">
        <v>37273</v>
      </c>
      <c r="C1755" s="72">
        <v>11.23</v>
      </c>
      <c r="D1755" s="192">
        <f t="shared" si="56"/>
        <v>-0.83915783443139502</v>
      </c>
      <c r="E1755">
        <v>1.2623985572588037E-2</v>
      </c>
      <c r="F1755">
        <v>1752</v>
      </c>
      <c r="G1755">
        <f t="shared" ca="1" si="57"/>
        <v>3.935354505328436E-2</v>
      </c>
    </row>
    <row r="1756" spans="2:7" x14ac:dyDescent="0.35">
      <c r="B1756" s="191">
        <v>40137</v>
      </c>
      <c r="C1756" s="72">
        <v>69.819999999999993</v>
      </c>
      <c r="D1756" s="192">
        <f t="shared" si="56"/>
        <v>-0.91724938962239555</v>
      </c>
      <c r="E1756">
        <v>1.2617839013777887E-2</v>
      </c>
      <c r="F1756">
        <v>1753</v>
      </c>
      <c r="G1756">
        <f t="shared" ca="1" si="57"/>
        <v>1.2297905474723881E-2</v>
      </c>
    </row>
    <row r="1757" spans="2:7" x14ac:dyDescent="0.35">
      <c r="B1757" s="191">
        <v>45131</v>
      </c>
      <c r="C1757" s="72">
        <v>843.74</v>
      </c>
      <c r="D1757" s="192">
        <f t="shared" si="56"/>
        <v>60.722019019751279</v>
      </c>
      <c r="E1757">
        <v>1.2601411358072134E-2</v>
      </c>
      <c r="F1757">
        <v>1754</v>
      </c>
      <c r="G1757">
        <f t="shared" ca="1" si="57"/>
        <v>-1.948035377823186E-2</v>
      </c>
    </row>
    <row r="1758" spans="2:7" x14ac:dyDescent="0.35">
      <c r="B1758" s="191">
        <v>35471</v>
      </c>
      <c r="C1758" s="72">
        <v>13.67</v>
      </c>
      <c r="D1758" s="192">
        <f t="shared" si="56"/>
        <v>-0.90005848808305311</v>
      </c>
      <c r="E1758">
        <v>1.2592592592592489E-2</v>
      </c>
      <c r="F1758">
        <v>1755</v>
      </c>
      <c r="G1758">
        <f t="shared" ca="1" si="57"/>
        <v>4.120088808467557E-2</v>
      </c>
    </row>
    <row r="1759" spans="2:7" x14ac:dyDescent="0.35">
      <c r="B1759" s="191">
        <v>42080</v>
      </c>
      <c r="C1759" s="72">
        <v>136.78</v>
      </c>
      <c r="D1759" s="192">
        <f t="shared" si="56"/>
        <v>0.33848713181328893</v>
      </c>
      <c r="E1759">
        <v>1.2585134734971692E-2</v>
      </c>
      <c r="F1759">
        <v>1756</v>
      </c>
      <c r="G1759">
        <f t="shared" ca="1" si="57"/>
        <v>-1.0484957067349939E-2</v>
      </c>
    </row>
    <row r="1760" spans="2:7" x14ac:dyDescent="0.35">
      <c r="B1760" s="191">
        <v>40445</v>
      </c>
      <c r="C1760" s="72">
        <v>102.19</v>
      </c>
      <c r="D1760" s="192">
        <f t="shared" si="56"/>
        <v>0.28234408332287608</v>
      </c>
      <c r="E1760">
        <v>1.2584225128814852E-2</v>
      </c>
      <c r="F1760">
        <v>1757</v>
      </c>
      <c r="G1760">
        <f t="shared" ca="1" si="57"/>
        <v>-8.2614998188949625E-3</v>
      </c>
    </row>
    <row r="1761" spans="2:7" x14ac:dyDescent="0.35">
      <c r="B1761" s="191">
        <v>40669</v>
      </c>
      <c r="C1761" s="72">
        <v>79.69</v>
      </c>
      <c r="D1761" s="192">
        <f t="shared" si="56"/>
        <v>2.1837794646424289</v>
      </c>
      <c r="E1761">
        <v>1.2579415501905888E-2</v>
      </c>
      <c r="F1761">
        <v>1758</v>
      </c>
      <c r="G1761">
        <f t="shared" ca="1" si="57"/>
        <v>2.3081982513715849E-2</v>
      </c>
    </row>
    <row r="1762" spans="2:7" x14ac:dyDescent="0.35">
      <c r="B1762" s="191">
        <v>35891</v>
      </c>
      <c r="C1762" s="72">
        <v>25.03</v>
      </c>
      <c r="D1762" s="192">
        <f t="shared" si="56"/>
        <v>-0.18469055374592824</v>
      </c>
      <c r="E1762">
        <v>1.2540453074433744E-2</v>
      </c>
      <c r="F1762">
        <v>1759</v>
      </c>
      <c r="G1762">
        <f t="shared" ca="1" si="57"/>
        <v>1.6432915286216181E-3</v>
      </c>
    </row>
    <row r="1763" spans="2:7" x14ac:dyDescent="0.35">
      <c r="B1763" s="191">
        <v>38307</v>
      </c>
      <c r="C1763" s="72">
        <v>30.7</v>
      </c>
      <c r="D1763" s="192">
        <f t="shared" si="56"/>
        <v>-0.71878721260419531</v>
      </c>
      <c r="E1763">
        <v>1.253298153034299E-2</v>
      </c>
      <c r="F1763">
        <v>1760</v>
      </c>
      <c r="G1763">
        <f t="shared" ca="1" si="57"/>
        <v>2.4736995583582434E-2</v>
      </c>
    </row>
    <row r="1764" spans="2:7" x14ac:dyDescent="0.35">
      <c r="B1764" s="191">
        <v>42733</v>
      </c>
      <c r="C1764" s="72">
        <v>109.17</v>
      </c>
      <c r="D1764" s="192">
        <f t="shared" si="56"/>
        <v>6.1027976577748868</v>
      </c>
      <c r="E1764">
        <v>1.252086811352271E-2</v>
      </c>
      <c r="F1764">
        <v>1761</v>
      </c>
      <c r="G1764">
        <f t="shared" ca="1" si="57"/>
        <v>-2.0355440700203627E-2</v>
      </c>
    </row>
    <row r="1765" spans="2:7" x14ac:dyDescent="0.35">
      <c r="B1765" s="191">
        <v>37776</v>
      </c>
      <c r="C1765" s="72">
        <v>15.37</v>
      </c>
      <c r="D1765" s="192">
        <f t="shared" si="56"/>
        <v>-0.98631234916422506</v>
      </c>
      <c r="E1765">
        <v>1.2516469038208244E-2</v>
      </c>
      <c r="F1765">
        <v>1762</v>
      </c>
      <c r="G1765">
        <f t="shared" ca="1" si="57"/>
        <v>-3.3527979942524079E-2</v>
      </c>
    </row>
    <row r="1766" spans="2:7" x14ac:dyDescent="0.35">
      <c r="B1766" s="191">
        <v>45800</v>
      </c>
      <c r="C1766" s="72">
        <v>1122.9100000000001</v>
      </c>
      <c r="D1766" s="192">
        <f t="shared" si="56"/>
        <v>9.4272448695329203</v>
      </c>
      <c r="E1766">
        <v>1.251544142178318E-2</v>
      </c>
      <c r="F1766">
        <v>1763</v>
      </c>
      <c r="G1766">
        <f t="shared" ca="1" si="57"/>
        <v>4.6805126861802208E-2</v>
      </c>
    </row>
    <row r="1767" spans="2:7" x14ac:dyDescent="0.35">
      <c r="B1767" s="191">
        <v>42451</v>
      </c>
      <c r="C1767" s="72">
        <v>107.69</v>
      </c>
      <c r="D1767" s="192">
        <f t="shared" si="56"/>
        <v>3.7440528634361234</v>
      </c>
      <c r="E1767">
        <v>1.2504701015419339E-2</v>
      </c>
      <c r="F1767">
        <v>1764</v>
      </c>
      <c r="G1767">
        <f t="shared" ca="1" si="57"/>
        <v>1.7368592502218481E-2</v>
      </c>
    </row>
    <row r="1768" spans="2:7" x14ac:dyDescent="0.35">
      <c r="B1768" s="191">
        <v>35926</v>
      </c>
      <c r="C1768" s="72">
        <v>22.7</v>
      </c>
      <c r="D1768" s="192">
        <f t="shared" si="56"/>
        <v>-0.9623698693720576</v>
      </c>
      <c r="E1768">
        <v>1.2488849241748312E-2</v>
      </c>
      <c r="F1768">
        <v>1765</v>
      </c>
      <c r="G1768">
        <f t="shared" ca="1" si="57"/>
        <v>-3.2748646731476455E-2</v>
      </c>
    </row>
    <row r="1769" spans="2:7" x14ac:dyDescent="0.35">
      <c r="B1769" s="191">
        <v>44257</v>
      </c>
      <c r="C1769" s="72">
        <v>603.24</v>
      </c>
      <c r="D1769" s="192">
        <f t="shared" si="56"/>
        <v>9.3241485538250899</v>
      </c>
      <c r="E1769">
        <v>1.2487411883182364E-2</v>
      </c>
      <c r="F1769">
        <v>1766</v>
      </c>
      <c r="G1769">
        <f t="shared" ca="1" si="57"/>
        <v>-1.9348103737747598E-3</v>
      </c>
    </row>
    <row r="1770" spans="2:7" x14ac:dyDescent="0.35">
      <c r="B1770" s="191">
        <v>39654</v>
      </c>
      <c r="C1770" s="72">
        <v>58.43</v>
      </c>
      <c r="D1770" s="192">
        <f t="shared" si="56"/>
        <v>1.9918074756784434</v>
      </c>
      <c r="E1770">
        <v>1.2476173973314797E-2</v>
      </c>
      <c r="F1770">
        <v>1767</v>
      </c>
      <c r="G1770">
        <f t="shared" ca="1" si="57"/>
        <v>1.2037948010228653E-2</v>
      </c>
    </row>
    <row r="1771" spans="2:7" x14ac:dyDescent="0.35">
      <c r="B1771" s="191">
        <v>37909</v>
      </c>
      <c r="C1771" s="72">
        <v>19.53</v>
      </c>
      <c r="D1771" s="192">
        <f t="shared" si="56"/>
        <v>-0.76478381307960974</v>
      </c>
      <c r="E1771">
        <v>1.2441679626749691E-2</v>
      </c>
      <c r="F1771">
        <v>1768</v>
      </c>
      <c r="G1771">
        <f t="shared" ca="1" si="57"/>
        <v>2.9374494754344369E-2</v>
      </c>
    </row>
    <row r="1772" spans="2:7" x14ac:dyDescent="0.35">
      <c r="B1772" s="191">
        <v>40737</v>
      </c>
      <c r="C1772" s="72">
        <v>83.03</v>
      </c>
      <c r="D1772" s="192">
        <f t="shared" si="56"/>
        <v>3.9824671258609889E-2</v>
      </c>
      <c r="E1772">
        <v>1.2437507621021693E-2</v>
      </c>
      <c r="F1772">
        <v>1769</v>
      </c>
      <c r="G1772">
        <f t="shared" ca="1" si="57"/>
        <v>2.5223061243178553E-3</v>
      </c>
    </row>
    <row r="1773" spans="2:7" x14ac:dyDescent="0.35">
      <c r="B1773" s="191">
        <v>40725</v>
      </c>
      <c r="C1773" s="72">
        <v>79.849999999999994</v>
      </c>
      <c r="D1773" s="192">
        <f t="shared" si="56"/>
        <v>-0.59423751206870268</v>
      </c>
      <c r="E1773">
        <v>1.2425510333460066E-2</v>
      </c>
      <c r="F1773">
        <v>1770</v>
      </c>
      <c r="G1773">
        <f t="shared" ca="1" si="57"/>
        <v>1.9625998053884697E-2</v>
      </c>
    </row>
    <row r="1774" spans="2:7" x14ac:dyDescent="0.35">
      <c r="B1774" s="191">
        <v>43020</v>
      </c>
      <c r="C1774" s="72">
        <v>196.79</v>
      </c>
      <c r="D1774" s="192">
        <f t="shared" si="56"/>
        <v>-0.7814294441050702</v>
      </c>
      <c r="E1774">
        <v>1.2398394896594223E-2</v>
      </c>
      <c r="F1774">
        <v>1771</v>
      </c>
      <c r="G1774">
        <f t="shared" ca="1" si="57"/>
        <v>-6.8926670310121745E-3</v>
      </c>
    </row>
    <row r="1775" spans="2:7" x14ac:dyDescent="0.35">
      <c r="B1775" s="191">
        <v>45657</v>
      </c>
      <c r="C1775" s="72">
        <v>900.35</v>
      </c>
      <c r="D1775" s="192">
        <f t="shared" si="56"/>
        <v>5.628994257104992</v>
      </c>
      <c r="E1775">
        <v>1.2391350792169353E-2</v>
      </c>
      <c r="F1775">
        <v>1772</v>
      </c>
      <c r="G1775">
        <f t="shared" ca="1" si="57"/>
        <v>1.3822414362580044E-2</v>
      </c>
    </row>
    <row r="1776" spans="2:7" x14ac:dyDescent="0.35">
      <c r="B1776" s="191">
        <v>42013</v>
      </c>
      <c r="C1776" s="72">
        <v>135.82</v>
      </c>
      <c r="D1776" s="192">
        <f t="shared" si="56"/>
        <v>0.23855553529089901</v>
      </c>
      <c r="E1776">
        <v>1.2373285629099451E-2</v>
      </c>
      <c r="F1776">
        <v>1773</v>
      </c>
      <c r="G1776">
        <f t="shared" ca="1" si="57"/>
        <v>-1.7883130973285023E-2</v>
      </c>
    </row>
    <row r="1777" spans="2:7" x14ac:dyDescent="0.35">
      <c r="B1777" s="191">
        <v>40462</v>
      </c>
      <c r="C1777" s="72">
        <v>109.66</v>
      </c>
      <c r="D1777" s="192">
        <f t="shared" si="56"/>
        <v>-0.84658216514172191</v>
      </c>
      <c r="E1777">
        <v>1.2370753323486028E-2</v>
      </c>
      <c r="F1777">
        <v>1774</v>
      </c>
      <c r="G1777">
        <f t="shared" ca="1" si="57"/>
        <v>4.6805294210497714E-2</v>
      </c>
    </row>
    <row r="1778" spans="2:7" x14ac:dyDescent="0.35">
      <c r="B1778" s="191">
        <v>44364</v>
      </c>
      <c r="C1778" s="72">
        <v>714.78</v>
      </c>
      <c r="D1778" s="192">
        <f t="shared" si="56"/>
        <v>14.575942471126606</v>
      </c>
      <c r="E1778">
        <v>1.2364563416188634E-2</v>
      </c>
      <c r="F1778">
        <v>1775</v>
      </c>
      <c r="G1778">
        <f t="shared" ca="1" si="57"/>
        <v>7.9430876434143718E-3</v>
      </c>
    </row>
    <row r="1779" spans="2:7" x14ac:dyDescent="0.35">
      <c r="B1779" s="191">
        <v>39181</v>
      </c>
      <c r="C1779" s="72">
        <v>45.89</v>
      </c>
      <c r="D1779" s="192">
        <f t="shared" si="56"/>
        <v>-0.58831972728088266</v>
      </c>
      <c r="E1779">
        <v>1.2353849547760865E-2</v>
      </c>
      <c r="F1779">
        <v>1776</v>
      </c>
      <c r="G1779">
        <f t="shared" ca="1" si="57"/>
        <v>-1.9340774635507251E-4</v>
      </c>
    </row>
    <row r="1780" spans="2:7" x14ac:dyDescent="0.35">
      <c r="B1780" s="191">
        <v>41340</v>
      </c>
      <c r="C1780" s="72">
        <v>111.47</v>
      </c>
      <c r="D1780" s="192">
        <f t="shared" si="56"/>
        <v>8.7099303135888491</v>
      </c>
      <c r="E1780">
        <v>1.2351285078557872E-2</v>
      </c>
      <c r="F1780">
        <v>1777</v>
      </c>
      <c r="G1780">
        <f t="shared" ca="1" si="57"/>
        <v>-1.7493706686845141E-2</v>
      </c>
    </row>
    <row r="1781" spans="2:7" x14ac:dyDescent="0.35">
      <c r="B1781" s="191">
        <v>37305</v>
      </c>
      <c r="C1781" s="72">
        <v>11.48</v>
      </c>
      <c r="D1781" s="192">
        <f t="shared" si="56"/>
        <v>-0.95057050592034442</v>
      </c>
      <c r="E1781">
        <v>1.2345679012345734E-2</v>
      </c>
      <c r="F1781">
        <v>1778</v>
      </c>
      <c r="G1781">
        <f t="shared" ca="1" si="57"/>
        <v>2.916532993314817E-2</v>
      </c>
    </row>
    <row r="1782" spans="2:7" x14ac:dyDescent="0.35">
      <c r="B1782" s="191">
        <v>43243</v>
      </c>
      <c r="C1782" s="72">
        <v>232.25</v>
      </c>
      <c r="D1782" s="192">
        <f t="shared" si="56"/>
        <v>6.413311955626666E-3</v>
      </c>
      <c r="E1782">
        <v>1.2335454624705866E-2</v>
      </c>
      <c r="F1782">
        <v>1779</v>
      </c>
      <c r="G1782">
        <f t="shared" ca="1" si="57"/>
        <v>-2.8281562862653573E-2</v>
      </c>
    </row>
    <row r="1783" spans="2:7" x14ac:dyDescent="0.35">
      <c r="B1783" s="191">
        <v>43305</v>
      </c>
      <c r="C1783" s="72">
        <v>230.77</v>
      </c>
      <c r="D1783" s="192">
        <f t="shared" si="56"/>
        <v>2.9014370245139478</v>
      </c>
      <c r="E1783">
        <v>1.2326723986664234E-2</v>
      </c>
      <c r="F1783">
        <v>1780</v>
      </c>
      <c r="G1783">
        <f t="shared" ca="1" si="57"/>
        <v>2.9509156366900314E-2</v>
      </c>
    </row>
    <row r="1784" spans="2:7" x14ac:dyDescent="0.35">
      <c r="B1784" s="191">
        <v>39657</v>
      </c>
      <c r="C1784" s="72">
        <v>59.15</v>
      </c>
      <c r="D1784" s="192">
        <f t="shared" si="56"/>
        <v>-0.44250706880301605</v>
      </c>
      <c r="E1784">
        <v>1.2322437104227202E-2</v>
      </c>
      <c r="F1784">
        <v>1781</v>
      </c>
      <c r="G1784">
        <f t="shared" ca="1" si="57"/>
        <v>1.60956526779715E-2</v>
      </c>
    </row>
    <row r="1785" spans="2:7" x14ac:dyDescent="0.35">
      <c r="B1785" s="191">
        <v>42247</v>
      </c>
      <c r="C1785" s="72">
        <v>106.1</v>
      </c>
      <c r="D1785" s="192">
        <f t="shared" si="56"/>
        <v>3.2990275526742296</v>
      </c>
      <c r="E1785">
        <v>1.2307985879209893E-2</v>
      </c>
      <c r="F1785">
        <v>1782</v>
      </c>
      <c r="G1785">
        <f t="shared" ca="1" si="57"/>
        <v>3.3239962739489558E-2</v>
      </c>
    </row>
    <row r="1786" spans="2:7" x14ac:dyDescent="0.35">
      <c r="B1786" s="191">
        <v>35870</v>
      </c>
      <c r="C1786" s="72">
        <v>24.68</v>
      </c>
      <c r="D1786" s="192">
        <f t="shared" si="56"/>
        <v>-0.53886397608370706</v>
      </c>
      <c r="E1786">
        <v>1.2305168170631653E-2</v>
      </c>
      <c r="F1786">
        <v>1783</v>
      </c>
      <c r="G1786">
        <f t="shared" ca="1" si="57"/>
        <v>-1.5606129390263767E-2</v>
      </c>
    </row>
    <row r="1787" spans="2:7" x14ac:dyDescent="0.35">
      <c r="B1787" s="191">
        <v>39091</v>
      </c>
      <c r="C1787" s="72">
        <v>53.52</v>
      </c>
      <c r="D1787" s="192">
        <f t="shared" si="56"/>
        <v>1.9536423841059603</v>
      </c>
      <c r="E1787">
        <v>1.229430679024035E-2</v>
      </c>
      <c r="F1787">
        <v>1784</v>
      </c>
      <c r="G1787">
        <f t="shared" ca="1" si="57"/>
        <v>1.4585824939889898E-2</v>
      </c>
    </row>
    <row r="1788" spans="2:7" x14ac:dyDescent="0.35">
      <c r="B1788" s="191">
        <v>37953</v>
      </c>
      <c r="C1788" s="72">
        <v>18.12</v>
      </c>
      <c r="D1788" s="192">
        <f t="shared" si="56"/>
        <v>0.15782747603833869</v>
      </c>
      <c r="E1788">
        <v>1.2290502793296243E-2</v>
      </c>
      <c r="F1788">
        <v>1785</v>
      </c>
      <c r="G1788">
        <f t="shared" ca="1" si="57"/>
        <v>-3.1619679694213226E-2</v>
      </c>
    </row>
    <row r="1789" spans="2:7" x14ac:dyDescent="0.35">
      <c r="B1789" s="191">
        <v>35305</v>
      </c>
      <c r="C1789" s="72">
        <v>15.65</v>
      </c>
      <c r="D1789" s="192">
        <f t="shared" si="56"/>
        <v>-0.38723570869224744</v>
      </c>
      <c r="E1789">
        <v>1.2289780077619605E-2</v>
      </c>
      <c r="F1789">
        <v>1786</v>
      </c>
      <c r="G1789">
        <f t="shared" ca="1" si="57"/>
        <v>-1.1346307035132029E-2</v>
      </c>
    </row>
    <row r="1790" spans="2:7" x14ac:dyDescent="0.35">
      <c r="B1790" s="191">
        <v>35851</v>
      </c>
      <c r="C1790" s="72">
        <v>25.54</v>
      </c>
      <c r="D1790" s="192">
        <f t="shared" si="56"/>
        <v>-0.5231516056758776</v>
      </c>
      <c r="E1790">
        <v>1.2286959968291766E-2</v>
      </c>
      <c r="F1790">
        <v>1787</v>
      </c>
      <c r="G1790">
        <f t="shared" ca="1" si="57"/>
        <v>3.7695684689797934E-2</v>
      </c>
    </row>
    <row r="1791" spans="2:7" x14ac:dyDescent="0.35">
      <c r="B1791" s="191">
        <v>39052</v>
      </c>
      <c r="C1791" s="72">
        <v>53.56</v>
      </c>
      <c r="D1791" s="192">
        <f t="shared" si="56"/>
        <v>-0.94402466426294618</v>
      </c>
      <c r="E1791">
        <v>1.2285012285012442E-2</v>
      </c>
      <c r="F1791">
        <v>1788</v>
      </c>
      <c r="G1791">
        <f t="shared" ca="1" si="57"/>
        <v>1.7335759565321558E-3</v>
      </c>
    </row>
    <row r="1792" spans="2:7" x14ac:dyDescent="0.35">
      <c r="B1792" s="191">
        <v>45678</v>
      </c>
      <c r="C1792" s="72">
        <v>956.85</v>
      </c>
      <c r="D1792" s="192">
        <f t="shared" si="56"/>
        <v>19.728986135181977</v>
      </c>
      <c r="E1792">
        <v>1.228259489653416E-2</v>
      </c>
      <c r="F1792">
        <v>1789</v>
      </c>
      <c r="G1792">
        <f t="shared" ca="1" si="57"/>
        <v>1.224670444020057E-3</v>
      </c>
    </row>
    <row r="1793" spans="2:7" x14ac:dyDescent="0.35">
      <c r="B1793" s="191">
        <v>38548</v>
      </c>
      <c r="C1793" s="72">
        <v>46.16</v>
      </c>
      <c r="D1793" s="192">
        <f t="shared" si="56"/>
        <v>-0.65670087758441176</v>
      </c>
      <c r="E1793">
        <v>1.2280701754385781E-2</v>
      </c>
      <c r="F1793">
        <v>1790</v>
      </c>
      <c r="G1793">
        <f t="shared" ca="1" si="57"/>
        <v>9.1939721723869744E-3</v>
      </c>
    </row>
    <row r="1794" spans="2:7" x14ac:dyDescent="0.35">
      <c r="B1794" s="191">
        <v>42914</v>
      </c>
      <c r="C1794" s="72">
        <v>134.46</v>
      </c>
      <c r="D1794" s="192">
        <f t="shared" si="56"/>
        <v>0.59729151817533843</v>
      </c>
      <c r="E1794">
        <v>1.2271324249039983E-2</v>
      </c>
      <c r="F1794">
        <v>1791</v>
      </c>
      <c r="G1794">
        <f t="shared" ca="1" si="57"/>
        <v>-1.6336862746343869E-2</v>
      </c>
    </row>
    <row r="1795" spans="2:7" x14ac:dyDescent="0.35">
      <c r="B1795" s="191">
        <v>40654</v>
      </c>
      <c r="C1795" s="72">
        <v>84.18</v>
      </c>
      <c r="D1795" s="192">
        <f t="shared" si="56"/>
        <v>5.0000000000000009</v>
      </c>
      <c r="E1795">
        <v>1.2265512265512424E-2</v>
      </c>
      <c r="F1795">
        <v>1792</v>
      </c>
      <c r="G1795">
        <f t="shared" ca="1" si="57"/>
        <v>-1.2602516261195207E-2</v>
      </c>
    </row>
    <row r="1796" spans="2:7" x14ac:dyDescent="0.35">
      <c r="B1796" s="191">
        <v>37050</v>
      </c>
      <c r="C1796" s="72">
        <v>14.03</v>
      </c>
      <c r="D1796" s="192">
        <f t="shared" ref="D1796:D1859" si="58">C1796/C1797-1</f>
        <v>-0.82676873688109642</v>
      </c>
      <c r="E1796">
        <v>1.2265512265512202E-2</v>
      </c>
      <c r="F1796">
        <v>1793</v>
      </c>
      <c r="G1796">
        <f t="shared" ca="1" si="57"/>
        <v>2.835515745661871E-2</v>
      </c>
    </row>
    <row r="1797" spans="2:7" x14ac:dyDescent="0.35">
      <c r="B1797" s="191">
        <v>40676</v>
      </c>
      <c r="C1797" s="72">
        <v>80.989999999999995</v>
      </c>
      <c r="D1797" s="192">
        <f t="shared" si="58"/>
        <v>-0.37579961464354528</v>
      </c>
      <c r="E1797">
        <v>1.2248468941382207E-2</v>
      </c>
      <c r="F1797">
        <v>1794</v>
      </c>
      <c r="G1797">
        <f t="shared" ref="G1797:G1860" ca="1" si="59">_xlfn.NORM.INV(RAND(),M$5,M$6)</f>
        <v>-4.7900545813066055E-3</v>
      </c>
    </row>
    <row r="1798" spans="2:7" x14ac:dyDescent="0.35">
      <c r="B1798" s="191">
        <v>42002</v>
      </c>
      <c r="C1798" s="72">
        <v>129.75</v>
      </c>
      <c r="D1798" s="192">
        <f t="shared" si="58"/>
        <v>6.4740783410138247</v>
      </c>
      <c r="E1798">
        <v>1.2248400686534433E-2</v>
      </c>
      <c r="F1798">
        <v>1795</v>
      </c>
      <c r="G1798">
        <f t="shared" ca="1" si="59"/>
        <v>-3.3957694532849379E-2</v>
      </c>
    </row>
    <row r="1799" spans="2:7" x14ac:dyDescent="0.35">
      <c r="B1799" s="191">
        <v>36068</v>
      </c>
      <c r="C1799" s="72">
        <v>17.36</v>
      </c>
      <c r="D1799" s="192">
        <f t="shared" si="58"/>
        <v>-0.97866011063306702</v>
      </c>
      <c r="E1799">
        <v>1.224489795918382E-2</v>
      </c>
      <c r="F1799">
        <v>1796</v>
      </c>
      <c r="G1799">
        <f t="shared" ca="1" si="59"/>
        <v>-3.3432183113400606E-2</v>
      </c>
    </row>
    <row r="1800" spans="2:7" x14ac:dyDescent="0.35">
      <c r="B1800" s="191">
        <v>44512</v>
      </c>
      <c r="C1800" s="72">
        <v>813.5</v>
      </c>
      <c r="D1800" s="192">
        <f t="shared" si="58"/>
        <v>11.75478206334274</v>
      </c>
      <c r="E1800">
        <v>1.223138850523231E-2</v>
      </c>
      <c r="F1800">
        <v>1797</v>
      </c>
      <c r="G1800">
        <f t="shared" ca="1" si="59"/>
        <v>-8.524938743344054E-3</v>
      </c>
    </row>
    <row r="1801" spans="2:7" x14ac:dyDescent="0.35">
      <c r="B1801" s="191">
        <v>39266</v>
      </c>
      <c r="C1801" s="72">
        <v>63.78</v>
      </c>
      <c r="D1801" s="192">
        <f t="shared" si="58"/>
        <v>-0.91445356510542408</v>
      </c>
      <c r="E1801">
        <v>1.2220282494842083E-2</v>
      </c>
      <c r="F1801">
        <v>1798</v>
      </c>
      <c r="G1801">
        <f t="shared" ca="1" si="59"/>
        <v>4.428366279505281E-2</v>
      </c>
    </row>
    <row r="1802" spans="2:7" x14ac:dyDescent="0.35">
      <c r="B1802" s="191">
        <v>44858</v>
      </c>
      <c r="C1802" s="72">
        <v>745.56</v>
      </c>
      <c r="D1802" s="192">
        <f t="shared" si="58"/>
        <v>-0.14413628432362946</v>
      </c>
      <c r="E1802">
        <v>1.2218963831867047E-2</v>
      </c>
      <c r="F1802">
        <v>1799</v>
      </c>
      <c r="G1802">
        <f t="shared" ca="1" si="59"/>
        <v>1.3406730832060065E-2</v>
      </c>
    </row>
    <row r="1803" spans="2:7" x14ac:dyDescent="0.35">
      <c r="B1803" s="191">
        <v>45226</v>
      </c>
      <c r="C1803" s="72">
        <v>871.12</v>
      </c>
      <c r="D1803" s="192">
        <f t="shared" si="58"/>
        <v>18.422965440356744</v>
      </c>
      <c r="E1803">
        <v>1.2212268042435026E-2</v>
      </c>
      <c r="F1803">
        <v>1800</v>
      </c>
      <c r="G1803">
        <f t="shared" ca="1" si="59"/>
        <v>1.0430955573386263E-2</v>
      </c>
    </row>
    <row r="1804" spans="2:7" x14ac:dyDescent="0.35">
      <c r="B1804" s="191">
        <v>39848</v>
      </c>
      <c r="C1804" s="72">
        <v>44.85</v>
      </c>
      <c r="D1804" s="192">
        <f t="shared" si="58"/>
        <v>-0.94290479039629294</v>
      </c>
      <c r="E1804">
        <v>1.2186865267433955E-2</v>
      </c>
      <c r="F1804">
        <v>1801</v>
      </c>
      <c r="G1804">
        <f t="shared" ca="1" si="59"/>
        <v>3.6255327407931991E-2</v>
      </c>
    </row>
    <row r="1805" spans="2:7" x14ac:dyDescent="0.35">
      <c r="B1805" s="191">
        <v>44496</v>
      </c>
      <c r="C1805" s="72">
        <v>785.53</v>
      </c>
      <c r="D1805" s="192">
        <f t="shared" si="58"/>
        <v>12.305047425474255</v>
      </c>
      <c r="E1805">
        <v>1.2176579734047843E-2</v>
      </c>
      <c r="F1805">
        <v>1802</v>
      </c>
      <c r="G1805">
        <f t="shared" ca="1" si="59"/>
        <v>-3.3821074722127464E-3</v>
      </c>
    </row>
    <row r="1806" spans="2:7" x14ac:dyDescent="0.35">
      <c r="B1806" s="191">
        <v>39336</v>
      </c>
      <c r="C1806" s="72">
        <v>59.04</v>
      </c>
      <c r="D1806" s="192">
        <f t="shared" si="58"/>
        <v>-1.5671890630210017E-2</v>
      </c>
      <c r="E1806">
        <v>1.2172124121378358E-2</v>
      </c>
      <c r="F1806">
        <v>1803</v>
      </c>
      <c r="G1806">
        <f t="shared" ca="1" si="59"/>
        <v>-1.1608682613733766E-2</v>
      </c>
    </row>
    <row r="1807" spans="2:7" x14ac:dyDescent="0.35">
      <c r="B1807" s="191">
        <v>39252</v>
      </c>
      <c r="C1807" s="72">
        <v>59.98</v>
      </c>
      <c r="D1807" s="192">
        <f t="shared" si="58"/>
        <v>-0.46674964438122335</v>
      </c>
      <c r="E1807">
        <v>1.2149848126898455E-2</v>
      </c>
      <c r="F1807">
        <v>1804</v>
      </c>
      <c r="G1807">
        <f t="shared" ca="1" si="59"/>
        <v>2.9258770837658113E-2</v>
      </c>
    </row>
    <row r="1808" spans="2:7" x14ac:dyDescent="0.35">
      <c r="B1808" s="191">
        <v>41131</v>
      </c>
      <c r="C1808" s="72">
        <v>112.48</v>
      </c>
      <c r="D1808" s="192">
        <f t="shared" si="58"/>
        <v>8.638389031705227</v>
      </c>
      <c r="E1808">
        <v>1.2147934851075348E-2</v>
      </c>
      <c r="F1808">
        <v>1805</v>
      </c>
      <c r="G1808">
        <f t="shared" ca="1" si="59"/>
        <v>-5.0774478891140015E-4</v>
      </c>
    </row>
    <row r="1809" spans="2:7" x14ac:dyDescent="0.35">
      <c r="B1809" s="191">
        <v>37630</v>
      </c>
      <c r="C1809" s="72">
        <v>11.67</v>
      </c>
      <c r="D1809" s="192">
        <f t="shared" si="58"/>
        <v>-0.71453033268101762</v>
      </c>
      <c r="E1809">
        <v>1.2142237640936804E-2</v>
      </c>
      <c r="F1809">
        <v>1806</v>
      </c>
      <c r="G1809">
        <f t="shared" ca="1" si="59"/>
        <v>-1.9280375064818528E-2</v>
      </c>
    </row>
    <row r="1810" spans="2:7" x14ac:dyDescent="0.35">
      <c r="B1810" s="191">
        <v>39784</v>
      </c>
      <c r="C1810" s="72">
        <v>40.880000000000003</v>
      </c>
      <c r="D1810" s="192">
        <f t="shared" si="58"/>
        <v>-0.6798747063429913</v>
      </c>
      <c r="E1810">
        <v>1.2131715771230622E-2</v>
      </c>
      <c r="F1810">
        <v>1807</v>
      </c>
      <c r="G1810">
        <f t="shared" ca="1" si="59"/>
        <v>1.9382220875046541E-2</v>
      </c>
    </row>
    <row r="1811" spans="2:7" x14ac:dyDescent="0.35">
      <c r="B1811" s="191">
        <v>42138</v>
      </c>
      <c r="C1811" s="72">
        <v>127.7</v>
      </c>
      <c r="D1811" s="192">
        <f t="shared" si="58"/>
        <v>4.6629711751662972</v>
      </c>
      <c r="E1811">
        <v>1.2126495997463849E-2</v>
      </c>
      <c r="F1811">
        <v>1808</v>
      </c>
      <c r="G1811">
        <f t="shared" ca="1" si="59"/>
        <v>8.1873042973819483E-3</v>
      </c>
    </row>
    <row r="1812" spans="2:7" x14ac:dyDescent="0.35">
      <c r="B1812" s="191">
        <v>37978</v>
      </c>
      <c r="C1812" s="72">
        <v>22.55</v>
      </c>
      <c r="D1812" s="192">
        <f t="shared" si="58"/>
        <v>-0.96807034435885819</v>
      </c>
      <c r="E1812">
        <v>1.2118491921005337E-2</v>
      </c>
      <c r="F1812">
        <v>1809</v>
      </c>
      <c r="G1812">
        <f t="shared" ca="1" si="59"/>
        <v>-1.4581539348782596E-2</v>
      </c>
    </row>
    <row r="1813" spans="2:7" x14ac:dyDescent="0.35">
      <c r="B1813" s="191">
        <v>44593</v>
      </c>
      <c r="C1813" s="72">
        <v>706.24</v>
      </c>
      <c r="D1813" s="192">
        <f t="shared" si="58"/>
        <v>-4.9270367777717983E-2</v>
      </c>
      <c r="E1813">
        <v>1.2109660499577402E-2</v>
      </c>
      <c r="F1813">
        <v>1810</v>
      </c>
      <c r="G1813">
        <f t="shared" ca="1" si="59"/>
        <v>4.6931706459639816E-2</v>
      </c>
    </row>
    <row r="1814" spans="2:7" x14ac:dyDescent="0.35">
      <c r="B1814" s="191">
        <v>44420</v>
      </c>
      <c r="C1814" s="72">
        <v>742.84</v>
      </c>
      <c r="D1814" s="192">
        <f t="shared" si="58"/>
        <v>5.3231188287368063</v>
      </c>
      <c r="E1814">
        <v>1.2084962600651172E-2</v>
      </c>
      <c r="F1814">
        <v>1811</v>
      </c>
      <c r="G1814">
        <f t="shared" ca="1" si="59"/>
        <v>-1.2499686825926812E-2</v>
      </c>
    </row>
    <row r="1815" spans="2:7" x14ac:dyDescent="0.35">
      <c r="B1815" s="191">
        <v>41382</v>
      </c>
      <c r="C1815" s="72">
        <v>117.48</v>
      </c>
      <c r="D1815" s="192">
        <f t="shared" si="58"/>
        <v>1.9779467680608365</v>
      </c>
      <c r="E1815">
        <v>1.2060647829083448E-2</v>
      </c>
      <c r="F1815">
        <v>1812</v>
      </c>
      <c r="G1815">
        <f t="shared" ca="1" si="59"/>
        <v>-2.704707380593659E-2</v>
      </c>
    </row>
    <row r="1816" spans="2:7" x14ac:dyDescent="0.35">
      <c r="B1816" s="191">
        <v>38412</v>
      </c>
      <c r="C1816" s="72">
        <v>39.450000000000003</v>
      </c>
      <c r="D1816" s="192">
        <f t="shared" si="58"/>
        <v>-0.95243148083392615</v>
      </c>
      <c r="E1816">
        <v>1.2057465366855036E-2</v>
      </c>
      <c r="F1816">
        <v>1813</v>
      </c>
      <c r="G1816">
        <f t="shared" ca="1" si="59"/>
        <v>-9.7015748608422075E-3</v>
      </c>
    </row>
    <row r="1817" spans="2:7" x14ac:dyDescent="0.35">
      <c r="B1817" s="191">
        <v>45168</v>
      </c>
      <c r="C1817" s="72">
        <v>829.33</v>
      </c>
      <c r="D1817" s="192">
        <f t="shared" si="58"/>
        <v>7.4275573517791793E-2</v>
      </c>
      <c r="E1817">
        <v>1.2056867411068373E-2</v>
      </c>
      <c r="F1817">
        <v>1814</v>
      </c>
      <c r="G1817">
        <f t="shared" ca="1" si="59"/>
        <v>-2.7500341165478469E-2</v>
      </c>
    </row>
    <row r="1818" spans="2:7" x14ac:dyDescent="0.35">
      <c r="B1818" s="191">
        <v>45072</v>
      </c>
      <c r="C1818" s="72">
        <v>771.99</v>
      </c>
      <c r="D1818" s="192">
        <f t="shared" si="58"/>
        <v>8.8707326428845423</v>
      </c>
      <c r="E1818">
        <v>1.2047718930257023E-2</v>
      </c>
      <c r="F1818">
        <v>1815</v>
      </c>
      <c r="G1818">
        <f t="shared" ca="1" si="59"/>
        <v>-2.1392062185874739E-2</v>
      </c>
    </row>
    <row r="1819" spans="2:7" x14ac:dyDescent="0.35">
      <c r="B1819" s="191">
        <v>40589</v>
      </c>
      <c r="C1819" s="72">
        <v>78.209999999999994</v>
      </c>
      <c r="D1819" s="192">
        <f t="shared" si="58"/>
        <v>1.732704402515723</v>
      </c>
      <c r="E1819">
        <v>1.2034161490683148E-2</v>
      </c>
      <c r="F1819">
        <v>1816</v>
      </c>
      <c r="G1819">
        <f t="shared" ca="1" si="59"/>
        <v>2.3474180412367741E-2</v>
      </c>
    </row>
    <row r="1820" spans="2:7" x14ac:dyDescent="0.35">
      <c r="B1820" s="191">
        <v>36297</v>
      </c>
      <c r="C1820" s="72">
        <v>28.62</v>
      </c>
      <c r="D1820" s="192">
        <f t="shared" si="58"/>
        <v>-0.58072077351303841</v>
      </c>
      <c r="E1820">
        <v>1.2022630834511938E-2</v>
      </c>
      <c r="F1820">
        <v>1817</v>
      </c>
      <c r="G1820">
        <f t="shared" ca="1" si="59"/>
        <v>-9.6451936608303243E-3</v>
      </c>
    </row>
    <row r="1821" spans="2:7" x14ac:dyDescent="0.35">
      <c r="B1821" s="191">
        <v>38736</v>
      </c>
      <c r="C1821" s="72">
        <v>68.260000000000005</v>
      </c>
      <c r="D1821" s="192">
        <f t="shared" si="58"/>
        <v>0.4449618966977138</v>
      </c>
      <c r="E1821">
        <v>1.2008895478131887E-2</v>
      </c>
      <c r="F1821">
        <v>1818</v>
      </c>
      <c r="G1821">
        <f t="shared" ca="1" si="59"/>
        <v>-1.0484088692330442E-2</v>
      </c>
    </row>
    <row r="1822" spans="2:7" x14ac:dyDescent="0.35">
      <c r="B1822" s="191">
        <v>39812</v>
      </c>
      <c r="C1822" s="72">
        <v>47.24</v>
      </c>
      <c r="D1822" s="192">
        <f t="shared" si="58"/>
        <v>-0.96050794606208045</v>
      </c>
      <c r="E1822">
        <v>1.1996572407883432E-2</v>
      </c>
      <c r="F1822">
        <v>1819</v>
      </c>
      <c r="G1822">
        <f t="shared" ca="1" si="59"/>
        <v>1.918760108858417E-2</v>
      </c>
    </row>
    <row r="1823" spans="2:7" x14ac:dyDescent="0.35">
      <c r="B1823" s="191">
        <v>45554</v>
      </c>
      <c r="C1823" s="72">
        <v>1196.19</v>
      </c>
      <c r="D1823" s="192">
        <f t="shared" si="58"/>
        <v>4.4074860991817726</v>
      </c>
      <c r="E1823">
        <v>1.1996514411891646E-2</v>
      </c>
      <c r="F1823">
        <v>1820</v>
      </c>
      <c r="G1823">
        <f t="shared" ca="1" si="59"/>
        <v>-1.9708135388405434E-2</v>
      </c>
    </row>
    <row r="1824" spans="2:7" x14ac:dyDescent="0.35">
      <c r="B1824" s="191">
        <v>43368</v>
      </c>
      <c r="C1824" s="72">
        <v>221.21</v>
      </c>
      <c r="D1824" s="192">
        <f t="shared" si="58"/>
        <v>6.080985915492958</v>
      </c>
      <c r="E1824">
        <v>1.1985909693947638E-2</v>
      </c>
      <c r="F1824">
        <v>1821</v>
      </c>
      <c r="G1824">
        <f t="shared" ca="1" si="59"/>
        <v>3.340942763334883E-2</v>
      </c>
    </row>
    <row r="1825" spans="2:7" x14ac:dyDescent="0.35">
      <c r="B1825" s="191">
        <v>38246</v>
      </c>
      <c r="C1825" s="72">
        <v>31.24</v>
      </c>
      <c r="D1825" s="192">
        <f t="shared" si="58"/>
        <v>-0.58889327543097769</v>
      </c>
      <c r="E1825">
        <v>1.1985746679624043E-2</v>
      </c>
      <c r="F1825">
        <v>1822</v>
      </c>
      <c r="G1825">
        <f t="shared" ca="1" si="59"/>
        <v>1.0715018401569716E-2</v>
      </c>
    </row>
    <row r="1826" spans="2:7" x14ac:dyDescent="0.35">
      <c r="B1826" s="191">
        <v>40059</v>
      </c>
      <c r="C1826" s="72">
        <v>75.989999999999995</v>
      </c>
      <c r="D1826" s="192">
        <f t="shared" si="58"/>
        <v>3.2787162162162158</v>
      </c>
      <c r="E1826">
        <v>1.1985617259288706E-2</v>
      </c>
      <c r="F1826">
        <v>1823</v>
      </c>
      <c r="G1826">
        <f t="shared" ca="1" si="59"/>
        <v>1.7447357759916931E-4</v>
      </c>
    </row>
    <row r="1827" spans="2:7" x14ac:dyDescent="0.35">
      <c r="B1827" s="191">
        <v>36013</v>
      </c>
      <c r="C1827" s="72">
        <v>17.760000000000002</v>
      </c>
      <c r="D1827" s="192">
        <f t="shared" si="58"/>
        <v>-0.52296535052377102</v>
      </c>
      <c r="E1827">
        <v>1.1965811965811923E-2</v>
      </c>
      <c r="F1827">
        <v>1824</v>
      </c>
      <c r="G1827">
        <f t="shared" ca="1" si="59"/>
        <v>-4.2977584373340427E-2</v>
      </c>
    </row>
    <row r="1828" spans="2:7" x14ac:dyDescent="0.35">
      <c r="B1828" s="191">
        <v>38462</v>
      </c>
      <c r="C1828" s="72">
        <v>37.229999999999997</v>
      </c>
      <c r="D1828" s="192">
        <f t="shared" si="58"/>
        <v>2.9989258861439305</v>
      </c>
      <c r="E1828">
        <v>1.1959771677086062E-2</v>
      </c>
      <c r="F1828">
        <v>1825</v>
      </c>
      <c r="G1828">
        <f t="shared" ca="1" si="59"/>
        <v>-3.0857418090136507E-2</v>
      </c>
    </row>
    <row r="1829" spans="2:7" x14ac:dyDescent="0.35">
      <c r="B1829" s="191">
        <v>37189</v>
      </c>
      <c r="C1829" s="72">
        <v>9.31</v>
      </c>
      <c r="D1829" s="192">
        <f t="shared" si="58"/>
        <v>-0.95005364806866954</v>
      </c>
      <c r="E1829">
        <v>1.1956521739130643E-2</v>
      </c>
      <c r="F1829">
        <v>1826</v>
      </c>
      <c r="G1829">
        <f t="shared" ca="1" si="59"/>
        <v>-2.3556800104468079E-2</v>
      </c>
    </row>
    <row r="1830" spans="2:7" x14ac:dyDescent="0.35">
      <c r="B1830" s="191">
        <v>43552</v>
      </c>
      <c r="C1830" s="72">
        <v>186.4</v>
      </c>
      <c r="D1830" s="192">
        <f t="shared" si="58"/>
        <v>0.40034557884456445</v>
      </c>
      <c r="E1830">
        <v>1.1943539630836053E-2</v>
      </c>
      <c r="F1830">
        <v>1827</v>
      </c>
      <c r="G1830">
        <f t="shared" ca="1" si="59"/>
        <v>8.2576791437312669E-3</v>
      </c>
    </row>
    <row r="1831" spans="2:7" x14ac:dyDescent="0.35">
      <c r="B1831" s="191">
        <v>42006</v>
      </c>
      <c r="C1831" s="72">
        <v>133.11000000000001</v>
      </c>
      <c r="D1831" s="192">
        <f t="shared" si="58"/>
        <v>5.036734693877551</v>
      </c>
      <c r="E1831">
        <v>1.1935532917743741E-2</v>
      </c>
      <c r="F1831">
        <v>1828</v>
      </c>
      <c r="G1831">
        <f t="shared" ca="1" si="59"/>
        <v>9.4249340041340744E-3</v>
      </c>
    </row>
    <row r="1832" spans="2:7" x14ac:dyDescent="0.35">
      <c r="B1832" s="191">
        <v>36280</v>
      </c>
      <c r="C1832" s="72">
        <v>22.05</v>
      </c>
      <c r="D1832" s="192">
        <f t="shared" si="58"/>
        <v>-0.48032052792835256</v>
      </c>
      <c r="E1832">
        <v>1.1932078935291468E-2</v>
      </c>
      <c r="F1832">
        <v>1829</v>
      </c>
      <c r="G1832">
        <f t="shared" ca="1" si="59"/>
        <v>-4.6385271241583335E-2</v>
      </c>
    </row>
    <row r="1833" spans="2:7" x14ac:dyDescent="0.35">
      <c r="B1833" s="191">
        <v>39147</v>
      </c>
      <c r="C1833" s="72">
        <v>42.43</v>
      </c>
      <c r="D1833" s="192">
        <f t="shared" si="58"/>
        <v>0.13631494376004283</v>
      </c>
      <c r="E1833">
        <v>1.1924636298592972E-2</v>
      </c>
      <c r="F1833">
        <v>1830</v>
      </c>
      <c r="G1833">
        <f t="shared" ca="1" si="59"/>
        <v>-1.5705811826401614E-2</v>
      </c>
    </row>
    <row r="1834" spans="2:7" x14ac:dyDescent="0.35">
      <c r="B1834" s="191">
        <v>38442</v>
      </c>
      <c r="C1834" s="72">
        <v>37.340000000000003</v>
      </c>
      <c r="D1834" s="192">
        <f t="shared" si="58"/>
        <v>-0.55120192307692306</v>
      </c>
      <c r="E1834">
        <v>1.1924119241192521E-2</v>
      </c>
      <c r="F1834">
        <v>1831</v>
      </c>
      <c r="G1834">
        <f t="shared" ca="1" si="59"/>
        <v>1.5959168717131506E-2</v>
      </c>
    </row>
    <row r="1835" spans="2:7" x14ac:dyDescent="0.35">
      <c r="B1835" s="191">
        <v>40637</v>
      </c>
      <c r="C1835" s="72">
        <v>83.2</v>
      </c>
      <c r="D1835" s="192">
        <f t="shared" si="58"/>
        <v>-0.44680851063829785</v>
      </c>
      <c r="E1835">
        <v>1.1919241060569297E-2</v>
      </c>
      <c r="F1835">
        <v>1832</v>
      </c>
      <c r="G1835">
        <f t="shared" ca="1" si="59"/>
        <v>-3.6310024714292107E-3</v>
      </c>
    </row>
    <row r="1836" spans="2:7" x14ac:dyDescent="0.35">
      <c r="B1836" s="191">
        <v>41821</v>
      </c>
      <c r="C1836" s="72">
        <v>150.4</v>
      </c>
      <c r="D1836" s="192">
        <f t="shared" si="58"/>
        <v>3.0224658999732545</v>
      </c>
      <c r="E1836">
        <v>1.1908766736190568E-2</v>
      </c>
      <c r="F1836">
        <v>1833</v>
      </c>
      <c r="G1836">
        <f t="shared" ca="1" si="59"/>
        <v>1.8483153332323421E-2</v>
      </c>
    </row>
    <row r="1837" spans="2:7" x14ac:dyDescent="0.35">
      <c r="B1837" s="191">
        <v>36458</v>
      </c>
      <c r="C1837" s="72">
        <v>37.39</v>
      </c>
      <c r="D1837" s="192">
        <f t="shared" si="58"/>
        <v>-0.74890873682089854</v>
      </c>
      <c r="E1837">
        <v>1.1907983761840324E-2</v>
      </c>
      <c r="F1837">
        <v>1834</v>
      </c>
      <c r="G1837">
        <f t="shared" ca="1" si="59"/>
        <v>5.1782484572807869E-3</v>
      </c>
    </row>
    <row r="1838" spans="2:7" x14ac:dyDescent="0.35">
      <c r="B1838" s="191">
        <v>41904</v>
      </c>
      <c r="C1838" s="72">
        <v>148.91</v>
      </c>
      <c r="D1838" s="192">
        <f t="shared" si="58"/>
        <v>0.1803265694356373</v>
      </c>
      <c r="E1838">
        <v>1.1891818428920953E-2</v>
      </c>
      <c r="F1838">
        <v>1835</v>
      </c>
      <c r="G1838">
        <f t="shared" ca="1" si="59"/>
        <v>-1.9520090493520204E-2</v>
      </c>
    </row>
    <row r="1839" spans="2:7" x14ac:dyDescent="0.35">
      <c r="B1839" s="191">
        <v>41396</v>
      </c>
      <c r="C1839" s="72">
        <v>126.16</v>
      </c>
      <c r="D1839" s="192">
        <f t="shared" si="58"/>
        <v>-7.9258143774296741E-5</v>
      </c>
      <c r="E1839">
        <v>1.187038819377606E-2</v>
      </c>
      <c r="F1839">
        <v>1836</v>
      </c>
      <c r="G1839">
        <f t="shared" ca="1" si="59"/>
        <v>-2.4734188802135056E-3</v>
      </c>
    </row>
    <row r="1840" spans="2:7" x14ac:dyDescent="0.35">
      <c r="B1840" s="191">
        <v>42137</v>
      </c>
      <c r="C1840" s="72">
        <v>126.17</v>
      </c>
      <c r="D1840" s="192">
        <f t="shared" si="58"/>
        <v>-0.83459622443628734</v>
      </c>
      <c r="E1840">
        <v>1.1869436201780381E-2</v>
      </c>
      <c r="F1840">
        <v>1837</v>
      </c>
      <c r="G1840">
        <f t="shared" ca="1" si="59"/>
        <v>-2.0591458903892586E-2</v>
      </c>
    </row>
    <row r="1841" spans="2:7" x14ac:dyDescent="0.35">
      <c r="B1841" s="191">
        <v>45071</v>
      </c>
      <c r="C1841" s="72">
        <v>762.8</v>
      </c>
      <c r="D1841" s="192">
        <f t="shared" si="58"/>
        <v>2.9733305552661737</v>
      </c>
      <c r="E1841">
        <v>1.1858965855729098E-2</v>
      </c>
      <c r="F1841">
        <v>1838</v>
      </c>
      <c r="G1841">
        <f t="shared" ca="1" si="59"/>
        <v>2.0238455647925136E-2</v>
      </c>
    </row>
    <row r="1842" spans="2:7" x14ac:dyDescent="0.35">
      <c r="B1842" s="191">
        <v>43536</v>
      </c>
      <c r="C1842" s="72">
        <v>191.98</v>
      </c>
      <c r="D1842" s="192">
        <f t="shared" si="58"/>
        <v>-0.83314212209706584</v>
      </c>
      <c r="E1842">
        <v>1.1858957465872511E-2</v>
      </c>
      <c r="F1842">
        <v>1839</v>
      </c>
      <c r="G1842">
        <f t="shared" ca="1" si="59"/>
        <v>-1.0718682627641399E-2</v>
      </c>
    </row>
    <row r="1843" spans="2:7" x14ac:dyDescent="0.35">
      <c r="B1843" s="191">
        <v>45776</v>
      </c>
      <c r="C1843" s="72">
        <v>1150.56</v>
      </c>
      <c r="D1843" s="192">
        <f t="shared" si="58"/>
        <v>2.0623619280828298</v>
      </c>
      <c r="E1843">
        <v>1.1854926654237152E-2</v>
      </c>
      <c r="F1843">
        <v>1840</v>
      </c>
      <c r="G1843">
        <f t="shared" ca="1" si="59"/>
        <v>-2.7509320592989592E-2</v>
      </c>
    </row>
    <row r="1844" spans="2:7" x14ac:dyDescent="0.35">
      <c r="B1844" s="191">
        <v>43868</v>
      </c>
      <c r="C1844" s="72">
        <v>375.71</v>
      </c>
      <c r="D1844" s="192">
        <f t="shared" si="58"/>
        <v>2.2585429314830874</v>
      </c>
      <c r="E1844">
        <v>1.1849936710565334E-2</v>
      </c>
      <c r="F1844">
        <v>1841</v>
      </c>
      <c r="G1844">
        <f t="shared" ca="1" si="59"/>
        <v>-2.4733537417256271E-2</v>
      </c>
    </row>
    <row r="1845" spans="2:7" x14ac:dyDescent="0.35">
      <c r="B1845" s="191">
        <v>42758</v>
      </c>
      <c r="C1845" s="72">
        <v>115.3</v>
      </c>
      <c r="D1845" s="192">
        <f t="shared" si="58"/>
        <v>0.32346189164370975</v>
      </c>
      <c r="E1845">
        <v>1.1847301448003389E-2</v>
      </c>
      <c r="F1845">
        <v>1842</v>
      </c>
      <c r="G1845">
        <f t="shared" ca="1" si="59"/>
        <v>3.3991253595714525E-2</v>
      </c>
    </row>
    <row r="1846" spans="2:7" x14ac:dyDescent="0.35">
      <c r="B1846" s="191">
        <v>40639</v>
      </c>
      <c r="C1846" s="72">
        <v>87.12</v>
      </c>
      <c r="D1846" s="192">
        <f t="shared" si="58"/>
        <v>-0.88927018988789752</v>
      </c>
      <c r="E1846">
        <v>1.1846689895470552E-2</v>
      </c>
      <c r="F1846">
        <v>1843</v>
      </c>
      <c r="G1846">
        <f t="shared" ca="1" si="59"/>
        <v>-2.8027053586960941E-2</v>
      </c>
    </row>
    <row r="1847" spans="2:7" x14ac:dyDescent="0.35">
      <c r="B1847" s="191">
        <v>44672</v>
      </c>
      <c r="C1847" s="72">
        <v>786.78</v>
      </c>
      <c r="D1847" s="192">
        <f t="shared" si="58"/>
        <v>11.445112306232204</v>
      </c>
      <c r="E1847">
        <v>1.184459276978278E-2</v>
      </c>
      <c r="F1847">
        <v>1844</v>
      </c>
      <c r="G1847">
        <f t="shared" ca="1" si="59"/>
        <v>-1.6333379666662817E-2</v>
      </c>
    </row>
    <row r="1848" spans="2:7" x14ac:dyDescent="0.35">
      <c r="B1848" s="191">
        <v>39275</v>
      </c>
      <c r="C1848" s="72">
        <v>63.22</v>
      </c>
      <c r="D1848" s="192">
        <f t="shared" si="58"/>
        <v>-0.28926363125351329</v>
      </c>
      <c r="E1848">
        <v>1.1843790012804112E-2</v>
      </c>
      <c r="F1848">
        <v>1845</v>
      </c>
      <c r="G1848">
        <f t="shared" ca="1" si="59"/>
        <v>-2.4693981280725738E-2</v>
      </c>
    </row>
    <row r="1849" spans="2:7" x14ac:dyDescent="0.35">
      <c r="B1849" s="191">
        <v>41050</v>
      </c>
      <c r="C1849" s="72">
        <v>88.95</v>
      </c>
      <c r="D1849" s="192">
        <f t="shared" si="58"/>
        <v>-0.92241604884430872</v>
      </c>
      <c r="E1849">
        <v>1.1830280969173046E-2</v>
      </c>
      <c r="F1849">
        <v>1846</v>
      </c>
      <c r="G1849">
        <f t="shared" ca="1" si="59"/>
        <v>6.6213790369581806E-3</v>
      </c>
    </row>
    <row r="1850" spans="2:7" x14ac:dyDescent="0.35">
      <c r="B1850" s="191">
        <v>45972</v>
      </c>
      <c r="C1850" s="72">
        <v>1146.5</v>
      </c>
      <c r="D1850" s="192">
        <f t="shared" si="58"/>
        <v>-2.9031657040261449E-2</v>
      </c>
      <c r="E1850">
        <v>1.1817034533275761E-2</v>
      </c>
      <c r="F1850">
        <v>1847</v>
      </c>
      <c r="G1850">
        <f t="shared" ca="1" si="59"/>
        <v>-4.7673302155808187E-2</v>
      </c>
    </row>
    <row r="1851" spans="2:7" x14ac:dyDescent="0.35">
      <c r="B1851" s="191">
        <v>45511</v>
      </c>
      <c r="C1851" s="72">
        <v>1180.78</v>
      </c>
      <c r="D1851" s="192">
        <f t="shared" si="58"/>
        <v>20.191313711414214</v>
      </c>
      <c r="E1851">
        <v>1.1808054841473847E-2</v>
      </c>
      <c r="F1851">
        <v>1848</v>
      </c>
      <c r="G1851">
        <f t="shared" ca="1" si="59"/>
        <v>-2.9223874417929927E-2</v>
      </c>
    </row>
    <row r="1852" spans="2:7" x14ac:dyDescent="0.35">
      <c r="B1852" s="191">
        <v>39940</v>
      </c>
      <c r="C1852" s="72">
        <v>55.72</v>
      </c>
      <c r="D1852" s="192">
        <f t="shared" si="58"/>
        <v>3.9973094170403582</v>
      </c>
      <c r="E1852">
        <v>1.1803159615035419E-2</v>
      </c>
      <c r="F1852">
        <v>1849</v>
      </c>
      <c r="G1852">
        <f t="shared" ca="1" si="59"/>
        <v>4.0511472282723044E-3</v>
      </c>
    </row>
    <row r="1853" spans="2:7" x14ac:dyDescent="0.35">
      <c r="B1853" s="191">
        <v>36817</v>
      </c>
      <c r="C1853" s="72">
        <v>11.15</v>
      </c>
      <c r="D1853" s="192">
        <f t="shared" si="58"/>
        <v>-0.99015069872621597</v>
      </c>
      <c r="E1853">
        <v>1.1796733212341204E-2</v>
      </c>
      <c r="F1853">
        <v>1850</v>
      </c>
      <c r="G1853">
        <f t="shared" ca="1" si="59"/>
        <v>-1.7711610544230483E-2</v>
      </c>
    </row>
    <row r="1854" spans="2:7" x14ac:dyDescent="0.35">
      <c r="B1854" s="191">
        <v>45770</v>
      </c>
      <c r="C1854" s="72">
        <v>1132.06</v>
      </c>
      <c r="D1854" s="192">
        <f t="shared" si="58"/>
        <v>44.482523101647246</v>
      </c>
      <c r="E1854">
        <v>1.1788679650003964E-2</v>
      </c>
      <c r="F1854">
        <v>1851</v>
      </c>
      <c r="G1854">
        <f t="shared" ca="1" si="59"/>
        <v>-2.9119733510874338E-2</v>
      </c>
    </row>
    <row r="1855" spans="2:7" x14ac:dyDescent="0.35">
      <c r="B1855" s="191">
        <v>35621</v>
      </c>
      <c r="C1855" s="72">
        <v>24.89</v>
      </c>
      <c r="D1855" s="192">
        <f t="shared" si="58"/>
        <v>-0.1214260501235439</v>
      </c>
      <c r="E1855">
        <v>1.1788617886178798E-2</v>
      </c>
      <c r="F1855">
        <v>1852</v>
      </c>
      <c r="G1855">
        <f t="shared" ca="1" si="59"/>
        <v>-7.4928469313747994E-3</v>
      </c>
    </row>
    <row r="1856" spans="2:7" x14ac:dyDescent="0.35">
      <c r="B1856" s="191">
        <v>38194</v>
      </c>
      <c r="C1856" s="72">
        <v>28.33</v>
      </c>
      <c r="D1856" s="192">
        <f t="shared" si="58"/>
        <v>-0.97499006841756786</v>
      </c>
      <c r="E1856">
        <v>1.1785714285714288E-2</v>
      </c>
      <c r="F1856">
        <v>1853</v>
      </c>
      <c r="G1856">
        <f t="shared" ca="1" si="59"/>
        <v>2.4579016137264428E-2</v>
      </c>
    </row>
    <row r="1857" spans="2:7" x14ac:dyDescent="0.35">
      <c r="B1857" s="191">
        <v>45481</v>
      </c>
      <c r="C1857" s="72">
        <v>1132.75</v>
      </c>
      <c r="D1857" s="192">
        <f t="shared" si="58"/>
        <v>42.956150562669769</v>
      </c>
      <c r="E1857">
        <v>1.1781414126978529E-2</v>
      </c>
      <c r="F1857">
        <v>1854</v>
      </c>
      <c r="G1857">
        <f t="shared" ca="1" si="59"/>
        <v>1.1559222095899798E-2</v>
      </c>
    </row>
    <row r="1858" spans="2:7" x14ac:dyDescent="0.35">
      <c r="B1858" s="191">
        <v>38093</v>
      </c>
      <c r="C1858" s="72">
        <v>25.77</v>
      </c>
      <c r="D1858" s="192">
        <f t="shared" si="58"/>
        <v>0.87418181818181817</v>
      </c>
      <c r="E1858">
        <v>1.1778563015312216E-2</v>
      </c>
      <c r="F1858">
        <v>1855</v>
      </c>
      <c r="G1858">
        <f t="shared" ca="1" si="59"/>
        <v>3.26131783064363E-2</v>
      </c>
    </row>
    <row r="1859" spans="2:7" x14ac:dyDescent="0.35">
      <c r="B1859" s="191">
        <v>37743</v>
      </c>
      <c r="C1859" s="72">
        <v>13.75</v>
      </c>
      <c r="D1859" s="192">
        <f t="shared" si="58"/>
        <v>-0.77155673699950156</v>
      </c>
      <c r="E1859">
        <v>1.1773362766740236E-2</v>
      </c>
      <c r="F1859">
        <v>1856</v>
      </c>
      <c r="G1859">
        <f t="shared" ca="1" si="59"/>
        <v>-2.2319305333612351E-2</v>
      </c>
    </row>
    <row r="1860" spans="2:7" x14ac:dyDescent="0.35">
      <c r="B1860" s="191">
        <v>38674</v>
      </c>
      <c r="C1860" s="72">
        <v>60.19</v>
      </c>
      <c r="D1860" s="192">
        <f t="shared" ref="D1860:D1923" si="60">C1860/C1861-1</f>
        <v>-0.91370114415163595</v>
      </c>
      <c r="E1860">
        <v>1.1766683476214457E-2</v>
      </c>
      <c r="F1860">
        <v>1857</v>
      </c>
      <c r="G1860">
        <f t="shared" ca="1" si="59"/>
        <v>1.5097691078344688E-2</v>
      </c>
    </row>
    <row r="1861" spans="2:7" x14ac:dyDescent="0.35">
      <c r="B1861" s="191">
        <v>44558</v>
      </c>
      <c r="C1861" s="72">
        <v>697.46</v>
      </c>
      <c r="D1861" s="192">
        <f t="shared" si="60"/>
        <v>1.7287167449139282</v>
      </c>
      <c r="E1861">
        <v>1.1764705882352899E-2</v>
      </c>
      <c r="F1861">
        <v>1858</v>
      </c>
      <c r="G1861">
        <f t="shared" ref="G1861:G1924" ca="1" si="61">_xlfn.NORM.INV(RAND(),M$5,M$6)</f>
        <v>2.971115616085861E-2</v>
      </c>
    </row>
    <row r="1862" spans="2:7" x14ac:dyDescent="0.35">
      <c r="B1862" s="191">
        <v>43269</v>
      </c>
      <c r="C1862" s="72">
        <v>255.6</v>
      </c>
      <c r="D1862" s="192">
        <f t="shared" si="60"/>
        <v>-0.69026441433799479</v>
      </c>
      <c r="E1862">
        <v>1.1756323477021713E-2</v>
      </c>
      <c r="F1862">
        <v>1859</v>
      </c>
      <c r="G1862">
        <f t="shared" ca="1" si="61"/>
        <v>1.4810254908762491E-2</v>
      </c>
    </row>
    <row r="1863" spans="2:7" x14ac:dyDescent="0.35">
      <c r="B1863" s="191">
        <v>45170</v>
      </c>
      <c r="C1863" s="72">
        <v>825.22</v>
      </c>
      <c r="D1863" s="192">
        <f t="shared" si="60"/>
        <v>-9.3144904283610663E-2</v>
      </c>
      <c r="E1863">
        <v>1.1745377862782735E-2</v>
      </c>
      <c r="F1863">
        <v>1860</v>
      </c>
      <c r="G1863">
        <f t="shared" ca="1" si="61"/>
        <v>2.4729033048360282E-2</v>
      </c>
    </row>
    <row r="1864" spans="2:7" x14ac:dyDescent="0.35">
      <c r="B1864" s="191">
        <v>45247</v>
      </c>
      <c r="C1864" s="72">
        <v>909.98</v>
      </c>
      <c r="D1864" s="192">
        <f t="shared" si="60"/>
        <v>6.4193232776192417</v>
      </c>
      <c r="E1864">
        <v>1.1740899690912077E-2</v>
      </c>
      <c r="F1864">
        <v>1861</v>
      </c>
      <c r="G1864">
        <f t="shared" ca="1" si="61"/>
        <v>1.4864085606211023E-2</v>
      </c>
    </row>
    <row r="1865" spans="2:7" x14ac:dyDescent="0.35">
      <c r="B1865" s="191">
        <v>41704</v>
      </c>
      <c r="C1865" s="72">
        <v>122.65</v>
      </c>
      <c r="D1865" s="192">
        <f t="shared" si="60"/>
        <v>10.827386692381872</v>
      </c>
      <c r="E1865">
        <v>1.1713272292336985E-2</v>
      </c>
      <c r="F1865">
        <v>1862</v>
      </c>
      <c r="G1865">
        <f t="shared" ca="1" si="61"/>
        <v>-1.6508065307589911E-2</v>
      </c>
    </row>
    <row r="1866" spans="2:7" x14ac:dyDescent="0.35">
      <c r="B1866" s="191">
        <v>37203</v>
      </c>
      <c r="C1866" s="72">
        <v>10.37</v>
      </c>
      <c r="D1866" s="192">
        <f t="shared" si="60"/>
        <v>-0.14438943894389444</v>
      </c>
      <c r="E1866">
        <v>1.1707317073170742E-2</v>
      </c>
      <c r="F1866">
        <v>1863</v>
      </c>
      <c r="G1866">
        <f t="shared" ca="1" si="61"/>
        <v>2.9125668997967296E-2</v>
      </c>
    </row>
    <row r="1867" spans="2:7" x14ac:dyDescent="0.35">
      <c r="B1867" s="191">
        <v>36850</v>
      </c>
      <c r="C1867" s="72">
        <v>12.12</v>
      </c>
      <c r="D1867" s="192">
        <f t="shared" si="60"/>
        <v>-0.91100668184154487</v>
      </c>
      <c r="E1867">
        <v>1.1686143572620988E-2</v>
      </c>
      <c r="F1867">
        <v>1864</v>
      </c>
      <c r="G1867">
        <f t="shared" ca="1" si="61"/>
        <v>-8.1842060207424679E-3</v>
      </c>
    </row>
    <row r="1868" spans="2:7" x14ac:dyDescent="0.35">
      <c r="B1868" s="191">
        <v>41234</v>
      </c>
      <c r="C1868" s="72">
        <v>136.19</v>
      </c>
      <c r="D1868" s="192">
        <f t="shared" si="60"/>
        <v>6.8495677233429388</v>
      </c>
      <c r="E1868">
        <v>1.1662457287178629E-2</v>
      </c>
      <c r="F1868">
        <v>1865</v>
      </c>
      <c r="G1868">
        <f t="shared" ca="1" si="61"/>
        <v>6.256149482059549E-2</v>
      </c>
    </row>
    <row r="1869" spans="2:7" x14ac:dyDescent="0.35">
      <c r="B1869" s="191">
        <v>36105</v>
      </c>
      <c r="C1869" s="72">
        <v>17.350000000000001</v>
      </c>
      <c r="D1869" s="192">
        <f t="shared" si="60"/>
        <v>-0.69232133356978187</v>
      </c>
      <c r="E1869">
        <v>1.1661807580175099E-2</v>
      </c>
      <c r="F1869">
        <v>1866</v>
      </c>
      <c r="G1869">
        <f t="shared" ca="1" si="61"/>
        <v>-2.1333619104598007E-3</v>
      </c>
    </row>
    <row r="1870" spans="2:7" x14ac:dyDescent="0.35">
      <c r="B1870" s="191">
        <v>40001</v>
      </c>
      <c r="C1870" s="72">
        <v>56.39</v>
      </c>
      <c r="D1870" s="192">
        <f t="shared" si="60"/>
        <v>-0.92658890306454555</v>
      </c>
      <c r="E1870">
        <v>1.1661284535342542E-2</v>
      </c>
      <c r="F1870">
        <v>1867</v>
      </c>
      <c r="G1870">
        <f t="shared" ca="1" si="61"/>
        <v>-2.9758254884298178E-2</v>
      </c>
    </row>
    <row r="1871" spans="2:7" x14ac:dyDescent="0.35">
      <c r="B1871" s="191">
        <v>44840</v>
      </c>
      <c r="C1871" s="72">
        <v>768.14</v>
      </c>
      <c r="D1871" s="192">
        <f t="shared" si="60"/>
        <v>-0.32203599262142435</v>
      </c>
      <c r="E1871">
        <v>1.1655625650278667E-2</v>
      </c>
      <c r="F1871">
        <v>1868</v>
      </c>
      <c r="G1871">
        <f t="shared" ca="1" si="61"/>
        <v>7.3766874904204263E-3</v>
      </c>
    </row>
    <row r="1872" spans="2:7" x14ac:dyDescent="0.35">
      <c r="B1872" s="191">
        <v>45315</v>
      </c>
      <c r="C1872" s="72">
        <v>1133.01</v>
      </c>
      <c r="D1872" s="192">
        <f t="shared" si="60"/>
        <v>2.0274957246686616</v>
      </c>
      <c r="E1872">
        <v>1.1652201864352341E-2</v>
      </c>
      <c r="F1872">
        <v>1869</v>
      </c>
      <c r="G1872">
        <f t="shared" ca="1" si="61"/>
        <v>-2.0188081764823809E-2</v>
      </c>
    </row>
    <row r="1873" spans="2:7" x14ac:dyDescent="0.35">
      <c r="B1873" s="191">
        <v>43873</v>
      </c>
      <c r="C1873" s="72">
        <v>374.24</v>
      </c>
      <c r="D1873" s="192">
        <f t="shared" si="60"/>
        <v>-0.41757061707260135</v>
      </c>
      <c r="E1873">
        <v>1.1650852864055317E-2</v>
      </c>
      <c r="F1873">
        <v>1870</v>
      </c>
      <c r="G1873">
        <f t="shared" ca="1" si="61"/>
        <v>2.1705131725248857E-2</v>
      </c>
    </row>
    <row r="1874" spans="2:7" x14ac:dyDescent="0.35">
      <c r="B1874" s="191">
        <v>44349</v>
      </c>
      <c r="C1874" s="72">
        <v>642.54999999999995</v>
      </c>
      <c r="D1874" s="192">
        <f t="shared" si="60"/>
        <v>4.5206632872239876</v>
      </c>
      <c r="E1874">
        <v>1.1650791151696316E-2</v>
      </c>
      <c r="F1874">
        <v>1871</v>
      </c>
      <c r="G1874">
        <f t="shared" ca="1" si="61"/>
        <v>-1.8057743818982928E-2</v>
      </c>
    </row>
    <row r="1875" spans="2:7" x14ac:dyDescent="0.35">
      <c r="B1875" s="191">
        <v>42551</v>
      </c>
      <c r="C1875" s="72">
        <v>116.39</v>
      </c>
      <c r="D1875" s="192">
        <f t="shared" si="60"/>
        <v>0.61271996674518503</v>
      </c>
      <c r="E1875">
        <v>1.1647109952194645E-2</v>
      </c>
      <c r="F1875">
        <v>1872</v>
      </c>
      <c r="G1875">
        <f t="shared" ca="1" si="61"/>
        <v>-2.1956752240462275E-2</v>
      </c>
    </row>
    <row r="1876" spans="2:7" x14ac:dyDescent="0.35">
      <c r="B1876" s="191">
        <v>40827</v>
      </c>
      <c r="C1876" s="72">
        <v>72.17</v>
      </c>
      <c r="D1876" s="192">
        <f t="shared" si="60"/>
        <v>-0.71676935756053528</v>
      </c>
      <c r="E1876">
        <v>1.1634426689094424E-2</v>
      </c>
      <c r="F1876">
        <v>1873</v>
      </c>
      <c r="G1876">
        <f t="shared" ca="1" si="61"/>
        <v>2.846326304983781E-3</v>
      </c>
    </row>
    <row r="1877" spans="2:7" x14ac:dyDescent="0.35">
      <c r="B1877" s="191">
        <v>43703</v>
      </c>
      <c r="C1877" s="72">
        <v>254.81</v>
      </c>
      <c r="D1877" s="192">
        <f t="shared" si="60"/>
        <v>-0.5087715916101172</v>
      </c>
      <c r="E1877">
        <v>1.163252342385257E-2</v>
      </c>
      <c r="F1877">
        <v>1874</v>
      </c>
      <c r="G1877">
        <f t="shared" ca="1" si="61"/>
        <v>4.0351872514309488E-2</v>
      </c>
    </row>
    <row r="1878" spans="2:7" x14ac:dyDescent="0.35">
      <c r="B1878" s="191">
        <v>44060</v>
      </c>
      <c r="C1878" s="72">
        <v>518.72</v>
      </c>
      <c r="D1878" s="192">
        <f t="shared" si="60"/>
        <v>8.0259265703845486</v>
      </c>
      <c r="E1878">
        <v>1.1623371557843987E-2</v>
      </c>
      <c r="F1878">
        <v>1875</v>
      </c>
      <c r="G1878">
        <f t="shared" ca="1" si="61"/>
        <v>-2.9037607762975121E-2</v>
      </c>
    </row>
    <row r="1879" spans="2:7" x14ac:dyDescent="0.35">
      <c r="B1879" s="191">
        <v>39659</v>
      </c>
      <c r="C1879" s="72">
        <v>57.47</v>
      </c>
      <c r="D1879" s="192">
        <f t="shared" si="60"/>
        <v>-0.15497720923393632</v>
      </c>
      <c r="E1879">
        <v>1.1617672944904012E-2</v>
      </c>
      <c r="F1879">
        <v>1876</v>
      </c>
      <c r="G1879">
        <f t="shared" ca="1" si="61"/>
        <v>-1.7198066234000619E-2</v>
      </c>
    </row>
    <row r="1880" spans="2:7" x14ac:dyDescent="0.35">
      <c r="B1880" s="191">
        <v>40121</v>
      </c>
      <c r="C1880" s="72">
        <v>68.010000000000005</v>
      </c>
      <c r="D1880" s="192">
        <f t="shared" si="60"/>
        <v>0.23744541484716164</v>
      </c>
      <c r="E1880">
        <v>1.1601963409192395E-2</v>
      </c>
      <c r="F1880">
        <v>1877</v>
      </c>
      <c r="G1880">
        <f t="shared" ca="1" si="61"/>
        <v>1.1388911229548526E-2</v>
      </c>
    </row>
    <row r="1881" spans="2:7" x14ac:dyDescent="0.35">
      <c r="B1881" s="191">
        <v>39953</v>
      </c>
      <c r="C1881" s="72">
        <v>54.96</v>
      </c>
      <c r="D1881" s="192">
        <f t="shared" si="60"/>
        <v>0.79901800327332251</v>
      </c>
      <c r="E1881">
        <v>1.1595803423523066E-2</v>
      </c>
      <c r="F1881">
        <v>1878</v>
      </c>
      <c r="G1881">
        <f t="shared" ca="1" si="61"/>
        <v>-4.2460285240544168E-3</v>
      </c>
    </row>
    <row r="1882" spans="2:7" x14ac:dyDescent="0.35">
      <c r="B1882" s="191">
        <v>38301</v>
      </c>
      <c r="C1882" s="72">
        <v>30.55</v>
      </c>
      <c r="D1882" s="192">
        <f t="shared" si="60"/>
        <v>-0.53984033740021087</v>
      </c>
      <c r="E1882">
        <v>1.1589403973510048E-2</v>
      </c>
      <c r="F1882">
        <v>1879</v>
      </c>
      <c r="G1882">
        <f t="shared" ca="1" si="61"/>
        <v>-1.1153406965144797E-2</v>
      </c>
    </row>
    <row r="1883" spans="2:7" x14ac:dyDescent="0.35">
      <c r="B1883" s="191">
        <v>38693</v>
      </c>
      <c r="C1883" s="72">
        <v>66.39</v>
      </c>
      <c r="D1883" s="192">
        <f t="shared" si="60"/>
        <v>-0.26971730282697171</v>
      </c>
      <c r="E1883">
        <v>1.1580070089898031E-2</v>
      </c>
      <c r="F1883">
        <v>1880</v>
      </c>
      <c r="G1883">
        <f t="shared" ca="1" si="61"/>
        <v>-2.5983281536436992E-2</v>
      </c>
    </row>
    <row r="1884" spans="2:7" x14ac:dyDescent="0.35">
      <c r="B1884" s="191">
        <v>41067</v>
      </c>
      <c r="C1884" s="72">
        <v>90.91</v>
      </c>
      <c r="D1884" s="192">
        <f t="shared" si="60"/>
        <v>-0.86889808632450283</v>
      </c>
      <c r="E1884">
        <v>1.1572271058195138E-2</v>
      </c>
      <c r="F1884">
        <v>1881</v>
      </c>
      <c r="G1884">
        <f t="shared" ca="1" si="61"/>
        <v>2.4407868829548367E-2</v>
      </c>
    </row>
    <row r="1885" spans="2:7" x14ac:dyDescent="0.35">
      <c r="B1885" s="191">
        <v>45019</v>
      </c>
      <c r="C1885" s="72">
        <v>693.43</v>
      </c>
      <c r="D1885" s="192">
        <f t="shared" si="60"/>
        <v>15.510238095238094</v>
      </c>
      <c r="E1885">
        <v>1.1568198395331741E-2</v>
      </c>
      <c r="F1885">
        <v>1882</v>
      </c>
      <c r="G1885">
        <f t="shared" ca="1" si="61"/>
        <v>5.2373869146811504E-3</v>
      </c>
    </row>
    <row r="1886" spans="2:7" x14ac:dyDescent="0.35">
      <c r="B1886" s="191">
        <v>38525</v>
      </c>
      <c r="C1886" s="72">
        <v>42</v>
      </c>
      <c r="D1886" s="192">
        <f t="shared" si="60"/>
        <v>-0.94360750825747197</v>
      </c>
      <c r="E1886">
        <v>1.156069364161838E-2</v>
      </c>
      <c r="F1886">
        <v>1883</v>
      </c>
      <c r="G1886">
        <f t="shared" ca="1" si="61"/>
        <v>2.4854237479601761E-3</v>
      </c>
    </row>
    <row r="1887" spans="2:7" x14ac:dyDescent="0.35">
      <c r="B1887" s="191">
        <v>44865</v>
      </c>
      <c r="C1887" s="72">
        <v>744.78</v>
      </c>
      <c r="D1887" s="192">
        <f t="shared" si="60"/>
        <v>15.669203222918533</v>
      </c>
      <c r="E1887">
        <v>1.1558259877490595E-2</v>
      </c>
      <c r="F1887">
        <v>1884</v>
      </c>
      <c r="G1887">
        <f t="shared" ca="1" si="61"/>
        <v>7.593613097602191E-3</v>
      </c>
    </row>
    <row r="1888" spans="2:7" x14ac:dyDescent="0.35">
      <c r="B1888" s="191">
        <v>39176</v>
      </c>
      <c r="C1888" s="72">
        <v>44.68</v>
      </c>
      <c r="D1888" s="192">
        <f t="shared" si="60"/>
        <v>-0.50987275120666964</v>
      </c>
      <c r="E1888">
        <v>1.1546298392574039E-2</v>
      </c>
      <c r="F1888">
        <v>1885</v>
      </c>
      <c r="G1888">
        <f t="shared" ca="1" si="61"/>
        <v>-8.3250320848155552E-3</v>
      </c>
    </row>
    <row r="1889" spans="2:7" x14ac:dyDescent="0.35">
      <c r="B1889" s="191">
        <v>41085</v>
      </c>
      <c r="C1889" s="72">
        <v>91.16</v>
      </c>
      <c r="D1889" s="192">
        <f t="shared" si="60"/>
        <v>3.1568627450980395</v>
      </c>
      <c r="E1889">
        <v>1.1540168664003536E-2</v>
      </c>
      <c r="F1889">
        <v>1886</v>
      </c>
      <c r="G1889">
        <f t="shared" ca="1" si="61"/>
        <v>-3.5259949834607562E-2</v>
      </c>
    </row>
    <row r="1890" spans="2:7" x14ac:dyDescent="0.35">
      <c r="B1890" s="191">
        <v>36686</v>
      </c>
      <c r="C1890" s="72">
        <v>21.93</v>
      </c>
      <c r="D1890" s="192">
        <f t="shared" si="60"/>
        <v>-0.35914669783752196</v>
      </c>
      <c r="E1890">
        <v>1.1531365313653064E-2</v>
      </c>
      <c r="F1890">
        <v>1887</v>
      </c>
      <c r="G1890">
        <f t="shared" ca="1" si="61"/>
        <v>-6.9844680642726781E-2</v>
      </c>
    </row>
    <row r="1891" spans="2:7" x14ac:dyDescent="0.35">
      <c r="B1891" s="191">
        <v>36403</v>
      </c>
      <c r="C1891" s="72">
        <v>34.22</v>
      </c>
      <c r="D1891" s="192">
        <f t="shared" si="60"/>
        <v>-0.54651470978001582</v>
      </c>
      <c r="E1891">
        <v>1.1528229382205213E-2</v>
      </c>
      <c r="F1891">
        <v>1888</v>
      </c>
      <c r="G1891">
        <f t="shared" ca="1" si="61"/>
        <v>-2.4984127319248747E-2</v>
      </c>
    </row>
    <row r="1892" spans="2:7" x14ac:dyDescent="0.35">
      <c r="B1892" s="191">
        <v>40217</v>
      </c>
      <c r="C1892" s="72">
        <v>75.459999999999994</v>
      </c>
      <c r="D1892" s="192">
        <f t="shared" si="60"/>
        <v>0.62244678563749734</v>
      </c>
      <c r="E1892">
        <v>1.1528150134048287E-2</v>
      </c>
      <c r="F1892">
        <v>1889</v>
      </c>
      <c r="G1892">
        <f t="shared" ca="1" si="61"/>
        <v>4.9348754702971155E-3</v>
      </c>
    </row>
    <row r="1893" spans="2:7" x14ac:dyDescent="0.35">
      <c r="B1893" s="191">
        <v>39905</v>
      </c>
      <c r="C1893" s="72">
        <v>46.51</v>
      </c>
      <c r="D1893" s="192">
        <f t="shared" si="60"/>
        <v>-0.94385901382099102</v>
      </c>
      <c r="E1893">
        <v>1.1526750761200466E-2</v>
      </c>
      <c r="F1893">
        <v>1890</v>
      </c>
      <c r="G1893">
        <f t="shared" ca="1" si="61"/>
        <v>1.8007407759262808E-2</v>
      </c>
    </row>
    <row r="1894" spans="2:7" x14ac:dyDescent="0.35">
      <c r="B1894" s="191">
        <v>45146</v>
      </c>
      <c r="C1894" s="72">
        <v>828.45</v>
      </c>
      <c r="D1894" s="192">
        <f t="shared" si="60"/>
        <v>-0.30086837641459274</v>
      </c>
      <c r="E1894">
        <v>1.152611079229815E-2</v>
      </c>
      <c r="F1894">
        <v>1891</v>
      </c>
      <c r="G1894">
        <f t="shared" ca="1" si="61"/>
        <v>1.4792493186381017E-2</v>
      </c>
    </row>
    <row r="1895" spans="2:7" x14ac:dyDescent="0.35">
      <c r="B1895" s="191">
        <v>45366</v>
      </c>
      <c r="C1895" s="72">
        <v>1184.97</v>
      </c>
      <c r="D1895" s="192">
        <f t="shared" si="60"/>
        <v>45.487642212632409</v>
      </c>
      <c r="E1895">
        <v>1.1515348106668544E-2</v>
      </c>
      <c r="F1895">
        <v>1892</v>
      </c>
      <c r="G1895">
        <f t="shared" ca="1" si="61"/>
        <v>2.2808029794165814E-3</v>
      </c>
    </row>
    <row r="1896" spans="2:7" x14ac:dyDescent="0.35">
      <c r="B1896" s="191">
        <v>35677</v>
      </c>
      <c r="C1896" s="72">
        <v>25.49</v>
      </c>
      <c r="D1896" s="192">
        <f t="shared" si="60"/>
        <v>-0.72650214592274676</v>
      </c>
      <c r="E1896">
        <v>1.1507936507936467E-2</v>
      </c>
      <c r="F1896">
        <v>1893</v>
      </c>
      <c r="G1896">
        <f t="shared" ca="1" si="61"/>
        <v>1.0820470622034539E-2</v>
      </c>
    </row>
    <row r="1897" spans="2:7" x14ac:dyDescent="0.35">
      <c r="B1897" s="191">
        <v>40526</v>
      </c>
      <c r="C1897" s="72">
        <v>93.2</v>
      </c>
      <c r="D1897" s="192">
        <f t="shared" si="60"/>
        <v>-0.25374329409880692</v>
      </c>
      <c r="E1897">
        <v>1.1504232689385718E-2</v>
      </c>
      <c r="F1897">
        <v>1894</v>
      </c>
      <c r="G1897">
        <f t="shared" ca="1" si="61"/>
        <v>-3.5202578040068127E-3</v>
      </c>
    </row>
    <row r="1898" spans="2:7" x14ac:dyDescent="0.35">
      <c r="B1898" s="191">
        <v>41460</v>
      </c>
      <c r="C1898" s="72">
        <v>124.89</v>
      </c>
      <c r="D1898" s="192">
        <f t="shared" si="60"/>
        <v>9.9074235807860269</v>
      </c>
      <c r="E1898">
        <v>1.1500769417672307E-2</v>
      </c>
      <c r="F1898">
        <v>1895</v>
      </c>
      <c r="G1898">
        <f t="shared" ca="1" si="61"/>
        <v>-2.3119561616291445E-2</v>
      </c>
    </row>
    <row r="1899" spans="2:7" x14ac:dyDescent="0.35">
      <c r="B1899" s="191">
        <v>37277</v>
      </c>
      <c r="C1899" s="72">
        <v>11.45</v>
      </c>
      <c r="D1899" s="192">
        <f t="shared" si="60"/>
        <v>-0.85593860090588825</v>
      </c>
      <c r="E1899">
        <v>1.1484098939929188E-2</v>
      </c>
      <c r="F1899">
        <v>1896</v>
      </c>
      <c r="G1899">
        <f t="shared" ca="1" si="61"/>
        <v>-1.7737326920727676E-2</v>
      </c>
    </row>
    <row r="1900" spans="2:7" x14ac:dyDescent="0.35">
      <c r="B1900" s="191">
        <v>40683</v>
      </c>
      <c r="C1900" s="72">
        <v>79.48</v>
      </c>
      <c r="D1900" s="192">
        <f t="shared" si="60"/>
        <v>5.9173194081810276</v>
      </c>
      <c r="E1900">
        <v>1.14532960040723E-2</v>
      </c>
      <c r="F1900">
        <v>1897</v>
      </c>
      <c r="G1900">
        <f t="shared" ca="1" si="61"/>
        <v>1.7611675563418965E-2</v>
      </c>
    </row>
    <row r="1901" spans="2:7" x14ac:dyDescent="0.35">
      <c r="B1901" s="191">
        <v>37608</v>
      </c>
      <c r="C1901" s="72">
        <v>11.49</v>
      </c>
      <c r="D1901" s="192">
        <f t="shared" si="60"/>
        <v>-0.89545992175416245</v>
      </c>
      <c r="E1901">
        <v>1.1443661971830998E-2</v>
      </c>
      <c r="F1901">
        <v>1898</v>
      </c>
      <c r="G1901">
        <f t="shared" ca="1" si="61"/>
        <v>-4.6719092927191744E-2</v>
      </c>
    </row>
    <row r="1902" spans="2:7" x14ac:dyDescent="0.35">
      <c r="B1902" s="191">
        <v>42408</v>
      </c>
      <c r="C1902" s="72">
        <v>109.91</v>
      </c>
      <c r="D1902" s="192">
        <f t="shared" si="60"/>
        <v>-8.1557616779476927E-2</v>
      </c>
      <c r="E1902">
        <v>1.1410692923529808E-2</v>
      </c>
      <c r="F1902">
        <v>1899</v>
      </c>
      <c r="G1902">
        <f t="shared" ca="1" si="61"/>
        <v>6.2943815573998788E-3</v>
      </c>
    </row>
    <row r="1903" spans="2:7" x14ac:dyDescent="0.35">
      <c r="B1903" s="191">
        <v>42187</v>
      </c>
      <c r="C1903" s="72">
        <v>119.67</v>
      </c>
      <c r="D1903" s="192">
        <f t="shared" si="60"/>
        <v>4.1895056374674766</v>
      </c>
      <c r="E1903">
        <v>1.1409736308316543E-2</v>
      </c>
      <c r="F1903">
        <v>1900</v>
      </c>
      <c r="G1903">
        <f t="shared" ca="1" si="61"/>
        <v>-1.3597767117374981E-2</v>
      </c>
    </row>
    <row r="1904" spans="2:7" x14ac:dyDescent="0.35">
      <c r="B1904" s="191">
        <v>38075</v>
      </c>
      <c r="C1904" s="72">
        <v>23.06</v>
      </c>
      <c r="D1904" s="192">
        <f t="shared" si="60"/>
        <v>-0.57383108482720391</v>
      </c>
      <c r="E1904">
        <v>1.1403508771929749E-2</v>
      </c>
      <c r="F1904">
        <v>1901</v>
      </c>
      <c r="G1904">
        <f t="shared" ca="1" si="61"/>
        <v>-6.7442657673643276E-3</v>
      </c>
    </row>
    <row r="1905" spans="2:7" x14ac:dyDescent="0.35">
      <c r="B1905" s="191">
        <v>39724</v>
      </c>
      <c r="C1905" s="72">
        <v>54.11</v>
      </c>
      <c r="D1905" s="192">
        <f t="shared" si="60"/>
        <v>-0.19896373056994821</v>
      </c>
      <c r="E1905">
        <v>1.1401869158878419E-2</v>
      </c>
      <c r="F1905">
        <v>1902</v>
      </c>
      <c r="G1905">
        <f t="shared" ca="1" si="61"/>
        <v>-1.4259920243405427E-2</v>
      </c>
    </row>
    <row r="1906" spans="2:7" x14ac:dyDescent="0.35">
      <c r="B1906" s="191">
        <v>40114</v>
      </c>
      <c r="C1906" s="72">
        <v>67.55</v>
      </c>
      <c r="D1906" s="192">
        <f t="shared" si="60"/>
        <v>1.9191875540190146</v>
      </c>
      <c r="E1906">
        <v>1.1378948944452683E-2</v>
      </c>
      <c r="F1906">
        <v>1903</v>
      </c>
      <c r="G1906">
        <f t="shared" ca="1" si="61"/>
        <v>3.7280428332311451E-3</v>
      </c>
    </row>
    <row r="1907" spans="2:7" x14ac:dyDescent="0.35">
      <c r="B1907" s="191">
        <v>38084</v>
      </c>
      <c r="C1907" s="72">
        <v>23.14</v>
      </c>
      <c r="D1907" s="192">
        <f t="shared" si="60"/>
        <v>-0.90685130021737381</v>
      </c>
      <c r="E1907">
        <v>1.1363636363636465E-2</v>
      </c>
      <c r="F1907">
        <v>1904</v>
      </c>
      <c r="G1907">
        <f t="shared" ca="1" si="61"/>
        <v>-1.6889410047869764E-2</v>
      </c>
    </row>
    <row r="1908" spans="2:7" x14ac:dyDescent="0.35">
      <c r="B1908" s="191">
        <v>43720</v>
      </c>
      <c r="C1908" s="72">
        <v>248.42</v>
      </c>
      <c r="D1908" s="192">
        <f t="shared" si="60"/>
        <v>-0.61540724227083432</v>
      </c>
      <c r="E1908">
        <v>1.1358547408704123E-2</v>
      </c>
      <c r="F1908">
        <v>1905</v>
      </c>
      <c r="G1908">
        <f t="shared" ca="1" si="61"/>
        <v>-7.9594546383430914E-3</v>
      </c>
    </row>
    <row r="1909" spans="2:7" x14ac:dyDescent="0.35">
      <c r="B1909" s="191">
        <v>44319</v>
      </c>
      <c r="C1909" s="72">
        <v>645.92999999999995</v>
      </c>
      <c r="D1909" s="192">
        <f t="shared" si="60"/>
        <v>2.3254221581548595</v>
      </c>
      <c r="E1909">
        <v>1.1351537546189006E-2</v>
      </c>
      <c r="F1909">
        <v>1906</v>
      </c>
      <c r="G1909">
        <f t="shared" ca="1" si="61"/>
        <v>-4.7368097270753043E-3</v>
      </c>
    </row>
    <row r="1910" spans="2:7" x14ac:dyDescent="0.35">
      <c r="B1910" s="191">
        <v>42989</v>
      </c>
      <c r="C1910" s="72">
        <v>194.24</v>
      </c>
      <c r="D1910" s="192">
        <f t="shared" si="60"/>
        <v>2.2530564394573775</v>
      </c>
      <c r="E1910">
        <v>1.13506195980424E-2</v>
      </c>
      <c r="F1910">
        <v>1907</v>
      </c>
      <c r="G1910">
        <f t="shared" ca="1" si="61"/>
        <v>-1.9549258393242452E-3</v>
      </c>
    </row>
    <row r="1911" spans="2:7" x14ac:dyDescent="0.35">
      <c r="B1911" s="191">
        <v>39337</v>
      </c>
      <c r="C1911" s="72">
        <v>59.71</v>
      </c>
      <c r="D1911" s="192">
        <f t="shared" si="60"/>
        <v>1.3922275641025639</v>
      </c>
      <c r="E1911">
        <v>1.1348238482384865E-2</v>
      </c>
      <c r="F1911">
        <v>1908</v>
      </c>
      <c r="G1911">
        <f t="shared" ca="1" si="61"/>
        <v>-3.1717598332440804E-2</v>
      </c>
    </row>
    <row r="1912" spans="2:7" x14ac:dyDescent="0.35">
      <c r="B1912" s="191">
        <v>35871</v>
      </c>
      <c r="C1912" s="72">
        <v>24.96</v>
      </c>
      <c r="D1912" s="192">
        <f t="shared" si="60"/>
        <v>-0.81093773670655955</v>
      </c>
      <c r="E1912">
        <v>1.1345218800648427E-2</v>
      </c>
      <c r="F1912">
        <v>1909</v>
      </c>
      <c r="G1912">
        <f t="shared" ca="1" si="61"/>
        <v>-2.2610747757401732E-2</v>
      </c>
    </row>
    <row r="1913" spans="2:7" x14ac:dyDescent="0.35">
      <c r="B1913" s="191">
        <v>42814</v>
      </c>
      <c r="C1913" s="72">
        <v>132.02000000000001</v>
      </c>
      <c r="D1913" s="192">
        <f t="shared" si="60"/>
        <v>3.4767717870464567</v>
      </c>
      <c r="E1913">
        <v>1.1337521066340006E-2</v>
      </c>
      <c r="F1913">
        <v>1910</v>
      </c>
      <c r="G1913">
        <f t="shared" ca="1" si="61"/>
        <v>-4.0353833851802412E-2</v>
      </c>
    </row>
    <row r="1914" spans="2:7" x14ac:dyDescent="0.35">
      <c r="B1914" s="191">
        <v>38286</v>
      </c>
      <c r="C1914" s="72">
        <v>29.49</v>
      </c>
      <c r="D1914" s="192">
        <f t="shared" si="60"/>
        <v>-0.86697040779501988</v>
      </c>
      <c r="E1914">
        <v>1.1316872427983515E-2</v>
      </c>
      <c r="F1914">
        <v>1911</v>
      </c>
      <c r="G1914">
        <f t="shared" ca="1" si="61"/>
        <v>-1.4538780203476005E-2</v>
      </c>
    </row>
    <row r="1915" spans="2:7" x14ac:dyDescent="0.35">
      <c r="B1915" s="191">
        <v>43360</v>
      </c>
      <c r="C1915" s="72">
        <v>221.68</v>
      </c>
      <c r="D1915" s="192">
        <f t="shared" si="60"/>
        <v>2.9992783691141982</v>
      </c>
      <c r="E1915">
        <v>1.1313868613138878E-2</v>
      </c>
      <c r="F1915">
        <v>1912</v>
      </c>
      <c r="G1915">
        <f t="shared" ca="1" si="61"/>
        <v>-3.6148169830301558E-2</v>
      </c>
    </row>
    <row r="1916" spans="2:7" x14ac:dyDescent="0.35">
      <c r="B1916" s="191">
        <v>39017</v>
      </c>
      <c r="C1916" s="72">
        <v>55.43</v>
      </c>
      <c r="D1916" s="192">
        <f t="shared" si="60"/>
        <v>-0.27966211825860954</v>
      </c>
      <c r="E1916">
        <v>1.1311804415252702E-2</v>
      </c>
      <c r="F1916">
        <v>1913</v>
      </c>
      <c r="G1916">
        <f t="shared" ca="1" si="61"/>
        <v>5.4622203374725996E-3</v>
      </c>
    </row>
    <row r="1917" spans="2:7" x14ac:dyDescent="0.35">
      <c r="B1917" s="191">
        <v>40701</v>
      </c>
      <c r="C1917" s="72">
        <v>76.95</v>
      </c>
      <c r="D1917" s="192">
        <f t="shared" si="60"/>
        <v>1.9641756548536211</v>
      </c>
      <c r="E1917">
        <v>1.1302405046655251E-2</v>
      </c>
      <c r="F1917">
        <v>1914</v>
      </c>
      <c r="G1917">
        <f t="shared" ca="1" si="61"/>
        <v>1.4924681922581312E-2</v>
      </c>
    </row>
    <row r="1918" spans="2:7" x14ac:dyDescent="0.35">
      <c r="B1918" s="191">
        <v>36231</v>
      </c>
      <c r="C1918" s="72">
        <v>25.96</v>
      </c>
      <c r="D1918" s="192">
        <f t="shared" si="60"/>
        <v>-0.61380541505504316</v>
      </c>
      <c r="E1918">
        <v>1.129723412543826E-2</v>
      </c>
      <c r="F1918">
        <v>1915</v>
      </c>
      <c r="G1918">
        <f t="shared" ca="1" si="61"/>
        <v>1.7053570183463797E-2</v>
      </c>
    </row>
    <row r="1919" spans="2:7" x14ac:dyDescent="0.35">
      <c r="B1919" s="191">
        <v>38772</v>
      </c>
      <c r="C1919" s="72">
        <v>67.22</v>
      </c>
      <c r="D1919" s="192">
        <f t="shared" si="60"/>
        <v>-0.91579712141899761</v>
      </c>
      <c r="E1919">
        <v>1.1283285692793799E-2</v>
      </c>
      <c r="F1919">
        <v>1916</v>
      </c>
      <c r="G1919">
        <f t="shared" ca="1" si="61"/>
        <v>-1.1361658985316414E-2</v>
      </c>
    </row>
    <row r="1920" spans="2:7" x14ac:dyDescent="0.35">
      <c r="B1920" s="191">
        <v>44816</v>
      </c>
      <c r="C1920" s="72">
        <v>798.31</v>
      </c>
      <c r="D1920" s="192">
        <f t="shared" si="60"/>
        <v>45.821700879765388</v>
      </c>
      <c r="E1920">
        <v>1.1274242788918309E-2</v>
      </c>
      <c r="F1920">
        <v>1917</v>
      </c>
      <c r="G1920">
        <f t="shared" ca="1" si="61"/>
        <v>1.3008621131726092E-2</v>
      </c>
    </row>
    <row r="1921" spans="2:7" x14ac:dyDescent="0.35">
      <c r="B1921" s="191">
        <v>36061</v>
      </c>
      <c r="C1921" s="72">
        <v>17.05</v>
      </c>
      <c r="D1921" s="192">
        <f t="shared" si="60"/>
        <v>-0.95673028118972692</v>
      </c>
      <c r="E1921">
        <v>1.1269276393831573E-2</v>
      </c>
      <c r="F1921">
        <v>1918</v>
      </c>
      <c r="G1921">
        <f t="shared" ca="1" si="61"/>
        <v>3.5418612303708429E-2</v>
      </c>
    </row>
    <row r="1922" spans="2:7" x14ac:dyDescent="0.35">
      <c r="B1922" s="191">
        <v>44040</v>
      </c>
      <c r="C1922" s="72">
        <v>394.04</v>
      </c>
      <c r="D1922" s="192">
        <f t="shared" si="60"/>
        <v>11.910878112712975</v>
      </c>
      <c r="E1922">
        <v>1.1266521237007776E-2</v>
      </c>
      <c r="F1922">
        <v>1919</v>
      </c>
      <c r="G1922">
        <f t="shared" ca="1" si="61"/>
        <v>-2.1441561548747091E-2</v>
      </c>
    </row>
    <row r="1923" spans="2:7" x14ac:dyDescent="0.35">
      <c r="B1923" s="191">
        <v>38261</v>
      </c>
      <c r="C1923" s="72">
        <v>30.52</v>
      </c>
      <c r="D1923" s="192">
        <f t="shared" si="60"/>
        <v>-0.77779395704404808</v>
      </c>
      <c r="E1923">
        <v>1.1265738899933764E-2</v>
      </c>
      <c r="F1923">
        <v>1920</v>
      </c>
      <c r="G1923">
        <f t="shared" ca="1" si="61"/>
        <v>-1.7184590823635184E-2</v>
      </c>
    </row>
    <row r="1924" spans="2:7" x14ac:dyDescent="0.35">
      <c r="B1924" s="191">
        <v>42016</v>
      </c>
      <c r="C1924" s="72">
        <v>137.35</v>
      </c>
      <c r="D1924" s="192">
        <f t="shared" ref="D1924:D1987" si="62">C1924/C1925-1</f>
        <v>2.4763351050366995</v>
      </c>
      <c r="E1924">
        <v>1.1264909438963411E-2</v>
      </c>
      <c r="F1924">
        <v>1921</v>
      </c>
      <c r="G1924">
        <f t="shared" ca="1" si="61"/>
        <v>-3.7644296825824022E-3</v>
      </c>
    </row>
    <row r="1925" spans="2:7" x14ac:dyDescent="0.35">
      <c r="B1925" s="191">
        <v>38481</v>
      </c>
      <c r="C1925" s="72">
        <v>39.51</v>
      </c>
      <c r="D1925" s="192">
        <f t="shared" si="62"/>
        <v>1.1998886414253898</v>
      </c>
      <c r="E1925">
        <v>1.1261837727156276E-2</v>
      </c>
      <c r="F1925">
        <v>1922</v>
      </c>
      <c r="G1925">
        <f t="shared" ref="G1925:G1988" ca="1" si="63">_xlfn.NORM.INV(RAND(),M$5,M$6)</f>
        <v>3.3936948916137031E-3</v>
      </c>
    </row>
    <row r="1926" spans="2:7" x14ac:dyDescent="0.35">
      <c r="B1926" s="191">
        <v>36014</v>
      </c>
      <c r="C1926" s="72">
        <v>17.96</v>
      </c>
      <c r="D1926" s="192">
        <f t="shared" si="62"/>
        <v>-0.85915934755332501</v>
      </c>
      <c r="E1926">
        <v>1.1261261261261257E-2</v>
      </c>
      <c r="F1926">
        <v>1923</v>
      </c>
      <c r="G1926">
        <f t="shared" ca="1" si="63"/>
        <v>-3.2255430941985782E-3</v>
      </c>
    </row>
    <row r="1927" spans="2:7" x14ac:dyDescent="0.35">
      <c r="B1927" s="191">
        <v>42222</v>
      </c>
      <c r="C1927" s="72">
        <v>127.52</v>
      </c>
      <c r="D1927" s="192">
        <f t="shared" si="62"/>
        <v>-0.81622977043132394</v>
      </c>
      <c r="E1927">
        <v>1.1260904044409159E-2</v>
      </c>
      <c r="F1927">
        <v>1924</v>
      </c>
      <c r="G1927">
        <f t="shared" ca="1" si="63"/>
        <v>-1.2824181226107312E-2</v>
      </c>
    </row>
    <row r="1928" spans="2:7" x14ac:dyDescent="0.35">
      <c r="B1928" s="191">
        <v>44615</v>
      </c>
      <c r="C1928" s="72">
        <v>693.91</v>
      </c>
      <c r="D1928" s="192">
        <f t="shared" si="62"/>
        <v>19.307579748317234</v>
      </c>
      <c r="E1928">
        <v>1.1250528279339367E-2</v>
      </c>
      <c r="F1928">
        <v>1925</v>
      </c>
      <c r="G1928">
        <f t="shared" ca="1" si="63"/>
        <v>-6.2148878757496702E-2</v>
      </c>
    </row>
    <row r="1929" spans="2:7" x14ac:dyDescent="0.35">
      <c r="B1929" s="191">
        <v>38342</v>
      </c>
      <c r="C1929" s="72">
        <v>34.17</v>
      </c>
      <c r="D1929" s="192">
        <f t="shared" si="62"/>
        <v>-0.68361111111111117</v>
      </c>
      <c r="E1929">
        <v>1.124593074874225E-2</v>
      </c>
      <c r="F1929">
        <v>1926</v>
      </c>
      <c r="G1929">
        <f t="shared" ca="1" si="63"/>
        <v>6.2344491821321032E-3</v>
      </c>
    </row>
    <row r="1930" spans="2:7" x14ac:dyDescent="0.35">
      <c r="B1930" s="191">
        <v>42514</v>
      </c>
      <c r="C1930" s="72">
        <v>108</v>
      </c>
      <c r="D1930" s="192">
        <f t="shared" si="62"/>
        <v>3.4444444444444446</v>
      </c>
      <c r="E1930">
        <v>1.1235955056179803E-2</v>
      </c>
      <c r="F1930">
        <v>1927</v>
      </c>
      <c r="G1930">
        <f t="shared" ca="1" si="63"/>
        <v>-4.5373119745818855E-2</v>
      </c>
    </row>
    <row r="1931" spans="2:7" x14ac:dyDescent="0.35">
      <c r="B1931" s="191">
        <v>36378</v>
      </c>
      <c r="C1931" s="72">
        <v>24.3</v>
      </c>
      <c r="D1931" s="192">
        <f t="shared" si="62"/>
        <v>-0.95003906410625438</v>
      </c>
      <c r="E1931">
        <v>1.1235955056179803E-2</v>
      </c>
      <c r="F1931">
        <v>1928</v>
      </c>
      <c r="G1931">
        <f t="shared" ca="1" si="63"/>
        <v>-1.8057459003162817E-3</v>
      </c>
    </row>
    <row r="1932" spans="2:7" x14ac:dyDescent="0.35">
      <c r="B1932" s="191">
        <v>44144</v>
      </c>
      <c r="C1932" s="72">
        <v>486.38</v>
      </c>
      <c r="D1932" s="192">
        <f t="shared" si="62"/>
        <v>30.685993485342021</v>
      </c>
      <c r="E1932">
        <v>1.1206054179920599E-2</v>
      </c>
      <c r="F1932">
        <v>1929</v>
      </c>
      <c r="G1932">
        <f t="shared" ca="1" si="63"/>
        <v>5.0099755027470341E-2</v>
      </c>
    </row>
    <row r="1933" spans="2:7" x14ac:dyDescent="0.35">
      <c r="B1933" s="191">
        <v>36088</v>
      </c>
      <c r="C1933" s="72">
        <v>15.35</v>
      </c>
      <c r="D1933" s="192">
        <f t="shared" si="62"/>
        <v>-0.9417943273168512</v>
      </c>
      <c r="E1933">
        <v>1.1198945981554687E-2</v>
      </c>
      <c r="F1933">
        <v>1930</v>
      </c>
      <c r="G1933">
        <f t="shared" ca="1" si="63"/>
        <v>4.6073655890445609E-3</v>
      </c>
    </row>
    <row r="1934" spans="2:7" x14ac:dyDescent="0.35">
      <c r="B1934" s="191">
        <v>43208</v>
      </c>
      <c r="C1934" s="72">
        <v>263.72000000000003</v>
      </c>
      <c r="D1934" s="192">
        <f t="shared" si="62"/>
        <v>11.164206642066421</v>
      </c>
      <c r="E1934">
        <v>1.119631901840501E-2</v>
      </c>
      <c r="F1934">
        <v>1931</v>
      </c>
      <c r="G1934">
        <f t="shared" ca="1" si="63"/>
        <v>-5.5359842387685059E-4</v>
      </c>
    </row>
    <row r="1935" spans="2:7" x14ac:dyDescent="0.35">
      <c r="B1935" s="191">
        <v>36685</v>
      </c>
      <c r="C1935" s="72">
        <v>21.68</v>
      </c>
      <c r="D1935" s="192">
        <f t="shared" si="62"/>
        <v>-0.98015833066398206</v>
      </c>
      <c r="E1935">
        <v>1.1194029850746245E-2</v>
      </c>
      <c r="F1935">
        <v>1932</v>
      </c>
      <c r="G1935">
        <f t="shared" ca="1" si="63"/>
        <v>-1.2094710019486213E-2</v>
      </c>
    </row>
    <row r="1936" spans="2:7" x14ac:dyDescent="0.35">
      <c r="B1936" s="191">
        <v>45845</v>
      </c>
      <c r="C1936" s="72">
        <v>1092.6500000000001</v>
      </c>
      <c r="D1936" s="192">
        <f t="shared" si="62"/>
        <v>91.991489361702136</v>
      </c>
      <c r="E1936">
        <v>1.1188642925890502E-2</v>
      </c>
      <c r="F1936">
        <v>1933</v>
      </c>
      <c r="G1936">
        <f t="shared" ca="1" si="63"/>
        <v>-6.2813347878249489E-3</v>
      </c>
    </row>
    <row r="1937" spans="2:7" x14ac:dyDescent="0.35">
      <c r="B1937" s="191">
        <v>37313</v>
      </c>
      <c r="C1937" s="72">
        <v>11.75</v>
      </c>
      <c r="D1937" s="192">
        <f t="shared" si="62"/>
        <v>-0.83967799154045575</v>
      </c>
      <c r="E1937">
        <v>1.1187607573149849E-2</v>
      </c>
      <c r="F1937">
        <v>1934</v>
      </c>
      <c r="G1937">
        <f t="shared" ca="1" si="63"/>
        <v>-1.1137002764741572E-2</v>
      </c>
    </row>
    <row r="1938" spans="2:7" x14ac:dyDescent="0.35">
      <c r="B1938" s="191">
        <v>40127</v>
      </c>
      <c r="C1938" s="72">
        <v>73.290000000000006</v>
      </c>
      <c r="D1938" s="192">
        <f t="shared" si="62"/>
        <v>7.9063604240282803E-2</v>
      </c>
      <c r="E1938">
        <v>1.1175496688741848E-2</v>
      </c>
      <c r="F1938">
        <v>1935</v>
      </c>
      <c r="G1938">
        <f t="shared" ca="1" si="63"/>
        <v>6.4172337212509527E-3</v>
      </c>
    </row>
    <row r="1939" spans="2:7" x14ac:dyDescent="0.35">
      <c r="B1939" s="191">
        <v>38715</v>
      </c>
      <c r="C1939" s="72">
        <v>67.92</v>
      </c>
      <c r="D1939" s="192">
        <f t="shared" si="62"/>
        <v>3.4075275794938351</v>
      </c>
      <c r="E1939">
        <v>1.1165698972755767E-2</v>
      </c>
      <c r="F1939">
        <v>1936</v>
      </c>
      <c r="G1939">
        <f t="shared" ca="1" si="63"/>
        <v>9.4763972803828308E-3</v>
      </c>
    </row>
    <row r="1940" spans="2:7" x14ac:dyDescent="0.35">
      <c r="B1940" s="191">
        <v>35326</v>
      </c>
      <c r="C1940" s="72">
        <v>15.41</v>
      </c>
      <c r="D1940" s="192">
        <f t="shared" si="62"/>
        <v>-0.81930112570356473</v>
      </c>
      <c r="E1940">
        <v>1.1154855643044526E-2</v>
      </c>
      <c r="F1940">
        <v>1937</v>
      </c>
      <c r="G1940">
        <f t="shared" ca="1" si="63"/>
        <v>1.2606246667797793E-2</v>
      </c>
    </row>
    <row r="1941" spans="2:7" x14ac:dyDescent="0.35">
      <c r="B1941" s="191">
        <v>40557</v>
      </c>
      <c r="C1941" s="72">
        <v>85.28</v>
      </c>
      <c r="D1941" s="192">
        <f t="shared" si="62"/>
        <v>-0.89886867632758582</v>
      </c>
      <c r="E1941">
        <v>1.1145364002845604E-2</v>
      </c>
      <c r="F1941">
        <v>1938</v>
      </c>
      <c r="G1941">
        <f t="shared" ca="1" si="63"/>
        <v>4.742606683620647E-3</v>
      </c>
    </row>
    <row r="1942" spans="2:7" x14ac:dyDescent="0.35">
      <c r="B1942" s="191">
        <v>45180</v>
      </c>
      <c r="C1942" s="72">
        <v>843.26</v>
      </c>
      <c r="D1942" s="192">
        <f t="shared" si="62"/>
        <v>50.575535168195714</v>
      </c>
      <c r="E1942">
        <v>1.1139489430075367E-2</v>
      </c>
      <c r="F1942">
        <v>1939</v>
      </c>
      <c r="G1942">
        <f t="shared" ca="1" si="63"/>
        <v>-1.8608501984379817E-2</v>
      </c>
    </row>
    <row r="1943" spans="2:7" x14ac:dyDescent="0.35">
      <c r="B1943" s="191">
        <v>35277</v>
      </c>
      <c r="C1943" s="72">
        <v>16.350000000000001</v>
      </c>
      <c r="D1943" s="192">
        <f t="shared" si="62"/>
        <v>-5.2723059096176139E-2</v>
      </c>
      <c r="E1943">
        <v>1.1131725417439675E-2</v>
      </c>
      <c r="F1943">
        <v>1940</v>
      </c>
      <c r="G1943">
        <f t="shared" ca="1" si="63"/>
        <v>3.6262049707007963E-3</v>
      </c>
    </row>
    <row r="1944" spans="2:7" x14ac:dyDescent="0.35">
      <c r="B1944" s="191">
        <v>36145</v>
      </c>
      <c r="C1944" s="72">
        <v>17.260000000000002</v>
      </c>
      <c r="D1944" s="192">
        <f t="shared" si="62"/>
        <v>-0.98482584002953955</v>
      </c>
      <c r="E1944">
        <v>1.1130638547158789E-2</v>
      </c>
      <c r="F1944">
        <v>1941</v>
      </c>
      <c r="G1944">
        <f t="shared" ca="1" si="63"/>
        <v>-1.4587058563150028E-2</v>
      </c>
    </row>
    <row r="1945" spans="2:7" x14ac:dyDescent="0.35">
      <c r="B1945" s="191">
        <v>45328</v>
      </c>
      <c r="C1945" s="72">
        <v>1137.46</v>
      </c>
      <c r="D1945" s="192">
        <f t="shared" si="62"/>
        <v>0.20915053523402527</v>
      </c>
      <c r="E1945">
        <v>1.1129482461286866E-2</v>
      </c>
      <c r="F1945">
        <v>1942</v>
      </c>
      <c r="G1945">
        <f t="shared" ca="1" si="63"/>
        <v>2.7227635362159046E-2</v>
      </c>
    </row>
    <row r="1946" spans="2:7" x14ac:dyDescent="0.35">
      <c r="B1946" s="191">
        <v>45621</v>
      </c>
      <c r="C1946" s="72">
        <v>940.71</v>
      </c>
      <c r="D1946" s="192">
        <f t="shared" si="62"/>
        <v>0.14313663539590737</v>
      </c>
      <c r="E1946">
        <v>1.11138579274912E-2</v>
      </c>
      <c r="F1946">
        <v>1943</v>
      </c>
      <c r="G1946">
        <f t="shared" ca="1" si="63"/>
        <v>3.0606539102773769E-3</v>
      </c>
    </row>
    <row r="1947" spans="2:7" x14ac:dyDescent="0.35">
      <c r="B1947" s="191">
        <v>45166</v>
      </c>
      <c r="C1947" s="72">
        <v>822.92</v>
      </c>
      <c r="D1947" s="192">
        <f t="shared" si="62"/>
        <v>4.9853080224016288</v>
      </c>
      <c r="E1947">
        <v>1.1107288543765526E-2</v>
      </c>
      <c r="F1947">
        <v>1944</v>
      </c>
      <c r="G1947">
        <f t="shared" ca="1" si="63"/>
        <v>-7.0053244374035644E-4</v>
      </c>
    </row>
    <row r="1948" spans="2:7" x14ac:dyDescent="0.35">
      <c r="B1948" s="191">
        <v>41638</v>
      </c>
      <c r="C1948" s="72">
        <v>137.49</v>
      </c>
      <c r="D1948" s="192">
        <f t="shared" si="62"/>
        <v>0.39782431882879221</v>
      </c>
      <c r="E1948">
        <v>1.1104574202088768E-2</v>
      </c>
      <c r="F1948">
        <v>1945</v>
      </c>
      <c r="G1948">
        <f t="shared" ca="1" si="63"/>
        <v>-3.3804689663549507E-3</v>
      </c>
    </row>
    <row r="1949" spans="2:7" x14ac:dyDescent="0.35">
      <c r="B1949" s="191">
        <v>40981</v>
      </c>
      <c r="C1949" s="72">
        <v>98.36</v>
      </c>
      <c r="D1949" s="192">
        <f t="shared" si="62"/>
        <v>-0.85396127806152755</v>
      </c>
      <c r="E1949">
        <v>1.1101973684210398E-2</v>
      </c>
      <c r="F1949">
        <v>1946</v>
      </c>
      <c r="G1949">
        <f t="shared" ca="1" si="63"/>
        <v>1.5525172322405809E-2</v>
      </c>
    </row>
    <row r="1950" spans="2:7" x14ac:dyDescent="0.35">
      <c r="B1950" s="191">
        <v>44607</v>
      </c>
      <c r="C1950" s="72">
        <v>673.52</v>
      </c>
      <c r="D1950" s="192">
        <f t="shared" si="62"/>
        <v>25.381511946729336</v>
      </c>
      <c r="E1950">
        <v>1.1093930614144432E-2</v>
      </c>
      <c r="F1950">
        <v>1947</v>
      </c>
      <c r="G1950">
        <f t="shared" ca="1" si="63"/>
        <v>2.9218102347769684E-2</v>
      </c>
    </row>
    <row r="1951" spans="2:7" x14ac:dyDescent="0.35">
      <c r="B1951" s="191">
        <v>38022</v>
      </c>
      <c r="C1951" s="72">
        <v>25.53</v>
      </c>
      <c r="D1951" s="192">
        <f t="shared" si="62"/>
        <v>-0.93208300079808459</v>
      </c>
      <c r="E1951">
        <v>1.1089108910891099E-2</v>
      </c>
      <c r="F1951">
        <v>1948</v>
      </c>
      <c r="G1951">
        <f t="shared" ca="1" si="63"/>
        <v>-3.1555599150311264E-3</v>
      </c>
    </row>
    <row r="1952" spans="2:7" x14ac:dyDescent="0.35">
      <c r="B1952" s="191">
        <v>43875</v>
      </c>
      <c r="C1952" s="72">
        <v>375.9</v>
      </c>
      <c r="D1952" s="192">
        <f t="shared" si="62"/>
        <v>19.597260273972601</v>
      </c>
      <c r="E1952">
        <v>1.108182258324808E-2</v>
      </c>
      <c r="F1952">
        <v>1949</v>
      </c>
      <c r="G1952">
        <f t="shared" ca="1" si="63"/>
        <v>2.292117196342026E-4</v>
      </c>
    </row>
    <row r="1953" spans="2:7" x14ac:dyDescent="0.35">
      <c r="B1953" s="191">
        <v>35165</v>
      </c>
      <c r="C1953" s="72">
        <v>18.25</v>
      </c>
      <c r="D1953" s="192">
        <f t="shared" si="62"/>
        <v>-0.73334307422559908</v>
      </c>
      <c r="E1953">
        <v>1.1080332409972193E-2</v>
      </c>
      <c r="F1953">
        <v>1950</v>
      </c>
      <c r="G1953">
        <f t="shared" ca="1" si="63"/>
        <v>1.8202124489013566E-2</v>
      </c>
    </row>
    <row r="1954" spans="2:7" x14ac:dyDescent="0.35">
      <c r="B1954" s="191">
        <v>38741</v>
      </c>
      <c r="C1954" s="72">
        <v>68.44</v>
      </c>
      <c r="D1954" s="192">
        <f t="shared" si="62"/>
        <v>-0.91169374088744948</v>
      </c>
      <c r="E1954">
        <v>1.1079923179199369E-2</v>
      </c>
      <c r="F1954">
        <v>1951</v>
      </c>
      <c r="G1954">
        <f t="shared" ca="1" si="63"/>
        <v>2.6092819570663679E-2</v>
      </c>
    </row>
    <row r="1955" spans="2:7" x14ac:dyDescent="0.35">
      <c r="B1955" s="191">
        <v>44525</v>
      </c>
      <c r="C1955" s="72">
        <v>775.03</v>
      </c>
      <c r="D1955" s="192">
        <f t="shared" si="62"/>
        <v>2.252465483234714</v>
      </c>
      <c r="E1955">
        <v>1.1075742948835066E-2</v>
      </c>
      <c r="F1955">
        <v>1952</v>
      </c>
      <c r="G1955">
        <f t="shared" ca="1" si="63"/>
        <v>3.1208102207542023E-2</v>
      </c>
    </row>
    <row r="1956" spans="2:7" x14ac:dyDescent="0.35">
      <c r="B1956" s="191">
        <v>43668</v>
      </c>
      <c r="C1956" s="72">
        <v>238.29</v>
      </c>
      <c r="D1956" s="192">
        <f t="shared" si="62"/>
        <v>4.3213488164359086</v>
      </c>
      <c r="E1956">
        <v>1.1074338085539592E-2</v>
      </c>
      <c r="F1956">
        <v>1953</v>
      </c>
      <c r="G1956">
        <f t="shared" ca="1" si="63"/>
        <v>-2.3577797976315533E-2</v>
      </c>
    </row>
    <row r="1957" spans="2:7" x14ac:dyDescent="0.35">
      <c r="B1957" s="191">
        <v>39171</v>
      </c>
      <c r="C1957" s="72">
        <v>44.78</v>
      </c>
      <c r="D1957" s="192">
        <f t="shared" si="62"/>
        <v>2.2662290299051784</v>
      </c>
      <c r="E1957">
        <v>1.106344547301874E-2</v>
      </c>
      <c r="F1957">
        <v>1954</v>
      </c>
      <c r="G1957">
        <f t="shared" ca="1" si="63"/>
        <v>-2.1699081729783486E-2</v>
      </c>
    </row>
    <row r="1958" spans="2:7" x14ac:dyDescent="0.35">
      <c r="B1958" s="191">
        <v>37739</v>
      </c>
      <c r="C1958" s="72">
        <v>13.71</v>
      </c>
      <c r="D1958" s="192">
        <f t="shared" si="62"/>
        <v>-0.89732644349584367</v>
      </c>
      <c r="E1958">
        <v>1.106194690265494E-2</v>
      </c>
      <c r="F1958">
        <v>1955</v>
      </c>
      <c r="G1958">
        <f t="shared" ca="1" si="63"/>
        <v>9.1558173581334952E-3</v>
      </c>
    </row>
    <row r="1959" spans="2:7" x14ac:dyDescent="0.35">
      <c r="B1959" s="191">
        <v>41848</v>
      </c>
      <c r="C1959" s="72">
        <v>133.53</v>
      </c>
      <c r="D1959" s="192">
        <f t="shared" si="62"/>
        <v>-0.35220491922573127</v>
      </c>
      <c r="E1959">
        <v>1.1054743696524705E-2</v>
      </c>
      <c r="F1959">
        <v>1956</v>
      </c>
      <c r="G1959">
        <f t="shared" ca="1" si="63"/>
        <v>1.0434413668673159E-2</v>
      </c>
    </row>
    <row r="1960" spans="2:7" x14ac:dyDescent="0.35">
      <c r="B1960" s="191">
        <v>43402</v>
      </c>
      <c r="C1960" s="72">
        <v>206.13</v>
      </c>
      <c r="D1960" s="192">
        <f t="shared" si="62"/>
        <v>-0.82560913705583761</v>
      </c>
      <c r="E1960">
        <v>1.1035903472631059E-2</v>
      </c>
      <c r="F1960">
        <v>1957</v>
      </c>
      <c r="G1960">
        <f t="shared" ca="1" si="63"/>
        <v>4.7500850628973502E-2</v>
      </c>
    </row>
    <row r="1961" spans="2:7" x14ac:dyDescent="0.35">
      <c r="B1961" s="191">
        <v>46022</v>
      </c>
      <c r="C1961" s="72">
        <v>1182</v>
      </c>
      <c r="D1961" s="192">
        <f t="shared" si="62"/>
        <v>50.548190143916266</v>
      </c>
      <c r="E1961">
        <v>1.1025480921384778E-2</v>
      </c>
      <c r="F1961">
        <v>1958</v>
      </c>
      <c r="G1961">
        <f t="shared" ca="1" si="63"/>
        <v>-5.2043014876556237E-4</v>
      </c>
    </row>
    <row r="1962" spans="2:7" x14ac:dyDescent="0.35">
      <c r="B1962" s="191">
        <v>35783</v>
      </c>
      <c r="C1962" s="72">
        <v>22.93</v>
      </c>
      <c r="D1962" s="192">
        <f t="shared" si="62"/>
        <v>-0.83251771236578775</v>
      </c>
      <c r="E1962">
        <v>1.1022927689594342E-2</v>
      </c>
      <c r="F1962">
        <v>1959</v>
      </c>
      <c r="G1962">
        <f t="shared" ca="1" si="63"/>
        <v>-1.8542765143961724E-2</v>
      </c>
    </row>
    <row r="1963" spans="2:7" x14ac:dyDescent="0.35">
      <c r="B1963" s="191">
        <v>42053</v>
      </c>
      <c r="C1963" s="72">
        <v>136.91</v>
      </c>
      <c r="D1963" s="192">
        <f t="shared" si="62"/>
        <v>-2.1907404702792288E-4</v>
      </c>
      <c r="E1963">
        <v>1.1002806084773331E-2</v>
      </c>
      <c r="F1963">
        <v>1960</v>
      </c>
      <c r="G1963">
        <f t="shared" ca="1" si="63"/>
        <v>5.0569098974615305E-3</v>
      </c>
    </row>
    <row r="1964" spans="2:7" x14ac:dyDescent="0.35">
      <c r="B1964" s="191">
        <v>42661</v>
      </c>
      <c r="C1964" s="72">
        <v>136.94</v>
      </c>
      <c r="D1964" s="192">
        <f t="shared" si="62"/>
        <v>-0.3079644228825551</v>
      </c>
      <c r="E1964">
        <v>1.1000369139904098E-2</v>
      </c>
      <c r="F1964">
        <v>1961</v>
      </c>
      <c r="G1964">
        <f t="shared" ca="1" si="63"/>
        <v>-4.6785675021231822E-3</v>
      </c>
    </row>
    <row r="1965" spans="2:7" x14ac:dyDescent="0.35">
      <c r="B1965" s="191">
        <v>43580</v>
      </c>
      <c r="C1965" s="72">
        <v>197.88</v>
      </c>
      <c r="D1965" s="192">
        <f t="shared" si="62"/>
        <v>22.869722557297951</v>
      </c>
      <c r="E1965">
        <v>1.0984519491135769E-2</v>
      </c>
      <c r="F1965">
        <v>1962</v>
      </c>
      <c r="G1965">
        <f t="shared" ca="1" si="63"/>
        <v>1.1996596591087009E-2</v>
      </c>
    </row>
    <row r="1966" spans="2:7" x14ac:dyDescent="0.35">
      <c r="B1966" s="191">
        <v>37160</v>
      </c>
      <c r="C1966" s="72">
        <v>8.2899999999999991</v>
      </c>
      <c r="D1966" s="192">
        <f t="shared" si="62"/>
        <v>-0.8989394124100939</v>
      </c>
      <c r="E1966">
        <v>1.0975609756097571E-2</v>
      </c>
      <c r="F1966">
        <v>1963</v>
      </c>
      <c r="G1966">
        <f t="shared" ca="1" si="63"/>
        <v>-1.8487537841100108E-2</v>
      </c>
    </row>
    <row r="1967" spans="2:7" x14ac:dyDescent="0.35">
      <c r="B1967" s="191">
        <v>40290</v>
      </c>
      <c r="C1967" s="72">
        <v>82.03</v>
      </c>
      <c r="D1967" s="192">
        <f t="shared" si="62"/>
        <v>3.4687184661957637E-2</v>
      </c>
      <c r="E1967">
        <v>1.0968696080847939E-2</v>
      </c>
      <c r="F1967">
        <v>1964</v>
      </c>
      <c r="G1967">
        <f t="shared" ca="1" si="63"/>
        <v>2.2894494416988341E-2</v>
      </c>
    </row>
    <row r="1968" spans="2:7" x14ac:dyDescent="0.35">
      <c r="B1968" s="191">
        <v>40632</v>
      </c>
      <c r="C1968" s="72">
        <v>79.28</v>
      </c>
      <c r="D1968" s="192">
        <f t="shared" si="62"/>
        <v>0.17783390283761702</v>
      </c>
      <c r="E1968">
        <v>1.0966590155572442E-2</v>
      </c>
      <c r="F1968">
        <v>1965</v>
      </c>
      <c r="G1968">
        <f t="shared" ca="1" si="63"/>
        <v>1.1459366436104505E-2</v>
      </c>
    </row>
    <row r="1969" spans="2:7" x14ac:dyDescent="0.35">
      <c r="B1969" s="191">
        <v>39554</v>
      </c>
      <c r="C1969" s="72">
        <v>67.31</v>
      </c>
      <c r="D1969" s="192">
        <f t="shared" si="62"/>
        <v>-0.91987667841157983</v>
      </c>
      <c r="E1969">
        <v>1.096425352958863E-2</v>
      </c>
      <c r="F1969">
        <v>1966</v>
      </c>
      <c r="G1969">
        <f t="shared" ca="1" si="63"/>
        <v>3.9830346198730882E-2</v>
      </c>
    </row>
    <row r="1970" spans="2:7" x14ac:dyDescent="0.35">
      <c r="B1970" s="191">
        <v>45135</v>
      </c>
      <c r="C1970" s="72">
        <v>840.08</v>
      </c>
      <c r="D1970" s="192">
        <f t="shared" si="62"/>
        <v>11.118869013271786</v>
      </c>
      <c r="E1970">
        <v>1.0938759792536557E-2</v>
      </c>
      <c r="F1970">
        <v>1967</v>
      </c>
      <c r="G1970">
        <f t="shared" ca="1" si="63"/>
        <v>8.848850330528556E-3</v>
      </c>
    </row>
    <row r="1971" spans="2:7" x14ac:dyDescent="0.35">
      <c r="B1971" s="191">
        <v>38720</v>
      </c>
      <c r="C1971" s="72">
        <v>69.319999999999993</v>
      </c>
      <c r="D1971" s="192">
        <f t="shared" si="62"/>
        <v>-0.93646021430470139</v>
      </c>
      <c r="E1971">
        <v>1.093772786933056E-2</v>
      </c>
      <c r="F1971">
        <v>1968</v>
      </c>
      <c r="G1971">
        <f t="shared" ca="1" si="63"/>
        <v>2.2784123856771907E-2</v>
      </c>
    </row>
    <row r="1972" spans="2:7" x14ac:dyDescent="0.35">
      <c r="B1972" s="191">
        <v>45828</v>
      </c>
      <c r="C1972" s="72">
        <v>1090.97</v>
      </c>
      <c r="D1972" s="192">
        <f t="shared" si="62"/>
        <v>9.9329778567724958E-3</v>
      </c>
      <c r="E1972">
        <v>1.093432916037318E-2</v>
      </c>
      <c r="F1972">
        <v>1969</v>
      </c>
      <c r="G1972">
        <f t="shared" ca="1" si="63"/>
        <v>-3.1135426778641014E-2</v>
      </c>
    </row>
    <row r="1973" spans="2:7" x14ac:dyDescent="0.35">
      <c r="B1973" s="191">
        <v>45471</v>
      </c>
      <c r="C1973" s="72">
        <v>1080.24</v>
      </c>
      <c r="D1973" s="192">
        <f t="shared" si="62"/>
        <v>15.907810298951322</v>
      </c>
      <c r="E1973">
        <v>1.0921137595103714E-2</v>
      </c>
      <c r="F1973">
        <v>1970</v>
      </c>
      <c r="G1973">
        <f t="shared" ca="1" si="63"/>
        <v>-3.6240323010254274E-2</v>
      </c>
    </row>
    <row r="1974" spans="2:7" x14ac:dyDescent="0.35">
      <c r="B1974" s="191">
        <v>38687</v>
      </c>
      <c r="C1974" s="72">
        <v>63.89</v>
      </c>
      <c r="D1974" s="192">
        <f t="shared" si="62"/>
        <v>-0.9283929031751903</v>
      </c>
      <c r="E1974">
        <v>1.0917721518987289E-2</v>
      </c>
      <c r="F1974">
        <v>1971</v>
      </c>
      <c r="G1974">
        <f t="shared" ca="1" si="63"/>
        <v>1.0800185729131353E-2</v>
      </c>
    </row>
    <row r="1975" spans="2:7" x14ac:dyDescent="0.35">
      <c r="B1975" s="191">
        <v>45240</v>
      </c>
      <c r="C1975" s="72">
        <v>892.23</v>
      </c>
      <c r="D1975" s="192">
        <f t="shared" si="62"/>
        <v>7.0207659115426111</v>
      </c>
      <c r="E1975">
        <v>1.091094493541811E-2</v>
      </c>
      <c r="F1975">
        <v>1972</v>
      </c>
      <c r="G1975">
        <f t="shared" ca="1" si="63"/>
        <v>-5.3441454112074176E-2</v>
      </c>
    </row>
    <row r="1976" spans="2:7" x14ac:dyDescent="0.35">
      <c r="B1976" s="191">
        <v>42262</v>
      </c>
      <c r="C1976" s="72">
        <v>111.24</v>
      </c>
      <c r="D1976" s="192">
        <f t="shared" si="62"/>
        <v>-0.83793234068591738</v>
      </c>
      <c r="E1976">
        <v>1.0905125408942062E-2</v>
      </c>
      <c r="F1976">
        <v>1973</v>
      </c>
      <c r="G1976">
        <f t="shared" ca="1" si="63"/>
        <v>6.626939690052098E-3</v>
      </c>
    </row>
    <row r="1977" spans="2:7" x14ac:dyDescent="0.35">
      <c r="B1977" s="191">
        <v>44358</v>
      </c>
      <c r="C1977" s="72">
        <v>686.38</v>
      </c>
      <c r="D1977" s="192">
        <f t="shared" si="62"/>
        <v>0.31223951363132341</v>
      </c>
      <c r="E1977">
        <v>1.0883812721836916E-2</v>
      </c>
      <c r="F1977">
        <v>1974</v>
      </c>
      <c r="G1977">
        <f t="shared" ca="1" si="63"/>
        <v>-3.0389517469962938E-2</v>
      </c>
    </row>
    <row r="1978" spans="2:7" x14ac:dyDescent="0.35">
      <c r="B1978" s="191">
        <v>44091</v>
      </c>
      <c r="C1978" s="72">
        <v>523.05999999999995</v>
      </c>
      <c r="D1978" s="192">
        <f t="shared" si="62"/>
        <v>45.911210762331834</v>
      </c>
      <c r="E1978">
        <v>1.0880698838490188E-2</v>
      </c>
      <c r="F1978">
        <v>1975</v>
      </c>
      <c r="G1978">
        <f t="shared" ca="1" si="63"/>
        <v>3.409477164545599E-2</v>
      </c>
    </row>
    <row r="1979" spans="2:7" x14ac:dyDescent="0.35">
      <c r="B1979" s="191">
        <v>37656</v>
      </c>
      <c r="C1979" s="72">
        <v>11.15</v>
      </c>
      <c r="D1979" s="192">
        <f t="shared" si="62"/>
        <v>-0.75516029863855949</v>
      </c>
      <c r="E1979">
        <v>1.0879419764279419E-2</v>
      </c>
      <c r="F1979">
        <v>1976</v>
      </c>
      <c r="G1979">
        <f t="shared" ca="1" si="63"/>
        <v>-2.6829210809012873E-2</v>
      </c>
    </row>
    <row r="1980" spans="2:7" x14ac:dyDescent="0.35">
      <c r="B1980" s="191">
        <v>39156</v>
      </c>
      <c r="C1980" s="72">
        <v>45.54</v>
      </c>
      <c r="D1980" s="192">
        <f t="shared" si="62"/>
        <v>-9.3009360685122555E-2</v>
      </c>
      <c r="E1980">
        <v>1.087680355160936E-2</v>
      </c>
      <c r="F1980">
        <v>1977</v>
      </c>
      <c r="G1980">
        <f t="shared" ca="1" si="63"/>
        <v>-1.3940560306950364E-2</v>
      </c>
    </row>
    <row r="1981" spans="2:7" x14ac:dyDescent="0.35">
      <c r="B1981" s="191">
        <v>38566</v>
      </c>
      <c r="C1981" s="72">
        <v>50.21</v>
      </c>
      <c r="D1981" s="192">
        <f t="shared" si="62"/>
        <v>-0.63029232015315517</v>
      </c>
      <c r="E1981">
        <v>1.0871753573585607E-2</v>
      </c>
      <c r="F1981">
        <v>1978</v>
      </c>
      <c r="G1981">
        <f t="shared" ca="1" si="63"/>
        <v>-5.2676034793570385E-3</v>
      </c>
    </row>
    <row r="1982" spans="2:7" x14ac:dyDescent="0.35">
      <c r="B1982" s="191">
        <v>41751</v>
      </c>
      <c r="C1982" s="72">
        <v>135.81</v>
      </c>
      <c r="D1982" s="192">
        <f t="shared" si="62"/>
        <v>-0.43868567885926846</v>
      </c>
      <c r="E1982">
        <v>1.0867138072199634E-2</v>
      </c>
      <c r="F1982">
        <v>1979</v>
      </c>
      <c r="G1982">
        <f t="shared" ca="1" si="63"/>
        <v>2.27604050074845E-2</v>
      </c>
    </row>
    <row r="1983" spans="2:7" x14ac:dyDescent="0.35">
      <c r="B1983" s="191">
        <v>43248</v>
      </c>
      <c r="C1983" s="72">
        <v>241.95</v>
      </c>
      <c r="D1983" s="192">
        <f t="shared" si="62"/>
        <v>2.6548338368580056</v>
      </c>
      <c r="E1983">
        <v>1.0862753290160843E-2</v>
      </c>
      <c r="F1983">
        <v>1980</v>
      </c>
      <c r="G1983">
        <f t="shared" ca="1" si="63"/>
        <v>1.2800716748895886E-2</v>
      </c>
    </row>
    <row r="1984" spans="2:7" x14ac:dyDescent="0.35">
      <c r="B1984" s="191">
        <v>39434</v>
      </c>
      <c r="C1984" s="72">
        <v>66.2</v>
      </c>
      <c r="D1984" s="192">
        <f t="shared" si="62"/>
        <v>-0.93778780189831779</v>
      </c>
      <c r="E1984">
        <v>1.0841349824400881E-2</v>
      </c>
      <c r="F1984">
        <v>1981</v>
      </c>
      <c r="G1984">
        <f t="shared" ca="1" si="63"/>
        <v>2.6561586186022362E-2</v>
      </c>
    </row>
    <row r="1985" spans="2:7" x14ac:dyDescent="0.35">
      <c r="B1985" s="191">
        <v>45868</v>
      </c>
      <c r="C1985" s="72">
        <v>1064.0999999999999</v>
      </c>
      <c r="D1985" s="192">
        <f t="shared" si="62"/>
        <v>10.402700385769396</v>
      </c>
      <c r="E1985">
        <v>1.083889844113628E-2</v>
      </c>
      <c r="F1985">
        <v>1982</v>
      </c>
      <c r="G1985">
        <f t="shared" ca="1" si="63"/>
        <v>-1.0802580957822367E-2</v>
      </c>
    </row>
    <row r="1986" spans="2:7" x14ac:dyDescent="0.35">
      <c r="B1986" s="191">
        <v>41072</v>
      </c>
      <c r="C1986" s="72">
        <v>93.32</v>
      </c>
      <c r="D1986" s="192">
        <f t="shared" si="62"/>
        <v>-0.88370180204880233</v>
      </c>
      <c r="E1986">
        <v>1.0831889081455826E-2</v>
      </c>
      <c r="F1986">
        <v>1983</v>
      </c>
      <c r="G1986">
        <f t="shared" ca="1" si="63"/>
        <v>-8.2064219386616902E-3</v>
      </c>
    </row>
    <row r="1987" spans="2:7" x14ac:dyDescent="0.35">
      <c r="B1987" s="191">
        <v>44508</v>
      </c>
      <c r="C1987" s="72">
        <v>802.42</v>
      </c>
      <c r="D1987" s="192">
        <f t="shared" si="62"/>
        <v>14.880071244805064</v>
      </c>
      <c r="E1987">
        <v>1.0820956627993317E-2</v>
      </c>
      <c r="F1987">
        <v>1984</v>
      </c>
      <c r="G1987">
        <f t="shared" ca="1" si="63"/>
        <v>-3.9058006765065319E-3</v>
      </c>
    </row>
    <row r="1988" spans="2:7" x14ac:dyDescent="0.35">
      <c r="B1988" s="191">
        <v>39191</v>
      </c>
      <c r="C1988" s="72">
        <v>50.53</v>
      </c>
      <c r="D1988" s="192">
        <f t="shared" ref="D1988:D2051" si="64">C1988/C1989-1</f>
        <v>-0.95644265912695681</v>
      </c>
      <c r="E1988">
        <v>1.0802160432086483E-2</v>
      </c>
      <c r="F1988">
        <v>1985</v>
      </c>
      <c r="G1988">
        <f t="shared" ca="1" si="63"/>
        <v>-2.1633976664450589E-3</v>
      </c>
    </row>
    <row r="1989" spans="2:7" x14ac:dyDescent="0.35">
      <c r="B1989" s="191">
        <v>46007</v>
      </c>
      <c r="C1989" s="72">
        <v>1160.08</v>
      </c>
      <c r="D1989" s="192">
        <f t="shared" si="64"/>
        <v>17.46673034065584</v>
      </c>
      <c r="E1989">
        <v>1.0795598114473393E-2</v>
      </c>
      <c r="F1989">
        <v>1986</v>
      </c>
      <c r="G1989">
        <f t="shared" ref="G1989:G2052" ca="1" si="65">_xlfn.NORM.INV(RAND(),M$5,M$6)</f>
        <v>1.547744913481343E-2</v>
      </c>
    </row>
    <row r="1990" spans="2:7" x14ac:dyDescent="0.35">
      <c r="B1990" s="191">
        <v>39539</v>
      </c>
      <c r="C1990" s="72">
        <v>62.82</v>
      </c>
      <c r="D1990" s="192">
        <f t="shared" si="64"/>
        <v>-0.92147205520207009</v>
      </c>
      <c r="E1990">
        <v>1.0780370072405399E-2</v>
      </c>
      <c r="F1990">
        <v>1987</v>
      </c>
      <c r="G1990">
        <f t="shared" ca="1" si="65"/>
        <v>2.7684184111239275E-2</v>
      </c>
    </row>
    <row r="1991" spans="2:7" x14ac:dyDescent="0.35">
      <c r="B1991" s="191">
        <v>44502</v>
      </c>
      <c r="C1991" s="72">
        <v>799.97</v>
      </c>
      <c r="D1991" s="192">
        <f t="shared" si="64"/>
        <v>4.9217558664593977</v>
      </c>
      <c r="E1991">
        <v>1.0777822702921158E-2</v>
      </c>
      <c r="F1991">
        <v>1988</v>
      </c>
      <c r="G1991">
        <f t="shared" ca="1" si="65"/>
        <v>-1.809660067387776E-2</v>
      </c>
    </row>
    <row r="1992" spans="2:7" x14ac:dyDescent="0.35">
      <c r="B1992" s="191">
        <v>41220</v>
      </c>
      <c r="C1992" s="72">
        <v>135.09</v>
      </c>
      <c r="D1992" s="192">
        <f t="shared" si="64"/>
        <v>-0.46069703381372507</v>
      </c>
      <c r="E1992">
        <v>1.077441077441077E-2</v>
      </c>
      <c r="F1992">
        <v>1989</v>
      </c>
      <c r="G1992">
        <f t="shared" ca="1" si="65"/>
        <v>-4.2798885102681436E-3</v>
      </c>
    </row>
    <row r="1993" spans="2:7" x14ac:dyDescent="0.35">
      <c r="B1993" s="191">
        <v>43277</v>
      </c>
      <c r="C1993" s="72">
        <v>250.49</v>
      </c>
      <c r="D1993" s="192">
        <f t="shared" si="64"/>
        <v>-0.64778255856463907</v>
      </c>
      <c r="E1993">
        <v>1.0773948833830982E-2</v>
      </c>
      <c r="F1993">
        <v>1990</v>
      </c>
      <c r="G1993">
        <f t="shared" ca="1" si="65"/>
        <v>-1.6811146248960373E-3</v>
      </c>
    </row>
    <row r="1994" spans="2:7" x14ac:dyDescent="0.35">
      <c r="B1994" s="191">
        <v>44648</v>
      </c>
      <c r="C1994" s="72">
        <v>711.18</v>
      </c>
      <c r="D1994" s="192">
        <f t="shared" si="64"/>
        <v>53.041033434650451</v>
      </c>
      <c r="E1994">
        <v>1.0773166571915738E-2</v>
      </c>
      <c r="F1994">
        <v>1991</v>
      </c>
      <c r="G1994">
        <f t="shared" ca="1" si="65"/>
        <v>1.5094956936938023E-2</v>
      </c>
    </row>
    <row r="1995" spans="2:7" x14ac:dyDescent="0.35">
      <c r="B1995" s="191">
        <v>37011</v>
      </c>
      <c r="C1995" s="72">
        <v>13.16</v>
      </c>
      <c r="D1995" s="192">
        <f t="shared" si="64"/>
        <v>-0.86028240789892774</v>
      </c>
      <c r="E1995">
        <v>1.0752688172043001E-2</v>
      </c>
      <c r="F1995">
        <v>1992</v>
      </c>
      <c r="G1995">
        <f t="shared" ca="1" si="65"/>
        <v>1.5761879467010714E-2</v>
      </c>
    </row>
    <row r="1996" spans="2:7" x14ac:dyDescent="0.35">
      <c r="B1996" s="191">
        <v>40392</v>
      </c>
      <c r="C1996" s="72">
        <v>94.19</v>
      </c>
      <c r="D1996" s="192">
        <f t="shared" si="64"/>
        <v>0.29809812568908489</v>
      </c>
      <c r="E1996">
        <v>1.0730765103551976E-2</v>
      </c>
      <c r="F1996">
        <v>1993</v>
      </c>
      <c r="G1996">
        <f t="shared" ca="1" si="65"/>
        <v>2.9966139722162156E-2</v>
      </c>
    </row>
    <row r="1997" spans="2:7" x14ac:dyDescent="0.35">
      <c r="B1997" s="191">
        <v>38762</v>
      </c>
      <c r="C1997" s="72">
        <v>72.56</v>
      </c>
      <c r="D1997" s="192">
        <f t="shared" si="64"/>
        <v>1.5648639095086603</v>
      </c>
      <c r="E1997">
        <v>1.072572781724479E-2</v>
      </c>
      <c r="F1997">
        <v>1994</v>
      </c>
      <c r="G1997">
        <f t="shared" ca="1" si="65"/>
        <v>-2.4520265477027844E-2</v>
      </c>
    </row>
    <row r="1998" spans="2:7" x14ac:dyDescent="0.35">
      <c r="B1998" s="191">
        <v>38211</v>
      </c>
      <c r="C1998" s="72">
        <v>28.29</v>
      </c>
      <c r="D1998" s="192">
        <f t="shared" si="64"/>
        <v>1.1415594246782739</v>
      </c>
      <c r="E1998">
        <v>1.0718113612004254E-2</v>
      </c>
      <c r="F1998">
        <v>1995</v>
      </c>
      <c r="G1998">
        <f t="shared" ca="1" si="65"/>
        <v>1.7874458748622698E-2</v>
      </c>
    </row>
    <row r="1999" spans="2:7" x14ac:dyDescent="0.35">
      <c r="B1999" s="191">
        <v>37713</v>
      </c>
      <c r="C1999" s="72">
        <v>13.21</v>
      </c>
      <c r="D1999" s="192">
        <f t="shared" si="64"/>
        <v>-0.89157022079947468</v>
      </c>
      <c r="E1999">
        <v>1.0711553175210442E-2</v>
      </c>
      <c r="F1999">
        <v>1996</v>
      </c>
      <c r="G1999">
        <f t="shared" ca="1" si="65"/>
        <v>1.1237136220061211E-2</v>
      </c>
    </row>
    <row r="2000" spans="2:7" x14ac:dyDescent="0.35">
      <c r="B2000" s="191">
        <v>41458</v>
      </c>
      <c r="C2000" s="72">
        <v>121.83</v>
      </c>
      <c r="D2000" s="192">
        <f t="shared" si="64"/>
        <v>0.12068806917486907</v>
      </c>
      <c r="E2000">
        <v>1.0701841712294602E-2</v>
      </c>
      <c r="F2000">
        <v>1997</v>
      </c>
      <c r="G2000">
        <f t="shared" ca="1" si="65"/>
        <v>-4.4097684834738578E-3</v>
      </c>
    </row>
    <row r="2001" spans="2:7" x14ac:dyDescent="0.35">
      <c r="B2001" s="191">
        <v>42461</v>
      </c>
      <c r="C2001" s="72">
        <v>108.71</v>
      </c>
      <c r="D2001" s="192">
        <f t="shared" si="64"/>
        <v>2.1077758719268154</v>
      </c>
      <c r="E2001">
        <v>1.0691706954258029E-2</v>
      </c>
      <c r="F2001">
        <v>1998</v>
      </c>
      <c r="G2001">
        <f t="shared" ca="1" si="65"/>
        <v>3.4059806622745388E-2</v>
      </c>
    </row>
    <row r="2002" spans="2:7" x14ac:dyDescent="0.35">
      <c r="B2002" s="191">
        <v>38383</v>
      </c>
      <c r="C2002" s="72">
        <v>34.979999999999997</v>
      </c>
      <c r="D2002" s="192">
        <f t="shared" si="64"/>
        <v>-0.84406205420827396</v>
      </c>
      <c r="E2002">
        <v>1.069055186362311E-2</v>
      </c>
      <c r="F2002">
        <v>1999</v>
      </c>
      <c r="G2002">
        <f t="shared" ca="1" si="65"/>
        <v>8.9499412852103132E-3</v>
      </c>
    </row>
    <row r="2003" spans="2:7" x14ac:dyDescent="0.35">
      <c r="B2003" s="191">
        <v>43615</v>
      </c>
      <c r="C2003" s="72">
        <v>224.32</v>
      </c>
      <c r="D2003" s="192">
        <f t="shared" si="64"/>
        <v>-0.80893813827114225</v>
      </c>
      <c r="E2003">
        <v>1.0678080648794719E-2</v>
      </c>
      <c r="F2003">
        <v>2000</v>
      </c>
      <c r="G2003">
        <f t="shared" ca="1" si="65"/>
        <v>2.5284277514932202E-2</v>
      </c>
    </row>
    <row r="2004" spans="2:7" x14ac:dyDescent="0.35">
      <c r="B2004" s="191">
        <v>46010</v>
      </c>
      <c r="C2004" s="72">
        <v>1174.07</v>
      </c>
      <c r="D2004" s="192">
        <f t="shared" si="64"/>
        <v>0.59409919756690321</v>
      </c>
      <c r="E2004">
        <v>1.0674287878657429E-2</v>
      </c>
      <c r="F2004">
        <v>2001</v>
      </c>
      <c r="G2004">
        <f t="shared" ca="1" si="65"/>
        <v>1.3343481959203497E-2</v>
      </c>
    </row>
    <row r="2005" spans="2:7" x14ac:dyDescent="0.35">
      <c r="B2005" s="191">
        <v>44411</v>
      </c>
      <c r="C2005" s="72">
        <v>736.51</v>
      </c>
      <c r="D2005" s="192">
        <f t="shared" si="64"/>
        <v>25.772446383133403</v>
      </c>
      <c r="E2005">
        <v>1.0662238932952706E-2</v>
      </c>
      <c r="F2005">
        <v>2002</v>
      </c>
      <c r="G2005">
        <f t="shared" ca="1" si="65"/>
        <v>-2.6154332404769568E-3</v>
      </c>
    </row>
    <row r="2006" spans="2:7" x14ac:dyDescent="0.35">
      <c r="B2006" s="191">
        <v>36237</v>
      </c>
      <c r="C2006" s="72">
        <v>27.51</v>
      </c>
      <c r="D2006" s="192">
        <f t="shared" si="64"/>
        <v>-0.43196365888911825</v>
      </c>
      <c r="E2006">
        <v>1.065393093313749E-2</v>
      </c>
      <c r="F2006">
        <v>2003</v>
      </c>
      <c r="G2006">
        <f t="shared" ca="1" si="65"/>
        <v>5.3525850886301501E-3</v>
      </c>
    </row>
    <row r="2007" spans="2:7" x14ac:dyDescent="0.35">
      <c r="B2007" s="191">
        <v>39139</v>
      </c>
      <c r="C2007" s="72">
        <v>48.43</v>
      </c>
      <c r="D2007" s="192">
        <f t="shared" si="64"/>
        <v>-0.35504061792515651</v>
      </c>
      <c r="E2007">
        <v>1.064273789649417E-2</v>
      </c>
      <c r="F2007">
        <v>2004</v>
      </c>
      <c r="G2007">
        <f t="shared" ca="1" si="65"/>
        <v>-2.5724896160566686E-2</v>
      </c>
    </row>
    <row r="2008" spans="2:7" x14ac:dyDescent="0.35">
      <c r="B2008" s="191">
        <v>40163</v>
      </c>
      <c r="C2008" s="72">
        <v>75.09</v>
      </c>
      <c r="D2008" s="192">
        <f t="shared" si="64"/>
        <v>3.9336399474375821</v>
      </c>
      <c r="E2008">
        <v>1.0632570659488749E-2</v>
      </c>
      <c r="F2008">
        <v>2005</v>
      </c>
      <c r="G2008">
        <f t="shared" ca="1" si="65"/>
        <v>3.1609833551240092E-2</v>
      </c>
    </row>
    <row r="2009" spans="2:7" x14ac:dyDescent="0.35">
      <c r="B2009" s="191">
        <v>37799</v>
      </c>
      <c r="C2009" s="72">
        <v>15.22</v>
      </c>
      <c r="D2009" s="192">
        <f t="shared" si="64"/>
        <v>-0.97928095944676619</v>
      </c>
      <c r="E2009">
        <v>1.0624169986719778E-2</v>
      </c>
      <c r="F2009">
        <v>2006</v>
      </c>
      <c r="G2009">
        <f t="shared" ca="1" si="65"/>
        <v>-4.7815266544840945E-2</v>
      </c>
    </row>
    <row r="2010" spans="2:7" x14ac:dyDescent="0.35">
      <c r="B2010" s="191">
        <v>44375</v>
      </c>
      <c r="C2010" s="72">
        <v>734.59</v>
      </c>
      <c r="D2010" s="192">
        <f t="shared" si="64"/>
        <v>63.324868651488615</v>
      </c>
      <c r="E2010">
        <v>1.0620881313027075E-2</v>
      </c>
      <c r="F2010">
        <v>2007</v>
      </c>
      <c r="G2010">
        <f t="shared" ca="1" si="65"/>
        <v>6.8065068050549649E-3</v>
      </c>
    </row>
    <row r="2011" spans="2:7" x14ac:dyDescent="0.35">
      <c r="B2011" s="191">
        <v>37588</v>
      </c>
      <c r="C2011" s="72">
        <v>11.42</v>
      </c>
      <c r="D2011" s="192">
        <f t="shared" si="64"/>
        <v>-0.94174955368528435</v>
      </c>
      <c r="E2011">
        <v>1.0619469026548645E-2</v>
      </c>
      <c r="F2011">
        <v>2008</v>
      </c>
      <c r="G2011">
        <f t="shared" ca="1" si="65"/>
        <v>-9.9259795209342434E-3</v>
      </c>
    </row>
    <row r="2012" spans="2:7" x14ac:dyDescent="0.35">
      <c r="B2012" s="191">
        <v>43493</v>
      </c>
      <c r="C2012" s="72">
        <v>196.05</v>
      </c>
      <c r="D2012" s="192">
        <f t="shared" si="64"/>
        <v>0.44996671843798541</v>
      </c>
      <c r="E2012">
        <v>1.0619104077529862E-2</v>
      </c>
      <c r="F2012">
        <v>2009</v>
      </c>
      <c r="G2012">
        <f t="shared" ca="1" si="65"/>
        <v>1.9825475127276827E-2</v>
      </c>
    </row>
    <row r="2013" spans="2:7" x14ac:dyDescent="0.35">
      <c r="B2013" s="191">
        <v>41856</v>
      </c>
      <c r="C2013" s="72">
        <v>135.21</v>
      </c>
      <c r="D2013" s="192">
        <f t="shared" si="64"/>
        <v>6.8747815958066392</v>
      </c>
      <c r="E2013">
        <v>1.0613648254727659E-2</v>
      </c>
      <c r="F2013">
        <v>2010</v>
      </c>
      <c r="G2013">
        <f t="shared" ca="1" si="65"/>
        <v>-2.3261609580464224E-2</v>
      </c>
    </row>
    <row r="2014" spans="2:7" x14ac:dyDescent="0.35">
      <c r="B2014" s="191">
        <v>35975</v>
      </c>
      <c r="C2014" s="72">
        <v>17.170000000000002</v>
      </c>
      <c r="D2014" s="192">
        <f t="shared" si="64"/>
        <v>-0.91824198847673921</v>
      </c>
      <c r="E2014">
        <v>1.0594467333725932E-2</v>
      </c>
      <c r="F2014">
        <v>2011</v>
      </c>
      <c r="G2014">
        <f t="shared" ca="1" si="65"/>
        <v>2.8983655439963747E-2</v>
      </c>
    </row>
    <row r="2015" spans="2:7" x14ac:dyDescent="0.35">
      <c r="B2015" s="191">
        <v>43423</v>
      </c>
      <c r="C2015" s="72">
        <v>210.01</v>
      </c>
      <c r="D2015" s="192">
        <f t="shared" si="64"/>
        <v>-0.26052816901408449</v>
      </c>
      <c r="E2015">
        <v>1.0586593522929455E-2</v>
      </c>
      <c r="F2015">
        <v>2012</v>
      </c>
      <c r="G2015">
        <f t="shared" ca="1" si="65"/>
        <v>-5.7958736273538043E-3</v>
      </c>
    </row>
    <row r="2016" spans="2:7" x14ac:dyDescent="0.35">
      <c r="B2016" s="191">
        <v>43095</v>
      </c>
      <c r="C2016" s="72">
        <v>284</v>
      </c>
      <c r="D2016" s="192">
        <f t="shared" si="64"/>
        <v>1.0593140453919223</v>
      </c>
      <c r="E2016">
        <v>1.0568266733089082E-2</v>
      </c>
      <c r="F2016">
        <v>2013</v>
      </c>
      <c r="G2016">
        <f t="shared" ca="1" si="65"/>
        <v>-1.3873874871250132E-2</v>
      </c>
    </row>
    <row r="2017" spans="2:7" x14ac:dyDescent="0.35">
      <c r="B2017" s="191">
        <v>42025</v>
      </c>
      <c r="C2017" s="72">
        <v>137.91</v>
      </c>
      <c r="D2017" s="192">
        <f t="shared" si="64"/>
        <v>3.6403095558546434</v>
      </c>
      <c r="E2017">
        <v>1.0551769619696616E-2</v>
      </c>
      <c r="F2017">
        <v>2014</v>
      </c>
      <c r="G2017">
        <f t="shared" ca="1" si="65"/>
        <v>-1.0610285796805299E-2</v>
      </c>
    </row>
    <row r="2018" spans="2:7" x14ac:dyDescent="0.35">
      <c r="B2018" s="191">
        <v>36553</v>
      </c>
      <c r="C2018" s="72">
        <v>29.72</v>
      </c>
      <c r="D2018" s="192">
        <f t="shared" si="64"/>
        <v>-0.9678601940067697</v>
      </c>
      <c r="E2018">
        <v>1.0540632437946229E-2</v>
      </c>
      <c r="F2018">
        <v>2015</v>
      </c>
      <c r="G2018">
        <f t="shared" ca="1" si="65"/>
        <v>2.683316238256989E-2</v>
      </c>
    </row>
    <row r="2019" spans="2:7" x14ac:dyDescent="0.35">
      <c r="B2019" s="191">
        <v>45660</v>
      </c>
      <c r="C2019" s="72">
        <v>924.71</v>
      </c>
      <c r="D2019" s="192">
        <f t="shared" si="64"/>
        <v>40.861023087369851</v>
      </c>
      <c r="E2019">
        <v>1.0534713191340472E-2</v>
      </c>
      <c r="F2019">
        <v>2016</v>
      </c>
      <c r="G2019">
        <f t="shared" ca="1" si="65"/>
        <v>-2.7843958589328449E-2</v>
      </c>
    </row>
    <row r="2020" spans="2:7" x14ac:dyDescent="0.35">
      <c r="B2020" s="191">
        <v>35737</v>
      </c>
      <c r="C2020" s="72">
        <v>22.09</v>
      </c>
      <c r="D2020" s="192">
        <f t="shared" si="64"/>
        <v>-0.34314600059470712</v>
      </c>
      <c r="E2020">
        <v>1.052150045745659E-2</v>
      </c>
      <c r="F2020">
        <v>2017</v>
      </c>
      <c r="G2020">
        <f t="shared" ca="1" si="65"/>
        <v>2.7621865294492624E-2</v>
      </c>
    </row>
    <row r="2021" spans="2:7" x14ac:dyDescent="0.35">
      <c r="B2021" s="191">
        <v>36431</v>
      </c>
      <c r="C2021" s="72">
        <v>33.630000000000003</v>
      </c>
      <c r="D2021" s="192">
        <f t="shared" si="64"/>
        <v>-0.93070694166855539</v>
      </c>
      <c r="E2021">
        <v>1.0516826923076872E-2</v>
      </c>
      <c r="F2021">
        <v>2018</v>
      </c>
      <c r="G2021">
        <f t="shared" ca="1" si="65"/>
        <v>7.1761941505123121E-3</v>
      </c>
    </row>
    <row r="2022" spans="2:7" x14ac:dyDescent="0.35">
      <c r="B2022" s="191">
        <v>44147</v>
      </c>
      <c r="C2022" s="72">
        <v>485.33</v>
      </c>
      <c r="D2022" s="192">
        <f t="shared" si="64"/>
        <v>3.0722436650444704</v>
      </c>
      <c r="E2022">
        <v>1.0514699758474189E-2</v>
      </c>
      <c r="F2022">
        <v>2019</v>
      </c>
      <c r="G2022">
        <f t="shared" ca="1" si="65"/>
        <v>2.6493902863257237E-3</v>
      </c>
    </row>
    <row r="2023" spans="2:7" x14ac:dyDescent="0.35">
      <c r="B2023" s="191">
        <v>42332</v>
      </c>
      <c r="C2023" s="72">
        <v>119.18</v>
      </c>
      <c r="D2023" s="192">
        <f t="shared" si="64"/>
        <v>-0.87512704183736545</v>
      </c>
      <c r="E2023">
        <v>1.0513820586738998E-2</v>
      </c>
      <c r="F2023">
        <v>2020</v>
      </c>
      <c r="G2023">
        <f t="shared" ca="1" si="65"/>
        <v>5.2834759635813E-3</v>
      </c>
    </row>
    <row r="2024" spans="2:7" x14ac:dyDescent="0.35">
      <c r="B2024" s="191">
        <v>45280</v>
      </c>
      <c r="C2024" s="72">
        <v>954.41</v>
      </c>
      <c r="D2024" s="192">
        <f t="shared" si="64"/>
        <v>60.974675324675324</v>
      </c>
      <c r="E2024">
        <v>1.051372183635424E-2</v>
      </c>
      <c r="F2024">
        <v>2021</v>
      </c>
      <c r="G2024">
        <f t="shared" ca="1" si="65"/>
        <v>2.7211912595919409E-2</v>
      </c>
    </row>
    <row r="2025" spans="2:7" x14ac:dyDescent="0.35">
      <c r="B2025" s="191">
        <v>37853</v>
      </c>
      <c r="C2025" s="72">
        <v>15.4</v>
      </c>
      <c r="D2025" s="192">
        <f t="shared" si="64"/>
        <v>-0.9223594655911268</v>
      </c>
      <c r="E2025">
        <v>1.049868766404205E-2</v>
      </c>
      <c r="F2025">
        <v>2022</v>
      </c>
      <c r="G2025">
        <f t="shared" ca="1" si="65"/>
        <v>-1.3724855878885739E-3</v>
      </c>
    </row>
    <row r="2026" spans="2:7" x14ac:dyDescent="0.35">
      <c r="B2026" s="191">
        <v>43439</v>
      </c>
      <c r="C2026" s="72">
        <v>198.35</v>
      </c>
      <c r="D2026" s="192">
        <f t="shared" si="64"/>
        <v>-0.17982963943102881</v>
      </c>
      <c r="E2026">
        <v>1.0494676244332313E-2</v>
      </c>
      <c r="F2026">
        <v>2023</v>
      </c>
      <c r="G2026">
        <f t="shared" ca="1" si="65"/>
        <v>1.1497748489773805E-2</v>
      </c>
    </row>
    <row r="2027" spans="2:7" x14ac:dyDescent="0.35">
      <c r="B2027" s="191">
        <v>43627</v>
      </c>
      <c r="C2027" s="72">
        <v>241.84</v>
      </c>
      <c r="D2027" s="192">
        <f t="shared" si="64"/>
        <v>1.9183057801375649</v>
      </c>
      <c r="E2027">
        <v>1.0487611248067408E-2</v>
      </c>
      <c r="F2027">
        <v>2024</v>
      </c>
      <c r="G2027">
        <f t="shared" ca="1" si="65"/>
        <v>7.5439510046345533E-3</v>
      </c>
    </row>
    <row r="2028" spans="2:7" x14ac:dyDescent="0.35">
      <c r="B2028" s="191">
        <v>40652</v>
      </c>
      <c r="C2028" s="72">
        <v>82.87</v>
      </c>
      <c r="D2028" s="192">
        <f t="shared" si="64"/>
        <v>6.137812230835487</v>
      </c>
      <c r="E2028">
        <v>1.0486526033410604E-2</v>
      </c>
      <c r="F2028">
        <v>2025</v>
      </c>
      <c r="G2028">
        <f t="shared" ca="1" si="65"/>
        <v>-2.2593753423836092E-2</v>
      </c>
    </row>
    <row r="2029" spans="2:7" x14ac:dyDescent="0.35">
      <c r="B2029" s="191">
        <v>37315</v>
      </c>
      <c r="C2029" s="72">
        <v>11.61</v>
      </c>
      <c r="D2029" s="192">
        <f t="shared" si="64"/>
        <v>-0.94420683358162338</v>
      </c>
      <c r="E2029">
        <v>1.0443864229764843E-2</v>
      </c>
      <c r="F2029">
        <v>2026</v>
      </c>
      <c r="G2029">
        <f t="shared" ca="1" si="65"/>
        <v>3.1757076825354523E-2</v>
      </c>
    </row>
    <row r="2030" spans="2:7" x14ac:dyDescent="0.35">
      <c r="B2030" s="191">
        <v>43398</v>
      </c>
      <c r="C2030" s="72">
        <v>208.09</v>
      </c>
      <c r="D2030" s="192">
        <f t="shared" si="64"/>
        <v>1.470790786036571</v>
      </c>
      <c r="E2030">
        <v>1.0439933961347903E-2</v>
      </c>
      <c r="F2030">
        <v>2027</v>
      </c>
      <c r="G2030">
        <f t="shared" ca="1" si="65"/>
        <v>3.2490437100529297E-2</v>
      </c>
    </row>
    <row r="2031" spans="2:7" x14ac:dyDescent="0.35">
      <c r="B2031" s="191">
        <v>40294</v>
      </c>
      <c r="C2031" s="72">
        <v>84.22</v>
      </c>
      <c r="D2031" s="192">
        <f t="shared" si="64"/>
        <v>-0.18753617595986882</v>
      </c>
      <c r="E2031">
        <v>1.0437912417516459E-2</v>
      </c>
      <c r="F2031">
        <v>2028</v>
      </c>
      <c r="G2031">
        <f t="shared" ca="1" si="65"/>
        <v>-4.7128637826833863E-3</v>
      </c>
    </row>
    <row r="2032" spans="2:7" x14ac:dyDescent="0.35">
      <c r="B2032" s="191">
        <v>42438</v>
      </c>
      <c r="C2032" s="72">
        <v>103.66</v>
      </c>
      <c r="D2032" s="192">
        <f t="shared" si="64"/>
        <v>-2.7579737335834853E-2</v>
      </c>
      <c r="E2032">
        <v>1.0429866458719017E-2</v>
      </c>
      <c r="F2032">
        <v>2029</v>
      </c>
      <c r="G2032">
        <f t="shared" ca="1" si="65"/>
        <v>1.8213652537249123E-3</v>
      </c>
    </row>
    <row r="2033" spans="2:7" x14ac:dyDescent="0.35">
      <c r="B2033" s="191">
        <v>41355</v>
      </c>
      <c r="C2033" s="72">
        <v>106.6</v>
      </c>
      <c r="D2033" s="192">
        <f t="shared" si="64"/>
        <v>1.8935939196525511</v>
      </c>
      <c r="E2033">
        <v>1.0426540284360186E-2</v>
      </c>
      <c r="F2033">
        <v>2030</v>
      </c>
      <c r="G2033">
        <f t="shared" ca="1" si="65"/>
        <v>2.6719284078379837E-2</v>
      </c>
    </row>
    <row r="2034" spans="2:7" x14ac:dyDescent="0.35">
      <c r="B2034" s="191">
        <v>38460</v>
      </c>
      <c r="C2034" s="72">
        <v>36.840000000000003</v>
      </c>
      <c r="D2034" s="192">
        <f t="shared" si="64"/>
        <v>-0.96664010431758907</v>
      </c>
      <c r="E2034">
        <v>1.042238069116852E-2</v>
      </c>
      <c r="F2034">
        <v>2031</v>
      </c>
      <c r="G2034">
        <f t="shared" ca="1" si="65"/>
        <v>5.8006405230671375E-3</v>
      </c>
    </row>
    <row r="2035" spans="2:7" x14ac:dyDescent="0.35">
      <c r="B2035" s="191">
        <v>45323</v>
      </c>
      <c r="C2035" s="72">
        <v>1104.32</v>
      </c>
      <c r="D2035" s="192">
        <f t="shared" si="64"/>
        <v>48.476702508960571</v>
      </c>
      <c r="E2035">
        <v>1.0421527453725155E-2</v>
      </c>
      <c r="F2035">
        <v>2032</v>
      </c>
      <c r="G2035">
        <f t="shared" ca="1" si="65"/>
        <v>9.5901891408836822E-3</v>
      </c>
    </row>
    <row r="2036" spans="2:7" x14ac:dyDescent="0.35">
      <c r="B2036" s="191">
        <v>35738</v>
      </c>
      <c r="C2036" s="72">
        <v>22.32</v>
      </c>
      <c r="D2036" s="192">
        <f t="shared" si="64"/>
        <v>-0.9342988343341575</v>
      </c>
      <c r="E2036">
        <v>1.0411951109099205E-2</v>
      </c>
      <c r="F2036">
        <v>2033</v>
      </c>
      <c r="G2036">
        <f t="shared" ca="1" si="65"/>
        <v>5.3043467879240703E-3</v>
      </c>
    </row>
    <row r="2037" spans="2:7" x14ac:dyDescent="0.35">
      <c r="B2037" s="191">
        <v>43963</v>
      </c>
      <c r="C2037" s="72">
        <v>339.72</v>
      </c>
      <c r="D2037" s="192">
        <f t="shared" si="64"/>
        <v>3.4263192182410425</v>
      </c>
      <c r="E2037">
        <v>1.0409850692998601E-2</v>
      </c>
      <c r="F2037">
        <v>2034</v>
      </c>
      <c r="G2037">
        <f t="shared" ca="1" si="65"/>
        <v>-7.0667298376414205E-3</v>
      </c>
    </row>
    <row r="2038" spans="2:7" x14ac:dyDescent="0.35">
      <c r="B2038" s="191">
        <v>40780</v>
      </c>
      <c r="C2038" s="72">
        <v>76.75</v>
      </c>
      <c r="D2038" s="192">
        <f t="shared" si="64"/>
        <v>-0.42336589030803906</v>
      </c>
      <c r="E2038">
        <v>1.0400210637177443E-2</v>
      </c>
      <c r="F2038">
        <v>2035</v>
      </c>
      <c r="G2038">
        <f t="shared" ca="1" si="65"/>
        <v>4.2518984408104997E-2</v>
      </c>
    </row>
    <row r="2039" spans="2:7" x14ac:dyDescent="0.35">
      <c r="B2039" s="191">
        <v>41631</v>
      </c>
      <c r="C2039" s="72">
        <v>133.1</v>
      </c>
      <c r="D2039" s="192">
        <f t="shared" si="64"/>
        <v>-1.5022570857692652E-2</v>
      </c>
      <c r="E2039">
        <v>1.0400060730281657E-2</v>
      </c>
      <c r="F2039">
        <v>2036</v>
      </c>
      <c r="G2039">
        <f t="shared" ca="1" si="65"/>
        <v>2.0818428412040429E-2</v>
      </c>
    </row>
    <row r="2040" spans="2:7" x14ac:dyDescent="0.35">
      <c r="B2040" s="191">
        <v>41204</v>
      </c>
      <c r="C2040" s="72">
        <v>135.13</v>
      </c>
      <c r="D2040" s="192">
        <f t="shared" si="64"/>
        <v>7.1649546827794559</v>
      </c>
      <c r="E2040">
        <v>1.0393300433677144E-2</v>
      </c>
      <c r="F2040">
        <v>2037</v>
      </c>
      <c r="G2040">
        <f t="shared" ca="1" si="65"/>
        <v>6.5617436934780398E-3</v>
      </c>
    </row>
    <row r="2041" spans="2:7" x14ac:dyDescent="0.35">
      <c r="B2041" s="191">
        <v>35579</v>
      </c>
      <c r="C2041" s="72">
        <v>16.55</v>
      </c>
      <c r="D2041" s="192">
        <f t="shared" si="64"/>
        <v>-0.83001232539030401</v>
      </c>
      <c r="E2041">
        <v>1.0378510378510564E-2</v>
      </c>
      <c r="F2041">
        <v>2038</v>
      </c>
      <c r="G2041">
        <f t="shared" ca="1" si="65"/>
        <v>2.4709352603336843E-2</v>
      </c>
    </row>
    <row r="2042" spans="2:7" x14ac:dyDescent="0.35">
      <c r="B2042" s="191">
        <v>41029</v>
      </c>
      <c r="C2042" s="72">
        <v>97.36</v>
      </c>
      <c r="D2042" s="192">
        <f t="shared" si="64"/>
        <v>8.0905695611577961</v>
      </c>
      <c r="E2042">
        <v>1.0377750103777394E-2</v>
      </c>
      <c r="F2042">
        <v>2039</v>
      </c>
      <c r="G2042">
        <f t="shared" ca="1" si="65"/>
        <v>-1.0770820868413666E-2</v>
      </c>
    </row>
    <row r="2043" spans="2:7" x14ac:dyDescent="0.35">
      <c r="B2043" s="191">
        <v>37510</v>
      </c>
      <c r="C2043" s="72">
        <v>10.71</v>
      </c>
      <c r="D2043" s="192">
        <f t="shared" si="64"/>
        <v>-0.50023331777881475</v>
      </c>
      <c r="E2043">
        <v>1.0377358490566202E-2</v>
      </c>
      <c r="F2043">
        <v>2040</v>
      </c>
      <c r="G2043">
        <f t="shared" ca="1" si="65"/>
        <v>1.0438136964486188E-2</v>
      </c>
    </row>
    <row r="2044" spans="2:7" x14ac:dyDescent="0.35">
      <c r="B2044" s="191">
        <v>35774</v>
      </c>
      <c r="C2044" s="72">
        <v>21.43</v>
      </c>
      <c r="D2044" s="192">
        <f t="shared" si="64"/>
        <v>-8.3404619332762997E-2</v>
      </c>
      <c r="E2044">
        <v>1.0372465818010213E-2</v>
      </c>
      <c r="F2044">
        <v>2041</v>
      </c>
      <c r="G2044">
        <f t="shared" ca="1" si="65"/>
        <v>-1.9911380806622671E-2</v>
      </c>
    </row>
    <row r="2045" spans="2:7" x14ac:dyDescent="0.35">
      <c r="B2045" s="191">
        <v>38085</v>
      </c>
      <c r="C2045" s="72">
        <v>23.38</v>
      </c>
      <c r="D2045" s="192">
        <f t="shared" si="64"/>
        <v>-0.96221108776466791</v>
      </c>
      <c r="E2045">
        <v>1.0371650821088929E-2</v>
      </c>
      <c r="F2045">
        <v>2042</v>
      </c>
      <c r="G2045">
        <f t="shared" ca="1" si="65"/>
        <v>-3.519350959493231E-2</v>
      </c>
    </row>
    <row r="2046" spans="2:7" x14ac:dyDescent="0.35">
      <c r="B2046" s="191">
        <v>44343</v>
      </c>
      <c r="C2046" s="72">
        <v>618.70000000000005</v>
      </c>
      <c r="D2046" s="192">
        <f t="shared" si="64"/>
        <v>3.8468468468468471</v>
      </c>
      <c r="E2046">
        <v>1.0369886502817005E-2</v>
      </c>
      <c r="F2046">
        <v>2043</v>
      </c>
      <c r="G2046">
        <f t="shared" ca="1" si="65"/>
        <v>1.1121326406789244E-2</v>
      </c>
    </row>
    <row r="2047" spans="2:7" x14ac:dyDescent="0.35">
      <c r="B2047" s="191">
        <v>42786</v>
      </c>
      <c r="C2047" s="72">
        <v>127.65</v>
      </c>
      <c r="D2047" s="192">
        <f t="shared" si="64"/>
        <v>-0.28539439063987004</v>
      </c>
      <c r="E2047">
        <v>1.0368845971188811E-2</v>
      </c>
      <c r="F2047">
        <v>2044</v>
      </c>
      <c r="G2047">
        <f t="shared" ca="1" si="65"/>
        <v>1.1007425870209706E-2</v>
      </c>
    </row>
    <row r="2048" spans="2:7" x14ac:dyDescent="0.35">
      <c r="B2048" s="191">
        <v>43517</v>
      </c>
      <c r="C2048" s="72">
        <v>178.63</v>
      </c>
      <c r="D2048" s="192">
        <f t="shared" si="64"/>
        <v>-0.29639987395619982</v>
      </c>
      <c r="E2048">
        <v>1.0350678733031637E-2</v>
      </c>
      <c r="F2048">
        <v>2045</v>
      </c>
      <c r="G2048">
        <f t="shared" ca="1" si="65"/>
        <v>2.3907386719198943E-2</v>
      </c>
    </row>
    <row r="2049" spans="2:7" x14ac:dyDescent="0.35">
      <c r="B2049" s="191">
        <v>43157</v>
      </c>
      <c r="C2049" s="72">
        <v>253.88</v>
      </c>
      <c r="D2049" s="192">
        <f t="shared" si="64"/>
        <v>-0.68550794653585534</v>
      </c>
      <c r="E2049">
        <v>1.0347023241006115E-2</v>
      </c>
      <c r="F2049">
        <v>2046</v>
      </c>
      <c r="G2049">
        <f t="shared" ca="1" si="65"/>
        <v>1.3236860748995036E-2</v>
      </c>
    </row>
    <row r="2050" spans="2:7" x14ac:dyDescent="0.35">
      <c r="B2050" s="191">
        <v>44426</v>
      </c>
      <c r="C2050" s="72">
        <v>807.27</v>
      </c>
      <c r="D2050" s="192">
        <f t="shared" si="64"/>
        <v>50.615728900255753</v>
      </c>
      <c r="E2050">
        <v>1.0337793018860841E-2</v>
      </c>
      <c r="F2050">
        <v>2047</v>
      </c>
      <c r="G2050">
        <f t="shared" ca="1" si="65"/>
        <v>1.4339458951459093E-2</v>
      </c>
    </row>
    <row r="2051" spans="2:7" x14ac:dyDescent="0.35">
      <c r="B2051" s="191">
        <v>37844</v>
      </c>
      <c r="C2051" s="72">
        <v>15.64</v>
      </c>
      <c r="D2051" s="192">
        <f t="shared" si="64"/>
        <v>0.13911143481427524</v>
      </c>
      <c r="E2051">
        <v>1.0335917312661591E-2</v>
      </c>
      <c r="F2051">
        <v>2048</v>
      </c>
      <c r="G2051">
        <f t="shared" ca="1" si="65"/>
        <v>-2.8058934763920858E-3</v>
      </c>
    </row>
    <row r="2052" spans="2:7" x14ac:dyDescent="0.35">
      <c r="B2052" s="191">
        <v>35349</v>
      </c>
      <c r="C2052" s="72">
        <v>13.73</v>
      </c>
      <c r="D2052" s="192">
        <f t="shared" ref="D2052:D2115" si="66">C2052/C2053-1</f>
        <v>-0.1260343730108211</v>
      </c>
      <c r="E2052">
        <v>1.0301692420897846E-2</v>
      </c>
      <c r="F2052">
        <v>2049</v>
      </c>
      <c r="G2052">
        <f t="shared" ca="1" si="65"/>
        <v>1.609533993606627E-2</v>
      </c>
    </row>
    <row r="2053" spans="2:7" x14ac:dyDescent="0.35">
      <c r="B2053" s="191">
        <v>35076</v>
      </c>
      <c r="C2053" s="72">
        <v>15.71</v>
      </c>
      <c r="D2053" s="192">
        <f t="shared" si="66"/>
        <v>-0.75023847376788555</v>
      </c>
      <c r="E2053">
        <v>1.0289389067524191E-2</v>
      </c>
      <c r="F2053">
        <v>2050</v>
      </c>
      <c r="G2053">
        <f t="shared" ref="G2053:G2116" ca="1" si="67">_xlfn.NORM.INV(RAND(),M$5,M$6)</f>
        <v>-1.4573297302025711E-2</v>
      </c>
    </row>
    <row r="2054" spans="2:7" x14ac:dyDescent="0.35">
      <c r="B2054" s="191">
        <v>38807</v>
      </c>
      <c r="C2054" s="72">
        <v>62.9</v>
      </c>
      <c r="D2054" s="192">
        <f t="shared" si="66"/>
        <v>-0.94436237870733197</v>
      </c>
      <c r="E2054">
        <v>1.0279473176999732E-2</v>
      </c>
      <c r="F2054">
        <v>2051</v>
      </c>
      <c r="G2054">
        <f t="shared" ca="1" si="67"/>
        <v>-2.0978804033509098E-2</v>
      </c>
    </row>
    <row r="2055" spans="2:7" x14ac:dyDescent="0.35">
      <c r="B2055" s="191">
        <v>45924</v>
      </c>
      <c r="C2055" s="72">
        <v>1130.53</v>
      </c>
      <c r="D2055" s="192">
        <f t="shared" si="66"/>
        <v>0.51399453610456391</v>
      </c>
      <c r="E2055">
        <v>1.0276757548948634E-2</v>
      </c>
      <c r="F2055">
        <v>2052</v>
      </c>
      <c r="G2055">
        <f t="shared" ca="1" si="67"/>
        <v>-1.2452983697699312E-2</v>
      </c>
    </row>
    <row r="2056" spans="2:7" x14ac:dyDescent="0.35">
      <c r="B2056" s="191">
        <v>44872</v>
      </c>
      <c r="C2056" s="72">
        <v>746.72</v>
      </c>
      <c r="D2056" s="192">
        <f t="shared" si="66"/>
        <v>2.3670920322857012</v>
      </c>
      <c r="E2056">
        <v>1.0268829569899829E-2</v>
      </c>
      <c r="F2056">
        <v>2053</v>
      </c>
      <c r="G2056">
        <f t="shared" ca="1" si="67"/>
        <v>-1.5643839009494055E-2</v>
      </c>
    </row>
    <row r="2057" spans="2:7" x14ac:dyDescent="0.35">
      <c r="B2057" s="191">
        <v>43346</v>
      </c>
      <c r="C2057" s="72">
        <v>221.77</v>
      </c>
      <c r="D2057" s="192">
        <f t="shared" si="66"/>
        <v>15.070289855072463</v>
      </c>
      <c r="E2057">
        <v>1.0249635568513105E-2</v>
      </c>
      <c r="F2057">
        <v>2054</v>
      </c>
      <c r="G2057">
        <f t="shared" ca="1" si="67"/>
        <v>-1.6612143087094407E-2</v>
      </c>
    </row>
    <row r="2058" spans="2:7" x14ac:dyDescent="0.35">
      <c r="B2058" s="191">
        <v>35458</v>
      </c>
      <c r="C2058" s="72">
        <v>13.8</v>
      </c>
      <c r="D2058" s="192">
        <f t="shared" si="66"/>
        <v>-0.88986432561851558</v>
      </c>
      <c r="E2058">
        <v>1.024890190336758E-2</v>
      </c>
      <c r="F2058">
        <v>2055</v>
      </c>
      <c r="G2058">
        <f t="shared" ca="1" si="67"/>
        <v>2.140213969396208E-3</v>
      </c>
    </row>
    <row r="2059" spans="2:7" x14ac:dyDescent="0.35">
      <c r="B2059" s="191">
        <v>42128</v>
      </c>
      <c r="C2059" s="72">
        <v>125.3</v>
      </c>
      <c r="D2059" s="192">
        <f t="shared" si="66"/>
        <v>1.9530992222484089</v>
      </c>
      <c r="E2059">
        <v>1.0239458195597795E-2</v>
      </c>
      <c r="F2059">
        <v>2056</v>
      </c>
      <c r="G2059">
        <f t="shared" ca="1" si="67"/>
        <v>-1.4146855733541398E-2</v>
      </c>
    </row>
    <row r="2060" spans="2:7" x14ac:dyDescent="0.35">
      <c r="B2060" s="191">
        <v>38526</v>
      </c>
      <c r="C2060" s="72">
        <v>42.43</v>
      </c>
      <c r="D2060" s="192">
        <f t="shared" si="66"/>
        <v>-0.93525399417087574</v>
      </c>
      <c r="E2060">
        <v>1.0238095238095157E-2</v>
      </c>
      <c r="F2060">
        <v>2057</v>
      </c>
      <c r="G2060">
        <f t="shared" ca="1" si="67"/>
        <v>4.8570897965630223E-2</v>
      </c>
    </row>
    <row r="2061" spans="2:7" x14ac:dyDescent="0.35">
      <c r="B2061" s="191">
        <v>44351</v>
      </c>
      <c r="C2061" s="72">
        <v>655.33000000000004</v>
      </c>
      <c r="D2061" s="192">
        <f t="shared" si="66"/>
        <v>-8.0341856352970864E-2</v>
      </c>
      <c r="E2061">
        <v>1.0220440881763437E-2</v>
      </c>
      <c r="F2061">
        <v>2058</v>
      </c>
      <c r="G2061">
        <f t="shared" ca="1" si="67"/>
        <v>-5.949317063152504E-3</v>
      </c>
    </row>
    <row r="2062" spans="2:7" x14ac:dyDescent="0.35">
      <c r="B2062" s="191">
        <v>44740</v>
      </c>
      <c r="C2062" s="72">
        <v>712.58</v>
      </c>
      <c r="D2062" s="192">
        <f t="shared" si="66"/>
        <v>1.8118538394759689</v>
      </c>
      <c r="E2062">
        <v>1.0207264169667551E-2</v>
      </c>
      <c r="F2062">
        <v>2059</v>
      </c>
      <c r="G2062">
        <f t="shared" ca="1" si="67"/>
        <v>3.3156688081446437E-2</v>
      </c>
    </row>
    <row r="2063" spans="2:7" x14ac:dyDescent="0.35">
      <c r="B2063" s="191">
        <v>43195</v>
      </c>
      <c r="C2063" s="72">
        <v>253.42</v>
      </c>
      <c r="D2063" s="192">
        <f t="shared" si="66"/>
        <v>1.2394839165782963</v>
      </c>
      <c r="E2063">
        <v>1.0204895160647265E-2</v>
      </c>
      <c r="F2063">
        <v>2060</v>
      </c>
      <c r="G2063">
        <f t="shared" ca="1" si="67"/>
        <v>3.8188753943359105E-2</v>
      </c>
    </row>
    <row r="2064" spans="2:7" x14ac:dyDescent="0.35">
      <c r="B2064" s="191">
        <v>41380</v>
      </c>
      <c r="C2064" s="72">
        <v>113.16</v>
      </c>
      <c r="D2064" s="192">
        <f t="shared" si="66"/>
        <v>3.9544658493870406</v>
      </c>
      <c r="E2064">
        <v>1.0176754151044465E-2</v>
      </c>
      <c r="F2064">
        <v>2061</v>
      </c>
      <c r="G2064">
        <f t="shared" ca="1" si="67"/>
        <v>1.6754204282241236E-2</v>
      </c>
    </row>
    <row r="2065" spans="2:7" x14ac:dyDescent="0.35">
      <c r="B2065" s="191">
        <v>36285</v>
      </c>
      <c r="C2065" s="72">
        <v>22.84</v>
      </c>
      <c r="D2065" s="192">
        <f t="shared" si="66"/>
        <v>-0.97504016086201051</v>
      </c>
      <c r="E2065">
        <v>1.0172490048651062E-2</v>
      </c>
      <c r="F2065">
        <v>2062</v>
      </c>
      <c r="G2065">
        <f t="shared" ca="1" si="67"/>
        <v>1.3401080496285718E-2</v>
      </c>
    </row>
    <row r="2066" spans="2:7" x14ac:dyDescent="0.35">
      <c r="B2066" s="191">
        <v>45659</v>
      </c>
      <c r="C2066" s="72">
        <v>915.07</v>
      </c>
      <c r="D2066" s="192">
        <f t="shared" si="66"/>
        <v>6.2509508716323294</v>
      </c>
      <c r="E2066">
        <v>1.0167133994215538E-2</v>
      </c>
      <c r="F2066">
        <v>2063</v>
      </c>
      <c r="G2066">
        <f t="shared" ca="1" si="67"/>
        <v>-5.5224717645808536E-3</v>
      </c>
    </row>
    <row r="2067" spans="2:7" x14ac:dyDescent="0.35">
      <c r="B2067" s="191">
        <v>41401</v>
      </c>
      <c r="C2067" s="72">
        <v>126.2</v>
      </c>
      <c r="D2067" s="192">
        <f t="shared" si="66"/>
        <v>-0.89158541299772343</v>
      </c>
      <c r="E2067">
        <v>1.01656927879612E-2</v>
      </c>
      <c r="F2067">
        <v>2064</v>
      </c>
      <c r="G2067">
        <f t="shared" ca="1" si="67"/>
        <v>3.0365820148995061E-2</v>
      </c>
    </row>
    <row r="2068" spans="2:7" x14ac:dyDescent="0.35">
      <c r="B2068" s="191">
        <v>45981</v>
      </c>
      <c r="C2068" s="72">
        <v>1164.05</v>
      </c>
      <c r="D2068" s="192">
        <f t="shared" si="66"/>
        <v>-1.7894807890251996E-2</v>
      </c>
      <c r="E2068">
        <v>1.0153165270968101E-2</v>
      </c>
      <c r="F2068">
        <v>2065</v>
      </c>
      <c r="G2068">
        <f t="shared" ca="1" si="67"/>
        <v>3.8338010100420136E-2</v>
      </c>
    </row>
    <row r="2069" spans="2:7" x14ac:dyDescent="0.35">
      <c r="B2069" s="191">
        <v>45545</v>
      </c>
      <c r="C2069" s="72">
        <v>1185.26</v>
      </c>
      <c r="D2069" s="192">
        <f t="shared" si="66"/>
        <v>8.9193237927860078</v>
      </c>
      <c r="E2069">
        <v>1.0150423999659264E-2</v>
      </c>
      <c r="F2069">
        <v>2066</v>
      </c>
      <c r="G2069">
        <f t="shared" ca="1" si="67"/>
        <v>8.2166553568758186E-3</v>
      </c>
    </row>
    <row r="2070" spans="2:7" x14ac:dyDescent="0.35">
      <c r="B2070" s="191">
        <v>42286</v>
      </c>
      <c r="C2070" s="72">
        <v>119.49</v>
      </c>
      <c r="D2070" s="192">
        <f t="shared" si="66"/>
        <v>6.4962358845671266</v>
      </c>
      <c r="E2070">
        <v>1.0144559979710754E-2</v>
      </c>
      <c r="F2070">
        <v>2067</v>
      </c>
      <c r="G2070">
        <f t="shared" ca="1" si="67"/>
        <v>1.5474252951115266E-2</v>
      </c>
    </row>
    <row r="2071" spans="2:7" x14ac:dyDescent="0.35">
      <c r="B2071" s="191">
        <v>35286</v>
      </c>
      <c r="C2071" s="72">
        <v>15.94</v>
      </c>
      <c r="D2071" s="192">
        <f t="shared" si="66"/>
        <v>-0.96681102690097442</v>
      </c>
      <c r="E2071">
        <v>1.0139416983523386E-2</v>
      </c>
      <c r="F2071">
        <v>2068</v>
      </c>
      <c r="G2071">
        <f t="shared" ca="1" si="67"/>
        <v>3.0494838584136257E-2</v>
      </c>
    </row>
    <row r="2072" spans="2:7" x14ac:dyDescent="0.35">
      <c r="B2072" s="191">
        <v>44146</v>
      </c>
      <c r="C2072" s="72">
        <v>480.28</v>
      </c>
      <c r="D2072" s="192">
        <f t="shared" si="66"/>
        <v>3.5403667990168275</v>
      </c>
      <c r="E2072">
        <v>1.0137551003238876E-2</v>
      </c>
      <c r="F2072">
        <v>2069</v>
      </c>
      <c r="G2072">
        <f t="shared" ca="1" si="67"/>
        <v>-2.9265014764959844E-2</v>
      </c>
    </row>
    <row r="2073" spans="2:7" x14ac:dyDescent="0.35">
      <c r="B2073" s="191">
        <v>42523</v>
      </c>
      <c r="C2073" s="72">
        <v>105.78</v>
      </c>
      <c r="D2073" s="192">
        <f t="shared" si="66"/>
        <v>-0.23828040613523438</v>
      </c>
      <c r="E2073">
        <v>1.0122230710466029E-2</v>
      </c>
      <c r="F2073">
        <v>2070</v>
      </c>
      <c r="G2073">
        <f t="shared" ca="1" si="67"/>
        <v>-7.868663610152286E-3</v>
      </c>
    </row>
    <row r="2074" spans="2:7" x14ac:dyDescent="0.35">
      <c r="B2074" s="191">
        <v>42667</v>
      </c>
      <c r="C2074" s="72">
        <v>138.87</v>
      </c>
      <c r="D2074" s="192">
        <f t="shared" si="66"/>
        <v>5.3151432469304236</v>
      </c>
      <c r="E2074">
        <v>1.0110561536223583E-2</v>
      </c>
      <c r="F2074">
        <v>2071</v>
      </c>
      <c r="G2074">
        <f t="shared" ca="1" si="67"/>
        <v>-1.7772907224005777E-2</v>
      </c>
    </row>
    <row r="2075" spans="2:7" x14ac:dyDescent="0.35">
      <c r="B2075" s="191">
        <v>36671</v>
      </c>
      <c r="C2075" s="72">
        <v>21.99</v>
      </c>
      <c r="D2075" s="192">
        <f t="shared" si="66"/>
        <v>-0.89324206233614911</v>
      </c>
      <c r="E2075">
        <v>1.0105649977032671E-2</v>
      </c>
      <c r="F2075">
        <v>2072</v>
      </c>
      <c r="G2075">
        <f t="shared" ca="1" si="67"/>
        <v>-3.7446612937034125E-3</v>
      </c>
    </row>
    <row r="2076" spans="2:7" x14ac:dyDescent="0.35">
      <c r="B2076" s="191">
        <v>43409</v>
      </c>
      <c r="C2076" s="72">
        <v>205.98</v>
      </c>
      <c r="D2076" s="192">
        <f t="shared" si="66"/>
        <v>-0.73848790706532097</v>
      </c>
      <c r="E2076">
        <v>1.0102000784621534E-2</v>
      </c>
      <c r="F2076">
        <v>2073</v>
      </c>
      <c r="G2076">
        <f t="shared" ca="1" si="67"/>
        <v>-3.9426210708959644E-2</v>
      </c>
    </row>
    <row r="2077" spans="2:7" x14ac:dyDescent="0.35">
      <c r="B2077" s="191">
        <v>44523</v>
      </c>
      <c r="C2077" s="72">
        <v>787.65</v>
      </c>
      <c r="D2077" s="192">
        <f t="shared" si="66"/>
        <v>1.1664924634173177</v>
      </c>
      <c r="E2077">
        <v>1.0092590217753772E-2</v>
      </c>
      <c r="F2077">
        <v>2074</v>
      </c>
      <c r="G2077">
        <f t="shared" ca="1" si="67"/>
        <v>-3.4493021769106805E-2</v>
      </c>
    </row>
    <row r="2078" spans="2:7" x14ac:dyDescent="0.35">
      <c r="B2078" s="191">
        <v>44004</v>
      </c>
      <c r="C2078" s="72">
        <v>363.56</v>
      </c>
      <c r="D2078" s="192">
        <f t="shared" si="66"/>
        <v>23.172872340425535</v>
      </c>
      <c r="E2078">
        <v>1.0085294362792707E-2</v>
      </c>
      <c r="F2078">
        <v>2075</v>
      </c>
      <c r="G2078">
        <f t="shared" ca="1" si="67"/>
        <v>-4.5359879496764894E-3</v>
      </c>
    </row>
    <row r="2079" spans="2:7" x14ac:dyDescent="0.35">
      <c r="B2079" s="191">
        <v>37767</v>
      </c>
      <c r="C2079" s="72">
        <v>15.04</v>
      </c>
      <c r="D2079" s="192">
        <f t="shared" si="66"/>
        <v>0.36355394378966466</v>
      </c>
      <c r="E2079">
        <v>1.0073875083948858E-2</v>
      </c>
      <c r="F2079">
        <v>2076</v>
      </c>
      <c r="G2079">
        <f t="shared" ca="1" si="67"/>
        <v>3.0547867625965834E-2</v>
      </c>
    </row>
    <row r="2080" spans="2:7" x14ac:dyDescent="0.35">
      <c r="B2080" s="191">
        <v>37655</v>
      </c>
      <c r="C2080" s="72">
        <v>11.03</v>
      </c>
      <c r="D2080" s="192">
        <f t="shared" si="66"/>
        <v>-0.94561143984220908</v>
      </c>
      <c r="E2080">
        <v>1.0073260073260037E-2</v>
      </c>
      <c r="F2080">
        <v>2077</v>
      </c>
      <c r="G2080">
        <f t="shared" ca="1" si="67"/>
        <v>-9.6991827204399601E-3</v>
      </c>
    </row>
    <row r="2081" spans="2:7" x14ac:dyDescent="0.35">
      <c r="B2081" s="191">
        <v>43481</v>
      </c>
      <c r="C2081" s="72">
        <v>202.8</v>
      </c>
      <c r="D2081" s="192">
        <f t="shared" si="66"/>
        <v>10.216814159292037</v>
      </c>
      <c r="E2081">
        <v>1.0060763024205555E-2</v>
      </c>
      <c r="F2081">
        <v>2078</v>
      </c>
      <c r="G2081">
        <f t="shared" ca="1" si="67"/>
        <v>5.6115885459775375E-2</v>
      </c>
    </row>
    <row r="2082" spans="2:7" x14ac:dyDescent="0.35">
      <c r="B2082" s="191">
        <v>35228</v>
      </c>
      <c r="C2082" s="72">
        <v>18.079999999999998</v>
      </c>
      <c r="D2082" s="192">
        <f t="shared" si="66"/>
        <v>0.38226299694189581</v>
      </c>
      <c r="E2082">
        <v>1.0055865921787754E-2</v>
      </c>
      <c r="F2082">
        <v>2079</v>
      </c>
      <c r="G2082">
        <f t="shared" ca="1" si="67"/>
        <v>1.8308141981869103E-2</v>
      </c>
    </row>
    <row r="2083" spans="2:7" x14ac:dyDescent="0.35">
      <c r="B2083" s="191">
        <v>35467</v>
      </c>
      <c r="C2083" s="72">
        <v>13.08</v>
      </c>
      <c r="D2083" s="192">
        <f t="shared" si="66"/>
        <v>-0.81452070334656834</v>
      </c>
      <c r="E2083">
        <v>1.0038610038610063E-2</v>
      </c>
      <c r="F2083">
        <v>2080</v>
      </c>
      <c r="G2083">
        <f t="shared" ca="1" si="67"/>
        <v>1.2270690957126842E-2</v>
      </c>
    </row>
    <row r="2084" spans="2:7" x14ac:dyDescent="0.35">
      <c r="B2084" s="191">
        <v>40140</v>
      </c>
      <c r="C2084" s="72">
        <v>70.52</v>
      </c>
      <c r="D2084" s="192">
        <f t="shared" si="66"/>
        <v>-0.444811840655015</v>
      </c>
      <c r="E2084">
        <v>1.0025780578630794E-2</v>
      </c>
      <c r="F2084">
        <v>2081</v>
      </c>
      <c r="G2084">
        <f t="shared" ca="1" si="67"/>
        <v>1.3184060325795971E-2</v>
      </c>
    </row>
    <row r="2085" spans="2:7" x14ac:dyDescent="0.35">
      <c r="B2085" s="191">
        <v>42809</v>
      </c>
      <c r="C2085" s="72">
        <v>127.02</v>
      </c>
      <c r="D2085" s="192">
        <f t="shared" si="66"/>
        <v>3.8443935926773456</v>
      </c>
      <c r="E2085">
        <v>1.0019083969465603E-2</v>
      </c>
      <c r="F2085">
        <v>2082</v>
      </c>
      <c r="G2085">
        <f t="shared" ca="1" si="67"/>
        <v>7.6266756883105842E-3</v>
      </c>
    </row>
    <row r="2086" spans="2:7" x14ac:dyDescent="0.35">
      <c r="B2086" s="191">
        <v>38054</v>
      </c>
      <c r="C2086" s="72">
        <v>26.22</v>
      </c>
      <c r="D2086" s="192">
        <f t="shared" si="66"/>
        <v>0.52797202797202791</v>
      </c>
      <c r="E2086">
        <v>1.001540832049308E-2</v>
      </c>
      <c r="F2086">
        <v>2083</v>
      </c>
      <c r="G2086">
        <f t="shared" ca="1" si="67"/>
        <v>-7.9844154965208799E-3</v>
      </c>
    </row>
    <row r="2087" spans="2:7" x14ac:dyDescent="0.35">
      <c r="B2087" s="191">
        <v>36910</v>
      </c>
      <c r="C2087" s="72">
        <v>17.16</v>
      </c>
      <c r="D2087" s="192">
        <f t="shared" si="66"/>
        <v>-0.95596047735146927</v>
      </c>
      <c r="E2087">
        <v>1.0005885815185467E-2</v>
      </c>
      <c r="F2087">
        <v>2084</v>
      </c>
      <c r="G2087">
        <f t="shared" ca="1" si="67"/>
        <v>2.6470714113667245E-2</v>
      </c>
    </row>
    <row r="2088" spans="2:7" x14ac:dyDescent="0.35">
      <c r="B2088" s="191">
        <v>44036</v>
      </c>
      <c r="C2088" s="72">
        <v>389.65</v>
      </c>
      <c r="D2088" s="192">
        <f t="shared" si="66"/>
        <v>-0.58323974544093271</v>
      </c>
      <c r="E2088">
        <v>1.000544337592979E-2</v>
      </c>
      <c r="F2088">
        <v>2085</v>
      </c>
      <c r="G2088">
        <f t="shared" ca="1" si="67"/>
        <v>-2.3978087197759141E-2</v>
      </c>
    </row>
    <row r="2089" spans="2:7" x14ac:dyDescent="0.35">
      <c r="B2089" s="191">
        <v>45735</v>
      </c>
      <c r="C2089" s="72">
        <v>934.95</v>
      </c>
      <c r="D2089" s="192">
        <f t="shared" si="66"/>
        <v>0.2761731866451913</v>
      </c>
      <c r="E2089">
        <v>9.9924381549096886E-3</v>
      </c>
      <c r="F2089">
        <v>2086</v>
      </c>
      <c r="G2089">
        <f t="shared" ca="1" si="67"/>
        <v>9.7550636448229845E-3</v>
      </c>
    </row>
    <row r="2090" spans="2:7" x14ac:dyDescent="0.35">
      <c r="B2090" s="191">
        <v>44379</v>
      </c>
      <c r="C2090" s="72">
        <v>732.62</v>
      </c>
      <c r="D2090" s="192">
        <f t="shared" si="66"/>
        <v>15.444893378226713</v>
      </c>
      <c r="E2090">
        <v>9.9809754887094648E-3</v>
      </c>
      <c r="F2090">
        <v>2087</v>
      </c>
      <c r="G2090">
        <f t="shared" ca="1" si="67"/>
        <v>-2.1428211300309381E-2</v>
      </c>
    </row>
    <row r="2091" spans="2:7" x14ac:dyDescent="0.35">
      <c r="B2091" s="191">
        <v>39899</v>
      </c>
      <c r="C2091" s="72">
        <v>44.55</v>
      </c>
      <c r="D2091" s="192">
        <f t="shared" si="66"/>
        <v>-0.9614185502727981</v>
      </c>
      <c r="E2091">
        <v>9.9750623441396957E-3</v>
      </c>
      <c r="F2091">
        <v>2088</v>
      </c>
      <c r="G2091">
        <f t="shared" ca="1" si="67"/>
        <v>-2.5631071659498128E-2</v>
      </c>
    </row>
    <row r="2092" spans="2:7" x14ac:dyDescent="0.35">
      <c r="B2092" s="191">
        <v>46175</v>
      </c>
      <c r="C2092" s="72">
        <v>1154.7</v>
      </c>
      <c r="D2092" s="192">
        <f t="shared" si="66"/>
        <v>1.2974532431356942</v>
      </c>
      <c r="E2092">
        <v>9.9711361847285573E-3</v>
      </c>
      <c r="F2092">
        <v>2089</v>
      </c>
      <c r="G2092">
        <f t="shared" ca="1" si="67"/>
        <v>-4.9767795440051998E-2</v>
      </c>
    </row>
    <row r="2093" spans="2:7" x14ac:dyDescent="0.35">
      <c r="B2093" s="191">
        <v>44159</v>
      </c>
      <c r="C2093" s="72">
        <v>502.6</v>
      </c>
      <c r="D2093" s="192">
        <f t="shared" si="66"/>
        <v>-0.56870956115811688</v>
      </c>
      <c r="E2093">
        <v>9.9670444498032307E-3</v>
      </c>
      <c r="F2093">
        <v>2090</v>
      </c>
      <c r="G2093">
        <f t="shared" ca="1" si="67"/>
        <v>4.4326157711299993E-3</v>
      </c>
    </row>
    <row r="2094" spans="2:7" x14ac:dyDescent="0.35">
      <c r="B2094" s="191">
        <v>46044</v>
      </c>
      <c r="C2094" s="72">
        <v>1165.3399999999999</v>
      </c>
      <c r="D2094" s="192">
        <f t="shared" si="66"/>
        <v>48.993135993135994</v>
      </c>
      <c r="E2094">
        <v>9.966719822505743E-3</v>
      </c>
      <c r="F2094">
        <v>2091</v>
      </c>
      <c r="G2094">
        <f t="shared" ca="1" si="67"/>
        <v>3.5305270889619163E-2</v>
      </c>
    </row>
    <row r="2095" spans="2:7" x14ac:dyDescent="0.35">
      <c r="B2095" s="191">
        <v>36313</v>
      </c>
      <c r="C2095" s="72">
        <v>23.31</v>
      </c>
      <c r="D2095" s="192">
        <f t="shared" si="66"/>
        <v>0.27656078860898115</v>
      </c>
      <c r="E2095">
        <v>9.9653379549393684E-3</v>
      </c>
      <c r="F2095">
        <v>2092</v>
      </c>
      <c r="G2095">
        <f t="shared" ca="1" si="67"/>
        <v>4.9658332657237011E-3</v>
      </c>
    </row>
    <row r="2096" spans="2:7" x14ac:dyDescent="0.35">
      <c r="B2096" s="191">
        <v>35229</v>
      </c>
      <c r="C2096" s="72">
        <v>18.260000000000002</v>
      </c>
      <c r="D2096" s="192">
        <f t="shared" si="66"/>
        <v>0.12300123001230001</v>
      </c>
      <c r="E2096">
        <v>9.9557522123896458E-3</v>
      </c>
      <c r="F2096">
        <v>2093</v>
      </c>
      <c r="G2096">
        <f t="shared" ca="1" si="67"/>
        <v>-1.0485100094130008E-2</v>
      </c>
    </row>
    <row r="2097" spans="2:7" x14ac:dyDescent="0.35">
      <c r="B2097" s="191">
        <v>36026</v>
      </c>
      <c r="C2097" s="72">
        <v>16.260000000000002</v>
      </c>
      <c r="D2097" s="192">
        <f t="shared" si="66"/>
        <v>0.45178571428571446</v>
      </c>
      <c r="E2097">
        <v>9.9378881987577383E-3</v>
      </c>
      <c r="F2097">
        <v>2094</v>
      </c>
      <c r="G2097">
        <f t="shared" ca="1" si="67"/>
        <v>2.2762173309006942E-2</v>
      </c>
    </row>
    <row r="2098" spans="2:7" x14ac:dyDescent="0.35">
      <c r="B2098" s="191">
        <v>37658</v>
      </c>
      <c r="C2098" s="72">
        <v>11.2</v>
      </c>
      <c r="D2098" s="192">
        <f t="shared" si="66"/>
        <v>-1.7825311942960553E-3</v>
      </c>
      <c r="E2098">
        <v>9.918845807033394E-3</v>
      </c>
      <c r="F2098">
        <v>2095</v>
      </c>
      <c r="G2098">
        <f t="shared" ca="1" si="67"/>
        <v>-2.7447273792949933E-2</v>
      </c>
    </row>
    <row r="2099" spans="2:7" x14ac:dyDescent="0.35">
      <c r="B2099" s="191">
        <v>35402</v>
      </c>
      <c r="C2099" s="72">
        <v>11.22</v>
      </c>
      <c r="D2099" s="192">
        <f t="shared" si="66"/>
        <v>-0.84524137931034482</v>
      </c>
      <c r="E2099">
        <v>9.9009900990099098E-3</v>
      </c>
      <c r="F2099">
        <v>2096</v>
      </c>
      <c r="G2099">
        <f t="shared" ca="1" si="67"/>
        <v>3.245279809821365E-2</v>
      </c>
    </row>
    <row r="2100" spans="2:7" x14ac:dyDescent="0.35">
      <c r="B2100" s="191">
        <v>40809</v>
      </c>
      <c r="C2100" s="72">
        <v>72.5</v>
      </c>
      <c r="D2100" s="192">
        <f t="shared" si="66"/>
        <v>1.7235161532682195</v>
      </c>
      <c r="E2100">
        <v>9.8899568184982467E-3</v>
      </c>
      <c r="F2100">
        <v>2097</v>
      </c>
      <c r="G2100">
        <f t="shared" ca="1" si="67"/>
        <v>-1.3879451818162958E-3</v>
      </c>
    </row>
    <row r="2101" spans="2:7" x14ac:dyDescent="0.35">
      <c r="B2101" s="191">
        <v>35689</v>
      </c>
      <c r="C2101" s="72">
        <v>26.62</v>
      </c>
      <c r="D2101" s="192">
        <f t="shared" si="66"/>
        <v>-0.51853861457768136</v>
      </c>
      <c r="E2101">
        <v>9.8634294385433474E-3</v>
      </c>
      <c r="F2101">
        <v>2098</v>
      </c>
      <c r="G2101">
        <f t="shared" ca="1" si="67"/>
        <v>-3.8004033796903619E-2</v>
      </c>
    </row>
    <row r="2102" spans="2:7" x14ac:dyDescent="0.35">
      <c r="B2102" s="191">
        <v>38905</v>
      </c>
      <c r="C2102" s="72">
        <v>55.29</v>
      </c>
      <c r="D2102" s="192">
        <f t="shared" si="66"/>
        <v>1.0762298159969959</v>
      </c>
      <c r="E2102">
        <v>9.8630136986301853E-3</v>
      </c>
      <c r="F2102">
        <v>2099</v>
      </c>
      <c r="G2102">
        <f t="shared" ca="1" si="67"/>
        <v>2.3156930547055254E-3</v>
      </c>
    </row>
    <row r="2103" spans="2:7" x14ac:dyDescent="0.35">
      <c r="B2103" s="191">
        <v>38030</v>
      </c>
      <c r="C2103" s="72">
        <v>26.63</v>
      </c>
      <c r="D2103" s="192">
        <f t="shared" si="66"/>
        <v>-0.95737836107554419</v>
      </c>
      <c r="E2103">
        <v>9.8596890405764359E-3</v>
      </c>
      <c r="F2103">
        <v>2100</v>
      </c>
      <c r="G2103">
        <f t="shared" ca="1" si="67"/>
        <v>1.0656809819337035E-2</v>
      </c>
    </row>
    <row r="2104" spans="2:7" x14ac:dyDescent="0.35">
      <c r="B2104" s="191">
        <v>44344</v>
      </c>
      <c r="C2104" s="72">
        <v>624.79999999999995</v>
      </c>
      <c r="D2104" s="192">
        <f t="shared" si="66"/>
        <v>-0.11265125262739317</v>
      </c>
      <c r="E2104">
        <v>9.8593825763697573E-3</v>
      </c>
      <c r="F2104">
        <v>2101</v>
      </c>
      <c r="G2104">
        <f t="shared" ca="1" si="67"/>
        <v>1.9660342612877125E-2</v>
      </c>
    </row>
    <row r="2105" spans="2:7" x14ac:dyDescent="0.35">
      <c r="B2105" s="191">
        <v>44972</v>
      </c>
      <c r="C2105" s="72">
        <v>704.12</v>
      </c>
      <c r="D2105" s="192">
        <f t="shared" si="66"/>
        <v>-8.4154938737285745E-2</v>
      </c>
      <c r="E2105">
        <v>9.8529939046252402E-3</v>
      </c>
      <c r="F2105">
        <v>2102</v>
      </c>
      <c r="G2105">
        <f t="shared" ca="1" si="67"/>
        <v>1.9058529847356055E-3</v>
      </c>
    </row>
    <row r="2106" spans="2:7" x14ac:dyDescent="0.35">
      <c r="B2106" s="191">
        <v>44762</v>
      </c>
      <c r="C2106" s="72">
        <v>768.82</v>
      </c>
      <c r="D2106" s="192">
        <f t="shared" si="66"/>
        <v>6.9662211169826964</v>
      </c>
      <c r="E2106">
        <v>9.8513108811011385E-3</v>
      </c>
      <c r="F2106">
        <v>2103</v>
      </c>
      <c r="G2106">
        <f t="shared" ca="1" si="67"/>
        <v>-5.7480122340087796E-3</v>
      </c>
    </row>
    <row r="2107" spans="2:7" x14ac:dyDescent="0.35">
      <c r="B2107" s="191">
        <v>40416</v>
      </c>
      <c r="C2107" s="72">
        <v>96.51</v>
      </c>
      <c r="D2107" s="192">
        <f t="shared" si="66"/>
        <v>-0.80539199870946931</v>
      </c>
      <c r="E2107">
        <v>9.8357225070631049E-3</v>
      </c>
      <c r="F2107">
        <v>2104</v>
      </c>
      <c r="G2107">
        <f t="shared" ca="1" si="67"/>
        <v>-1.5056618401988449E-2</v>
      </c>
    </row>
    <row r="2108" spans="2:7" x14ac:dyDescent="0.35">
      <c r="B2108" s="191">
        <v>44161</v>
      </c>
      <c r="C2108" s="72">
        <v>495.92</v>
      </c>
      <c r="D2108" s="192">
        <f t="shared" si="66"/>
        <v>1.7697291259424741</v>
      </c>
      <c r="E2108">
        <v>9.8147016900835826E-3</v>
      </c>
      <c r="F2108">
        <v>2105</v>
      </c>
      <c r="G2108">
        <f t="shared" ca="1" si="67"/>
        <v>-1.8853131285731313E-3</v>
      </c>
    </row>
    <row r="2109" spans="2:7" x14ac:dyDescent="0.35">
      <c r="B2109" s="191">
        <v>43521</v>
      </c>
      <c r="C2109" s="72">
        <v>179.05</v>
      </c>
      <c r="D2109" s="192">
        <f t="shared" si="66"/>
        <v>-0.77066629095473527</v>
      </c>
      <c r="E2109">
        <v>9.8133213016751153E-3</v>
      </c>
      <c r="F2109">
        <v>2106</v>
      </c>
      <c r="G2109">
        <f t="shared" ca="1" si="67"/>
        <v>2.6812160595303409E-3</v>
      </c>
    </row>
    <row r="2110" spans="2:7" x14ac:dyDescent="0.35">
      <c r="B2110" s="191">
        <v>45077</v>
      </c>
      <c r="C2110" s="72">
        <v>780.74</v>
      </c>
      <c r="D2110" s="192">
        <f t="shared" si="66"/>
        <v>14.469387755102041</v>
      </c>
      <c r="E2110">
        <v>9.8039215686274161E-3</v>
      </c>
      <c r="F2110">
        <v>2107</v>
      </c>
      <c r="G2110">
        <f t="shared" ca="1" si="67"/>
        <v>3.4634147456973374E-3</v>
      </c>
    </row>
    <row r="2111" spans="2:7" x14ac:dyDescent="0.35">
      <c r="B2111" s="191">
        <v>39314</v>
      </c>
      <c r="C2111" s="72">
        <v>50.47</v>
      </c>
      <c r="D2111" s="192">
        <f t="shared" si="66"/>
        <v>3.4506172839506171</v>
      </c>
      <c r="E2111">
        <v>9.8039215686274161E-3</v>
      </c>
      <c r="F2111">
        <v>2108</v>
      </c>
      <c r="G2111">
        <f t="shared" ca="1" si="67"/>
        <v>-1.0888715832385491E-2</v>
      </c>
    </row>
    <row r="2112" spans="2:7" x14ac:dyDescent="0.35">
      <c r="B2112" s="191">
        <v>37302</v>
      </c>
      <c r="C2112" s="72">
        <v>11.34</v>
      </c>
      <c r="D2112" s="192">
        <f t="shared" si="66"/>
        <v>-0.63395739186571975</v>
      </c>
      <c r="E2112">
        <v>9.7951914514691207E-3</v>
      </c>
      <c r="F2112">
        <v>2109</v>
      </c>
      <c r="G2112">
        <f t="shared" ca="1" si="67"/>
        <v>-9.8918128744600944E-3</v>
      </c>
    </row>
    <row r="2113" spans="2:7" x14ac:dyDescent="0.35">
      <c r="B2113" s="191">
        <v>38236</v>
      </c>
      <c r="C2113" s="72">
        <v>30.98</v>
      </c>
      <c r="D2113" s="192">
        <f t="shared" si="66"/>
        <v>-0.95751333708188757</v>
      </c>
      <c r="E2113">
        <v>9.778357235984414E-3</v>
      </c>
      <c r="F2113">
        <v>2110</v>
      </c>
      <c r="G2113">
        <f t="shared" ca="1" si="67"/>
        <v>-1.8793981759415632E-2</v>
      </c>
    </row>
    <row r="2114" spans="2:7" x14ac:dyDescent="0.35">
      <c r="B2114" s="191">
        <v>45043</v>
      </c>
      <c r="C2114" s="72">
        <v>729.17</v>
      </c>
      <c r="D2114" s="192">
        <f t="shared" si="66"/>
        <v>53.253720238095234</v>
      </c>
      <c r="E2114">
        <v>9.776903795820413E-3</v>
      </c>
      <c r="F2114">
        <v>2111</v>
      </c>
      <c r="G2114">
        <f t="shared" ca="1" si="67"/>
        <v>1.329566682224421E-2</v>
      </c>
    </row>
    <row r="2115" spans="2:7" x14ac:dyDescent="0.35">
      <c r="B2115" s="191">
        <v>37061</v>
      </c>
      <c r="C2115" s="72">
        <v>13.44</v>
      </c>
      <c r="D2115" s="192">
        <f t="shared" si="66"/>
        <v>-0.8000892458723784</v>
      </c>
      <c r="E2115">
        <v>9.7670924117203572E-3</v>
      </c>
      <c r="F2115">
        <v>2112</v>
      </c>
      <c r="G2115">
        <f t="shared" ca="1" si="67"/>
        <v>-1.0306787626521626E-2</v>
      </c>
    </row>
    <row r="2116" spans="2:7" x14ac:dyDescent="0.35">
      <c r="B2116" s="191">
        <v>38699</v>
      </c>
      <c r="C2116" s="72">
        <v>67.23</v>
      </c>
      <c r="D2116" s="192">
        <f t="shared" ref="D2116:D2179" si="68">C2116/C2117-1</f>
        <v>1.5997679814385153</v>
      </c>
      <c r="E2116">
        <v>9.7626914989488167E-3</v>
      </c>
      <c r="F2116">
        <v>2113</v>
      </c>
      <c r="G2116">
        <f t="shared" ca="1" si="67"/>
        <v>3.7648912995344889E-2</v>
      </c>
    </row>
    <row r="2117" spans="2:7" x14ac:dyDescent="0.35">
      <c r="B2117" s="191">
        <v>38041</v>
      </c>
      <c r="C2117" s="72">
        <v>25.86</v>
      </c>
      <c r="D2117" s="192">
        <f t="shared" si="68"/>
        <v>-0.795249406175772</v>
      </c>
      <c r="E2117">
        <v>9.7618117922686487E-3</v>
      </c>
      <c r="F2117">
        <v>2114</v>
      </c>
      <c r="G2117">
        <f t="shared" ref="G2117:G2180" ca="1" si="69">_xlfn.NORM.INV(RAND(),M$5,M$6)</f>
        <v>-3.5840805010829715E-2</v>
      </c>
    </row>
    <row r="2118" spans="2:7" x14ac:dyDescent="0.35">
      <c r="B2118" s="191">
        <v>42782</v>
      </c>
      <c r="C2118" s="72">
        <v>126.3</v>
      </c>
      <c r="D2118" s="192">
        <f t="shared" si="68"/>
        <v>-6.8858743733411942E-2</v>
      </c>
      <c r="E2118">
        <v>9.7537575951391897E-3</v>
      </c>
      <c r="F2118">
        <v>2115</v>
      </c>
      <c r="G2118">
        <f t="shared" ca="1" si="69"/>
        <v>-1.9850622819991913E-2</v>
      </c>
    </row>
    <row r="2119" spans="2:7" x14ac:dyDescent="0.35">
      <c r="B2119" s="191">
        <v>41884</v>
      </c>
      <c r="C2119" s="72">
        <v>135.63999999999999</v>
      </c>
      <c r="D2119" s="192">
        <f t="shared" si="68"/>
        <v>0.23466229746950651</v>
      </c>
      <c r="E2119">
        <v>9.7521030298517442E-3</v>
      </c>
      <c r="F2119">
        <v>2116</v>
      </c>
      <c r="G2119">
        <f t="shared" ca="1" si="69"/>
        <v>-3.5094419747255905E-2</v>
      </c>
    </row>
    <row r="2120" spans="2:7" x14ac:dyDescent="0.35">
      <c r="B2120" s="191">
        <v>41170</v>
      </c>
      <c r="C2120" s="72">
        <v>109.86</v>
      </c>
      <c r="D2120" s="192">
        <f t="shared" si="68"/>
        <v>3.4138208115709121</v>
      </c>
      <c r="E2120">
        <v>9.7426470588235503E-3</v>
      </c>
      <c r="F2120">
        <v>2117</v>
      </c>
      <c r="G2120">
        <f t="shared" ca="1" si="69"/>
        <v>2.9241834600657506E-3</v>
      </c>
    </row>
    <row r="2121" spans="2:7" x14ac:dyDescent="0.35">
      <c r="B2121" s="191">
        <v>35725</v>
      </c>
      <c r="C2121" s="72">
        <v>24.89</v>
      </c>
      <c r="D2121" s="192">
        <f t="shared" si="68"/>
        <v>-0.97822549602827447</v>
      </c>
      <c r="E2121">
        <v>9.7363083164301312E-3</v>
      </c>
      <c r="F2121">
        <v>2118</v>
      </c>
      <c r="G2121">
        <f t="shared" ca="1" si="69"/>
        <v>-2.6692633250161441E-3</v>
      </c>
    </row>
    <row r="2122" spans="2:7" x14ac:dyDescent="0.35">
      <c r="B2122" s="191">
        <v>45771</v>
      </c>
      <c r="C2122" s="72">
        <v>1143.08</v>
      </c>
      <c r="D2122" s="192">
        <f t="shared" si="68"/>
        <v>-2.4825538739784103E-2</v>
      </c>
      <c r="E2122">
        <v>9.7344663710403623E-3</v>
      </c>
      <c r="F2122">
        <v>2119</v>
      </c>
      <c r="G2122">
        <f t="shared" ca="1" si="69"/>
        <v>-5.2235846112313931E-2</v>
      </c>
    </row>
    <row r="2123" spans="2:7" x14ac:dyDescent="0.35">
      <c r="B2123" s="191">
        <v>46027</v>
      </c>
      <c r="C2123" s="72">
        <v>1172.18</v>
      </c>
      <c r="D2123" s="192">
        <f t="shared" si="68"/>
        <v>46.037720706260032</v>
      </c>
      <c r="E2123">
        <v>9.7339949004202619E-3</v>
      </c>
      <c r="F2123">
        <v>2120</v>
      </c>
      <c r="G2123">
        <f t="shared" ca="1" si="69"/>
        <v>1.4117771126024421E-2</v>
      </c>
    </row>
    <row r="2124" spans="2:7" x14ac:dyDescent="0.35">
      <c r="B2124" s="191">
        <v>35793</v>
      </c>
      <c r="C2124" s="72">
        <v>24.92</v>
      </c>
      <c r="D2124" s="192">
        <f t="shared" si="68"/>
        <v>-0.96839929494414079</v>
      </c>
      <c r="E2124">
        <v>9.7244732576986515E-3</v>
      </c>
      <c r="F2124">
        <v>2121</v>
      </c>
      <c r="G2124">
        <f t="shared" ca="1" si="69"/>
        <v>4.5222242580930062E-3</v>
      </c>
    </row>
    <row r="2125" spans="2:7" x14ac:dyDescent="0.35">
      <c r="B2125" s="191">
        <v>44909</v>
      </c>
      <c r="C2125" s="72">
        <v>788.59</v>
      </c>
      <c r="D2125" s="192">
        <f t="shared" si="68"/>
        <v>5.7056972789115656</v>
      </c>
      <c r="E2125">
        <v>9.7183098591548944E-3</v>
      </c>
      <c r="F2125">
        <v>2122</v>
      </c>
      <c r="G2125">
        <f t="shared" ca="1" si="69"/>
        <v>-2.0559059969298962E-2</v>
      </c>
    </row>
    <row r="2126" spans="2:7" x14ac:dyDescent="0.35">
      <c r="B2126" s="191">
        <v>42765</v>
      </c>
      <c r="C2126" s="72">
        <v>117.6</v>
      </c>
      <c r="D2126" s="192">
        <f t="shared" si="68"/>
        <v>-4.3435822352366982E-2</v>
      </c>
      <c r="E2126">
        <v>9.7020692023697119E-3</v>
      </c>
      <c r="F2126">
        <v>2123</v>
      </c>
      <c r="G2126">
        <f t="shared" ca="1" si="69"/>
        <v>1.1301603945304986E-2</v>
      </c>
    </row>
    <row r="2127" spans="2:7" x14ac:dyDescent="0.35">
      <c r="B2127" s="191">
        <v>42208</v>
      </c>
      <c r="C2127" s="72">
        <v>122.94</v>
      </c>
      <c r="D2127" s="192">
        <f t="shared" si="68"/>
        <v>0.57192174913693905</v>
      </c>
      <c r="E2127">
        <v>9.6911957950065464E-3</v>
      </c>
      <c r="F2127">
        <v>2124</v>
      </c>
      <c r="G2127">
        <f t="shared" ca="1" si="69"/>
        <v>8.5685160211961143E-3</v>
      </c>
    </row>
    <row r="2128" spans="2:7" x14ac:dyDescent="0.35">
      <c r="B2128" s="191">
        <v>40927</v>
      </c>
      <c r="C2128" s="72">
        <v>78.209999999999994</v>
      </c>
      <c r="D2128" s="192">
        <f t="shared" si="68"/>
        <v>4.7634487840825344</v>
      </c>
      <c r="E2128">
        <v>9.6824167312161702E-3</v>
      </c>
      <c r="F2128">
        <v>2125</v>
      </c>
      <c r="G2128">
        <f t="shared" ca="1" si="69"/>
        <v>-4.300397202091983E-3</v>
      </c>
    </row>
    <row r="2129" spans="2:7" x14ac:dyDescent="0.35">
      <c r="B2129" s="191">
        <v>37032</v>
      </c>
      <c r="C2129" s="72">
        <v>13.57</v>
      </c>
      <c r="D2129" s="192">
        <f t="shared" si="68"/>
        <v>-0.98052441982289706</v>
      </c>
      <c r="E2129">
        <v>9.6726190476190688E-3</v>
      </c>
      <c r="F2129">
        <v>2126</v>
      </c>
      <c r="G2129">
        <f t="shared" ca="1" si="69"/>
        <v>9.2520787123501827E-3</v>
      </c>
    </row>
    <row r="2130" spans="2:7" x14ac:dyDescent="0.35">
      <c r="B2130" s="191">
        <v>44993</v>
      </c>
      <c r="C2130" s="72">
        <v>696.77</v>
      </c>
      <c r="D2130" s="192">
        <f t="shared" si="68"/>
        <v>-0.34678016631198039</v>
      </c>
      <c r="E2130">
        <v>9.6652659034921484E-3</v>
      </c>
      <c r="F2130">
        <v>2127</v>
      </c>
      <c r="G2130">
        <f t="shared" ca="1" si="69"/>
        <v>-2.0260057313865463E-2</v>
      </c>
    </row>
    <row r="2131" spans="2:7" x14ac:dyDescent="0.35">
      <c r="B2131" s="191">
        <v>45901</v>
      </c>
      <c r="C2131" s="72">
        <v>1066.67</v>
      </c>
      <c r="D2131" s="192">
        <f t="shared" si="68"/>
        <v>21.685452998723946</v>
      </c>
      <c r="E2131">
        <v>9.6643507562994557E-3</v>
      </c>
      <c r="F2131">
        <v>2128</v>
      </c>
      <c r="G2131">
        <f t="shared" ca="1" si="69"/>
        <v>4.054323583934541E-2</v>
      </c>
    </row>
    <row r="2132" spans="2:7" x14ac:dyDescent="0.35">
      <c r="B2132" s="191">
        <v>39912</v>
      </c>
      <c r="C2132" s="72">
        <v>47.02</v>
      </c>
      <c r="D2132" s="192">
        <f t="shared" si="68"/>
        <v>-0.23804893858369791</v>
      </c>
      <c r="E2132">
        <v>9.6628730942667218E-3</v>
      </c>
      <c r="F2132">
        <v>2129</v>
      </c>
      <c r="G2132">
        <f t="shared" ca="1" si="69"/>
        <v>-1.271904901047837E-3</v>
      </c>
    </row>
    <row r="2133" spans="2:7" x14ac:dyDescent="0.35">
      <c r="B2133" s="191">
        <v>39386</v>
      </c>
      <c r="C2133" s="72">
        <v>61.71</v>
      </c>
      <c r="D2133" s="192">
        <f t="shared" si="68"/>
        <v>-0.58480791226535689</v>
      </c>
      <c r="E2133">
        <v>9.6531413612566119E-3</v>
      </c>
      <c r="F2133">
        <v>2130</v>
      </c>
      <c r="G2133">
        <f t="shared" ca="1" si="69"/>
        <v>-7.938288316444883E-4</v>
      </c>
    </row>
    <row r="2134" spans="2:7" x14ac:dyDescent="0.35">
      <c r="B2134" s="191">
        <v>41820</v>
      </c>
      <c r="C2134" s="72">
        <v>148.63</v>
      </c>
      <c r="D2134" s="192">
        <f t="shared" si="68"/>
        <v>0.26730900409276948</v>
      </c>
      <c r="E2134">
        <v>9.6460838258269899E-3</v>
      </c>
      <c r="F2134">
        <v>2131</v>
      </c>
      <c r="G2134">
        <f t="shared" ca="1" si="69"/>
        <v>-9.0937371943849935E-3</v>
      </c>
    </row>
    <row r="2135" spans="2:7" x14ac:dyDescent="0.35">
      <c r="B2135" s="191">
        <v>42767</v>
      </c>
      <c r="C2135" s="72">
        <v>117.28</v>
      </c>
      <c r="D2135" s="192">
        <f t="shared" si="68"/>
        <v>1.9445141852874719</v>
      </c>
      <c r="E2135">
        <v>9.6418732782368455E-3</v>
      </c>
      <c r="F2135">
        <v>2132</v>
      </c>
      <c r="G2135">
        <f t="shared" ca="1" si="69"/>
        <v>-2.4863641540228413E-2</v>
      </c>
    </row>
    <row r="2136" spans="2:7" x14ac:dyDescent="0.35">
      <c r="B2136" s="191">
        <v>38413</v>
      </c>
      <c r="C2136" s="72">
        <v>39.83</v>
      </c>
      <c r="D2136" s="192">
        <f t="shared" si="68"/>
        <v>2.4544666088464875</v>
      </c>
      <c r="E2136">
        <v>9.6324461343471057E-3</v>
      </c>
      <c r="F2136">
        <v>2133</v>
      </c>
      <c r="G2136">
        <f t="shared" ca="1" si="69"/>
        <v>1.4596421633275583E-2</v>
      </c>
    </row>
    <row r="2137" spans="2:7" x14ac:dyDescent="0.35">
      <c r="B2137" s="191">
        <v>37088</v>
      </c>
      <c r="C2137" s="72">
        <v>11.53</v>
      </c>
      <c r="D2137" s="192">
        <f t="shared" si="68"/>
        <v>-0.98792960857594503</v>
      </c>
      <c r="E2137">
        <v>9.6322241681261467E-3</v>
      </c>
      <c r="F2137">
        <v>2134</v>
      </c>
      <c r="G2137">
        <f t="shared" ca="1" si="69"/>
        <v>-2.410001720051605E-2</v>
      </c>
    </row>
    <row r="2138" spans="2:7" x14ac:dyDescent="0.35">
      <c r="B2138" s="191">
        <v>45740</v>
      </c>
      <c r="C2138" s="72">
        <v>955.23</v>
      </c>
      <c r="D2138" s="192">
        <f t="shared" si="68"/>
        <v>-0.13464569782399938</v>
      </c>
      <c r="E2138">
        <v>9.6287997294213223E-3</v>
      </c>
      <c r="F2138">
        <v>2135</v>
      </c>
      <c r="G2138">
        <f t="shared" ca="1" si="69"/>
        <v>-1.1839670159085517E-2</v>
      </c>
    </row>
    <row r="2139" spans="2:7" x14ac:dyDescent="0.35">
      <c r="B2139" s="191">
        <v>46129</v>
      </c>
      <c r="C2139" s="72">
        <v>1103.8599999999999</v>
      </c>
      <c r="D2139" s="192">
        <f t="shared" si="68"/>
        <v>3.7657454408723368E-2</v>
      </c>
      <c r="E2139">
        <v>9.6126583436229041E-3</v>
      </c>
      <c r="F2139">
        <v>2136</v>
      </c>
      <c r="G2139">
        <f t="shared" ca="1" si="69"/>
        <v>9.1717159398077147E-3</v>
      </c>
    </row>
    <row r="2140" spans="2:7" x14ac:dyDescent="0.35">
      <c r="B2140" s="191">
        <v>45862</v>
      </c>
      <c r="C2140" s="72">
        <v>1063.8</v>
      </c>
      <c r="D2140" s="192">
        <f t="shared" si="68"/>
        <v>5.1541131551544597</v>
      </c>
      <c r="E2140">
        <v>9.6044339837519921E-3</v>
      </c>
      <c r="F2140">
        <v>2137</v>
      </c>
      <c r="G2140">
        <f t="shared" ca="1" si="69"/>
        <v>5.4745680702077042E-3</v>
      </c>
    </row>
    <row r="2141" spans="2:7" x14ac:dyDescent="0.35">
      <c r="B2141" s="191">
        <v>43515</v>
      </c>
      <c r="C2141" s="72">
        <v>172.86</v>
      </c>
      <c r="D2141" s="192">
        <f t="shared" si="68"/>
        <v>2.1520787746170678</v>
      </c>
      <c r="E2141">
        <v>9.5783202896859709E-3</v>
      </c>
      <c r="F2141">
        <v>2138</v>
      </c>
      <c r="G2141">
        <f t="shared" ca="1" si="69"/>
        <v>1.7133126920352371E-3</v>
      </c>
    </row>
    <row r="2142" spans="2:7" x14ac:dyDescent="0.35">
      <c r="B2142" s="191">
        <v>39035</v>
      </c>
      <c r="C2142" s="72">
        <v>54.84</v>
      </c>
      <c r="D2142" s="192">
        <f t="shared" si="68"/>
        <v>-0.91546169261600119</v>
      </c>
      <c r="E2142">
        <v>9.5729013254786111E-3</v>
      </c>
      <c r="F2142">
        <v>2139</v>
      </c>
      <c r="G2142">
        <f t="shared" ca="1" si="69"/>
        <v>-1.0258319479131525E-2</v>
      </c>
    </row>
    <row r="2143" spans="2:7" x14ac:dyDescent="0.35">
      <c r="B2143" s="191">
        <v>44350</v>
      </c>
      <c r="C2143" s="72">
        <v>648.70000000000005</v>
      </c>
      <c r="D2143" s="192">
        <f t="shared" si="68"/>
        <v>6.8821385176184702</v>
      </c>
      <c r="E2143">
        <v>9.5712395922498139E-3</v>
      </c>
      <c r="F2143">
        <v>2140</v>
      </c>
      <c r="G2143">
        <f t="shared" ca="1" si="69"/>
        <v>1.8673092039444287E-2</v>
      </c>
    </row>
    <row r="2144" spans="2:7" x14ac:dyDescent="0.35">
      <c r="B2144" s="191">
        <v>40674</v>
      </c>
      <c r="C2144" s="72">
        <v>82.3</v>
      </c>
      <c r="D2144" s="192">
        <f t="shared" si="68"/>
        <v>-0.92433366738073131</v>
      </c>
      <c r="E2144">
        <v>9.5682041216880176E-3</v>
      </c>
      <c r="F2144">
        <v>2141</v>
      </c>
      <c r="G2144">
        <f t="shared" ca="1" si="69"/>
        <v>2.0266558191905881E-2</v>
      </c>
    </row>
    <row r="2145" spans="2:7" x14ac:dyDescent="0.35">
      <c r="B2145" s="191">
        <v>45475</v>
      </c>
      <c r="C2145" s="72">
        <v>1087.67</v>
      </c>
      <c r="D2145" s="192">
        <f t="shared" si="68"/>
        <v>7.4341656327543433</v>
      </c>
      <c r="E2145">
        <v>9.5509476693460549E-3</v>
      </c>
      <c r="F2145">
        <v>2142</v>
      </c>
      <c r="G2145">
        <f t="shared" ca="1" si="69"/>
        <v>-2.747457810142713E-2</v>
      </c>
    </row>
    <row r="2146" spans="2:7" x14ac:dyDescent="0.35">
      <c r="B2146" s="191">
        <v>42880</v>
      </c>
      <c r="C2146" s="72">
        <v>128.96</v>
      </c>
      <c r="D2146" s="192">
        <f t="shared" si="68"/>
        <v>0.13751433359795362</v>
      </c>
      <c r="E2146">
        <v>9.5506497573196736E-3</v>
      </c>
      <c r="F2146">
        <v>2143</v>
      </c>
      <c r="G2146">
        <f t="shared" ca="1" si="69"/>
        <v>6.8608332075105281E-3</v>
      </c>
    </row>
    <row r="2147" spans="2:7" x14ac:dyDescent="0.35">
      <c r="B2147" s="191">
        <v>42277</v>
      </c>
      <c r="C2147" s="72">
        <v>113.37</v>
      </c>
      <c r="D2147" s="192">
        <f t="shared" si="68"/>
        <v>2.6784555483452306</v>
      </c>
      <c r="E2147">
        <v>9.5280498664291891E-3</v>
      </c>
      <c r="F2147">
        <v>2144</v>
      </c>
      <c r="G2147">
        <f t="shared" ca="1" si="69"/>
        <v>-2.2307620365512253E-2</v>
      </c>
    </row>
    <row r="2148" spans="2:7" x14ac:dyDescent="0.35">
      <c r="B2148" s="191">
        <v>36395</v>
      </c>
      <c r="C2148" s="72">
        <v>30.82</v>
      </c>
      <c r="D2148" s="192">
        <f t="shared" si="68"/>
        <v>0.38082437275985659</v>
      </c>
      <c r="E2148">
        <v>9.4988535866360468E-3</v>
      </c>
      <c r="F2148">
        <v>2145</v>
      </c>
      <c r="G2148">
        <f t="shared" ca="1" si="69"/>
        <v>-2.1881942029270379E-2</v>
      </c>
    </row>
    <row r="2149" spans="2:7" x14ac:dyDescent="0.35">
      <c r="B2149" s="191">
        <v>35934</v>
      </c>
      <c r="C2149" s="72">
        <v>22.32</v>
      </c>
      <c r="D2149" s="192">
        <f t="shared" si="68"/>
        <v>-0.86097788850825285</v>
      </c>
      <c r="E2149">
        <v>9.4979647218453866E-3</v>
      </c>
      <c r="F2149">
        <v>2146</v>
      </c>
      <c r="G2149">
        <f t="shared" ca="1" si="69"/>
        <v>-2.9600775006669813E-2</v>
      </c>
    </row>
    <row r="2150" spans="2:7" x14ac:dyDescent="0.35">
      <c r="B2150" s="191">
        <v>42929</v>
      </c>
      <c r="C2150" s="72">
        <v>160.55000000000001</v>
      </c>
      <c r="D2150" s="192">
        <f t="shared" si="68"/>
        <v>17.866039952996477</v>
      </c>
      <c r="E2150">
        <v>9.4944668008050126E-3</v>
      </c>
      <c r="F2150">
        <v>2147</v>
      </c>
      <c r="G2150">
        <f t="shared" ca="1" si="69"/>
        <v>-5.5046237151987122E-2</v>
      </c>
    </row>
    <row r="2151" spans="2:7" x14ac:dyDescent="0.35">
      <c r="B2151" s="191">
        <v>37165</v>
      </c>
      <c r="C2151" s="72">
        <v>8.51</v>
      </c>
      <c r="D2151" s="192">
        <f t="shared" si="68"/>
        <v>-0.97026866505956744</v>
      </c>
      <c r="E2151">
        <v>9.4899169632265412E-3</v>
      </c>
      <c r="F2151">
        <v>2148</v>
      </c>
      <c r="G2151">
        <f t="shared" ca="1" si="69"/>
        <v>1.0912679008595392E-2</v>
      </c>
    </row>
    <row r="2152" spans="2:7" x14ac:dyDescent="0.35">
      <c r="B2152" s="191">
        <v>43119</v>
      </c>
      <c r="C2152" s="72">
        <v>286.23</v>
      </c>
      <c r="D2152" s="192">
        <f t="shared" si="68"/>
        <v>14.822553897180764</v>
      </c>
      <c r="E2152">
        <v>9.487197573534667E-3</v>
      </c>
      <c r="F2152">
        <v>2149</v>
      </c>
      <c r="G2152">
        <f t="shared" ca="1" si="69"/>
        <v>1.2461714600371435E-2</v>
      </c>
    </row>
    <row r="2153" spans="2:7" x14ac:dyDescent="0.35">
      <c r="B2153" s="191">
        <v>35243</v>
      </c>
      <c r="C2153" s="72">
        <v>18.09</v>
      </c>
      <c r="D2153" s="192">
        <f t="shared" si="68"/>
        <v>-0.70694961930989786</v>
      </c>
      <c r="E2153">
        <v>9.4866071428569843E-3</v>
      </c>
      <c r="F2153">
        <v>2150</v>
      </c>
      <c r="G2153">
        <f t="shared" ca="1" si="69"/>
        <v>5.2743250547299662E-2</v>
      </c>
    </row>
    <row r="2154" spans="2:7" x14ac:dyDescent="0.35">
      <c r="B2154" s="191">
        <v>38957</v>
      </c>
      <c r="C2154" s="72">
        <v>61.73</v>
      </c>
      <c r="D2154" s="192">
        <f t="shared" si="68"/>
        <v>-1.7507560082762996E-2</v>
      </c>
      <c r="E2154">
        <v>9.4848732624692733E-3</v>
      </c>
      <c r="F2154">
        <v>2151</v>
      </c>
      <c r="G2154">
        <f t="shared" ca="1" si="69"/>
        <v>3.5110294047749742E-2</v>
      </c>
    </row>
    <row r="2155" spans="2:7" x14ac:dyDescent="0.35">
      <c r="B2155" s="191">
        <v>39272</v>
      </c>
      <c r="C2155" s="72">
        <v>62.83</v>
      </c>
      <c r="D2155" s="192">
        <f t="shared" si="68"/>
        <v>4.8995305164319243</v>
      </c>
      <c r="E2155">
        <v>9.4794344473008163E-3</v>
      </c>
      <c r="F2155">
        <v>2152</v>
      </c>
      <c r="G2155">
        <f t="shared" ca="1" si="69"/>
        <v>1.6500422822965408E-2</v>
      </c>
    </row>
    <row r="2156" spans="2:7" x14ac:dyDescent="0.35">
      <c r="B2156" s="191">
        <v>37285</v>
      </c>
      <c r="C2156" s="72">
        <v>10.65</v>
      </c>
      <c r="D2156" s="192">
        <f t="shared" si="68"/>
        <v>-0.82772565512779039</v>
      </c>
      <c r="E2156">
        <v>9.4786729857818663E-3</v>
      </c>
      <c r="F2156">
        <v>2153</v>
      </c>
      <c r="G2156">
        <f t="shared" ca="1" si="69"/>
        <v>-1.0610445360470708E-2</v>
      </c>
    </row>
    <row r="2157" spans="2:7" x14ac:dyDescent="0.35">
      <c r="B2157" s="191">
        <v>38629</v>
      </c>
      <c r="C2157" s="72">
        <v>61.82</v>
      </c>
      <c r="D2157" s="192">
        <f t="shared" si="68"/>
        <v>2.4116997792494481</v>
      </c>
      <c r="E2157">
        <v>9.4709340300456191E-3</v>
      </c>
      <c r="F2157">
        <v>2154</v>
      </c>
      <c r="G2157">
        <f t="shared" ca="1" si="69"/>
        <v>-1.4646817890794032E-2</v>
      </c>
    </row>
    <row r="2158" spans="2:7" x14ac:dyDescent="0.35">
      <c r="B2158" s="191">
        <v>35236</v>
      </c>
      <c r="C2158" s="72">
        <v>18.12</v>
      </c>
      <c r="D2158" s="192">
        <f t="shared" si="68"/>
        <v>0.54475703324808178</v>
      </c>
      <c r="E2158">
        <v>9.4707520891366137E-3</v>
      </c>
      <c r="F2158">
        <v>2155</v>
      </c>
      <c r="G2158">
        <f t="shared" ca="1" si="69"/>
        <v>-1.0493615419709501E-2</v>
      </c>
    </row>
    <row r="2159" spans="2:7" x14ac:dyDescent="0.35">
      <c r="B2159" s="191">
        <v>37594</v>
      </c>
      <c r="C2159" s="72">
        <v>11.73</v>
      </c>
      <c r="D2159" s="192">
        <f t="shared" si="68"/>
        <v>-0.84514851485148512</v>
      </c>
      <c r="E2159">
        <v>9.4664371772805733E-3</v>
      </c>
      <c r="F2159">
        <v>2156</v>
      </c>
      <c r="G2159">
        <f t="shared" ca="1" si="69"/>
        <v>1.1525935409499088E-2</v>
      </c>
    </row>
    <row r="2160" spans="2:7" x14ac:dyDescent="0.35">
      <c r="B2160" s="191">
        <v>40910</v>
      </c>
      <c r="C2160" s="72">
        <v>75.75</v>
      </c>
      <c r="D2160" s="192">
        <f t="shared" si="68"/>
        <v>-0.39346625030026428</v>
      </c>
      <c r="E2160">
        <v>9.4616204690831651E-3</v>
      </c>
      <c r="F2160">
        <v>2157</v>
      </c>
      <c r="G2160">
        <f t="shared" ca="1" si="69"/>
        <v>-3.0383809732605488E-2</v>
      </c>
    </row>
    <row r="2161" spans="2:7" x14ac:dyDescent="0.35">
      <c r="B2161" s="191">
        <v>41709</v>
      </c>
      <c r="C2161" s="72">
        <v>124.89</v>
      </c>
      <c r="D2161" s="192">
        <f t="shared" si="68"/>
        <v>-0.37476846057571966</v>
      </c>
      <c r="E2161">
        <v>9.456838021338454E-3</v>
      </c>
      <c r="F2161">
        <v>2158</v>
      </c>
      <c r="G2161">
        <f t="shared" ca="1" si="69"/>
        <v>-2.2040007976591525E-3</v>
      </c>
    </row>
    <row r="2162" spans="2:7" x14ac:dyDescent="0.35">
      <c r="B2162" s="191">
        <v>43581</v>
      </c>
      <c r="C2162" s="72">
        <v>199.75</v>
      </c>
      <c r="D2162" s="192">
        <f t="shared" si="68"/>
        <v>0.43839562180456548</v>
      </c>
      <c r="E2162">
        <v>9.4501718213058084E-3</v>
      </c>
      <c r="F2162">
        <v>2159</v>
      </c>
      <c r="G2162">
        <f t="shared" ca="1" si="69"/>
        <v>-1.2631979695574996E-3</v>
      </c>
    </row>
    <row r="2163" spans="2:7" x14ac:dyDescent="0.35">
      <c r="B2163" s="191">
        <v>42864</v>
      </c>
      <c r="C2163" s="72">
        <v>138.87</v>
      </c>
      <c r="D2163" s="192">
        <f t="shared" si="68"/>
        <v>-0.88235443617048315</v>
      </c>
      <c r="E2163">
        <v>9.4497346805264559E-3</v>
      </c>
      <c r="F2163">
        <v>2160</v>
      </c>
      <c r="G2163">
        <f t="shared" ca="1" si="69"/>
        <v>-1.4332648177167217E-2</v>
      </c>
    </row>
    <row r="2164" spans="2:7" x14ac:dyDescent="0.35">
      <c r="B2164" s="191">
        <v>45967</v>
      </c>
      <c r="C2164" s="72">
        <v>1180.4100000000001</v>
      </c>
      <c r="D2164" s="192">
        <f t="shared" si="68"/>
        <v>10.959574468085107</v>
      </c>
      <c r="E2164">
        <v>9.4150846587994774E-3</v>
      </c>
      <c r="F2164">
        <v>2161</v>
      </c>
      <c r="G2164">
        <f t="shared" ca="1" si="69"/>
        <v>-7.6187932937485225E-3</v>
      </c>
    </row>
    <row r="2165" spans="2:7" x14ac:dyDescent="0.35">
      <c r="B2165" s="191">
        <v>41023</v>
      </c>
      <c r="C2165" s="72">
        <v>98.7</v>
      </c>
      <c r="D2165" s="192">
        <f t="shared" si="68"/>
        <v>-0.35295660154713515</v>
      </c>
      <c r="E2165">
        <v>9.4088770709757075E-3</v>
      </c>
      <c r="F2165">
        <v>2162</v>
      </c>
      <c r="G2165">
        <f t="shared" ca="1" si="69"/>
        <v>2.9274176117421915E-3</v>
      </c>
    </row>
    <row r="2166" spans="2:7" x14ac:dyDescent="0.35">
      <c r="B2166" s="191">
        <v>42950</v>
      </c>
      <c r="C2166" s="72">
        <v>152.54</v>
      </c>
      <c r="D2166" s="192">
        <f t="shared" si="68"/>
        <v>13.189767441860464</v>
      </c>
      <c r="E2166">
        <v>9.3965060878771212E-3</v>
      </c>
      <c r="F2166">
        <v>2163</v>
      </c>
      <c r="G2166">
        <f t="shared" ca="1" si="69"/>
        <v>-5.5345378441175735E-3</v>
      </c>
    </row>
    <row r="2167" spans="2:7" x14ac:dyDescent="0.35">
      <c r="B2167" s="191">
        <v>37286</v>
      </c>
      <c r="C2167" s="72">
        <v>10.75</v>
      </c>
      <c r="D2167" s="192">
        <f t="shared" si="68"/>
        <v>-9.2060810810810745E-2</v>
      </c>
      <c r="E2167">
        <v>9.3896713615022609E-3</v>
      </c>
      <c r="F2167">
        <v>2164</v>
      </c>
      <c r="G2167">
        <f t="shared" ca="1" si="69"/>
        <v>2.1116949760199601E-2</v>
      </c>
    </row>
    <row r="2168" spans="2:7" x14ac:dyDescent="0.35">
      <c r="B2168" s="191">
        <v>37069</v>
      </c>
      <c r="C2168" s="72">
        <v>11.84</v>
      </c>
      <c r="D2168" s="192">
        <f t="shared" si="68"/>
        <v>-0.80704041720990871</v>
      </c>
      <c r="E2168">
        <v>9.377664109121886E-3</v>
      </c>
      <c r="F2168">
        <v>2165</v>
      </c>
      <c r="G2168">
        <f t="shared" ca="1" si="69"/>
        <v>2.8673065933647043E-2</v>
      </c>
    </row>
    <row r="2169" spans="2:7" x14ac:dyDescent="0.35">
      <c r="B2169" s="191">
        <v>38824</v>
      </c>
      <c r="C2169" s="72">
        <v>61.36</v>
      </c>
      <c r="D2169" s="192">
        <f t="shared" si="68"/>
        <v>-0.91631205673758864</v>
      </c>
      <c r="E2169">
        <v>9.3765421944398408E-3</v>
      </c>
      <c r="F2169">
        <v>2166</v>
      </c>
      <c r="G2169">
        <f t="shared" ca="1" si="69"/>
        <v>1.5523024234319074E-2</v>
      </c>
    </row>
    <row r="2170" spans="2:7" x14ac:dyDescent="0.35">
      <c r="B2170" s="191">
        <v>44399</v>
      </c>
      <c r="C2170" s="72">
        <v>733.2</v>
      </c>
      <c r="D2170" s="192">
        <f t="shared" si="68"/>
        <v>5.0780900273563798</v>
      </c>
      <c r="E2170">
        <v>9.3751290629002781E-3</v>
      </c>
      <c r="F2170">
        <v>2167</v>
      </c>
      <c r="G2170">
        <f t="shared" ca="1" si="69"/>
        <v>4.3786492550642132E-2</v>
      </c>
    </row>
    <row r="2171" spans="2:7" x14ac:dyDescent="0.35">
      <c r="B2171" s="191">
        <v>41688</v>
      </c>
      <c r="C2171" s="72">
        <v>120.63</v>
      </c>
      <c r="D2171" s="192">
        <f t="shared" si="68"/>
        <v>-0.82026104836546776</v>
      </c>
      <c r="E2171">
        <v>9.3716007028699089E-3</v>
      </c>
      <c r="F2171">
        <v>2168</v>
      </c>
      <c r="G2171">
        <f t="shared" ca="1" si="69"/>
        <v>2.7328088974147673E-2</v>
      </c>
    </row>
    <row r="2172" spans="2:7" x14ac:dyDescent="0.35">
      <c r="B2172" s="191">
        <v>45001</v>
      </c>
      <c r="C2172" s="72">
        <v>671.14</v>
      </c>
      <c r="D2172" s="192">
        <f t="shared" si="68"/>
        <v>27.270429654591407</v>
      </c>
      <c r="E2172">
        <v>9.3696891308598929E-3</v>
      </c>
      <c r="F2172">
        <v>2169</v>
      </c>
      <c r="G2172">
        <f t="shared" ca="1" si="69"/>
        <v>8.2056538239524031E-3</v>
      </c>
    </row>
    <row r="2173" spans="2:7" x14ac:dyDescent="0.35">
      <c r="B2173" s="191">
        <v>35811</v>
      </c>
      <c r="C2173" s="72">
        <v>23.74</v>
      </c>
      <c r="D2173" s="192">
        <f t="shared" si="68"/>
        <v>-4.3513295729250667E-2</v>
      </c>
      <c r="E2173">
        <v>9.3537414965985111E-3</v>
      </c>
      <c r="F2173">
        <v>2170</v>
      </c>
      <c r="G2173">
        <f t="shared" ca="1" si="69"/>
        <v>1.5964219988359105E-2</v>
      </c>
    </row>
    <row r="2174" spans="2:7" x14ac:dyDescent="0.35">
      <c r="B2174" s="191">
        <v>35719</v>
      </c>
      <c r="C2174" s="72">
        <v>24.82</v>
      </c>
      <c r="D2174" s="192">
        <f t="shared" si="68"/>
        <v>-0.70135964384550598</v>
      </c>
      <c r="E2174">
        <v>9.3533956893046E-3</v>
      </c>
      <c r="F2174">
        <v>2171</v>
      </c>
      <c r="G2174">
        <f t="shared" ca="1" si="69"/>
        <v>-2.8582247971584943E-2</v>
      </c>
    </row>
    <row r="2175" spans="2:7" x14ac:dyDescent="0.35">
      <c r="B2175" s="191">
        <v>40308</v>
      </c>
      <c r="C2175" s="72">
        <v>83.11</v>
      </c>
      <c r="D2175" s="192">
        <f t="shared" si="68"/>
        <v>-0.29472165648336734</v>
      </c>
      <c r="E2175">
        <v>9.3514695166383444E-3</v>
      </c>
      <c r="F2175">
        <v>2172</v>
      </c>
      <c r="G2175">
        <f t="shared" ca="1" si="69"/>
        <v>3.4082517640213035E-2</v>
      </c>
    </row>
    <row r="2176" spans="2:7" x14ac:dyDescent="0.35">
      <c r="B2176" s="191">
        <v>42177</v>
      </c>
      <c r="C2176" s="72">
        <v>117.84</v>
      </c>
      <c r="D2176" s="192">
        <f t="shared" si="68"/>
        <v>-7.6923076923076872E-2</v>
      </c>
      <c r="E2176">
        <v>9.3361884368308168E-3</v>
      </c>
      <c r="F2176">
        <v>2173</v>
      </c>
      <c r="G2176">
        <f t="shared" ca="1" si="69"/>
        <v>-1.7206971021167656E-2</v>
      </c>
    </row>
    <row r="2177" spans="2:7" x14ac:dyDescent="0.35">
      <c r="B2177" s="191">
        <v>42153</v>
      </c>
      <c r="C2177" s="72">
        <v>127.66</v>
      </c>
      <c r="D2177" s="192">
        <f t="shared" si="68"/>
        <v>-2.4826216484607699E-2</v>
      </c>
      <c r="E2177">
        <v>9.3295382669196236E-3</v>
      </c>
      <c r="F2177">
        <v>2174</v>
      </c>
      <c r="G2177">
        <f t="shared" ca="1" si="69"/>
        <v>4.9257758098560603E-2</v>
      </c>
    </row>
    <row r="2178" spans="2:7" x14ac:dyDescent="0.35">
      <c r="B2178" s="191">
        <v>41530</v>
      </c>
      <c r="C2178" s="72">
        <v>130.91</v>
      </c>
      <c r="D2178" s="192">
        <f t="shared" si="68"/>
        <v>-0.84146725440806047</v>
      </c>
      <c r="E2178">
        <v>9.3292212798767871E-3</v>
      </c>
      <c r="F2178">
        <v>2175</v>
      </c>
      <c r="G2178">
        <f t="shared" ca="1" si="69"/>
        <v>1.6144503258164787E-3</v>
      </c>
    </row>
    <row r="2179" spans="2:7" x14ac:dyDescent="0.35">
      <c r="B2179" s="191">
        <v>45152</v>
      </c>
      <c r="C2179" s="72">
        <v>825.76</v>
      </c>
      <c r="D2179" s="192">
        <f t="shared" si="68"/>
        <v>-0.23021850995599968</v>
      </c>
      <c r="E2179">
        <v>9.3261462114822002E-3</v>
      </c>
      <c r="F2179">
        <v>2176</v>
      </c>
      <c r="G2179">
        <f t="shared" ca="1" si="69"/>
        <v>3.3993110459660705E-2</v>
      </c>
    </row>
    <row r="2180" spans="2:7" x14ac:dyDescent="0.35">
      <c r="B2180" s="191">
        <v>45853</v>
      </c>
      <c r="C2180" s="72">
        <v>1072.72</v>
      </c>
      <c r="D2180" s="192">
        <f t="shared" ref="D2180:D2243" si="70">C2180/C2181-1</f>
        <v>9.5354547240227863</v>
      </c>
      <c r="E2180">
        <v>9.3243383107046718E-3</v>
      </c>
      <c r="F2180">
        <v>2177</v>
      </c>
      <c r="G2180">
        <f t="shared" ca="1" si="69"/>
        <v>-3.5777040639749187E-2</v>
      </c>
    </row>
    <row r="2181" spans="2:7" x14ac:dyDescent="0.35">
      <c r="B2181" s="191">
        <v>40455</v>
      </c>
      <c r="C2181" s="72">
        <v>101.82</v>
      </c>
      <c r="D2181" s="192">
        <f t="shared" si="70"/>
        <v>-0.28802181665617788</v>
      </c>
      <c r="E2181">
        <v>9.3180015860427901E-3</v>
      </c>
      <c r="F2181">
        <v>2178</v>
      </c>
      <c r="G2181">
        <f t="shared" ref="G2181:G2244" ca="1" si="71">_xlfn.NORM.INV(RAND(),M$5,M$6)</f>
        <v>1.2099070522749309E-2</v>
      </c>
    </row>
    <row r="2182" spans="2:7" x14ac:dyDescent="0.35">
      <c r="B2182" s="191">
        <v>41222</v>
      </c>
      <c r="C2182" s="72">
        <v>143.01</v>
      </c>
      <c r="D2182" s="192">
        <f t="shared" si="70"/>
        <v>7.7790055248618781</v>
      </c>
      <c r="E2182">
        <v>9.3161126402709904E-3</v>
      </c>
      <c r="F2182">
        <v>2179</v>
      </c>
      <c r="G2182">
        <f t="shared" ca="1" si="71"/>
        <v>3.0643475970439666E-3</v>
      </c>
    </row>
    <row r="2183" spans="2:7" x14ac:dyDescent="0.35">
      <c r="B2183" s="191">
        <v>35219</v>
      </c>
      <c r="C2183" s="72">
        <v>16.29</v>
      </c>
      <c r="D2183" s="192">
        <f t="shared" si="70"/>
        <v>-0.97597451440201766</v>
      </c>
      <c r="E2183">
        <v>9.2936802973977439E-3</v>
      </c>
      <c r="F2183">
        <v>2180</v>
      </c>
      <c r="G2183">
        <f t="shared" ca="1" si="71"/>
        <v>2.1847393642593745E-2</v>
      </c>
    </row>
    <row r="2184" spans="2:7" x14ac:dyDescent="0.35">
      <c r="B2184" s="191">
        <v>44602</v>
      </c>
      <c r="C2184" s="72">
        <v>678.03</v>
      </c>
      <c r="D2184" s="192">
        <f t="shared" si="70"/>
        <v>2.0266494063030085</v>
      </c>
      <c r="E2184">
        <v>9.2886169785200146E-3</v>
      </c>
      <c r="F2184">
        <v>2181</v>
      </c>
      <c r="G2184">
        <f t="shared" ca="1" si="71"/>
        <v>8.7983093200336773E-3</v>
      </c>
    </row>
    <row r="2185" spans="2:7" x14ac:dyDescent="0.35">
      <c r="B2185" s="191">
        <v>43307</v>
      </c>
      <c r="C2185" s="72">
        <v>224.02</v>
      </c>
      <c r="D2185" s="192">
        <f t="shared" si="70"/>
        <v>3.2030018761726087</v>
      </c>
      <c r="E2185">
        <v>9.2809515227969541E-3</v>
      </c>
      <c r="F2185">
        <v>2182</v>
      </c>
      <c r="G2185">
        <f t="shared" ca="1" si="71"/>
        <v>7.9142301413843551E-3</v>
      </c>
    </row>
    <row r="2186" spans="2:7" x14ac:dyDescent="0.35">
      <c r="B2186" s="191">
        <v>39087</v>
      </c>
      <c r="C2186" s="72">
        <v>53.3</v>
      </c>
      <c r="D2186" s="192">
        <f t="shared" si="70"/>
        <v>1.2245409015025039</v>
      </c>
      <c r="E2186">
        <v>9.2785457299753293E-3</v>
      </c>
      <c r="F2186">
        <v>2183</v>
      </c>
      <c r="G2186">
        <f t="shared" ca="1" si="71"/>
        <v>-2.4507612830865361E-2</v>
      </c>
    </row>
    <row r="2187" spans="2:7" x14ac:dyDescent="0.35">
      <c r="B2187" s="191">
        <v>35839</v>
      </c>
      <c r="C2187" s="72">
        <v>23.96</v>
      </c>
      <c r="D2187" s="192">
        <f t="shared" si="70"/>
        <v>-0.96844420445416113</v>
      </c>
      <c r="E2187">
        <v>9.2670598146589178E-3</v>
      </c>
      <c r="F2187">
        <v>2184</v>
      </c>
      <c r="G2187">
        <f t="shared" ca="1" si="71"/>
        <v>4.2917312955858447E-2</v>
      </c>
    </row>
    <row r="2188" spans="2:7" x14ac:dyDescent="0.35">
      <c r="B2188" s="191">
        <v>44838</v>
      </c>
      <c r="C2188" s="72">
        <v>759.29</v>
      </c>
      <c r="D2188" s="192">
        <f t="shared" si="70"/>
        <v>1.4944643385130916</v>
      </c>
      <c r="E2188">
        <v>9.2512594207327936E-3</v>
      </c>
      <c r="F2188">
        <v>2185</v>
      </c>
      <c r="G2188">
        <f t="shared" ca="1" si="71"/>
        <v>-1.6259975745405098E-2</v>
      </c>
    </row>
    <row r="2189" spans="2:7" x14ac:dyDescent="0.35">
      <c r="B2189" s="191">
        <v>43829</v>
      </c>
      <c r="C2189" s="72">
        <v>304.39</v>
      </c>
      <c r="D2189" s="192">
        <f t="shared" si="70"/>
        <v>1.843968980659628</v>
      </c>
      <c r="E2189">
        <v>9.2506631299733577E-3</v>
      </c>
      <c r="F2189">
        <v>2186</v>
      </c>
      <c r="G2189">
        <f t="shared" ca="1" si="71"/>
        <v>-2.7781496528921355E-3</v>
      </c>
    </row>
    <row r="2190" spans="2:7" x14ac:dyDescent="0.35">
      <c r="B2190" s="191">
        <v>42506</v>
      </c>
      <c r="C2190" s="72">
        <v>107.03</v>
      </c>
      <c r="D2190" s="192">
        <f t="shared" si="70"/>
        <v>-3.9486673247778881E-2</v>
      </c>
      <c r="E2190">
        <v>9.2409240924091751E-3</v>
      </c>
      <c r="F2190">
        <v>2187</v>
      </c>
      <c r="G2190">
        <f t="shared" ca="1" si="71"/>
        <v>-6.7146582297403709E-2</v>
      </c>
    </row>
    <row r="2191" spans="2:7" x14ac:dyDescent="0.35">
      <c r="B2191" s="191">
        <v>41156</v>
      </c>
      <c r="C2191" s="72">
        <v>111.43</v>
      </c>
      <c r="D2191" s="192">
        <f t="shared" si="70"/>
        <v>-0.84953888116231657</v>
      </c>
      <c r="E2191">
        <v>9.2382936328232468E-3</v>
      </c>
      <c r="F2191">
        <v>2188</v>
      </c>
      <c r="G2191">
        <f t="shared" ca="1" si="71"/>
        <v>1.8657184006319349E-3</v>
      </c>
    </row>
    <row r="2192" spans="2:7" x14ac:dyDescent="0.35">
      <c r="B2192" s="191">
        <v>44418</v>
      </c>
      <c r="C2192" s="72">
        <v>740.59</v>
      </c>
      <c r="D2192" s="192">
        <f t="shared" si="70"/>
        <v>8.6657530670843119</v>
      </c>
      <c r="E2192">
        <v>9.225695674688561E-3</v>
      </c>
      <c r="F2192">
        <v>2189</v>
      </c>
      <c r="G2192">
        <f t="shared" ca="1" si="71"/>
        <v>-1.1764376471331377E-2</v>
      </c>
    </row>
    <row r="2193" spans="2:7" x14ac:dyDescent="0.35">
      <c r="B2193" s="191">
        <v>40800</v>
      </c>
      <c r="C2193" s="72">
        <v>76.62</v>
      </c>
      <c r="D2193" s="192">
        <f t="shared" si="70"/>
        <v>4.384399156711174</v>
      </c>
      <c r="E2193">
        <v>9.2202318229714919E-3</v>
      </c>
      <c r="F2193">
        <v>2190</v>
      </c>
      <c r="G2193">
        <f t="shared" ca="1" si="71"/>
        <v>8.6748136953967506E-3</v>
      </c>
    </row>
    <row r="2194" spans="2:7" x14ac:dyDescent="0.35">
      <c r="B2194" s="191">
        <v>37749</v>
      </c>
      <c r="C2194" s="72">
        <v>14.23</v>
      </c>
      <c r="D2194" s="192">
        <f t="shared" si="70"/>
        <v>-0.3158653846153846</v>
      </c>
      <c r="E2194">
        <v>9.2198581560283266E-3</v>
      </c>
      <c r="F2194">
        <v>2191</v>
      </c>
      <c r="G2194">
        <f t="shared" ca="1" si="71"/>
        <v>3.4604283137750866E-2</v>
      </c>
    </row>
    <row r="2195" spans="2:7" x14ac:dyDescent="0.35">
      <c r="B2195" s="191">
        <v>36697</v>
      </c>
      <c r="C2195" s="72">
        <v>20.8</v>
      </c>
      <c r="D2195" s="192">
        <f t="shared" si="70"/>
        <v>-0.97064965852006546</v>
      </c>
      <c r="E2195">
        <v>9.2188258127123834E-3</v>
      </c>
      <c r="F2195">
        <v>2192</v>
      </c>
      <c r="G2195">
        <f t="shared" ca="1" si="71"/>
        <v>-6.6651665692802472E-3</v>
      </c>
    </row>
    <row r="2196" spans="2:7" x14ac:dyDescent="0.35">
      <c r="B2196" s="191">
        <v>44572</v>
      </c>
      <c r="C2196" s="72">
        <v>708.68</v>
      </c>
      <c r="D2196" s="192">
        <f t="shared" si="70"/>
        <v>6.2692583854754336</v>
      </c>
      <c r="E2196">
        <v>9.2137679611510315E-3</v>
      </c>
      <c r="F2196">
        <v>2193</v>
      </c>
      <c r="G2196">
        <f t="shared" ca="1" si="71"/>
        <v>4.8292665163676869E-3</v>
      </c>
    </row>
    <row r="2197" spans="2:7" x14ac:dyDescent="0.35">
      <c r="B2197" s="191">
        <v>42431</v>
      </c>
      <c r="C2197" s="72">
        <v>97.49</v>
      </c>
      <c r="D2197" s="192">
        <f t="shared" si="70"/>
        <v>4.9300486618004857</v>
      </c>
      <c r="E2197">
        <v>9.2132505175983592E-3</v>
      </c>
      <c r="F2197">
        <v>2194</v>
      </c>
      <c r="G2197">
        <f t="shared" ca="1" si="71"/>
        <v>-2.6468738567549811E-2</v>
      </c>
    </row>
    <row r="2198" spans="2:7" x14ac:dyDescent="0.35">
      <c r="B2198" s="191">
        <v>35220</v>
      </c>
      <c r="C2198" s="72">
        <v>16.440000000000001</v>
      </c>
      <c r="D2198" s="192">
        <f t="shared" si="70"/>
        <v>-0.98599742775132659</v>
      </c>
      <c r="E2198">
        <v>9.208103130755152E-3</v>
      </c>
      <c r="F2198">
        <v>2195</v>
      </c>
      <c r="G2198">
        <f t="shared" ca="1" si="71"/>
        <v>6.9833281053363425E-3</v>
      </c>
    </row>
    <row r="2199" spans="2:7" x14ac:dyDescent="0.35">
      <c r="B2199" s="191">
        <v>45352</v>
      </c>
      <c r="C2199" s="72">
        <v>1174.07</v>
      </c>
      <c r="D2199" s="192">
        <f t="shared" si="70"/>
        <v>0.35133859717778115</v>
      </c>
      <c r="E2199">
        <v>9.2060926970156665E-3</v>
      </c>
      <c r="F2199">
        <v>2196</v>
      </c>
      <c r="G2199">
        <f t="shared" ca="1" si="71"/>
        <v>2.7050906263620091E-2</v>
      </c>
    </row>
    <row r="2200" spans="2:7" x14ac:dyDescent="0.35">
      <c r="B2200" s="191">
        <v>45209</v>
      </c>
      <c r="C2200" s="72">
        <v>868.82</v>
      </c>
      <c r="D2200" s="192">
        <f t="shared" si="70"/>
        <v>12.191922259337991</v>
      </c>
      <c r="E2200">
        <v>9.1996747589733197E-3</v>
      </c>
      <c r="F2200">
        <v>2197</v>
      </c>
      <c r="G2200">
        <f t="shared" ca="1" si="71"/>
        <v>5.2286583463552666E-2</v>
      </c>
    </row>
    <row r="2201" spans="2:7" x14ac:dyDescent="0.35">
      <c r="B2201" s="191">
        <v>39461</v>
      </c>
      <c r="C2201" s="72">
        <v>65.86</v>
      </c>
      <c r="D2201" s="192">
        <f t="shared" si="70"/>
        <v>0.22393607136220028</v>
      </c>
      <c r="E2201">
        <v>9.1939932577382866E-3</v>
      </c>
      <c r="F2201">
        <v>2198</v>
      </c>
      <c r="G2201">
        <f t="shared" ca="1" si="71"/>
        <v>1.36289926389229E-2</v>
      </c>
    </row>
    <row r="2202" spans="2:7" x14ac:dyDescent="0.35">
      <c r="B2202" s="191">
        <v>39633</v>
      </c>
      <c r="C2202" s="72">
        <v>53.81</v>
      </c>
      <c r="D2202" s="192">
        <f t="shared" si="70"/>
        <v>-0.25758830022075052</v>
      </c>
      <c r="E2202">
        <v>9.1897974493624357E-3</v>
      </c>
      <c r="F2202">
        <v>2199</v>
      </c>
      <c r="G2202">
        <f t="shared" ca="1" si="71"/>
        <v>-1.2860636932933928E-3</v>
      </c>
    </row>
    <row r="2203" spans="2:7" x14ac:dyDescent="0.35">
      <c r="B2203" s="191">
        <v>40126</v>
      </c>
      <c r="C2203" s="72">
        <v>72.48</v>
      </c>
      <c r="D2203" s="192">
        <f t="shared" si="70"/>
        <v>-0.89877377726879137</v>
      </c>
      <c r="E2203">
        <v>9.189640768588303E-3</v>
      </c>
      <c r="F2203">
        <v>2200</v>
      </c>
      <c r="G2203">
        <f t="shared" ca="1" si="71"/>
        <v>3.3713080970796915E-2</v>
      </c>
    </row>
    <row r="2204" spans="2:7" x14ac:dyDescent="0.35">
      <c r="B2204" s="191">
        <v>44545</v>
      </c>
      <c r="C2204" s="72">
        <v>716.02</v>
      </c>
      <c r="D2204" s="192">
        <f t="shared" si="70"/>
        <v>0.23135393557928774</v>
      </c>
      <c r="E2204">
        <v>9.1895701198025925E-3</v>
      </c>
      <c r="F2204">
        <v>2201</v>
      </c>
      <c r="G2204">
        <f t="shared" ca="1" si="71"/>
        <v>-1.9803247584208726E-2</v>
      </c>
    </row>
    <row r="2205" spans="2:7" x14ac:dyDescent="0.35">
      <c r="B2205" s="191">
        <v>44201</v>
      </c>
      <c r="C2205" s="72">
        <v>581.49</v>
      </c>
      <c r="D2205" s="192">
        <f t="shared" si="70"/>
        <v>25.443383356070942</v>
      </c>
      <c r="E2205">
        <v>9.1808399861159629E-3</v>
      </c>
      <c r="F2205">
        <v>2202</v>
      </c>
      <c r="G2205">
        <f t="shared" ca="1" si="71"/>
        <v>-1.2440621110818581E-2</v>
      </c>
    </row>
    <row r="2206" spans="2:7" x14ac:dyDescent="0.35">
      <c r="B2206" s="191">
        <v>37966</v>
      </c>
      <c r="C2206" s="72">
        <v>21.99</v>
      </c>
      <c r="D2206" s="192">
        <f t="shared" si="70"/>
        <v>-0.97597036454235508</v>
      </c>
      <c r="E2206">
        <v>9.1785222579163772E-3</v>
      </c>
      <c r="F2206">
        <v>2203</v>
      </c>
      <c r="G2206">
        <f t="shared" ca="1" si="71"/>
        <v>-1.0933120048181415E-2</v>
      </c>
    </row>
    <row r="2207" spans="2:7" x14ac:dyDescent="0.35">
      <c r="B2207" s="191">
        <v>45639</v>
      </c>
      <c r="C2207" s="72">
        <v>915.12</v>
      </c>
      <c r="D2207" s="192">
        <f t="shared" si="70"/>
        <v>58.423376623376619</v>
      </c>
      <c r="E2207">
        <v>9.1751213056903147E-3</v>
      </c>
      <c r="F2207">
        <v>2204</v>
      </c>
      <c r="G2207">
        <f t="shared" ca="1" si="71"/>
        <v>-4.0887606799596694E-2</v>
      </c>
    </row>
    <row r="2208" spans="2:7" x14ac:dyDescent="0.35">
      <c r="B2208" s="191">
        <v>37771</v>
      </c>
      <c r="C2208" s="72">
        <v>15.4</v>
      </c>
      <c r="D2208" s="192">
        <f t="shared" si="70"/>
        <v>-0.88142901139513397</v>
      </c>
      <c r="E2208">
        <v>9.1743119266054496E-3</v>
      </c>
      <c r="F2208">
        <v>2205</v>
      </c>
      <c r="G2208">
        <f t="shared" ca="1" si="71"/>
        <v>9.1452705859516512E-4</v>
      </c>
    </row>
    <row r="2209" spans="2:7" x14ac:dyDescent="0.35">
      <c r="B2209" s="191">
        <v>42150</v>
      </c>
      <c r="C2209" s="72">
        <v>129.88</v>
      </c>
      <c r="D2209" s="192">
        <f t="shared" si="70"/>
        <v>1.3584528781550751</v>
      </c>
      <c r="E2209">
        <v>9.1686091686091764E-3</v>
      </c>
      <c r="F2209">
        <v>2206</v>
      </c>
      <c r="G2209">
        <f t="shared" ca="1" si="71"/>
        <v>-2.8313226646753094E-3</v>
      </c>
    </row>
    <row r="2210" spans="2:7" x14ac:dyDescent="0.35">
      <c r="B2210" s="191">
        <v>39939</v>
      </c>
      <c r="C2210" s="72">
        <v>55.07</v>
      </c>
      <c r="D2210" s="192">
        <f t="shared" si="70"/>
        <v>-0.60630540463254223</v>
      </c>
      <c r="E2210">
        <v>9.1625435220816787E-3</v>
      </c>
      <c r="F2210">
        <v>2207</v>
      </c>
      <c r="G2210">
        <f t="shared" ca="1" si="71"/>
        <v>-1.3482158495403513E-2</v>
      </c>
    </row>
    <row r="2211" spans="2:7" x14ac:dyDescent="0.35">
      <c r="B2211" s="191">
        <v>41920</v>
      </c>
      <c r="C2211" s="72">
        <v>139.88</v>
      </c>
      <c r="D2211" s="192">
        <f t="shared" si="70"/>
        <v>-0.43555806633847149</v>
      </c>
      <c r="E2211">
        <v>9.1623980953754458E-3</v>
      </c>
      <c r="F2211">
        <v>2208</v>
      </c>
      <c r="G2211">
        <f t="shared" ca="1" si="71"/>
        <v>4.2347119219286865E-3</v>
      </c>
    </row>
    <row r="2212" spans="2:7" x14ac:dyDescent="0.35">
      <c r="B2212" s="191">
        <v>43276</v>
      </c>
      <c r="C2212" s="72">
        <v>247.82</v>
      </c>
      <c r="D2212" s="192">
        <f t="shared" si="70"/>
        <v>2.1670287539936099</v>
      </c>
      <c r="E2212">
        <v>9.1623569654273318E-3</v>
      </c>
      <c r="F2212">
        <v>2209</v>
      </c>
      <c r="G2212">
        <f t="shared" ca="1" si="71"/>
        <v>-2.3888029606814274E-2</v>
      </c>
    </row>
    <row r="2213" spans="2:7" x14ac:dyDescent="0.35">
      <c r="B2213" s="191">
        <v>40918</v>
      </c>
      <c r="C2213" s="72">
        <v>78.25</v>
      </c>
      <c r="D2213" s="192">
        <f t="shared" si="70"/>
        <v>-0.70701662423243972</v>
      </c>
      <c r="E2213">
        <v>9.1565643538817909E-3</v>
      </c>
      <c r="F2213">
        <v>2210</v>
      </c>
      <c r="G2213">
        <f t="shared" ca="1" si="71"/>
        <v>-6.1046804109662319E-3</v>
      </c>
    </row>
    <row r="2214" spans="2:7" x14ac:dyDescent="0.35">
      <c r="B2214" s="191">
        <v>43756</v>
      </c>
      <c r="C2214" s="72">
        <v>267.08</v>
      </c>
      <c r="D2214" s="192">
        <f t="shared" si="70"/>
        <v>5.0466379895856912</v>
      </c>
      <c r="E2214">
        <v>9.1438071487945916E-3</v>
      </c>
      <c r="F2214">
        <v>2211</v>
      </c>
      <c r="G2214">
        <f t="shared" ca="1" si="71"/>
        <v>1.1441270913781136E-2</v>
      </c>
    </row>
    <row r="2215" spans="2:7" x14ac:dyDescent="0.35">
      <c r="B2215" s="191">
        <v>39175</v>
      </c>
      <c r="C2215" s="72">
        <v>44.17</v>
      </c>
      <c r="D2215" s="192">
        <f t="shared" si="70"/>
        <v>-0.96059557157385767</v>
      </c>
      <c r="E2215">
        <v>9.1386794608179223E-3</v>
      </c>
      <c r="F2215">
        <v>2212</v>
      </c>
      <c r="G2215">
        <f t="shared" ca="1" si="71"/>
        <v>1.2271100445107855E-2</v>
      </c>
    </row>
    <row r="2216" spans="2:7" x14ac:dyDescent="0.35">
      <c r="B2216" s="191">
        <v>45798</v>
      </c>
      <c r="C2216" s="72">
        <v>1120.94</v>
      </c>
      <c r="D2216" s="192">
        <f t="shared" si="70"/>
        <v>21.035384312954591</v>
      </c>
      <c r="E2216">
        <v>9.1285559956788553E-3</v>
      </c>
      <c r="F2216">
        <v>2213</v>
      </c>
      <c r="G2216">
        <f t="shared" ca="1" si="71"/>
        <v>-2.2538807437997077E-2</v>
      </c>
    </row>
    <row r="2217" spans="2:7" x14ac:dyDescent="0.35">
      <c r="B2217" s="191">
        <v>39317</v>
      </c>
      <c r="C2217" s="72">
        <v>50.87</v>
      </c>
      <c r="D2217" s="192">
        <f t="shared" si="70"/>
        <v>2.0663050030138637</v>
      </c>
      <c r="E2217">
        <v>9.1251735766713082E-3</v>
      </c>
      <c r="F2217">
        <v>2214</v>
      </c>
      <c r="G2217">
        <f t="shared" ca="1" si="71"/>
        <v>1.2779314136229866E-2</v>
      </c>
    </row>
    <row r="2218" spans="2:7" x14ac:dyDescent="0.35">
      <c r="B2218" s="191">
        <v>35221</v>
      </c>
      <c r="C2218" s="72">
        <v>16.59</v>
      </c>
      <c r="D2218" s="192">
        <f t="shared" si="70"/>
        <v>0.36318816762530814</v>
      </c>
      <c r="E2218">
        <v>9.124087591240837E-3</v>
      </c>
      <c r="F2218">
        <v>2215</v>
      </c>
      <c r="G2218">
        <f t="shared" ca="1" si="71"/>
        <v>-3.1616661775583379E-5</v>
      </c>
    </row>
    <row r="2219" spans="2:7" x14ac:dyDescent="0.35">
      <c r="B2219" s="191">
        <v>37683</v>
      </c>
      <c r="C2219" s="72">
        <v>12.17</v>
      </c>
      <c r="D2219" s="192">
        <f t="shared" si="70"/>
        <v>-0.98444151826235926</v>
      </c>
      <c r="E2219">
        <v>9.121061359867344E-3</v>
      </c>
      <c r="F2219">
        <v>2216</v>
      </c>
      <c r="G2219">
        <f t="shared" ca="1" si="71"/>
        <v>5.671346133687684E-3</v>
      </c>
    </row>
    <row r="2220" spans="2:7" x14ac:dyDescent="0.35">
      <c r="B2220" s="191">
        <v>44914</v>
      </c>
      <c r="C2220" s="72">
        <v>782.21</v>
      </c>
      <c r="D2220" s="192">
        <f t="shared" si="70"/>
        <v>12.829738330975955</v>
      </c>
      <c r="E2220">
        <v>9.1079145971748598E-3</v>
      </c>
      <c r="F2220">
        <v>2217</v>
      </c>
      <c r="G2220">
        <f t="shared" ca="1" si="71"/>
        <v>1.835294205094326E-3</v>
      </c>
    </row>
    <row r="2221" spans="2:7" x14ac:dyDescent="0.35">
      <c r="B2221" s="191">
        <v>39693</v>
      </c>
      <c r="C2221" s="72">
        <v>56.56</v>
      </c>
      <c r="D2221" s="192">
        <f t="shared" si="70"/>
        <v>1.4285100901674541</v>
      </c>
      <c r="E2221">
        <v>9.0990187332740113E-3</v>
      </c>
      <c r="F2221">
        <v>2218</v>
      </c>
      <c r="G2221">
        <f t="shared" ca="1" si="71"/>
        <v>3.0427627870209053E-2</v>
      </c>
    </row>
    <row r="2222" spans="2:7" x14ac:dyDescent="0.35">
      <c r="B2222" s="191">
        <v>36369</v>
      </c>
      <c r="C2222" s="72">
        <v>23.29</v>
      </c>
      <c r="D2222" s="192">
        <f t="shared" si="70"/>
        <v>-0.79816275240488777</v>
      </c>
      <c r="E2222">
        <v>9.0987868284229112E-3</v>
      </c>
      <c r="F2222">
        <v>2219</v>
      </c>
      <c r="G2222">
        <f t="shared" ca="1" si="71"/>
        <v>3.0866832914438959E-2</v>
      </c>
    </row>
    <row r="2223" spans="2:7" x14ac:dyDescent="0.35">
      <c r="B2223" s="191">
        <v>42681</v>
      </c>
      <c r="C2223" s="72">
        <v>115.39</v>
      </c>
      <c r="D2223" s="192">
        <f t="shared" si="70"/>
        <v>0.73284276918456226</v>
      </c>
      <c r="E2223">
        <v>9.0948841276783376E-3</v>
      </c>
      <c r="F2223">
        <v>2220</v>
      </c>
      <c r="G2223">
        <f t="shared" ca="1" si="71"/>
        <v>-7.9193939989562322E-3</v>
      </c>
    </row>
    <row r="2224" spans="2:7" x14ac:dyDescent="0.35">
      <c r="B2224" s="191">
        <v>38695</v>
      </c>
      <c r="C2224" s="72">
        <v>66.59</v>
      </c>
      <c r="D2224" s="192">
        <f t="shared" si="70"/>
        <v>3.2823151125401928</v>
      </c>
      <c r="E2224">
        <v>9.0922867101077554E-3</v>
      </c>
      <c r="F2224">
        <v>2221</v>
      </c>
      <c r="G2224">
        <f t="shared" ca="1" si="71"/>
        <v>3.1406652812904945E-2</v>
      </c>
    </row>
    <row r="2225" spans="2:7" x14ac:dyDescent="0.35">
      <c r="B2225" s="191">
        <v>35075</v>
      </c>
      <c r="C2225" s="72">
        <v>15.55</v>
      </c>
      <c r="D2225" s="192">
        <f t="shared" si="70"/>
        <v>-0.87514051710293883</v>
      </c>
      <c r="E2225">
        <v>9.0850097339389979E-3</v>
      </c>
      <c r="F2225">
        <v>2222</v>
      </c>
      <c r="G2225">
        <f t="shared" ca="1" si="71"/>
        <v>1.5482943335155454E-2</v>
      </c>
    </row>
    <row r="2226" spans="2:7" x14ac:dyDescent="0.35">
      <c r="B2226" s="191">
        <v>41625</v>
      </c>
      <c r="C2226" s="72">
        <v>124.54</v>
      </c>
      <c r="D2226" s="192">
        <f t="shared" si="70"/>
        <v>5.9848569826135734</v>
      </c>
      <c r="E2226">
        <v>9.0747042618701812E-3</v>
      </c>
      <c r="F2226">
        <v>2223</v>
      </c>
      <c r="G2226">
        <f t="shared" ca="1" si="71"/>
        <v>2.8485702434374333E-3</v>
      </c>
    </row>
    <row r="2227" spans="2:7" x14ac:dyDescent="0.35">
      <c r="B2227" s="191">
        <v>36137</v>
      </c>
      <c r="C2227" s="72">
        <v>17.829999999999998</v>
      </c>
      <c r="D2227" s="192">
        <f t="shared" si="70"/>
        <v>-0.74237826903626636</v>
      </c>
      <c r="E2227">
        <v>9.0548953027729251E-3</v>
      </c>
      <c r="F2227">
        <v>2224</v>
      </c>
      <c r="G2227">
        <f t="shared" ca="1" si="71"/>
        <v>-2.0877315692377101E-2</v>
      </c>
    </row>
    <row r="2228" spans="2:7" x14ac:dyDescent="0.35">
      <c r="B2228" s="191">
        <v>38726</v>
      </c>
      <c r="C2228" s="72">
        <v>69.209999999999994</v>
      </c>
      <c r="D2228" s="192">
        <f t="shared" si="70"/>
        <v>4.1572280178837548</v>
      </c>
      <c r="E2228">
        <v>9.0392185449772455E-3</v>
      </c>
      <c r="F2228">
        <v>2225</v>
      </c>
      <c r="G2228">
        <f t="shared" ca="1" si="71"/>
        <v>-2.0808841164956047E-2</v>
      </c>
    </row>
    <row r="2229" spans="2:7" x14ac:dyDescent="0.35">
      <c r="B2229" s="191">
        <v>36874</v>
      </c>
      <c r="C2229" s="72">
        <v>13.42</v>
      </c>
      <c r="D2229" s="192">
        <f t="shared" si="70"/>
        <v>0.19928507596067924</v>
      </c>
      <c r="E2229">
        <v>9.0225563909773765E-3</v>
      </c>
      <c r="F2229">
        <v>2226</v>
      </c>
      <c r="G2229">
        <f t="shared" ca="1" si="71"/>
        <v>1.1974899214965142E-2</v>
      </c>
    </row>
    <row r="2230" spans="2:7" x14ac:dyDescent="0.35">
      <c r="B2230" s="191">
        <v>37348</v>
      </c>
      <c r="C2230" s="72">
        <v>11.19</v>
      </c>
      <c r="D2230" s="192">
        <f t="shared" si="70"/>
        <v>-0.85917442738484773</v>
      </c>
      <c r="E2230">
        <v>9.0171325518484391E-3</v>
      </c>
      <c r="F2230">
        <v>2227</v>
      </c>
      <c r="G2230">
        <f t="shared" ca="1" si="71"/>
        <v>8.4891977987343586E-3</v>
      </c>
    </row>
    <row r="2231" spans="2:7" x14ac:dyDescent="0.35">
      <c r="B2231" s="191">
        <v>40912</v>
      </c>
      <c r="C2231" s="72">
        <v>79.459999999999994</v>
      </c>
      <c r="D2231" s="192">
        <f t="shared" si="70"/>
        <v>4.4611683848797243</v>
      </c>
      <c r="E2231">
        <v>9.0158730158729217E-3</v>
      </c>
      <c r="F2231">
        <v>2228</v>
      </c>
      <c r="G2231">
        <f t="shared" ca="1" si="71"/>
        <v>-2.1304225074245142E-3</v>
      </c>
    </row>
    <row r="2232" spans="2:7" x14ac:dyDescent="0.35">
      <c r="B2232" s="191">
        <v>35089</v>
      </c>
      <c r="C2232" s="72">
        <v>14.55</v>
      </c>
      <c r="D2232" s="192">
        <f t="shared" si="70"/>
        <v>-0.98445230437152043</v>
      </c>
      <c r="E2232">
        <v>9.015256588072118E-3</v>
      </c>
      <c r="F2232">
        <v>2229</v>
      </c>
      <c r="G2232">
        <f t="shared" ca="1" si="71"/>
        <v>1.8523338201491633E-3</v>
      </c>
    </row>
    <row r="2233" spans="2:7" x14ac:dyDescent="0.35">
      <c r="B2233" s="191">
        <v>45273</v>
      </c>
      <c r="C2233" s="72">
        <v>935.83</v>
      </c>
      <c r="D2233" s="192">
        <f t="shared" si="70"/>
        <v>2.0389024192239003</v>
      </c>
      <c r="E2233">
        <v>9.0137686394169414E-3</v>
      </c>
      <c r="F2233">
        <v>2230</v>
      </c>
      <c r="G2233">
        <f t="shared" ca="1" si="71"/>
        <v>1.8435282407334094E-2</v>
      </c>
    </row>
    <row r="2234" spans="2:7" x14ac:dyDescent="0.35">
      <c r="B2234" s="191">
        <v>43816</v>
      </c>
      <c r="C2234" s="72">
        <v>307.95</v>
      </c>
      <c r="D2234" s="192">
        <f t="shared" si="70"/>
        <v>2.2320528967254405</v>
      </c>
      <c r="E2234">
        <v>9.0104849279162291E-3</v>
      </c>
      <c r="F2234">
        <v>2231</v>
      </c>
      <c r="G2234">
        <f t="shared" ca="1" si="71"/>
        <v>1.6993143089184939E-2</v>
      </c>
    </row>
    <row r="2235" spans="2:7" x14ac:dyDescent="0.35">
      <c r="B2235" s="191">
        <v>40386</v>
      </c>
      <c r="C2235" s="72">
        <v>95.28</v>
      </c>
      <c r="D2235" s="192">
        <f t="shared" si="70"/>
        <v>-0.29170383586083859</v>
      </c>
      <c r="E2235">
        <v>9.001376681139428E-3</v>
      </c>
      <c r="F2235">
        <v>2232</v>
      </c>
      <c r="G2235">
        <f t="shared" ca="1" si="71"/>
        <v>1.4460581327914624E-2</v>
      </c>
    </row>
    <row r="2236" spans="2:7" x14ac:dyDescent="0.35">
      <c r="B2236" s="191">
        <v>41642</v>
      </c>
      <c r="C2236" s="72">
        <v>134.52000000000001</v>
      </c>
      <c r="D2236" s="192">
        <f t="shared" si="70"/>
        <v>4.2159751841799151</v>
      </c>
      <c r="E2236">
        <v>9.0009000900090896E-3</v>
      </c>
      <c r="F2236">
        <v>2233</v>
      </c>
      <c r="G2236">
        <f t="shared" ca="1" si="71"/>
        <v>8.4960994490395209E-3</v>
      </c>
    </row>
    <row r="2237" spans="2:7" x14ac:dyDescent="0.35">
      <c r="B2237" s="191">
        <v>36257</v>
      </c>
      <c r="C2237" s="72">
        <v>25.79</v>
      </c>
      <c r="D2237" s="192">
        <f t="shared" si="70"/>
        <v>-0.3788535645472062</v>
      </c>
      <c r="E2237">
        <v>8.9984350547731573E-3</v>
      </c>
      <c r="F2237">
        <v>2234</v>
      </c>
      <c r="G2237">
        <f t="shared" ca="1" si="71"/>
        <v>-7.7615899907905218E-3</v>
      </c>
    </row>
    <row r="2238" spans="2:7" x14ac:dyDescent="0.35">
      <c r="B2238" s="191">
        <v>38524</v>
      </c>
      <c r="C2238" s="72">
        <v>41.52</v>
      </c>
      <c r="D2238" s="192">
        <f t="shared" si="70"/>
        <v>0.76156130674586353</v>
      </c>
      <c r="E2238">
        <v>8.9914945321993844E-3</v>
      </c>
      <c r="F2238">
        <v>2235</v>
      </c>
      <c r="G2238">
        <f t="shared" ca="1" si="71"/>
        <v>-2.2669172338703621E-3</v>
      </c>
    </row>
    <row r="2239" spans="2:7" x14ac:dyDescent="0.35">
      <c r="B2239" s="191">
        <v>38161</v>
      </c>
      <c r="C2239" s="72">
        <v>23.57</v>
      </c>
      <c r="D2239" s="192">
        <f t="shared" si="70"/>
        <v>-0.82788082371841676</v>
      </c>
      <c r="E2239">
        <v>8.9897260273972268E-3</v>
      </c>
      <c r="F2239">
        <v>2236</v>
      </c>
      <c r="G2239">
        <f t="shared" ca="1" si="71"/>
        <v>3.6344597000899634E-2</v>
      </c>
    </row>
    <row r="2240" spans="2:7" x14ac:dyDescent="0.35">
      <c r="B2240" s="191">
        <v>42828</v>
      </c>
      <c r="C2240" s="72">
        <v>136.94</v>
      </c>
      <c r="D2240" s="192">
        <f t="shared" si="70"/>
        <v>-0.76085362020187908</v>
      </c>
      <c r="E2240">
        <v>8.9890951959916698E-3</v>
      </c>
      <c r="F2240">
        <v>2237</v>
      </c>
      <c r="G2240">
        <f t="shared" ca="1" si="71"/>
        <v>2.0304070447386528E-2</v>
      </c>
    </row>
    <row r="2241" spans="2:7" x14ac:dyDescent="0.35">
      <c r="B2241" s="191">
        <v>44274</v>
      </c>
      <c r="C2241" s="72">
        <v>572.62</v>
      </c>
      <c r="D2241" s="192">
        <f t="shared" si="70"/>
        <v>2.1448813708260102</v>
      </c>
      <c r="E2241">
        <v>8.9864674372710507E-3</v>
      </c>
      <c r="F2241">
        <v>2238</v>
      </c>
      <c r="G2241">
        <f t="shared" ca="1" si="71"/>
        <v>6.2277328124704196E-3</v>
      </c>
    </row>
    <row r="2242" spans="2:7" x14ac:dyDescent="0.35">
      <c r="B2242" s="191">
        <v>42968</v>
      </c>
      <c r="C2242" s="72">
        <v>182.08</v>
      </c>
      <c r="D2242" s="192">
        <f t="shared" si="70"/>
        <v>2.445874337623013</v>
      </c>
      <c r="E2242">
        <v>8.9770586279507292E-3</v>
      </c>
      <c r="F2242">
        <v>2239</v>
      </c>
      <c r="G2242">
        <f t="shared" ca="1" si="71"/>
        <v>-1.8345156354167089E-3</v>
      </c>
    </row>
    <row r="2243" spans="2:7" x14ac:dyDescent="0.35">
      <c r="B2243" s="191">
        <v>39066</v>
      </c>
      <c r="C2243" s="72">
        <v>52.84</v>
      </c>
      <c r="D2243" s="192">
        <f t="shared" si="70"/>
        <v>-0.44722251281514802</v>
      </c>
      <c r="E2243">
        <v>8.9746037807907353E-3</v>
      </c>
      <c r="F2243">
        <v>2240</v>
      </c>
      <c r="G2243">
        <f t="shared" ca="1" si="71"/>
        <v>9.462463596977078E-3</v>
      </c>
    </row>
    <row r="2244" spans="2:7" x14ac:dyDescent="0.35">
      <c r="B2244" s="191">
        <v>40352</v>
      </c>
      <c r="C2244" s="72">
        <v>95.59</v>
      </c>
      <c r="D2244" s="192">
        <f t="shared" ref="D2244:D2307" si="72">C2244/C2245-1</f>
        <v>-0.67948631974248919</v>
      </c>
      <c r="E2244">
        <v>8.9719231581171233E-3</v>
      </c>
      <c r="F2244">
        <v>2241</v>
      </c>
      <c r="G2244">
        <f t="shared" ca="1" si="71"/>
        <v>-5.5387308364794234E-3</v>
      </c>
    </row>
    <row r="2245" spans="2:7" x14ac:dyDescent="0.35">
      <c r="B2245" s="191">
        <v>43837</v>
      </c>
      <c r="C2245" s="72">
        <v>298.24</v>
      </c>
      <c r="D2245" s="192">
        <f t="shared" si="72"/>
        <v>4.4068165337200877</v>
      </c>
      <c r="E2245">
        <v>8.9651206062453248E-3</v>
      </c>
      <c r="F2245">
        <v>2242</v>
      </c>
      <c r="G2245">
        <f t="shared" ref="G2245:G2308" ca="1" si="73">_xlfn.NORM.INV(RAND(),M$5,M$6)</f>
        <v>9.1582266530011863E-3</v>
      </c>
    </row>
    <row r="2246" spans="2:7" x14ac:dyDescent="0.35">
      <c r="B2246" s="191">
        <v>39960</v>
      </c>
      <c r="C2246" s="72">
        <v>55.16</v>
      </c>
      <c r="D2246" s="192">
        <f t="shared" si="72"/>
        <v>-0.9380788271348548</v>
      </c>
      <c r="E2246">
        <v>8.9628681177975622E-3</v>
      </c>
      <c r="F2246">
        <v>2243</v>
      </c>
      <c r="G2246">
        <f t="shared" ca="1" si="73"/>
        <v>4.1653550530919466E-3</v>
      </c>
    </row>
    <row r="2247" spans="2:7" x14ac:dyDescent="0.35">
      <c r="B2247" s="191">
        <v>45232</v>
      </c>
      <c r="C2247" s="72">
        <v>890.81</v>
      </c>
      <c r="D2247" s="192">
        <f t="shared" si="72"/>
        <v>-0.17783274418776363</v>
      </c>
      <c r="E2247">
        <v>8.9591120172158867E-3</v>
      </c>
      <c r="F2247">
        <v>2244</v>
      </c>
      <c r="G2247">
        <f t="shared" ca="1" si="73"/>
        <v>-2.5512635306418029E-2</v>
      </c>
    </row>
    <row r="2248" spans="2:7" x14ac:dyDescent="0.35">
      <c r="B2248" s="191">
        <v>45412</v>
      </c>
      <c r="C2248" s="72">
        <v>1083.49</v>
      </c>
      <c r="D2248" s="192">
        <f t="shared" si="72"/>
        <v>0.17722027858058631</v>
      </c>
      <c r="E2248">
        <v>8.9582537923584837E-3</v>
      </c>
      <c r="F2248">
        <v>2245</v>
      </c>
      <c r="G2248">
        <f t="shared" ca="1" si="73"/>
        <v>-1.5085166733084186E-2</v>
      </c>
    </row>
    <row r="2249" spans="2:7" x14ac:dyDescent="0.35">
      <c r="B2249" s="191">
        <v>45637</v>
      </c>
      <c r="C2249" s="72">
        <v>920.38</v>
      </c>
      <c r="D2249" s="192">
        <f t="shared" si="72"/>
        <v>49.990581717451519</v>
      </c>
      <c r="E2249">
        <v>8.9562710340820306E-3</v>
      </c>
      <c r="F2249">
        <v>2246</v>
      </c>
      <c r="G2249">
        <f t="shared" ca="1" si="73"/>
        <v>1.9481503370570846E-2</v>
      </c>
    </row>
    <row r="2250" spans="2:7" x14ac:dyDescent="0.35">
      <c r="B2250" s="191">
        <v>36116</v>
      </c>
      <c r="C2250" s="72">
        <v>18.05</v>
      </c>
      <c r="D2250" s="192">
        <f t="shared" si="72"/>
        <v>-0.93221166485146656</v>
      </c>
      <c r="E2250">
        <v>8.9435438792622168E-3</v>
      </c>
      <c r="F2250">
        <v>2247</v>
      </c>
      <c r="G2250">
        <f t="shared" ca="1" si="73"/>
        <v>2.7911816303172691E-2</v>
      </c>
    </row>
    <row r="2251" spans="2:7" x14ac:dyDescent="0.35">
      <c r="B2251" s="191">
        <v>43084</v>
      </c>
      <c r="C2251" s="72">
        <v>266.27</v>
      </c>
      <c r="D2251" s="192">
        <f t="shared" si="72"/>
        <v>-0.77174183261467777</v>
      </c>
      <c r="E2251">
        <v>8.9424424993367335E-3</v>
      </c>
      <c r="F2251">
        <v>2248</v>
      </c>
      <c r="G2251">
        <f t="shared" ca="1" si="73"/>
        <v>-3.9149674914157578E-2</v>
      </c>
    </row>
    <row r="2252" spans="2:7" x14ac:dyDescent="0.35">
      <c r="B2252" s="191">
        <v>45950</v>
      </c>
      <c r="C2252" s="72">
        <v>1166.53</v>
      </c>
      <c r="D2252" s="192">
        <f t="shared" si="72"/>
        <v>9.5197042113806472</v>
      </c>
      <c r="E2252">
        <v>8.9169881164483655E-3</v>
      </c>
      <c r="F2252">
        <v>2249</v>
      </c>
      <c r="G2252">
        <f t="shared" ca="1" si="73"/>
        <v>7.5937482877260517E-5</v>
      </c>
    </row>
    <row r="2253" spans="2:7" x14ac:dyDescent="0.35">
      <c r="B2253" s="191">
        <v>42270</v>
      </c>
      <c r="C2253" s="72">
        <v>110.89</v>
      </c>
      <c r="D2253" s="192">
        <f t="shared" si="72"/>
        <v>0.32374358362182165</v>
      </c>
      <c r="E2253">
        <v>8.9163861341097217E-3</v>
      </c>
      <c r="F2253">
        <v>2250</v>
      </c>
      <c r="G2253">
        <f t="shared" ca="1" si="73"/>
        <v>-2.6759148542139472E-2</v>
      </c>
    </row>
    <row r="2254" spans="2:7" x14ac:dyDescent="0.35">
      <c r="B2254" s="191">
        <v>40738</v>
      </c>
      <c r="C2254" s="72">
        <v>83.77</v>
      </c>
      <c r="D2254" s="192">
        <f t="shared" si="72"/>
        <v>5.1640912435614421</v>
      </c>
      <c r="E2254">
        <v>8.9124412862819913E-3</v>
      </c>
      <c r="F2254">
        <v>2251</v>
      </c>
      <c r="G2254">
        <f t="shared" ca="1" si="73"/>
        <v>1.960476505738358E-2</v>
      </c>
    </row>
    <row r="2255" spans="2:7" x14ac:dyDescent="0.35">
      <c r="B2255" s="191">
        <v>36888</v>
      </c>
      <c r="C2255" s="72">
        <v>13.59</v>
      </c>
      <c r="D2255" s="192">
        <f t="shared" si="72"/>
        <v>-0.67604290822407631</v>
      </c>
      <c r="E2255">
        <v>8.9086859688194409E-3</v>
      </c>
      <c r="F2255">
        <v>2252</v>
      </c>
      <c r="G2255">
        <f t="shared" ca="1" si="73"/>
        <v>-3.9058357560498845E-3</v>
      </c>
    </row>
    <row r="2256" spans="2:7" x14ac:dyDescent="0.35">
      <c r="B2256" s="191">
        <v>38517</v>
      </c>
      <c r="C2256" s="72">
        <v>41.95</v>
      </c>
      <c r="D2256" s="192">
        <f t="shared" si="72"/>
        <v>-0.94536337587913521</v>
      </c>
      <c r="E2256">
        <v>8.8985088985089611E-3</v>
      </c>
      <c r="F2256">
        <v>2253</v>
      </c>
      <c r="G2256">
        <f t="shared" ca="1" si="73"/>
        <v>-5.7276937561209565E-3</v>
      </c>
    </row>
    <row r="2257" spans="2:7" x14ac:dyDescent="0.35">
      <c r="B2257" s="191">
        <v>44795</v>
      </c>
      <c r="C2257" s="72">
        <v>767.8</v>
      </c>
      <c r="D2257" s="192">
        <f t="shared" si="72"/>
        <v>13.101010101010099</v>
      </c>
      <c r="E2257">
        <v>8.8958385346176172E-3</v>
      </c>
      <c r="F2257">
        <v>2254</v>
      </c>
      <c r="G2257">
        <f t="shared" ca="1" si="73"/>
        <v>-2.9658382401226313E-2</v>
      </c>
    </row>
    <row r="2258" spans="2:7" x14ac:dyDescent="0.35">
      <c r="B2258" s="191">
        <v>39000</v>
      </c>
      <c r="C2258" s="72">
        <v>54.45</v>
      </c>
      <c r="D2258" s="192">
        <f t="shared" si="72"/>
        <v>-0.54726864554751797</v>
      </c>
      <c r="E2258">
        <v>8.8938299055030257E-3</v>
      </c>
      <c r="F2258">
        <v>2255</v>
      </c>
      <c r="G2258">
        <f t="shared" ca="1" si="73"/>
        <v>-1.9370289459056729E-2</v>
      </c>
    </row>
    <row r="2259" spans="2:7" x14ac:dyDescent="0.35">
      <c r="B2259" s="191">
        <v>41317</v>
      </c>
      <c r="C2259" s="72">
        <v>120.27</v>
      </c>
      <c r="D2259" s="192">
        <f t="shared" si="72"/>
        <v>-0.88748772159595868</v>
      </c>
      <c r="E2259">
        <v>8.8918714872914251E-3</v>
      </c>
      <c r="F2259">
        <v>2256</v>
      </c>
      <c r="G2259">
        <f t="shared" ca="1" si="73"/>
        <v>8.0855282621626404E-3</v>
      </c>
    </row>
    <row r="2260" spans="2:7" x14ac:dyDescent="0.35">
      <c r="B2260" s="191">
        <v>46121</v>
      </c>
      <c r="C2260" s="72">
        <v>1068.95</v>
      </c>
      <c r="D2260" s="192">
        <f t="shared" si="72"/>
        <v>2.0730682556052038E-2</v>
      </c>
      <c r="E2260">
        <v>8.8907345709889896E-3</v>
      </c>
      <c r="F2260">
        <v>2257</v>
      </c>
      <c r="G2260">
        <f t="shared" ca="1" si="73"/>
        <v>-3.317907664373679E-3</v>
      </c>
    </row>
    <row r="2261" spans="2:7" x14ac:dyDescent="0.35">
      <c r="B2261" s="191">
        <v>45882</v>
      </c>
      <c r="C2261" s="72">
        <v>1047.24</v>
      </c>
      <c r="D2261" s="192">
        <f t="shared" si="72"/>
        <v>3.5593626191823766</v>
      </c>
      <c r="E2261">
        <v>8.882295138822105E-3</v>
      </c>
      <c r="F2261">
        <v>2258</v>
      </c>
      <c r="G2261">
        <f t="shared" ca="1" si="73"/>
        <v>-1.7893061512405939E-2</v>
      </c>
    </row>
    <row r="2262" spans="2:7" x14ac:dyDescent="0.35">
      <c r="B2262" s="191">
        <v>43332</v>
      </c>
      <c r="C2262" s="72">
        <v>229.69</v>
      </c>
      <c r="D2262" s="192">
        <f t="shared" si="72"/>
        <v>3.12</v>
      </c>
      <c r="E2262">
        <v>8.87249088593145E-3</v>
      </c>
      <c r="F2262">
        <v>2259</v>
      </c>
      <c r="G2262">
        <f t="shared" ca="1" si="73"/>
        <v>1.2862976499827357E-2</v>
      </c>
    </row>
    <row r="2263" spans="2:7" x14ac:dyDescent="0.35">
      <c r="B2263" s="191">
        <v>39006</v>
      </c>
      <c r="C2263" s="72">
        <v>55.75</v>
      </c>
      <c r="D2263" s="192">
        <f t="shared" si="72"/>
        <v>-0.94508525329734738</v>
      </c>
      <c r="E2263">
        <v>8.8671733622873727E-3</v>
      </c>
      <c r="F2263">
        <v>2260</v>
      </c>
      <c r="G2263">
        <f t="shared" ca="1" si="73"/>
        <v>3.2373858449129204E-2</v>
      </c>
    </row>
    <row r="2264" spans="2:7" x14ac:dyDescent="0.35">
      <c r="B2264" s="191">
        <v>46113</v>
      </c>
      <c r="C2264" s="72">
        <v>1015.21</v>
      </c>
      <c r="D2264" s="192">
        <f t="shared" si="72"/>
        <v>1.0734227886363175</v>
      </c>
      <c r="E2264">
        <v>8.864243905832403E-3</v>
      </c>
      <c r="F2264">
        <v>2261</v>
      </c>
      <c r="G2264">
        <f t="shared" ca="1" si="73"/>
        <v>-3.6199068757539056E-3</v>
      </c>
    </row>
    <row r="2265" spans="2:7" x14ac:dyDescent="0.35">
      <c r="B2265" s="191">
        <v>44148</v>
      </c>
      <c r="C2265" s="72">
        <v>489.63</v>
      </c>
      <c r="D2265" s="192">
        <f t="shared" si="72"/>
        <v>14.912577185570361</v>
      </c>
      <c r="E2265">
        <v>8.8599509612017346E-3</v>
      </c>
      <c r="F2265">
        <v>2262</v>
      </c>
      <c r="G2265">
        <f t="shared" ca="1" si="73"/>
        <v>9.0945778151847005E-3</v>
      </c>
    </row>
    <row r="2266" spans="2:7" x14ac:dyDescent="0.35">
      <c r="B2266" s="191">
        <v>38265</v>
      </c>
      <c r="C2266" s="72">
        <v>30.77</v>
      </c>
      <c r="D2266" s="192">
        <f t="shared" si="72"/>
        <v>0.68510405257393203</v>
      </c>
      <c r="E2266">
        <v>8.8524590163934214E-3</v>
      </c>
      <c r="F2266">
        <v>2263</v>
      </c>
      <c r="G2266">
        <f t="shared" ca="1" si="73"/>
        <v>2.585928795609406E-2</v>
      </c>
    </row>
    <row r="2267" spans="2:7" x14ac:dyDescent="0.35">
      <c r="B2267" s="191">
        <v>35986</v>
      </c>
      <c r="C2267" s="72">
        <v>18.260000000000002</v>
      </c>
      <c r="D2267" s="192">
        <f t="shared" si="72"/>
        <v>-0.71937913016751187</v>
      </c>
      <c r="E2267">
        <v>8.8397790055247949E-3</v>
      </c>
      <c r="F2267">
        <v>2264</v>
      </c>
      <c r="G2267">
        <f t="shared" ca="1" si="73"/>
        <v>-1.1399637279337247E-2</v>
      </c>
    </row>
    <row r="2268" spans="2:7" x14ac:dyDescent="0.35">
      <c r="B2268" s="191">
        <v>39226</v>
      </c>
      <c r="C2268" s="72">
        <v>65.069999999999993</v>
      </c>
      <c r="D2268" s="192">
        <f t="shared" si="72"/>
        <v>-0.93185531166219837</v>
      </c>
      <c r="E2268">
        <v>8.837209302325455E-3</v>
      </c>
      <c r="F2268">
        <v>2265</v>
      </c>
      <c r="G2268">
        <f t="shared" ca="1" si="73"/>
        <v>-8.5167315649564105E-4</v>
      </c>
    </row>
    <row r="2269" spans="2:7" x14ac:dyDescent="0.35">
      <c r="B2269" s="191">
        <v>45666</v>
      </c>
      <c r="C2269" s="72">
        <v>954.88</v>
      </c>
      <c r="D2269" s="192">
        <f t="shared" si="72"/>
        <v>6.3941458881833677</v>
      </c>
      <c r="E2269">
        <v>8.8323543084138922E-3</v>
      </c>
      <c r="F2269">
        <v>2266</v>
      </c>
      <c r="G2269">
        <f t="shared" ca="1" si="73"/>
        <v>-7.0523122109460989E-2</v>
      </c>
    </row>
    <row r="2270" spans="2:7" x14ac:dyDescent="0.35">
      <c r="B2270" s="191">
        <v>42146</v>
      </c>
      <c r="C2270" s="72">
        <v>129.13999999999999</v>
      </c>
      <c r="D2270" s="192">
        <f t="shared" si="72"/>
        <v>0.20208507865586878</v>
      </c>
      <c r="E2270">
        <v>8.8274353566126784E-3</v>
      </c>
      <c r="F2270">
        <v>2267</v>
      </c>
      <c r="G2270">
        <f t="shared" ca="1" si="73"/>
        <v>-2.027673348372807E-2</v>
      </c>
    </row>
    <row r="2271" spans="2:7" x14ac:dyDescent="0.35">
      <c r="B2271" s="191">
        <v>42492</v>
      </c>
      <c r="C2271" s="72">
        <v>107.43</v>
      </c>
      <c r="D2271" s="192">
        <f t="shared" si="72"/>
        <v>8.3907342657342667</v>
      </c>
      <c r="E2271">
        <v>8.8271199173632908E-3</v>
      </c>
      <c r="F2271">
        <v>2268</v>
      </c>
      <c r="G2271">
        <f t="shared" ca="1" si="73"/>
        <v>1.1232587889469122E-2</v>
      </c>
    </row>
    <row r="2272" spans="2:7" x14ac:dyDescent="0.35">
      <c r="B2272" s="191">
        <v>37475</v>
      </c>
      <c r="C2272" s="72">
        <v>11.44</v>
      </c>
      <c r="D2272" s="192">
        <f t="shared" si="72"/>
        <v>-0.91527808635118124</v>
      </c>
      <c r="E2272">
        <v>8.818342151675429E-3</v>
      </c>
      <c r="F2272">
        <v>2269</v>
      </c>
      <c r="G2272">
        <f t="shared" ca="1" si="73"/>
        <v>2.7576393592557834E-2</v>
      </c>
    </row>
    <row r="2273" spans="2:7" x14ac:dyDescent="0.35">
      <c r="B2273" s="191">
        <v>41932</v>
      </c>
      <c r="C2273" s="72">
        <v>135.03</v>
      </c>
      <c r="D2273" s="192">
        <f t="shared" si="72"/>
        <v>-0.87818893660015152</v>
      </c>
      <c r="E2273">
        <v>8.8158386253269772E-3</v>
      </c>
      <c r="F2273">
        <v>2270</v>
      </c>
      <c r="G2273">
        <f t="shared" ca="1" si="73"/>
        <v>1.4069576870655182E-2</v>
      </c>
    </row>
    <row r="2274" spans="2:7" x14ac:dyDescent="0.35">
      <c r="B2274" s="191">
        <v>45372</v>
      </c>
      <c r="C2274" s="72">
        <v>1108.52</v>
      </c>
      <c r="D2274" s="192">
        <f t="shared" si="72"/>
        <v>-5.7849090110048129E-3</v>
      </c>
      <c r="E2274">
        <v>8.8092897965128536E-3</v>
      </c>
      <c r="F2274">
        <v>2271</v>
      </c>
      <c r="G2274">
        <f t="shared" ca="1" si="73"/>
        <v>7.6886333756588394E-3</v>
      </c>
    </row>
    <row r="2275" spans="2:7" x14ac:dyDescent="0.35">
      <c r="B2275" s="191">
        <v>45812</v>
      </c>
      <c r="C2275" s="72">
        <v>1114.97</v>
      </c>
      <c r="D2275" s="192">
        <f t="shared" si="72"/>
        <v>39.485475671750187</v>
      </c>
      <c r="E2275">
        <v>8.7943904094096581E-3</v>
      </c>
      <c r="F2275">
        <v>2272</v>
      </c>
      <c r="G2275">
        <f t="shared" ca="1" si="73"/>
        <v>2.9019515531612257E-2</v>
      </c>
    </row>
    <row r="2276" spans="2:7" x14ac:dyDescent="0.35">
      <c r="B2276" s="191">
        <v>35655</v>
      </c>
      <c r="C2276" s="72">
        <v>27.54</v>
      </c>
      <c r="D2276" s="192">
        <f t="shared" si="72"/>
        <v>-0.52995391705069128</v>
      </c>
      <c r="E2276">
        <v>8.79120879120876E-3</v>
      </c>
      <c r="F2276">
        <v>2273</v>
      </c>
      <c r="G2276">
        <f t="shared" ca="1" si="73"/>
        <v>-1.990587936112766E-2</v>
      </c>
    </row>
    <row r="2277" spans="2:7" x14ac:dyDescent="0.35">
      <c r="B2277" s="191">
        <v>39673</v>
      </c>
      <c r="C2277" s="72">
        <v>58.59</v>
      </c>
      <c r="D2277" s="192">
        <f t="shared" si="72"/>
        <v>-0.87123076923076925</v>
      </c>
      <c r="E2277">
        <v>8.780991735537258E-3</v>
      </c>
      <c r="F2277">
        <v>2274</v>
      </c>
      <c r="G2277">
        <f t="shared" ca="1" si="73"/>
        <v>2.219068052192022E-2</v>
      </c>
    </row>
    <row r="2278" spans="2:7" x14ac:dyDescent="0.35">
      <c r="B2278" s="191">
        <v>44130</v>
      </c>
      <c r="C2278" s="72">
        <v>455</v>
      </c>
      <c r="D2278" s="192">
        <f t="shared" si="72"/>
        <v>11.773722627737227</v>
      </c>
      <c r="E2278">
        <v>8.779709116708112E-3</v>
      </c>
      <c r="F2278">
        <v>2275</v>
      </c>
      <c r="G2278">
        <f t="shared" ca="1" si="73"/>
        <v>6.6290924793455559E-3</v>
      </c>
    </row>
    <row r="2279" spans="2:7" x14ac:dyDescent="0.35">
      <c r="B2279" s="191">
        <v>36535</v>
      </c>
      <c r="C2279" s="72">
        <v>35.619999999999997</v>
      </c>
      <c r="D2279" s="192">
        <f t="shared" si="72"/>
        <v>2.0947002606429193</v>
      </c>
      <c r="E2279">
        <v>8.7793826111581819E-3</v>
      </c>
      <c r="F2279">
        <v>2276</v>
      </c>
      <c r="G2279">
        <f t="shared" ca="1" si="73"/>
        <v>-4.3974063842699123E-3</v>
      </c>
    </row>
    <row r="2280" spans="2:7" x14ac:dyDescent="0.35">
      <c r="B2280" s="191">
        <v>37638</v>
      </c>
      <c r="C2280" s="72">
        <v>11.51</v>
      </c>
      <c r="D2280" s="192">
        <f t="shared" si="72"/>
        <v>-0.60062456627342131</v>
      </c>
      <c r="E2280">
        <v>8.76424189307623E-3</v>
      </c>
      <c r="F2280">
        <v>2277</v>
      </c>
      <c r="G2280">
        <f t="shared" ca="1" si="73"/>
        <v>2.5627448714913931E-2</v>
      </c>
    </row>
    <row r="2281" spans="2:7" x14ac:dyDescent="0.35">
      <c r="B2281" s="191">
        <v>38209</v>
      </c>
      <c r="C2281" s="72">
        <v>28.82</v>
      </c>
      <c r="D2281" s="192">
        <f t="shared" si="72"/>
        <v>-0.76875551632833183</v>
      </c>
      <c r="E2281">
        <v>8.7504375218760977E-3</v>
      </c>
      <c r="F2281">
        <v>2278</v>
      </c>
      <c r="G2281">
        <f t="shared" ca="1" si="73"/>
        <v>3.5117409888846589E-2</v>
      </c>
    </row>
    <row r="2282" spans="2:7" x14ac:dyDescent="0.35">
      <c r="B2282" s="191">
        <v>41681</v>
      </c>
      <c r="C2282" s="72">
        <v>124.63</v>
      </c>
      <c r="D2282" s="192">
        <f t="shared" si="72"/>
        <v>0.63492063492063489</v>
      </c>
      <c r="E2282">
        <v>8.7414002428165549E-3</v>
      </c>
      <c r="F2282">
        <v>2279</v>
      </c>
      <c r="G2282">
        <f t="shared" ca="1" si="73"/>
        <v>-2.7793850977110478E-2</v>
      </c>
    </row>
    <row r="2283" spans="2:7" x14ac:dyDescent="0.35">
      <c r="B2283" s="191">
        <v>40182</v>
      </c>
      <c r="C2283" s="72">
        <v>76.23</v>
      </c>
      <c r="D2283" s="192">
        <f t="shared" si="72"/>
        <v>-0.34706638115631683</v>
      </c>
      <c r="E2283">
        <v>8.733624454148714E-3</v>
      </c>
      <c r="F2283">
        <v>2280</v>
      </c>
      <c r="G2283">
        <f t="shared" ca="1" si="73"/>
        <v>3.1851353606150204E-3</v>
      </c>
    </row>
    <row r="2284" spans="2:7" x14ac:dyDescent="0.35">
      <c r="B2284" s="191">
        <v>42174</v>
      </c>
      <c r="C2284" s="72">
        <v>116.75</v>
      </c>
      <c r="D2284" s="192">
        <f t="shared" si="72"/>
        <v>-6.7268514819844971E-2</v>
      </c>
      <c r="E2284">
        <v>8.726455849317416E-3</v>
      </c>
      <c r="F2284">
        <v>2281</v>
      </c>
      <c r="G2284">
        <f t="shared" ca="1" si="73"/>
        <v>2.940033168326165E-2</v>
      </c>
    </row>
    <row r="2285" spans="2:7" x14ac:dyDescent="0.35">
      <c r="B2285" s="191">
        <v>42600</v>
      </c>
      <c r="C2285" s="72">
        <v>125.17</v>
      </c>
      <c r="D2285" s="192">
        <f t="shared" si="72"/>
        <v>-0.83000597566275536</v>
      </c>
      <c r="E2285">
        <v>8.7033604641792994E-3</v>
      </c>
      <c r="F2285">
        <v>2282</v>
      </c>
      <c r="G2285">
        <f t="shared" ca="1" si="73"/>
        <v>-2.4514694720893727E-2</v>
      </c>
    </row>
    <row r="2286" spans="2:7" x14ac:dyDescent="0.35">
      <c r="B2286" s="191">
        <v>44750</v>
      </c>
      <c r="C2286" s="72">
        <v>736.32</v>
      </c>
      <c r="D2286" s="192">
        <f t="shared" si="72"/>
        <v>7.2196918955123923</v>
      </c>
      <c r="E2286">
        <v>8.6713516623515563E-3</v>
      </c>
      <c r="F2286">
        <v>2283</v>
      </c>
      <c r="G2286">
        <f t="shared" ca="1" si="73"/>
        <v>2.3825213601629317E-2</v>
      </c>
    </row>
    <row r="2287" spans="2:7" x14ac:dyDescent="0.35">
      <c r="B2287" s="191">
        <v>40316</v>
      </c>
      <c r="C2287" s="72">
        <v>89.58</v>
      </c>
      <c r="D2287" s="192">
        <f t="shared" si="72"/>
        <v>-0.25979176995537923</v>
      </c>
      <c r="E2287">
        <v>8.6701947978831129E-3</v>
      </c>
      <c r="F2287">
        <v>2284</v>
      </c>
      <c r="G2287">
        <f t="shared" ca="1" si="73"/>
        <v>-2.8518710333005393E-2</v>
      </c>
    </row>
    <row r="2288" spans="2:7" x14ac:dyDescent="0.35">
      <c r="B2288" s="191">
        <v>42214</v>
      </c>
      <c r="C2288" s="72">
        <v>121.02</v>
      </c>
      <c r="D2288" s="192">
        <f t="shared" si="72"/>
        <v>-3.8379022646007122E-2</v>
      </c>
      <c r="E2288">
        <v>8.6681113518918274E-3</v>
      </c>
      <c r="F2288">
        <v>2285</v>
      </c>
      <c r="G2288">
        <f t="shared" ca="1" si="73"/>
        <v>2.3089462097452065E-2</v>
      </c>
    </row>
    <row r="2289" spans="2:7" x14ac:dyDescent="0.35">
      <c r="B2289" s="191">
        <v>42605</v>
      </c>
      <c r="C2289" s="72">
        <v>125.85</v>
      </c>
      <c r="D2289" s="192">
        <f t="shared" si="72"/>
        <v>-0.8828659450302957</v>
      </c>
      <c r="E2289">
        <v>8.655926905506206E-3</v>
      </c>
      <c r="F2289">
        <v>2286</v>
      </c>
      <c r="G2289">
        <f t="shared" ca="1" si="73"/>
        <v>-1.2090972723757941E-2</v>
      </c>
    </row>
    <row r="2290" spans="2:7" x14ac:dyDescent="0.35">
      <c r="B2290" s="191">
        <v>45909</v>
      </c>
      <c r="C2290" s="72">
        <v>1074.4100000000001</v>
      </c>
      <c r="D2290" s="192">
        <f t="shared" si="72"/>
        <v>2.8231149699320364</v>
      </c>
      <c r="E2290">
        <v>8.6557327800673711E-3</v>
      </c>
      <c r="F2290">
        <v>2287</v>
      </c>
      <c r="G2290">
        <f t="shared" ca="1" si="73"/>
        <v>9.6851511102653484E-3</v>
      </c>
    </row>
    <row r="2291" spans="2:7" x14ac:dyDescent="0.35">
      <c r="B2291" s="191">
        <v>43091</v>
      </c>
      <c r="C2291" s="72">
        <v>281.02999999999997</v>
      </c>
      <c r="D2291" s="192">
        <f t="shared" si="72"/>
        <v>1.358029870783688</v>
      </c>
      <c r="E2291">
        <v>8.6497738855788597E-3</v>
      </c>
      <c r="F2291">
        <v>2288</v>
      </c>
      <c r="G2291">
        <f t="shared" ca="1" si="73"/>
        <v>3.2661305800454087E-2</v>
      </c>
    </row>
    <row r="2292" spans="2:7" x14ac:dyDescent="0.35">
      <c r="B2292" s="191">
        <v>42352</v>
      </c>
      <c r="C2292" s="72">
        <v>119.18</v>
      </c>
      <c r="D2292" s="192">
        <f t="shared" si="72"/>
        <v>-0.8326899049597799</v>
      </c>
      <c r="E2292">
        <v>8.6323628977658107E-3</v>
      </c>
      <c r="F2292">
        <v>2289</v>
      </c>
      <c r="G2292">
        <f t="shared" ca="1" si="73"/>
        <v>2.7039057312371391E-2</v>
      </c>
    </row>
    <row r="2293" spans="2:7" x14ac:dyDescent="0.35">
      <c r="B2293" s="191">
        <v>44594</v>
      </c>
      <c r="C2293" s="72">
        <v>712.33</v>
      </c>
      <c r="D2293" s="192">
        <f t="shared" si="72"/>
        <v>4.6359680354458428</v>
      </c>
      <c r="E2293">
        <v>8.6231309469868567E-3</v>
      </c>
      <c r="F2293">
        <v>2290</v>
      </c>
      <c r="G2293">
        <f t="shared" ca="1" si="73"/>
        <v>1.2799623998231159E-2</v>
      </c>
    </row>
    <row r="2294" spans="2:7" x14ac:dyDescent="0.35">
      <c r="B2294" s="191">
        <v>42612</v>
      </c>
      <c r="C2294" s="72">
        <v>126.39</v>
      </c>
      <c r="D2294" s="192">
        <f t="shared" si="72"/>
        <v>1.3964732650739475</v>
      </c>
      <c r="E2294">
        <v>8.6186258079961053E-3</v>
      </c>
      <c r="F2294">
        <v>2291</v>
      </c>
      <c r="G2294">
        <f t="shared" ca="1" si="73"/>
        <v>8.6112410774763799E-3</v>
      </c>
    </row>
    <row r="2295" spans="2:7" x14ac:dyDescent="0.35">
      <c r="B2295" s="191">
        <v>38912</v>
      </c>
      <c r="C2295" s="72">
        <v>52.74</v>
      </c>
      <c r="D2295" s="192">
        <f t="shared" si="72"/>
        <v>-0.44484210526315793</v>
      </c>
      <c r="E2295">
        <v>8.6058519793459354E-3</v>
      </c>
      <c r="F2295">
        <v>2292</v>
      </c>
      <c r="G2295">
        <f t="shared" ca="1" si="73"/>
        <v>1.6618292623923833E-3</v>
      </c>
    </row>
    <row r="2296" spans="2:7" x14ac:dyDescent="0.35">
      <c r="B2296" s="191">
        <v>40393</v>
      </c>
      <c r="C2296" s="72">
        <v>95</v>
      </c>
      <c r="D2296" s="192">
        <f t="shared" si="72"/>
        <v>-0.5452151850256115</v>
      </c>
      <c r="E2296">
        <v>8.5996390274976076E-3</v>
      </c>
      <c r="F2296">
        <v>2293</v>
      </c>
      <c r="G2296">
        <f t="shared" ca="1" si="73"/>
        <v>-5.2687438930728329E-3</v>
      </c>
    </row>
    <row r="2297" spans="2:7" x14ac:dyDescent="0.35">
      <c r="B2297" s="191">
        <v>43350</v>
      </c>
      <c r="C2297" s="72">
        <v>208.89</v>
      </c>
      <c r="D2297" s="192">
        <f t="shared" si="72"/>
        <v>10.862010221465077</v>
      </c>
      <c r="E2297">
        <v>8.5944667085122717E-3</v>
      </c>
      <c r="F2297">
        <v>2294</v>
      </c>
      <c r="G2297">
        <f t="shared" ca="1" si="73"/>
        <v>4.2519278504695238E-2</v>
      </c>
    </row>
    <row r="2298" spans="2:7" x14ac:dyDescent="0.35">
      <c r="B2298" s="191">
        <v>37949</v>
      </c>
      <c r="C2298" s="72">
        <v>17.61</v>
      </c>
      <c r="D2298" s="192">
        <f t="shared" si="72"/>
        <v>-0.54589994842702427</v>
      </c>
      <c r="E2298">
        <v>8.5910652920961894E-3</v>
      </c>
      <c r="F2298">
        <v>2295</v>
      </c>
      <c r="G2298">
        <f t="shared" ca="1" si="73"/>
        <v>-5.3081140288713403E-3</v>
      </c>
    </row>
    <row r="2299" spans="2:7" x14ac:dyDescent="0.35">
      <c r="B2299" s="191">
        <v>38405</v>
      </c>
      <c r="C2299" s="72">
        <v>38.78</v>
      </c>
      <c r="D2299" s="192">
        <f t="shared" si="72"/>
        <v>-0.9602981224021786</v>
      </c>
      <c r="E2299">
        <v>8.5825747724317392E-3</v>
      </c>
      <c r="F2299">
        <v>2296</v>
      </c>
      <c r="G2299">
        <f t="shared" ca="1" si="73"/>
        <v>1.3858082021448268E-2</v>
      </c>
    </row>
    <row r="2300" spans="2:7" x14ac:dyDescent="0.35">
      <c r="B2300" s="191">
        <v>45681</v>
      </c>
      <c r="C2300" s="72">
        <v>976.78</v>
      </c>
      <c r="D2300" s="192">
        <f t="shared" si="72"/>
        <v>68.030388692579507</v>
      </c>
      <c r="E2300">
        <v>8.5805445703015515E-3</v>
      </c>
      <c r="F2300">
        <v>2297</v>
      </c>
      <c r="G2300">
        <f t="shared" ca="1" si="73"/>
        <v>-2.4009362186080137E-2</v>
      </c>
    </row>
    <row r="2301" spans="2:7" x14ac:dyDescent="0.35">
      <c r="B2301" s="191">
        <v>37053</v>
      </c>
      <c r="C2301" s="72">
        <v>14.15</v>
      </c>
      <c r="D2301" s="192">
        <f t="shared" si="72"/>
        <v>-0.93970769951851374</v>
      </c>
      <c r="E2301">
        <v>8.5531004989309878E-3</v>
      </c>
      <c r="F2301">
        <v>2298</v>
      </c>
      <c r="G2301">
        <f t="shared" ca="1" si="73"/>
        <v>-4.5218285421675899E-2</v>
      </c>
    </row>
    <row r="2302" spans="2:7" x14ac:dyDescent="0.35">
      <c r="B2302" s="191">
        <v>43634</v>
      </c>
      <c r="C2302" s="72">
        <v>234.69</v>
      </c>
      <c r="D2302" s="192">
        <f t="shared" si="72"/>
        <v>-0.7503350992532074</v>
      </c>
      <c r="E2302">
        <v>8.5517834121187075E-3</v>
      </c>
      <c r="F2302">
        <v>2299</v>
      </c>
      <c r="G2302">
        <f t="shared" ca="1" si="73"/>
        <v>8.7438545055004441E-3</v>
      </c>
    </row>
    <row r="2303" spans="2:7" x14ac:dyDescent="0.35">
      <c r="B2303" s="191">
        <v>45664</v>
      </c>
      <c r="C2303" s="72">
        <v>940.02</v>
      </c>
      <c r="D2303" s="192">
        <f t="shared" si="72"/>
        <v>23.894597457627121</v>
      </c>
      <c r="E2303">
        <v>8.5510433989592904E-3</v>
      </c>
      <c r="F2303">
        <v>2300</v>
      </c>
      <c r="G2303">
        <f t="shared" ca="1" si="73"/>
        <v>2.301284197057684E-2</v>
      </c>
    </row>
    <row r="2304" spans="2:7" x14ac:dyDescent="0.35">
      <c r="B2304" s="191">
        <v>38464</v>
      </c>
      <c r="C2304" s="72">
        <v>37.76</v>
      </c>
      <c r="D2304" s="192">
        <f t="shared" si="72"/>
        <v>1.2815709969788518</v>
      </c>
      <c r="E2304">
        <v>8.5470085470085166E-3</v>
      </c>
      <c r="F2304">
        <v>2301</v>
      </c>
      <c r="G2304">
        <f t="shared" ca="1" si="73"/>
        <v>2.4420987731204231E-2</v>
      </c>
    </row>
    <row r="2305" spans="2:7" x14ac:dyDescent="0.35">
      <c r="B2305" s="191">
        <v>35152</v>
      </c>
      <c r="C2305" s="72">
        <v>16.55</v>
      </c>
      <c r="D2305" s="192">
        <f t="shared" si="72"/>
        <v>0.39898562975486063</v>
      </c>
      <c r="E2305">
        <v>8.5313833028641817E-3</v>
      </c>
      <c r="F2305">
        <v>2302</v>
      </c>
      <c r="G2305">
        <f t="shared" ca="1" si="73"/>
        <v>4.0983219971536941E-3</v>
      </c>
    </row>
    <row r="2306" spans="2:7" x14ac:dyDescent="0.35">
      <c r="B2306" s="191">
        <v>37595</v>
      </c>
      <c r="C2306" s="72">
        <v>11.83</v>
      </c>
      <c r="D2306" s="192">
        <f t="shared" si="72"/>
        <v>-0.90292935094773119</v>
      </c>
      <c r="E2306">
        <v>8.5251491901108256E-3</v>
      </c>
      <c r="F2306">
        <v>2303</v>
      </c>
      <c r="G2306">
        <f t="shared" ca="1" si="73"/>
        <v>1.2824624820473552E-2</v>
      </c>
    </row>
    <row r="2307" spans="2:7" x14ac:dyDescent="0.35">
      <c r="B2307" s="191">
        <v>41505</v>
      </c>
      <c r="C2307" s="72">
        <v>121.87</v>
      </c>
      <c r="D2307" s="192">
        <f t="shared" si="72"/>
        <v>2.1192730995648836</v>
      </c>
      <c r="E2307">
        <v>8.5236676597153505E-3</v>
      </c>
      <c r="F2307">
        <v>2304</v>
      </c>
      <c r="G2307">
        <f t="shared" ca="1" si="73"/>
        <v>-7.2290087564243176E-3</v>
      </c>
    </row>
    <row r="2308" spans="2:7" x14ac:dyDescent="0.35">
      <c r="B2308" s="191">
        <v>38478</v>
      </c>
      <c r="C2308" s="72">
        <v>39.07</v>
      </c>
      <c r="D2308" s="192">
        <f t="shared" ref="D2308:D2371" si="74">C2308/C2309-1</f>
        <v>0.13641652123327508</v>
      </c>
      <c r="E2308">
        <v>8.5183273102735768E-3</v>
      </c>
      <c r="F2308">
        <v>2305</v>
      </c>
      <c r="G2308">
        <f t="shared" ca="1" si="73"/>
        <v>-7.895748114813906E-3</v>
      </c>
    </row>
    <row r="2309" spans="2:7" x14ac:dyDescent="0.35">
      <c r="B2309" s="191">
        <v>38348</v>
      </c>
      <c r="C2309" s="72">
        <v>34.380000000000003</v>
      </c>
      <c r="D2309" s="192">
        <f t="shared" si="74"/>
        <v>-0.37021432496794282</v>
      </c>
      <c r="E2309">
        <v>8.5068935171603854E-3</v>
      </c>
      <c r="F2309">
        <v>2306</v>
      </c>
      <c r="G2309">
        <f t="shared" ref="G2309:G2372" ca="1" si="75">_xlfn.NORM.INV(RAND(),M$5,M$6)</f>
        <v>2.3919690829351657E-2</v>
      </c>
    </row>
    <row r="2310" spans="2:7" x14ac:dyDescent="0.35">
      <c r="B2310" s="191">
        <v>39962</v>
      </c>
      <c r="C2310" s="72">
        <v>54.59</v>
      </c>
      <c r="D2310" s="192">
        <f t="shared" si="74"/>
        <v>-0.80923259714844842</v>
      </c>
      <c r="E2310">
        <v>8.4980602253832416E-3</v>
      </c>
      <c r="F2310">
        <v>2307</v>
      </c>
      <c r="G2310">
        <f t="shared" ca="1" si="75"/>
        <v>1.6030228552801153E-2</v>
      </c>
    </row>
    <row r="2311" spans="2:7" x14ac:dyDescent="0.35">
      <c r="B2311" s="191">
        <v>43794</v>
      </c>
      <c r="C2311" s="72">
        <v>286.16000000000003</v>
      </c>
      <c r="D2311" s="192">
        <f t="shared" si="74"/>
        <v>3.1544715447154479</v>
      </c>
      <c r="E2311">
        <v>8.4933920704846066E-3</v>
      </c>
      <c r="F2311">
        <v>2308</v>
      </c>
      <c r="G2311">
        <f t="shared" ca="1" si="75"/>
        <v>2.6176734246281395E-2</v>
      </c>
    </row>
    <row r="2312" spans="2:7" x14ac:dyDescent="0.35">
      <c r="B2312" s="191">
        <v>40869</v>
      </c>
      <c r="C2312" s="72">
        <v>68.88</v>
      </c>
      <c r="D2312" s="192">
        <f t="shared" si="74"/>
        <v>4.7979797979797976</v>
      </c>
      <c r="E2312">
        <v>8.4919472913616012E-3</v>
      </c>
      <c r="F2312">
        <v>2309</v>
      </c>
      <c r="G2312">
        <f t="shared" ca="1" si="75"/>
        <v>-2.631959108168911E-2</v>
      </c>
    </row>
    <row r="2313" spans="2:7" x14ac:dyDescent="0.35">
      <c r="B2313" s="191">
        <v>37600</v>
      </c>
      <c r="C2313" s="72">
        <v>11.88</v>
      </c>
      <c r="D2313" s="192">
        <f t="shared" si="74"/>
        <v>-0.23106796116504846</v>
      </c>
      <c r="E2313">
        <v>8.4889643463499365E-3</v>
      </c>
      <c r="F2313">
        <v>2310</v>
      </c>
      <c r="G2313">
        <f t="shared" ca="1" si="75"/>
        <v>-1.8036732504362182E-3</v>
      </c>
    </row>
    <row r="2314" spans="2:7" x14ac:dyDescent="0.35">
      <c r="B2314" s="191">
        <v>36734</v>
      </c>
      <c r="C2314" s="72">
        <v>15.45</v>
      </c>
      <c r="D2314" s="192">
        <f t="shared" si="74"/>
        <v>0.44123134328358193</v>
      </c>
      <c r="E2314">
        <v>8.4856396866839212E-3</v>
      </c>
      <c r="F2314">
        <v>2311</v>
      </c>
      <c r="G2314">
        <f t="shared" ca="1" si="75"/>
        <v>2.3009411216913581E-2</v>
      </c>
    </row>
    <row r="2315" spans="2:7" x14ac:dyDescent="0.35">
      <c r="B2315" s="191">
        <v>37410</v>
      </c>
      <c r="C2315" s="72">
        <v>10.72</v>
      </c>
      <c r="D2315" s="192">
        <f t="shared" si="74"/>
        <v>-0.99083682366014192</v>
      </c>
      <c r="E2315">
        <v>8.4666039510818969E-3</v>
      </c>
      <c r="F2315">
        <v>2312</v>
      </c>
      <c r="G2315">
        <f t="shared" ca="1" si="75"/>
        <v>3.3801537273442248E-2</v>
      </c>
    </row>
    <row r="2316" spans="2:7" x14ac:dyDescent="0.35">
      <c r="B2316" s="191">
        <v>46008</v>
      </c>
      <c r="C2316" s="72">
        <v>1169.9000000000001</v>
      </c>
      <c r="D2316" s="192">
        <f t="shared" si="74"/>
        <v>74.380154639175259</v>
      </c>
      <c r="E2316">
        <v>8.4649334528654752E-3</v>
      </c>
      <c r="F2316">
        <v>2313</v>
      </c>
      <c r="G2316">
        <f t="shared" ca="1" si="75"/>
        <v>-9.7181392831116088E-4</v>
      </c>
    </row>
    <row r="2317" spans="2:7" x14ac:dyDescent="0.35">
      <c r="B2317" s="191">
        <v>35495</v>
      </c>
      <c r="C2317" s="72">
        <v>15.52</v>
      </c>
      <c r="D2317" s="192">
        <f t="shared" si="74"/>
        <v>-6.4391500321958617E-4</v>
      </c>
      <c r="E2317">
        <v>8.447043534762777E-3</v>
      </c>
      <c r="F2317">
        <v>2314</v>
      </c>
      <c r="G2317">
        <f t="shared" ca="1" si="75"/>
        <v>-1.2516595812262164E-2</v>
      </c>
    </row>
    <row r="2318" spans="2:7" x14ac:dyDescent="0.35">
      <c r="B2318" s="191">
        <v>37774</v>
      </c>
      <c r="C2318" s="72">
        <v>15.53</v>
      </c>
      <c r="D2318" s="192">
        <f t="shared" si="74"/>
        <v>-0.97758857060393967</v>
      </c>
      <c r="E2318">
        <v>8.4415584415584721E-3</v>
      </c>
      <c r="F2318">
        <v>2315</v>
      </c>
      <c r="G2318">
        <f t="shared" ca="1" si="75"/>
        <v>1.4755816119407654E-2</v>
      </c>
    </row>
    <row r="2319" spans="2:7" x14ac:dyDescent="0.35">
      <c r="B2319" s="191">
        <v>44707</v>
      </c>
      <c r="C2319" s="72">
        <v>692.95</v>
      </c>
      <c r="D2319" s="192">
        <f t="shared" si="74"/>
        <v>5.5151372696502445</v>
      </c>
      <c r="E2319">
        <v>8.4406606999927192E-3</v>
      </c>
      <c r="F2319">
        <v>2316</v>
      </c>
      <c r="G2319">
        <f t="shared" ca="1" si="75"/>
        <v>1.453782425167351E-2</v>
      </c>
    </row>
    <row r="2320" spans="2:7" x14ac:dyDescent="0.35">
      <c r="B2320" s="191">
        <v>42450</v>
      </c>
      <c r="C2320" s="72">
        <v>106.36</v>
      </c>
      <c r="D2320" s="192">
        <f t="shared" si="74"/>
        <v>-0.82256476986470473</v>
      </c>
      <c r="E2320">
        <v>8.4384185076324947E-3</v>
      </c>
      <c r="F2320">
        <v>2317</v>
      </c>
      <c r="G2320">
        <f t="shared" ca="1" si="75"/>
        <v>2.1024627600288278E-2</v>
      </c>
    </row>
    <row r="2321" spans="2:7" x14ac:dyDescent="0.35">
      <c r="B2321" s="191">
        <v>44243</v>
      </c>
      <c r="C2321" s="72">
        <v>599.42999999999995</v>
      </c>
      <c r="D2321" s="192">
        <f t="shared" si="74"/>
        <v>-6.2438414014233334E-2</v>
      </c>
      <c r="E2321">
        <v>8.4283839709295982E-3</v>
      </c>
      <c r="F2321">
        <v>2318</v>
      </c>
      <c r="G2321">
        <f t="shared" ca="1" si="75"/>
        <v>-1.3829504580658758E-2</v>
      </c>
    </row>
    <row r="2322" spans="2:7" x14ac:dyDescent="0.35">
      <c r="B2322" s="191">
        <v>44312</v>
      </c>
      <c r="C2322" s="72">
        <v>639.35</v>
      </c>
      <c r="D2322" s="192">
        <f t="shared" si="74"/>
        <v>3.9906330497228941</v>
      </c>
      <c r="E2322">
        <v>8.4225800854875743E-3</v>
      </c>
      <c r="F2322">
        <v>2319</v>
      </c>
      <c r="G2322">
        <f t="shared" ca="1" si="75"/>
        <v>-1.280813670262524E-2</v>
      </c>
    </row>
    <row r="2323" spans="2:7" x14ac:dyDescent="0.35">
      <c r="B2323" s="191">
        <v>41607</v>
      </c>
      <c r="C2323" s="72">
        <v>128.11000000000001</v>
      </c>
      <c r="D2323" s="192">
        <f t="shared" si="74"/>
        <v>0.4255035050628686</v>
      </c>
      <c r="E2323">
        <v>8.4225440806044993E-3</v>
      </c>
      <c r="F2323">
        <v>2320</v>
      </c>
      <c r="G2323">
        <f t="shared" ca="1" si="75"/>
        <v>2.6348163262625598E-3</v>
      </c>
    </row>
    <row r="2324" spans="2:7" x14ac:dyDescent="0.35">
      <c r="B2324" s="191">
        <v>41052</v>
      </c>
      <c r="C2324" s="72">
        <v>89.87</v>
      </c>
      <c r="D2324" s="192">
        <f t="shared" si="74"/>
        <v>3.1664348632359758</v>
      </c>
      <c r="E2324">
        <v>8.4156193895870146E-3</v>
      </c>
      <c r="F2324">
        <v>2321</v>
      </c>
      <c r="G2324">
        <f t="shared" ca="1" si="75"/>
        <v>3.7481348556631044E-2</v>
      </c>
    </row>
    <row r="2325" spans="2:7" x14ac:dyDescent="0.35">
      <c r="B2325" s="191">
        <v>38071</v>
      </c>
      <c r="C2325" s="72">
        <v>21.57</v>
      </c>
      <c r="D2325" s="192">
        <f t="shared" si="74"/>
        <v>-0.80649502108190541</v>
      </c>
      <c r="E2325">
        <v>8.4151472650770831E-3</v>
      </c>
      <c r="F2325">
        <v>2322</v>
      </c>
      <c r="G2325">
        <f t="shared" ca="1" si="75"/>
        <v>-8.392673693617219E-3</v>
      </c>
    </row>
    <row r="2326" spans="2:7" x14ac:dyDescent="0.35">
      <c r="B2326" s="191">
        <v>41179</v>
      </c>
      <c r="C2326" s="72">
        <v>111.47</v>
      </c>
      <c r="D2326" s="192">
        <f t="shared" si="74"/>
        <v>4.4695780176643769</v>
      </c>
      <c r="E2326">
        <v>8.4132440745430248E-3</v>
      </c>
      <c r="F2326">
        <v>2323</v>
      </c>
      <c r="G2326">
        <f t="shared" ca="1" si="75"/>
        <v>9.5247461887299403E-3</v>
      </c>
    </row>
    <row r="2327" spans="2:7" x14ac:dyDescent="0.35">
      <c r="B2327" s="191">
        <v>36705</v>
      </c>
      <c r="C2327" s="72">
        <v>20.38</v>
      </c>
      <c r="D2327" s="192">
        <f t="shared" si="74"/>
        <v>-0.97398419648441992</v>
      </c>
      <c r="E2327">
        <v>8.4116773874318707E-3</v>
      </c>
      <c r="F2327">
        <v>2324</v>
      </c>
      <c r="G2327">
        <f t="shared" ca="1" si="75"/>
        <v>-3.3012651282822707E-2</v>
      </c>
    </row>
    <row r="2328" spans="2:7" x14ac:dyDescent="0.35">
      <c r="B2328" s="191">
        <v>44907</v>
      </c>
      <c r="C2328" s="72">
        <v>783.37</v>
      </c>
      <c r="D2328" s="192">
        <f t="shared" si="74"/>
        <v>6.1717476883640021</v>
      </c>
      <c r="E2328">
        <v>8.4058493383449839E-3</v>
      </c>
      <c r="F2328">
        <v>2325</v>
      </c>
      <c r="G2328">
        <f t="shared" ca="1" si="75"/>
        <v>2.8505487434641374E-2</v>
      </c>
    </row>
    <row r="2329" spans="2:7" x14ac:dyDescent="0.35">
      <c r="B2329" s="191">
        <v>41124</v>
      </c>
      <c r="C2329" s="72">
        <v>109.23</v>
      </c>
      <c r="D2329" s="192">
        <f t="shared" si="74"/>
        <v>2.6373626373626373</v>
      </c>
      <c r="E2329">
        <v>8.4010339734121864E-3</v>
      </c>
      <c r="F2329">
        <v>2326</v>
      </c>
      <c r="G2329">
        <f t="shared" ca="1" si="75"/>
        <v>-9.5639838866872862E-4</v>
      </c>
    </row>
    <row r="2330" spans="2:7" x14ac:dyDescent="0.35">
      <c r="B2330" s="191">
        <v>38232</v>
      </c>
      <c r="C2330" s="72">
        <v>30.03</v>
      </c>
      <c r="D2330" s="192">
        <f t="shared" si="74"/>
        <v>-0.97228503133277344</v>
      </c>
      <c r="E2330">
        <v>8.3948959032908999E-3</v>
      </c>
      <c r="F2330">
        <v>2327</v>
      </c>
      <c r="G2330">
        <f t="shared" ca="1" si="75"/>
        <v>-8.0934753409967249E-3</v>
      </c>
    </row>
    <row r="2331" spans="2:7" x14ac:dyDescent="0.35">
      <c r="B2331" s="191">
        <v>46097</v>
      </c>
      <c r="C2331" s="72">
        <v>1083.53</v>
      </c>
      <c r="D2331" s="192">
        <f t="shared" si="74"/>
        <v>2.9599574298257103E-2</v>
      </c>
      <c r="E2331">
        <v>8.3945240155978151E-3</v>
      </c>
      <c r="F2331">
        <v>2328</v>
      </c>
      <c r="G2331">
        <f t="shared" ca="1" si="75"/>
        <v>-6.3565533733781515E-2</v>
      </c>
    </row>
    <row r="2332" spans="2:7" x14ac:dyDescent="0.35">
      <c r="B2332" s="191">
        <v>45446</v>
      </c>
      <c r="C2332" s="72">
        <v>1052.3800000000001</v>
      </c>
      <c r="D2332" s="192">
        <f t="shared" si="74"/>
        <v>20.324822695035461</v>
      </c>
      <c r="E2332">
        <v>8.3938598340393966E-3</v>
      </c>
      <c r="F2332">
        <v>2329</v>
      </c>
      <c r="G2332">
        <f t="shared" ca="1" si="75"/>
        <v>4.5083713752737111E-3</v>
      </c>
    </row>
    <row r="2333" spans="2:7" x14ac:dyDescent="0.35">
      <c r="B2333" s="191">
        <v>39842</v>
      </c>
      <c r="C2333" s="72">
        <v>49.35</v>
      </c>
      <c r="D2333" s="192">
        <f t="shared" si="74"/>
        <v>4.1246105919003115</v>
      </c>
      <c r="E2333">
        <v>8.3776052308950355E-3</v>
      </c>
      <c r="F2333">
        <v>2330</v>
      </c>
      <c r="G2333">
        <f t="shared" ca="1" si="75"/>
        <v>-1.7092532078706063E-2</v>
      </c>
    </row>
    <row r="2334" spans="2:7" x14ac:dyDescent="0.35">
      <c r="B2334" s="191">
        <v>37099</v>
      </c>
      <c r="C2334" s="72">
        <v>9.6300000000000008</v>
      </c>
      <c r="D2334" s="192">
        <f t="shared" si="74"/>
        <v>-0.42882562277580061</v>
      </c>
      <c r="E2334">
        <v>8.3769633507853047E-3</v>
      </c>
      <c r="F2334">
        <v>2331</v>
      </c>
      <c r="G2334">
        <f t="shared" ca="1" si="75"/>
        <v>2.6798335513036089E-2</v>
      </c>
    </row>
    <row r="2335" spans="2:7" x14ac:dyDescent="0.35">
      <c r="B2335" s="191">
        <v>36060</v>
      </c>
      <c r="C2335" s="72">
        <v>16.86</v>
      </c>
      <c r="D2335" s="192">
        <f t="shared" si="74"/>
        <v>-0.9788700621616202</v>
      </c>
      <c r="E2335">
        <v>8.3732057416268102E-3</v>
      </c>
      <c r="F2335">
        <v>2332</v>
      </c>
      <c r="G2335">
        <f t="shared" ca="1" si="75"/>
        <v>3.3942026462809825E-2</v>
      </c>
    </row>
    <row r="2336" spans="2:7" x14ac:dyDescent="0.35">
      <c r="B2336" s="191">
        <v>44811</v>
      </c>
      <c r="C2336" s="72">
        <v>797.92</v>
      </c>
      <c r="D2336" s="192">
        <f t="shared" si="74"/>
        <v>-0.27467752638420495</v>
      </c>
      <c r="E2336">
        <v>8.3659800328572675E-3</v>
      </c>
      <c r="F2336">
        <v>2333</v>
      </c>
      <c r="G2336">
        <f t="shared" ca="1" si="75"/>
        <v>-1.9475267949025526E-2</v>
      </c>
    </row>
    <row r="2337" spans="2:7" x14ac:dyDescent="0.35">
      <c r="B2337" s="191">
        <v>45831</v>
      </c>
      <c r="C2337" s="72">
        <v>1100.0899999999999</v>
      </c>
      <c r="D2337" s="192">
        <f t="shared" si="74"/>
        <v>31.537414965986393</v>
      </c>
      <c r="E2337">
        <v>8.3595332593928706E-3</v>
      </c>
      <c r="F2337">
        <v>2334</v>
      </c>
      <c r="G2337">
        <f t="shared" ca="1" si="75"/>
        <v>-2.3239211062613362E-2</v>
      </c>
    </row>
    <row r="2338" spans="2:7" x14ac:dyDescent="0.35">
      <c r="B2338" s="191">
        <v>38365</v>
      </c>
      <c r="C2338" s="72">
        <v>33.81</v>
      </c>
      <c r="D2338" s="192">
        <f t="shared" si="74"/>
        <v>-0.69246861924686187</v>
      </c>
      <c r="E2338">
        <v>8.3507306889352151E-3</v>
      </c>
      <c r="F2338">
        <v>2335</v>
      </c>
      <c r="G2338">
        <f t="shared" ca="1" si="75"/>
        <v>-4.7160175088257358E-2</v>
      </c>
    </row>
    <row r="2339" spans="2:7" x14ac:dyDescent="0.35">
      <c r="B2339" s="191">
        <v>42703</v>
      </c>
      <c r="C2339" s="72">
        <v>109.94</v>
      </c>
      <c r="D2339" s="192">
        <f t="shared" si="74"/>
        <v>-0.80135513596530861</v>
      </c>
      <c r="E2339">
        <v>8.3463266990735363E-3</v>
      </c>
      <c r="F2339">
        <v>2336</v>
      </c>
      <c r="G2339">
        <f t="shared" ca="1" si="75"/>
        <v>-2.830922185263663E-2</v>
      </c>
    </row>
    <row r="2340" spans="2:7" x14ac:dyDescent="0.35">
      <c r="B2340" s="191">
        <v>44230</v>
      </c>
      <c r="C2340" s="72">
        <v>553.45000000000005</v>
      </c>
      <c r="D2340" s="192">
        <f t="shared" si="74"/>
        <v>8.7215879149833135</v>
      </c>
      <c r="E2340">
        <v>8.3444167106965228E-3</v>
      </c>
      <c r="F2340">
        <v>2337</v>
      </c>
      <c r="G2340">
        <f t="shared" ca="1" si="75"/>
        <v>-4.1952834432347583E-2</v>
      </c>
    </row>
    <row r="2341" spans="2:7" x14ac:dyDescent="0.35">
      <c r="B2341" s="191">
        <v>39682</v>
      </c>
      <c r="C2341" s="72">
        <v>56.93</v>
      </c>
      <c r="D2341" s="192">
        <f t="shared" si="74"/>
        <v>0.30364094343943204</v>
      </c>
      <c r="E2341">
        <v>8.3244775061990239E-3</v>
      </c>
      <c r="F2341">
        <v>2338</v>
      </c>
      <c r="G2341">
        <f t="shared" ca="1" si="75"/>
        <v>-1.8943682665460548E-2</v>
      </c>
    </row>
    <row r="2342" spans="2:7" x14ac:dyDescent="0.35">
      <c r="B2342" s="191">
        <v>39797</v>
      </c>
      <c r="C2342" s="72">
        <v>43.67</v>
      </c>
      <c r="D2342" s="192">
        <f t="shared" si="74"/>
        <v>1.3994505494505498</v>
      </c>
      <c r="E2342">
        <v>8.3121680905102746E-3</v>
      </c>
      <c r="F2342">
        <v>2339</v>
      </c>
      <c r="G2342">
        <f t="shared" ca="1" si="75"/>
        <v>3.323303734719884E-3</v>
      </c>
    </row>
    <row r="2343" spans="2:7" x14ac:dyDescent="0.35">
      <c r="B2343" s="191">
        <v>36117</v>
      </c>
      <c r="C2343" s="72">
        <v>18.2</v>
      </c>
      <c r="D2343" s="192">
        <f t="shared" si="74"/>
        <v>-0.63490471414242733</v>
      </c>
      <c r="E2343">
        <v>8.310249307479145E-3</v>
      </c>
      <c r="F2343">
        <v>2340</v>
      </c>
      <c r="G2343">
        <f t="shared" ca="1" si="75"/>
        <v>2.1640686780106659E-2</v>
      </c>
    </row>
    <row r="2344" spans="2:7" x14ac:dyDescent="0.35">
      <c r="B2344" s="191">
        <v>39128</v>
      </c>
      <c r="C2344" s="72">
        <v>49.85</v>
      </c>
      <c r="D2344" s="192">
        <f t="shared" si="74"/>
        <v>2.7257100149476829</v>
      </c>
      <c r="E2344">
        <v>8.2928802588997375E-3</v>
      </c>
      <c r="F2344">
        <v>2341</v>
      </c>
      <c r="G2344">
        <f t="shared" ca="1" si="75"/>
        <v>-2.9890707044826655E-2</v>
      </c>
    </row>
    <row r="2345" spans="2:7" x14ac:dyDescent="0.35">
      <c r="B2345" s="191">
        <v>37020</v>
      </c>
      <c r="C2345" s="72">
        <v>13.38</v>
      </c>
      <c r="D2345" s="192">
        <f t="shared" si="74"/>
        <v>-0.8990874123237047</v>
      </c>
      <c r="E2345">
        <v>8.2893745290129051E-3</v>
      </c>
      <c r="F2345">
        <v>2342</v>
      </c>
      <c r="G2345">
        <f t="shared" ca="1" si="75"/>
        <v>-3.1303391159468008E-2</v>
      </c>
    </row>
    <row r="2346" spans="2:7" x14ac:dyDescent="0.35">
      <c r="B2346" s="191">
        <v>41862</v>
      </c>
      <c r="C2346" s="72">
        <v>132.59</v>
      </c>
      <c r="D2346" s="192">
        <f t="shared" si="74"/>
        <v>0.62607309296051006</v>
      </c>
      <c r="E2346">
        <v>8.2889733840303403E-3</v>
      </c>
      <c r="F2346">
        <v>2343</v>
      </c>
      <c r="G2346">
        <f t="shared" ca="1" si="75"/>
        <v>1.9198447409924407E-2</v>
      </c>
    </row>
    <row r="2347" spans="2:7" x14ac:dyDescent="0.35">
      <c r="B2347" s="191">
        <v>40938</v>
      </c>
      <c r="C2347" s="72">
        <v>81.540000000000006</v>
      </c>
      <c r="D2347" s="192">
        <f t="shared" si="74"/>
        <v>3.7824046920821113</v>
      </c>
      <c r="E2347">
        <v>8.2849016940769182E-3</v>
      </c>
      <c r="F2347">
        <v>2344</v>
      </c>
      <c r="G2347">
        <f t="shared" ca="1" si="75"/>
        <v>-1.4683093279146242E-2</v>
      </c>
    </row>
    <row r="2348" spans="2:7" x14ac:dyDescent="0.35">
      <c r="B2348" s="191">
        <v>36906</v>
      </c>
      <c r="C2348" s="72">
        <v>17.05</v>
      </c>
      <c r="D2348" s="192">
        <f t="shared" si="74"/>
        <v>-0.98222402935902253</v>
      </c>
      <c r="E2348">
        <v>8.2791247782376676E-3</v>
      </c>
      <c r="F2348">
        <v>2345</v>
      </c>
      <c r="G2348">
        <f t="shared" ca="1" si="75"/>
        <v>-2.2515006036746013E-2</v>
      </c>
    </row>
    <row r="2349" spans="2:7" x14ac:dyDescent="0.35">
      <c r="B2349" s="191">
        <v>45632</v>
      </c>
      <c r="C2349" s="72">
        <v>959.16</v>
      </c>
      <c r="D2349" s="192">
        <f t="shared" si="74"/>
        <v>7.2700465597516803</v>
      </c>
      <c r="E2349">
        <v>8.2729766948039796E-3</v>
      </c>
      <c r="F2349">
        <v>2346</v>
      </c>
      <c r="G2349">
        <f t="shared" ca="1" si="75"/>
        <v>2.5750985684677746E-2</v>
      </c>
    </row>
    <row r="2350" spans="2:7" x14ac:dyDescent="0.35">
      <c r="B2350" s="191">
        <v>42753</v>
      </c>
      <c r="C2350" s="72">
        <v>115.98</v>
      </c>
      <c r="D2350" s="192">
        <f t="shared" si="74"/>
        <v>0.26532838751909238</v>
      </c>
      <c r="E2350">
        <v>8.2587151177953011E-3</v>
      </c>
      <c r="F2350">
        <v>2347</v>
      </c>
      <c r="G2350">
        <f t="shared" ca="1" si="75"/>
        <v>2.4111581563326628E-2</v>
      </c>
    </row>
    <row r="2351" spans="2:7" x14ac:dyDescent="0.35">
      <c r="B2351" s="191">
        <v>40995</v>
      </c>
      <c r="C2351" s="72">
        <v>91.66</v>
      </c>
      <c r="D2351" s="192">
        <f t="shared" si="74"/>
        <v>0.43802949482271725</v>
      </c>
      <c r="E2351">
        <v>8.2499175008250436E-3</v>
      </c>
      <c r="F2351">
        <v>2348</v>
      </c>
      <c r="G2351">
        <f t="shared" ca="1" si="75"/>
        <v>-3.5998450500980918E-2</v>
      </c>
    </row>
    <row r="2352" spans="2:7" x14ac:dyDescent="0.35">
      <c r="B2352" s="191">
        <v>39276</v>
      </c>
      <c r="C2352" s="72">
        <v>63.74</v>
      </c>
      <c r="D2352" s="192">
        <f t="shared" si="74"/>
        <v>-0.9347841656690915</v>
      </c>
      <c r="E2352">
        <v>8.2252451755773226E-3</v>
      </c>
      <c r="F2352">
        <v>2349</v>
      </c>
      <c r="G2352">
        <f t="shared" ca="1" si="75"/>
        <v>-9.1040810800039566E-3</v>
      </c>
    </row>
    <row r="2353" spans="2:7" x14ac:dyDescent="0.35">
      <c r="B2353" s="191">
        <v>45604</v>
      </c>
      <c r="C2353" s="72">
        <v>977.37</v>
      </c>
      <c r="D2353" s="192">
        <f t="shared" si="74"/>
        <v>8.7154075546719696</v>
      </c>
      <c r="E2353">
        <v>8.2215803589849035E-3</v>
      </c>
      <c r="F2353">
        <v>2350</v>
      </c>
      <c r="G2353">
        <f t="shared" ca="1" si="75"/>
        <v>-5.2719618585334261E-3</v>
      </c>
    </row>
    <row r="2354" spans="2:7" x14ac:dyDescent="0.35">
      <c r="B2354" s="191">
        <v>40427</v>
      </c>
      <c r="C2354" s="72">
        <v>100.6</v>
      </c>
      <c r="D2354" s="192">
        <f t="shared" si="74"/>
        <v>-0.89393108683733291</v>
      </c>
      <c r="E2354">
        <v>8.2180797755060375E-3</v>
      </c>
      <c r="F2354">
        <v>2351</v>
      </c>
      <c r="G2354">
        <f t="shared" ca="1" si="75"/>
        <v>-1.8161146868094433E-2</v>
      </c>
    </row>
    <row r="2355" spans="2:7" x14ac:dyDescent="0.35">
      <c r="B2355" s="191">
        <v>45622</v>
      </c>
      <c r="C2355" s="72">
        <v>948.44</v>
      </c>
      <c r="D2355" s="192">
        <f t="shared" si="74"/>
        <v>14.13629109479732</v>
      </c>
      <c r="E2355">
        <v>8.2171976485845288E-3</v>
      </c>
      <c r="F2355">
        <v>2352</v>
      </c>
      <c r="G2355">
        <f t="shared" ca="1" si="75"/>
        <v>3.6677846022410816E-2</v>
      </c>
    </row>
    <row r="2356" spans="2:7" x14ac:dyDescent="0.35">
      <c r="B2356" s="191">
        <v>39370</v>
      </c>
      <c r="C2356" s="72">
        <v>62.66</v>
      </c>
      <c r="D2356" s="192">
        <f t="shared" si="74"/>
        <v>0.45653184565318439</v>
      </c>
      <c r="E2356">
        <v>8.2059533386966699E-3</v>
      </c>
      <c r="F2356">
        <v>2353</v>
      </c>
      <c r="G2356">
        <f t="shared" ca="1" si="75"/>
        <v>2.638803771024698E-3</v>
      </c>
    </row>
    <row r="2357" spans="2:7" x14ac:dyDescent="0.35">
      <c r="B2357" s="191">
        <v>39885</v>
      </c>
      <c r="C2357" s="72">
        <v>43.02</v>
      </c>
      <c r="D2357" s="192">
        <f t="shared" si="74"/>
        <v>0.94308943089430897</v>
      </c>
      <c r="E2357">
        <v>8.2024841809233973E-3</v>
      </c>
      <c r="F2357">
        <v>2354</v>
      </c>
      <c r="G2357">
        <f t="shared" ca="1" si="75"/>
        <v>-3.5152412895858021E-2</v>
      </c>
    </row>
    <row r="2358" spans="2:7" x14ac:dyDescent="0.35">
      <c r="B2358" s="191">
        <v>35937</v>
      </c>
      <c r="C2358" s="72">
        <v>22.14</v>
      </c>
      <c r="D2358" s="192">
        <f t="shared" si="74"/>
        <v>0.99459459459459465</v>
      </c>
      <c r="E2358">
        <v>8.1967213114753079E-3</v>
      </c>
      <c r="F2358">
        <v>2355</v>
      </c>
      <c r="G2358">
        <f t="shared" ca="1" si="75"/>
        <v>8.3370074137853224E-3</v>
      </c>
    </row>
    <row r="2359" spans="2:7" x14ac:dyDescent="0.35">
      <c r="B2359" s="191">
        <v>37488</v>
      </c>
      <c r="C2359" s="72">
        <v>11.1</v>
      </c>
      <c r="D2359" s="192">
        <f t="shared" si="74"/>
        <v>-0.78071908336625839</v>
      </c>
      <c r="E2359">
        <v>8.1743869209809361E-3</v>
      </c>
      <c r="F2359">
        <v>2356</v>
      </c>
      <c r="G2359">
        <f t="shared" ca="1" si="75"/>
        <v>-2.4324158606065276E-2</v>
      </c>
    </row>
    <row r="2360" spans="2:7" x14ac:dyDescent="0.35">
      <c r="B2360" s="191">
        <v>38567</v>
      </c>
      <c r="C2360" s="72">
        <v>50.62</v>
      </c>
      <c r="D2360" s="192">
        <f t="shared" si="74"/>
        <v>-0.95555204327134147</v>
      </c>
      <c r="E2360">
        <v>8.1657040430191952E-3</v>
      </c>
      <c r="F2360">
        <v>2357</v>
      </c>
      <c r="G2360">
        <f t="shared" ca="1" si="75"/>
        <v>4.4985154486681979E-2</v>
      </c>
    </row>
    <row r="2361" spans="2:7" x14ac:dyDescent="0.35">
      <c r="B2361" s="191">
        <v>46070</v>
      </c>
      <c r="C2361" s="72">
        <v>1138.8599999999999</v>
      </c>
      <c r="D2361" s="192">
        <f t="shared" si="74"/>
        <v>45.051758997169422</v>
      </c>
      <c r="E2361">
        <v>8.1618922842674468E-3</v>
      </c>
      <c r="F2361">
        <v>2358</v>
      </c>
      <c r="G2361">
        <f t="shared" ca="1" si="75"/>
        <v>1.1451608371833216E-2</v>
      </c>
    </row>
    <row r="2362" spans="2:7" x14ac:dyDescent="0.35">
      <c r="B2362" s="191">
        <v>36262</v>
      </c>
      <c r="C2362" s="72">
        <v>24.73</v>
      </c>
      <c r="D2362" s="192">
        <f t="shared" si="74"/>
        <v>-4.7747400847131249E-2</v>
      </c>
      <c r="E2362">
        <v>8.153281695882475E-3</v>
      </c>
      <c r="F2362">
        <v>2359</v>
      </c>
      <c r="G2362">
        <f t="shared" ca="1" si="75"/>
        <v>-4.5457501800410721E-2</v>
      </c>
    </row>
    <row r="2363" spans="2:7" x14ac:dyDescent="0.35">
      <c r="B2363" s="191">
        <v>36224</v>
      </c>
      <c r="C2363" s="72">
        <v>25.97</v>
      </c>
      <c r="D2363" s="192">
        <f t="shared" si="74"/>
        <v>-0.75619601952684945</v>
      </c>
      <c r="E2363">
        <v>8.152173913043459E-3</v>
      </c>
      <c r="F2363">
        <v>2360</v>
      </c>
      <c r="G2363">
        <f t="shared" ca="1" si="75"/>
        <v>3.4232651652682862E-2</v>
      </c>
    </row>
    <row r="2364" spans="2:7" x14ac:dyDescent="0.35">
      <c r="B2364" s="191">
        <v>40472</v>
      </c>
      <c r="C2364" s="72">
        <v>106.52</v>
      </c>
      <c r="D2364" s="192">
        <f t="shared" si="74"/>
        <v>0.45618591934381381</v>
      </c>
      <c r="E2364">
        <v>8.1393147832671264E-3</v>
      </c>
      <c r="F2364">
        <v>2361</v>
      </c>
      <c r="G2364">
        <f t="shared" ca="1" si="75"/>
        <v>2.7753110813091321E-2</v>
      </c>
    </row>
    <row r="2365" spans="2:7" x14ac:dyDescent="0.35">
      <c r="B2365" s="191">
        <v>38763</v>
      </c>
      <c r="C2365" s="72">
        <v>73.150000000000006</v>
      </c>
      <c r="D2365" s="192">
        <f t="shared" si="74"/>
        <v>-0.64128089446841896</v>
      </c>
      <c r="E2365">
        <v>8.1312017640573497E-3</v>
      </c>
      <c r="F2365">
        <v>2362</v>
      </c>
      <c r="G2365">
        <f t="shared" ca="1" si="75"/>
        <v>-1.5500896230775925E-2</v>
      </c>
    </row>
    <row r="2366" spans="2:7" x14ac:dyDescent="0.35">
      <c r="B2366" s="191">
        <v>43430</v>
      </c>
      <c r="C2366" s="72">
        <v>203.92</v>
      </c>
      <c r="D2366" s="192">
        <f t="shared" si="74"/>
        <v>3.4301542472300666</v>
      </c>
      <c r="E2366">
        <v>8.1075736602729265E-3</v>
      </c>
      <c r="F2366">
        <v>2363</v>
      </c>
      <c r="G2366">
        <f t="shared" ca="1" si="75"/>
        <v>2.7039508142904432E-2</v>
      </c>
    </row>
    <row r="2367" spans="2:7" x14ac:dyDescent="0.35">
      <c r="B2367" s="191">
        <v>39903</v>
      </c>
      <c r="C2367" s="72">
        <v>46.03</v>
      </c>
      <c r="D2367" s="192">
        <f t="shared" si="74"/>
        <v>-0.93357385092719536</v>
      </c>
      <c r="E2367">
        <v>8.1033727551469426E-3</v>
      </c>
      <c r="F2367">
        <v>2364</v>
      </c>
      <c r="G2367">
        <f t="shared" ca="1" si="75"/>
        <v>-3.6374843022398018E-2</v>
      </c>
    </row>
    <row r="2368" spans="2:7" x14ac:dyDescent="0.35">
      <c r="B2368" s="191">
        <v>44634</v>
      </c>
      <c r="C2368" s="72">
        <v>692.95</v>
      </c>
      <c r="D2368" s="192">
        <f t="shared" si="74"/>
        <v>7.698845091639468</v>
      </c>
      <c r="E2368">
        <v>8.1032325642294012E-3</v>
      </c>
      <c r="F2368">
        <v>2365</v>
      </c>
      <c r="G2368">
        <f t="shared" ca="1" si="75"/>
        <v>1.8922883923328013E-2</v>
      </c>
    </row>
    <row r="2369" spans="2:7" x14ac:dyDescent="0.35">
      <c r="B2369" s="191">
        <v>40287</v>
      </c>
      <c r="C2369" s="72">
        <v>79.66</v>
      </c>
      <c r="D2369" s="192">
        <f t="shared" si="74"/>
        <v>5.3983935742971889</v>
      </c>
      <c r="E2369">
        <v>8.0992153885093288E-3</v>
      </c>
      <c r="F2369">
        <v>2366</v>
      </c>
      <c r="G2369">
        <f t="shared" ca="1" si="75"/>
        <v>7.3187471430934325E-3</v>
      </c>
    </row>
    <row r="2370" spans="2:7" x14ac:dyDescent="0.35">
      <c r="B2370" s="191">
        <v>37456</v>
      </c>
      <c r="C2370" s="72">
        <v>12.45</v>
      </c>
      <c r="D2370" s="192">
        <f t="shared" si="74"/>
        <v>-0.77811441810728921</v>
      </c>
      <c r="E2370">
        <v>8.0971659919029104E-3</v>
      </c>
      <c r="F2370">
        <v>2367</v>
      </c>
      <c r="G2370">
        <f t="shared" ca="1" si="75"/>
        <v>-1.2300811441763693E-2</v>
      </c>
    </row>
    <row r="2371" spans="2:7" x14ac:dyDescent="0.35">
      <c r="B2371" s="191">
        <v>38973</v>
      </c>
      <c r="C2371" s="72">
        <v>56.11</v>
      </c>
      <c r="D2371" s="192">
        <f t="shared" si="74"/>
        <v>-0.93057669227818818</v>
      </c>
      <c r="E2371">
        <v>8.0848005749192264E-3</v>
      </c>
      <c r="F2371">
        <v>2368</v>
      </c>
      <c r="G2371">
        <f t="shared" ca="1" si="75"/>
        <v>-2.2270561834800577E-2</v>
      </c>
    </row>
    <row r="2372" spans="2:7" x14ac:dyDescent="0.35">
      <c r="B2372" s="191">
        <v>44510</v>
      </c>
      <c r="C2372" s="72">
        <v>808.23</v>
      </c>
      <c r="D2372" s="192">
        <f t="shared" ref="D2372:D2435" si="76">C2372/C2373-1</f>
        <v>0.16442875666330492</v>
      </c>
      <c r="E2372">
        <v>8.0823199251636169E-3</v>
      </c>
      <c r="F2372">
        <v>2369</v>
      </c>
      <c r="G2372">
        <f t="shared" ca="1" si="75"/>
        <v>-1.134270432482094E-2</v>
      </c>
    </row>
    <row r="2373" spans="2:7" x14ac:dyDescent="0.35">
      <c r="B2373" s="191">
        <v>44581</v>
      </c>
      <c r="C2373" s="72">
        <v>694.1</v>
      </c>
      <c r="D2373" s="192">
        <f t="shared" si="76"/>
        <v>6.7130792310256702</v>
      </c>
      <c r="E2373">
        <v>8.075057367763705E-3</v>
      </c>
      <c r="F2373">
        <v>2370</v>
      </c>
      <c r="G2373">
        <f t="shared" ref="G2373:G2436" ca="1" si="77">_xlfn.NORM.INV(RAND(),M$5,M$6)</f>
        <v>-2.3535730372183806E-2</v>
      </c>
    </row>
    <row r="2374" spans="2:7" x14ac:dyDescent="0.35">
      <c r="B2374" s="191">
        <v>40344</v>
      </c>
      <c r="C2374" s="72">
        <v>89.99</v>
      </c>
      <c r="D2374" s="192">
        <f t="shared" si="76"/>
        <v>-0.66198399879803183</v>
      </c>
      <c r="E2374">
        <v>8.0654195138343265E-3</v>
      </c>
      <c r="F2374">
        <v>2371</v>
      </c>
      <c r="G2374">
        <f t="shared" ca="1" si="77"/>
        <v>-1.3368363130125539E-3</v>
      </c>
    </row>
    <row r="2375" spans="2:7" x14ac:dyDescent="0.35">
      <c r="B2375" s="191">
        <v>43762</v>
      </c>
      <c r="C2375" s="72">
        <v>266.23</v>
      </c>
      <c r="D2375" s="192">
        <f t="shared" si="76"/>
        <v>-0.63897590279755367</v>
      </c>
      <c r="E2375">
        <v>8.0651268458917791E-3</v>
      </c>
      <c r="F2375">
        <v>2372</v>
      </c>
      <c r="G2375">
        <f t="shared" ca="1" si="77"/>
        <v>5.6150461360470324E-3</v>
      </c>
    </row>
    <row r="2376" spans="2:7" x14ac:dyDescent="0.35">
      <c r="B2376" s="191">
        <v>44755</v>
      </c>
      <c r="C2376" s="72">
        <v>737.43</v>
      </c>
      <c r="D2376" s="192">
        <f t="shared" si="76"/>
        <v>3.5997380239520957</v>
      </c>
      <c r="E2376">
        <v>8.0515077781118105E-3</v>
      </c>
      <c r="F2376">
        <v>2373</v>
      </c>
      <c r="G2376">
        <f t="shared" ca="1" si="77"/>
        <v>-4.0896572743910923E-3</v>
      </c>
    </row>
    <row r="2377" spans="2:7" x14ac:dyDescent="0.35">
      <c r="B2377" s="191">
        <v>42935</v>
      </c>
      <c r="C2377" s="72">
        <v>160.32</v>
      </c>
      <c r="D2377" s="192">
        <f t="shared" si="76"/>
        <v>-0.78489776203509898</v>
      </c>
      <c r="E2377">
        <v>8.0482897384306362E-3</v>
      </c>
      <c r="F2377">
        <v>2374</v>
      </c>
      <c r="G2377">
        <f t="shared" ca="1" si="77"/>
        <v>-1.0188580013118002E-3</v>
      </c>
    </row>
    <row r="2378" spans="2:7" x14ac:dyDescent="0.35">
      <c r="B2378" s="191">
        <v>44854</v>
      </c>
      <c r="C2378" s="72">
        <v>745.32</v>
      </c>
      <c r="D2378" s="192">
        <f t="shared" si="76"/>
        <v>5.9897777360967837</v>
      </c>
      <c r="E2378">
        <v>8.0473916983379024E-3</v>
      </c>
      <c r="F2378">
        <v>2375</v>
      </c>
      <c r="G2378">
        <f t="shared" ca="1" si="77"/>
        <v>1.1817340227211148E-2</v>
      </c>
    </row>
    <row r="2379" spans="2:7" x14ac:dyDescent="0.35">
      <c r="B2379" s="191">
        <v>42524</v>
      </c>
      <c r="C2379" s="72">
        <v>106.63</v>
      </c>
      <c r="D2379" s="192">
        <f t="shared" si="76"/>
        <v>0.77067419461972753</v>
      </c>
      <c r="E2379">
        <v>8.035545471733796E-3</v>
      </c>
      <c r="F2379">
        <v>2376</v>
      </c>
      <c r="G2379">
        <f t="shared" ca="1" si="77"/>
        <v>-3.2340423777958378E-2</v>
      </c>
    </row>
    <row r="2380" spans="2:7" x14ac:dyDescent="0.35">
      <c r="B2380" s="191">
        <v>39247</v>
      </c>
      <c r="C2380" s="72">
        <v>60.22</v>
      </c>
      <c r="D2380" s="192">
        <f t="shared" si="76"/>
        <v>-0.50062194211792033</v>
      </c>
      <c r="E2380">
        <v>8.0348175426849799E-3</v>
      </c>
      <c r="F2380">
        <v>2377</v>
      </c>
      <c r="G2380">
        <f t="shared" ca="1" si="77"/>
        <v>1.2281691407571328E-2</v>
      </c>
    </row>
    <row r="2381" spans="2:7" x14ac:dyDescent="0.35">
      <c r="B2381" s="191">
        <v>42200</v>
      </c>
      <c r="C2381" s="72">
        <v>120.59</v>
      </c>
      <c r="D2381" s="192">
        <f t="shared" si="76"/>
        <v>-3.1016472478907153E-2</v>
      </c>
      <c r="E2381">
        <v>8.0247429574522577E-3</v>
      </c>
      <c r="F2381">
        <v>2378</v>
      </c>
      <c r="G2381">
        <f t="shared" ca="1" si="77"/>
        <v>-3.3526482834933288E-3</v>
      </c>
    </row>
    <row r="2382" spans="2:7" x14ac:dyDescent="0.35">
      <c r="B2382" s="191">
        <v>42598</v>
      </c>
      <c r="C2382" s="72">
        <v>124.45</v>
      </c>
      <c r="D2382" s="192">
        <f t="shared" si="76"/>
        <v>9.9821457555591131E-3</v>
      </c>
      <c r="E2382">
        <v>8.0187915114207087E-3</v>
      </c>
      <c r="F2382">
        <v>2379</v>
      </c>
      <c r="G2382">
        <f t="shared" ca="1" si="77"/>
        <v>4.4138464077499474E-2</v>
      </c>
    </row>
    <row r="2383" spans="2:7" x14ac:dyDescent="0.35">
      <c r="B2383" s="191">
        <v>42303</v>
      </c>
      <c r="C2383" s="72">
        <v>123.22</v>
      </c>
      <c r="D2383" s="192">
        <f t="shared" si="76"/>
        <v>9.8851590106007059</v>
      </c>
      <c r="E2383">
        <v>8.0170157068062409E-3</v>
      </c>
      <c r="F2383">
        <v>2380</v>
      </c>
      <c r="G2383">
        <f t="shared" ca="1" si="77"/>
        <v>1.8539994294892777E-2</v>
      </c>
    </row>
    <row r="2384" spans="2:7" x14ac:dyDescent="0.35">
      <c r="B2384" s="191">
        <v>37274</v>
      </c>
      <c r="C2384" s="72">
        <v>11.32</v>
      </c>
      <c r="D2384" s="192">
        <f t="shared" si="76"/>
        <v>0.12413108242303883</v>
      </c>
      <c r="E2384">
        <v>8.0142475512021694E-3</v>
      </c>
      <c r="F2384">
        <v>2381</v>
      </c>
      <c r="G2384">
        <f t="shared" ca="1" si="77"/>
        <v>-4.6441444901158056E-2</v>
      </c>
    </row>
    <row r="2385" spans="2:7" x14ac:dyDescent="0.35">
      <c r="B2385" s="191">
        <v>37117</v>
      </c>
      <c r="C2385" s="72">
        <v>10.07</v>
      </c>
      <c r="D2385" s="192">
        <f t="shared" si="76"/>
        <v>-0.11120917917034423</v>
      </c>
      <c r="E2385">
        <v>8.0080080080080496E-3</v>
      </c>
      <c r="F2385">
        <v>2382</v>
      </c>
      <c r="G2385">
        <f t="shared" ca="1" si="77"/>
        <v>-1.8126990328496236E-2</v>
      </c>
    </row>
    <row r="2386" spans="2:7" x14ac:dyDescent="0.35">
      <c r="B2386" s="191">
        <v>37379</v>
      </c>
      <c r="C2386" s="72">
        <v>11.33</v>
      </c>
      <c r="D2386" s="192">
        <f t="shared" si="76"/>
        <v>-0.31040779062690205</v>
      </c>
      <c r="E2386">
        <v>8.0071174377223109E-3</v>
      </c>
      <c r="F2386">
        <v>2383</v>
      </c>
      <c r="G2386">
        <f t="shared" ca="1" si="77"/>
        <v>1.8144654478213212E-2</v>
      </c>
    </row>
    <row r="2387" spans="2:7" x14ac:dyDescent="0.35">
      <c r="B2387" s="191">
        <v>36048</v>
      </c>
      <c r="C2387" s="72">
        <v>16.43</v>
      </c>
      <c r="D2387" s="192">
        <f t="shared" si="76"/>
        <v>-0.72354029951203103</v>
      </c>
      <c r="E2387">
        <v>7.9754601226993405E-3</v>
      </c>
      <c r="F2387">
        <v>2384</v>
      </c>
      <c r="G2387">
        <f t="shared" ca="1" si="77"/>
        <v>3.2942665157365041E-2</v>
      </c>
    </row>
    <row r="2388" spans="2:7" x14ac:dyDescent="0.35">
      <c r="B2388" s="191">
        <v>38638</v>
      </c>
      <c r="C2388" s="72">
        <v>59.43</v>
      </c>
      <c r="D2388" s="192">
        <f t="shared" si="76"/>
        <v>-0.90343650987082624</v>
      </c>
      <c r="E2388">
        <v>7.9715061058345249E-3</v>
      </c>
      <c r="F2388">
        <v>2385</v>
      </c>
      <c r="G2388">
        <f t="shared" ca="1" si="77"/>
        <v>3.6420955630581078E-2</v>
      </c>
    </row>
    <row r="2389" spans="2:7" x14ac:dyDescent="0.35">
      <c r="B2389" s="191">
        <v>44330</v>
      </c>
      <c r="C2389" s="72">
        <v>615.45000000000005</v>
      </c>
      <c r="D2389" s="192">
        <f t="shared" si="76"/>
        <v>9.5638516992790947</v>
      </c>
      <c r="E2389">
        <v>7.959514567877024E-3</v>
      </c>
      <c r="F2389">
        <v>2386</v>
      </c>
      <c r="G2389">
        <f t="shared" ca="1" si="77"/>
        <v>1.7706547952151701E-2</v>
      </c>
    </row>
    <row r="2390" spans="2:7" x14ac:dyDescent="0.35">
      <c r="B2390" s="191">
        <v>39342</v>
      </c>
      <c r="C2390" s="72">
        <v>58.26</v>
      </c>
      <c r="D2390" s="192">
        <f t="shared" si="76"/>
        <v>-0.93749262378627751</v>
      </c>
      <c r="E2390">
        <v>7.9584775086505299E-3</v>
      </c>
      <c r="F2390">
        <v>2387</v>
      </c>
      <c r="G2390">
        <f t="shared" ca="1" si="77"/>
        <v>1.0393041334829538E-2</v>
      </c>
    </row>
    <row r="2391" spans="2:7" x14ac:dyDescent="0.35">
      <c r="B2391" s="191">
        <v>45663</v>
      </c>
      <c r="C2391" s="72">
        <v>932.05</v>
      </c>
      <c r="D2391" s="192">
        <f t="shared" si="76"/>
        <v>-7.4704656011118864E-2</v>
      </c>
      <c r="E2391">
        <v>7.9376236874262318E-3</v>
      </c>
      <c r="F2391">
        <v>2388</v>
      </c>
      <c r="G2391">
        <f t="shared" ca="1" si="77"/>
        <v>1.1207658541279572E-2</v>
      </c>
    </row>
    <row r="2392" spans="2:7" x14ac:dyDescent="0.35">
      <c r="B2392" s="191">
        <v>45694</v>
      </c>
      <c r="C2392" s="72">
        <v>1007.3</v>
      </c>
      <c r="D2392" s="192">
        <f t="shared" si="76"/>
        <v>7.0901132439161501</v>
      </c>
      <c r="E2392">
        <v>7.9349990494010925E-3</v>
      </c>
      <c r="F2392">
        <v>2389</v>
      </c>
      <c r="G2392">
        <f t="shared" ca="1" si="77"/>
        <v>1.4890005343600351E-2</v>
      </c>
    </row>
    <row r="2393" spans="2:7" x14ac:dyDescent="0.35">
      <c r="B2393" s="191">
        <v>41428</v>
      </c>
      <c r="C2393" s="72">
        <v>124.51</v>
      </c>
      <c r="D2393" s="192">
        <f t="shared" si="76"/>
        <v>-0.54063825862387016</v>
      </c>
      <c r="E2393">
        <v>7.933295555735409E-3</v>
      </c>
      <c r="F2393">
        <v>2390</v>
      </c>
      <c r="G2393">
        <f t="shared" ca="1" si="77"/>
        <v>6.2769336706136195E-3</v>
      </c>
    </row>
    <row r="2394" spans="2:7" x14ac:dyDescent="0.35">
      <c r="B2394" s="191">
        <v>43229</v>
      </c>
      <c r="C2394" s="72">
        <v>271.05</v>
      </c>
      <c r="D2394" s="192">
        <f t="shared" si="76"/>
        <v>1.5625E-2</v>
      </c>
      <c r="E2394">
        <v>7.9205711735832462E-3</v>
      </c>
      <c r="F2394">
        <v>2391</v>
      </c>
      <c r="G2394">
        <f t="shared" ca="1" si="77"/>
        <v>-4.250454497077958E-2</v>
      </c>
    </row>
    <row r="2395" spans="2:7" x14ac:dyDescent="0.35">
      <c r="B2395" s="191">
        <v>43231</v>
      </c>
      <c r="C2395" s="72">
        <v>266.88</v>
      </c>
      <c r="D2395" s="192">
        <f t="shared" si="76"/>
        <v>2.0224235560588903</v>
      </c>
      <c r="E2395">
        <v>7.8930473205180984E-3</v>
      </c>
      <c r="F2395">
        <v>2392</v>
      </c>
      <c r="G2395">
        <f t="shared" ca="1" si="77"/>
        <v>-1.8017952551638152E-2</v>
      </c>
    </row>
    <row r="2396" spans="2:7" x14ac:dyDescent="0.35">
      <c r="B2396" s="191">
        <v>40543</v>
      </c>
      <c r="C2396" s="72">
        <v>88.3</v>
      </c>
      <c r="D2396" s="192">
        <f t="shared" si="76"/>
        <v>-0.17868105292530934</v>
      </c>
      <c r="E2396">
        <v>7.8758132633260924E-3</v>
      </c>
      <c r="F2396">
        <v>2393</v>
      </c>
      <c r="G2396">
        <f t="shared" ca="1" si="77"/>
        <v>-2.6538589473269442E-2</v>
      </c>
    </row>
    <row r="2397" spans="2:7" x14ac:dyDescent="0.35">
      <c r="B2397" s="191">
        <v>42485</v>
      </c>
      <c r="C2397" s="72">
        <v>107.51</v>
      </c>
      <c r="D2397" s="192">
        <f t="shared" si="76"/>
        <v>8.3243712055507384</v>
      </c>
      <c r="E2397">
        <v>7.8747539139403244E-3</v>
      </c>
      <c r="F2397">
        <v>2394</v>
      </c>
      <c r="G2397">
        <f t="shared" ca="1" si="77"/>
        <v>2.9827773387270617E-2</v>
      </c>
    </row>
    <row r="2398" spans="2:7" x14ac:dyDescent="0.35">
      <c r="B2398" s="191">
        <v>37629</v>
      </c>
      <c r="C2398" s="72">
        <v>11.53</v>
      </c>
      <c r="D2398" s="192">
        <f t="shared" si="76"/>
        <v>-0.86175059952038369</v>
      </c>
      <c r="E2398">
        <v>7.8671328671329199E-3</v>
      </c>
      <c r="F2398">
        <v>2395</v>
      </c>
      <c r="G2398">
        <f t="shared" ca="1" si="77"/>
        <v>-2.0793772794852179E-2</v>
      </c>
    </row>
    <row r="2399" spans="2:7" x14ac:dyDescent="0.35">
      <c r="B2399" s="191">
        <v>40616</v>
      </c>
      <c r="C2399" s="72">
        <v>83.4</v>
      </c>
      <c r="D2399" s="192">
        <f t="shared" si="76"/>
        <v>0.47480106100795783</v>
      </c>
      <c r="E2399">
        <v>7.8549848942599532E-3</v>
      </c>
      <c r="F2399">
        <v>2396</v>
      </c>
      <c r="G2399">
        <f t="shared" ca="1" si="77"/>
        <v>1.3731725012310924E-3</v>
      </c>
    </row>
    <row r="2400" spans="2:7" x14ac:dyDescent="0.35">
      <c r="B2400" s="191">
        <v>38974</v>
      </c>
      <c r="C2400" s="72">
        <v>56.55</v>
      </c>
      <c r="D2400" s="192">
        <f t="shared" si="76"/>
        <v>-0.72332305885806547</v>
      </c>
      <c r="E2400">
        <v>7.8417394403849094E-3</v>
      </c>
      <c r="F2400">
        <v>2397</v>
      </c>
      <c r="G2400">
        <f t="shared" ca="1" si="77"/>
        <v>-1.1311359753722293E-2</v>
      </c>
    </row>
    <row r="2401" spans="2:7" x14ac:dyDescent="0.35">
      <c r="B2401" s="191">
        <v>43482</v>
      </c>
      <c r="C2401" s="72">
        <v>204.39</v>
      </c>
      <c r="D2401" s="192">
        <f t="shared" si="76"/>
        <v>-0.82577972501853947</v>
      </c>
      <c r="E2401">
        <v>7.8402366863903339E-3</v>
      </c>
      <c r="F2401">
        <v>2398</v>
      </c>
      <c r="G2401">
        <f t="shared" ca="1" si="77"/>
        <v>5.0390164588681177E-4</v>
      </c>
    </row>
    <row r="2402" spans="2:7" x14ac:dyDescent="0.35">
      <c r="B2402" s="191">
        <v>45982</v>
      </c>
      <c r="C2402" s="72">
        <v>1173.17</v>
      </c>
      <c r="D2402" s="192">
        <f t="shared" si="76"/>
        <v>22.97159787494892</v>
      </c>
      <c r="E2402">
        <v>7.8347150036510715E-3</v>
      </c>
      <c r="F2402">
        <v>2399</v>
      </c>
      <c r="G2402">
        <f t="shared" ca="1" si="77"/>
        <v>-1.1120468571410937E-2</v>
      </c>
    </row>
    <row r="2403" spans="2:7" x14ac:dyDescent="0.35">
      <c r="B2403" s="191">
        <v>38559</v>
      </c>
      <c r="C2403" s="72">
        <v>48.94</v>
      </c>
      <c r="D2403" s="192">
        <f t="shared" si="76"/>
        <v>-0.64154398300739768</v>
      </c>
      <c r="E2403">
        <v>7.8253706754529695E-3</v>
      </c>
      <c r="F2403">
        <v>2400</v>
      </c>
      <c r="G2403">
        <f t="shared" ca="1" si="77"/>
        <v>-4.8801589856296733E-3</v>
      </c>
    </row>
    <row r="2404" spans="2:7" x14ac:dyDescent="0.35">
      <c r="B2404" s="191">
        <v>41198</v>
      </c>
      <c r="C2404" s="72">
        <v>136.53</v>
      </c>
      <c r="D2404" s="192">
        <f t="shared" si="76"/>
        <v>4.2959658650116364</v>
      </c>
      <c r="E2404">
        <v>7.8246106148962546E-3</v>
      </c>
      <c r="F2404">
        <v>2401</v>
      </c>
      <c r="G2404">
        <f t="shared" ca="1" si="77"/>
        <v>9.4840763059425466E-3</v>
      </c>
    </row>
    <row r="2405" spans="2:7" x14ac:dyDescent="0.35">
      <c r="B2405" s="191">
        <v>35802</v>
      </c>
      <c r="C2405" s="72">
        <v>25.78</v>
      </c>
      <c r="D2405" s="192">
        <f t="shared" si="76"/>
        <v>-0.97554543729842536</v>
      </c>
      <c r="E2405">
        <v>7.8186082877249596E-3</v>
      </c>
      <c r="F2405">
        <v>2402</v>
      </c>
      <c r="G2405">
        <f t="shared" ca="1" si="77"/>
        <v>-1.310700790044992E-2</v>
      </c>
    </row>
    <row r="2406" spans="2:7" x14ac:dyDescent="0.35">
      <c r="B2406" s="191">
        <v>45750</v>
      </c>
      <c r="C2406" s="72">
        <v>1054.2</v>
      </c>
      <c r="D2406" s="192">
        <f t="shared" si="76"/>
        <v>10.506221349050426</v>
      </c>
      <c r="E2406">
        <v>7.8104834469374662E-3</v>
      </c>
      <c r="F2406">
        <v>2403</v>
      </c>
      <c r="G2406">
        <f t="shared" ca="1" si="77"/>
        <v>1.8759117866614952E-2</v>
      </c>
    </row>
    <row r="2407" spans="2:7" x14ac:dyDescent="0.35">
      <c r="B2407" s="191">
        <v>40941</v>
      </c>
      <c r="C2407" s="72">
        <v>91.62</v>
      </c>
      <c r="D2407" s="192">
        <f t="shared" si="76"/>
        <v>2.7365415986949433</v>
      </c>
      <c r="E2407">
        <v>7.8099219007810028E-3</v>
      </c>
      <c r="F2407">
        <v>2404</v>
      </c>
      <c r="G2407">
        <f t="shared" ca="1" si="77"/>
        <v>-3.6155991991886065E-2</v>
      </c>
    </row>
    <row r="2408" spans="2:7" x14ac:dyDescent="0.35">
      <c r="B2408" s="191">
        <v>38131</v>
      </c>
      <c r="C2408" s="72">
        <v>24.52</v>
      </c>
      <c r="D2408" s="192">
        <f t="shared" si="76"/>
        <v>-0.97181738770631232</v>
      </c>
      <c r="E2408">
        <v>7.8092889436909285E-3</v>
      </c>
      <c r="F2408">
        <v>2405</v>
      </c>
      <c r="G2408">
        <f t="shared" ca="1" si="77"/>
        <v>8.9830071736755283E-3</v>
      </c>
    </row>
    <row r="2409" spans="2:7" x14ac:dyDescent="0.35">
      <c r="B2409" s="191">
        <v>45224</v>
      </c>
      <c r="C2409" s="72">
        <v>870.04</v>
      </c>
      <c r="D2409" s="192">
        <f t="shared" si="76"/>
        <v>2.5613589848546865</v>
      </c>
      <c r="E2409">
        <v>7.8072512452218579E-3</v>
      </c>
      <c r="F2409">
        <v>2406</v>
      </c>
      <c r="G2409">
        <f t="shared" ca="1" si="77"/>
        <v>-1.4968596719449402E-2</v>
      </c>
    </row>
    <row r="2410" spans="2:7" x14ac:dyDescent="0.35">
      <c r="B2410" s="191">
        <v>43658</v>
      </c>
      <c r="C2410" s="72">
        <v>244.3</v>
      </c>
      <c r="D2410" s="192">
        <f t="shared" si="76"/>
        <v>13.533016061867938</v>
      </c>
      <c r="E2410">
        <v>7.7967080565983782E-3</v>
      </c>
      <c r="F2410">
        <v>2407</v>
      </c>
      <c r="G2410">
        <f t="shared" ca="1" si="77"/>
        <v>1.598981354525562E-2</v>
      </c>
    </row>
    <row r="2411" spans="2:7" x14ac:dyDescent="0.35">
      <c r="B2411" s="191">
        <v>37893</v>
      </c>
      <c r="C2411" s="72">
        <v>16.809999999999999</v>
      </c>
      <c r="D2411" s="192">
        <f t="shared" si="76"/>
        <v>-0.63927038626609445</v>
      </c>
      <c r="E2411">
        <v>7.7937649880095439E-3</v>
      </c>
      <c r="F2411">
        <v>2408</v>
      </c>
      <c r="G2411">
        <f t="shared" ca="1" si="77"/>
        <v>-3.9603478728929296E-2</v>
      </c>
    </row>
    <row r="2412" spans="2:7" x14ac:dyDescent="0.35">
      <c r="B2412" s="191">
        <v>39161</v>
      </c>
      <c r="C2412" s="72">
        <v>46.6</v>
      </c>
      <c r="D2412" s="192">
        <f t="shared" si="76"/>
        <v>-0.94706410241846617</v>
      </c>
      <c r="E2412">
        <v>7.7854671280277454E-3</v>
      </c>
      <c r="F2412">
        <v>2409</v>
      </c>
      <c r="G2412">
        <f t="shared" ca="1" si="77"/>
        <v>-2.1833434767849408E-2</v>
      </c>
    </row>
    <row r="2413" spans="2:7" x14ac:dyDescent="0.35">
      <c r="B2413" s="191">
        <v>45230</v>
      </c>
      <c r="C2413" s="72">
        <v>880.31</v>
      </c>
      <c r="D2413" s="192">
        <f t="shared" si="76"/>
        <v>-1.4993678038737523E-2</v>
      </c>
      <c r="E2413">
        <v>7.7846847775067118E-3</v>
      </c>
      <c r="F2413">
        <v>2410</v>
      </c>
      <c r="G2413">
        <f t="shared" ca="1" si="77"/>
        <v>1.0163904367014077E-2</v>
      </c>
    </row>
    <row r="2414" spans="2:7" x14ac:dyDescent="0.35">
      <c r="B2414" s="191">
        <v>45653</v>
      </c>
      <c r="C2414" s="72">
        <v>893.71</v>
      </c>
      <c r="D2414" s="192">
        <f t="shared" si="76"/>
        <v>0.56895825287033475</v>
      </c>
      <c r="E2414">
        <v>7.769333122843447E-3</v>
      </c>
      <c r="F2414">
        <v>2411</v>
      </c>
      <c r="G2414">
        <f t="shared" ca="1" si="77"/>
        <v>-3.2825301220648827E-2</v>
      </c>
    </row>
    <row r="2415" spans="2:7" x14ac:dyDescent="0.35">
      <c r="B2415" s="191">
        <v>44235</v>
      </c>
      <c r="C2415" s="72">
        <v>569.62</v>
      </c>
      <c r="D2415" s="192">
        <f t="shared" si="76"/>
        <v>1.2057775712515491</v>
      </c>
      <c r="E2415">
        <v>7.7667498186577699E-3</v>
      </c>
      <c r="F2415">
        <v>2412</v>
      </c>
      <c r="G2415">
        <f t="shared" ca="1" si="77"/>
        <v>-1.0946422379038029E-2</v>
      </c>
    </row>
    <row r="2416" spans="2:7" x14ac:dyDescent="0.35">
      <c r="B2416" s="191">
        <v>43172</v>
      </c>
      <c r="C2416" s="72">
        <v>258.24</v>
      </c>
      <c r="D2416" s="192">
        <f t="shared" si="76"/>
        <v>-3.0969340353048658E-4</v>
      </c>
      <c r="E2416">
        <v>7.7658536585365479E-3</v>
      </c>
      <c r="F2416">
        <v>2413</v>
      </c>
      <c r="G2416">
        <f t="shared" ca="1" si="77"/>
        <v>1.5312514191924637E-2</v>
      </c>
    </row>
    <row r="2417" spans="2:7" x14ac:dyDescent="0.35">
      <c r="B2417" s="191">
        <v>43741</v>
      </c>
      <c r="C2417" s="72">
        <v>258.32</v>
      </c>
      <c r="D2417" s="192">
        <f t="shared" si="76"/>
        <v>2.0613889547286086</v>
      </c>
      <c r="E2417">
        <v>7.7634299535755957E-3</v>
      </c>
      <c r="F2417">
        <v>2414</v>
      </c>
      <c r="G2417">
        <f t="shared" ca="1" si="77"/>
        <v>5.3396133491288153E-3</v>
      </c>
    </row>
    <row r="2418" spans="2:7" x14ac:dyDescent="0.35">
      <c r="B2418" s="191">
        <v>40646</v>
      </c>
      <c r="C2418" s="72">
        <v>84.38</v>
      </c>
      <c r="D2418" s="192">
        <f t="shared" si="76"/>
        <v>-0.36931011286344273</v>
      </c>
      <c r="E2418">
        <v>7.7630478920338586E-3</v>
      </c>
      <c r="F2418">
        <v>2415</v>
      </c>
      <c r="G2418">
        <f t="shared" ca="1" si="77"/>
        <v>-1.5300467310656844E-2</v>
      </c>
    </row>
    <row r="2419" spans="2:7" x14ac:dyDescent="0.35">
      <c r="B2419" s="191">
        <v>41855</v>
      </c>
      <c r="C2419" s="72">
        <v>133.79</v>
      </c>
      <c r="D2419" s="192">
        <f t="shared" si="76"/>
        <v>1.4512641993404176</v>
      </c>
      <c r="E2419">
        <v>7.7583609520939234E-3</v>
      </c>
      <c r="F2419">
        <v>2416</v>
      </c>
      <c r="G2419">
        <f t="shared" ca="1" si="77"/>
        <v>-4.3351600955910379E-3</v>
      </c>
    </row>
    <row r="2420" spans="2:7" x14ac:dyDescent="0.35">
      <c r="B2420" s="191">
        <v>39716</v>
      </c>
      <c r="C2420" s="72">
        <v>54.58</v>
      </c>
      <c r="D2420" s="192">
        <f t="shared" si="76"/>
        <v>-0.82204688467933873</v>
      </c>
      <c r="E2420">
        <v>7.7548005908418816E-3</v>
      </c>
      <c r="F2420">
        <v>2417</v>
      </c>
      <c r="G2420">
        <f t="shared" ca="1" si="77"/>
        <v>2.7304374120438391E-2</v>
      </c>
    </row>
    <row r="2421" spans="2:7" x14ac:dyDescent="0.35">
      <c r="B2421" s="191">
        <v>43831</v>
      </c>
      <c r="C2421" s="72">
        <v>306.70999999999998</v>
      </c>
      <c r="D2421" s="192">
        <f t="shared" si="76"/>
        <v>-0.64255829943943965</v>
      </c>
      <c r="E2421">
        <v>7.7542303269260149E-3</v>
      </c>
      <c r="F2421">
        <v>2418</v>
      </c>
      <c r="G2421">
        <f t="shared" ca="1" si="77"/>
        <v>-1.6711161978390975E-2</v>
      </c>
    </row>
    <row r="2422" spans="2:7" x14ac:dyDescent="0.35">
      <c r="B2422" s="191">
        <v>45191</v>
      </c>
      <c r="C2422" s="72">
        <v>858.07</v>
      </c>
      <c r="D2422" s="192">
        <f t="shared" si="76"/>
        <v>12.740112089671738</v>
      </c>
      <c r="E2422">
        <v>7.7513006917449001E-3</v>
      </c>
      <c r="F2422">
        <v>2419</v>
      </c>
      <c r="G2422">
        <f t="shared" ca="1" si="77"/>
        <v>2.3918945143464557E-2</v>
      </c>
    </row>
    <row r="2423" spans="2:7" x14ac:dyDescent="0.35">
      <c r="B2423" s="191">
        <v>39482</v>
      </c>
      <c r="C2423" s="72">
        <v>62.45</v>
      </c>
      <c r="D2423" s="192">
        <f t="shared" si="76"/>
        <v>3.3579902302861129</v>
      </c>
      <c r="E2423">
        <v>7.7456833951912163E-3</v>
      </c>
      <c r="F2423">
        <v>2420</v>
      </c>
      <c r="G2423">
        <f t="shared" ca="1" si="77"/>
        <v>-7.5913358759697926E-3</v>
      </c>
    </row>
    <row r="2424" spans="2:7" x14ac:dyDescent="0.35">
      <c r="B2424" s="191">
        <v>36739</v>
      </c>
      <c r="C2424" s="72">
        <v>14.33</v>
      </c>
      <c r="D2424" s="192">
        <f t="shared" si="76"/>
        <v>-0.38995317156236697</v>
      </c>
      <c r="E2424">
        <v>7.7355836849506421E-3</v>
      </c>
      <c r="F2424">
        <v>2421</v>
      </c>
      <c r="G2424">
        <f t="shared" ca="1" si="77"/>
        <v>1.6225437910373189E-2</v>
      </c>
    </row>
    <row r="2425" spans="2:7" x14ac:dyDescent="0.35">
      <c r="B2425" s="191">
        <v>36314</v>
      </c>
      <c r="C2425" s="72">
        <v>23.49</v>
      </c>
      <c r="D2425" s="192">
        <f t="shared" si="76"/>
        <v>-0.56101663240515798</v>
      </c>
      <c r="E2425">
        <v>7.7220077220077066E-3</v>
      </c>
      <c r="F2425">
        <v>2422</v>
      </c>
      <c r="G2425">
        <f t="shared" ca="1" si="77"/>
        <v>-2.861360778991999E-2</v>
      </c>
    </row>
    <row r="2426" spans="2:7" x14ac:dyDescent="0.35">
      <c r="B2426" s="191">
        <v>39920</v>
      </c>
      <c r="C2426" s="72">
        <v>53.51</v>
      </c>
      <c r="D2426" s="192">
        <f t="shared" si="76"/>
        <v>-0.90122021007550168</v>
      </c>
      <c r="E2426">
        <v>7.7212806026365488E-3</v>
      </c>
      <c r="F2426">
        <v>2423</v>
      </c>
      <c r="G2426">
        <f t="shared" ca="1" si="77"/>
        <v>-1.5426928989972369E-2</v>
      </c>
    </row>
    <row r="2427" spans="2:7" x14ac:dyDescent="0.35">
      <c r="B2427" s="191">
        <v>44172</v>
      </c>
      <c r="C2427" s="72">
        <v>541.71</v>
      </c>
      <c r="D2427" s="192">
        <f t="shared" si="76"/>
        <v>-0.41096069156744408</v>
      </c>
      <c r="E2427">
        <v>7.7200684574747491E-3</v>
      </c>
      <c r="F2427">
        <v>2424</v>
      </c>
      <c r="G2427">
        <f t="shared" ca="1" si="77"/>
        <v>3.9910461679816184E-2</v>
      </c>
    </row>
    <row r="2428" spans="2:7" x14ac:dyDescent="0.35">
      <c r="B2428" s="191">
        <v>45260</v>
      </c>
      <c r="C2428" s="72">
        <v>919.65</v>
      </c>
      <c r="D2428" s="192">
        <f t="shared" si="76"/>
        <v>24.133916370593056</v>
      </c>
      <c r="E2428">
        <v>7.7141385695971287E-3</v>
      </c>
      <c r="F2428">
        <v>2425</v>
      </c>
      <c r="G2428">
        <f t="shared" ca="1" si="77"/>
        <v>-2.8100603500943572E-3</v>
      </c>
    </row>
    <row r="2429" spans="2:7" x14ac:dyDescent="0.35">
      <c r="B2429" s="191">
        <v>36434</v>
      </c>
      <c r="C2429" s="72">
        <v>36.590000000000003</v>
      </c>
      <c r="D2429" s="192">
        <f t="shared" si="76"/>
        <v>-0.9651593490825644</v>
      </c>
      <c r="E2429">
        <v>7.7113742770587024E-3</v>
      </c>
      <c r="F2429">
        <v>2426</v>
      </c>
      <c r="G2429">
        <f t="shared" ca="1" si="77"/>
        <v>-9.0569262720671413E-3</v>
      </c>
    </row>
    <row r="2430" spans="2:7" x14ac:dyDescent="0.35">
      <c r="B2430" s="191">
        <v>45880</v>
      </c>
      <c r="C2430" s="72">
        <v>1050.21</v>
      </c>
      <c r="D2430" s="192">
        <f t="shared" si="76"/>
        <v>14.396716024043398</v>
      </c>
      <c r="E2430">
        <v>7.7050029745340254E-3</v>
      </c>
      <c r="F2430">
        <v>2427</v>
      </c>
      <c r="G2430">
        <f t="shared" ca="1" si="77"/>
        <v>3.695771559490546E-2</v>
      </c>
    </row>
    <row r="2431" spans="2:7" x14ac:dyDescent="0.35">
      <c r="B2431" s="191">
        <v>39447</v>
      </c>
      <c r="C2431" s="72">
        <v>68.209999999999994</v>
      </c>
      <c r="D2431" s="192">
        <f t="shared" si="76"/>
        <v>-0.93761375588786755</v>
      </c>
      <c r="E2431">
        <v>7.6820800709114234E-3</v>
      </c>
      <c r="F2431">
        <v>2428</v>
      </c>
      <c r="G2431">
        <f t="shared" ca="1" si="77"/>
        <v>5.8710855867470824E-2</v>
      </c>
    </row>
    <row r="2432" spans="2:7" x14ac:dyDescent="0.35">
      <c r="B2432" s="191">
        <v>46128</v>
      </c>
      <c r="C2432" s="72">
        <v>1093.3499999999999</v>
      </c>
      <c r="D2432" s="192">
        <f t="shared" si="76"/>
        <v>33.643536121673002</v>
      </c>
      <c r="E2432">
        <v>7.6772778381963835E-3</v>
      </c>
      <c r="F2432">
        <v>2429</v>
      </c>
      <c r="G2432">
        <f t="shared" ca="1" si="77"/>
        <v>4.5627149289446832E-3</v>
      </c>
    </row>
    <row r="2433" spans="2:7" x14ac:dyDescent="0.35">
      <c r="B2433" s="191">
        <v>36482</v>
      </c>
      <c r="C2433" s="72">
        <v>31.56</v>
      </c>
      <c r="D2433" s="192">
        <f t="shared" si="76"/>
        <v>1.6655405405405403</v>
      </c>
      <c r="E2433">
        <v>7.6628352490419882E-3</v>
      </c>
      <c r="F2433">
        <v>2430</v>
      </c>
      <c r="G2433">
        <f t="shared" ca="1" si="77"/>
        <v>-1.185167558021428E-2</v>
      </c>
    </row>
    <row r="2434" spans="2:7" x14ac:dyDescent="0.35">
      <c r="B2434" s="191">
        <v>37603</v>
      </c>
      <c r="C2434" s="72">
        <v>11.84</v>
      </c>
      <c r="D2434" s="192">
        <f t="shared" si="76"/>
        <v>-0.98933054581827684</v>
      </c>
      <c r="E2434">
        <v>7.6595744680851841E-3</v>
      </c>
      <c r="F2434">
        <v>2431</v>
      </c>
      <c r="G2434">
        <f t="shared" ca="1" si="77"/>
        <v>1.5881167450345294E-2</v>
      </c>
    </row>
    <row r="2435" spans="2:7" x14ac:dyDescent="0.35">
      <c r="B2435" s="191">
        <v>46086</v>
      </c>
      <c r="C2435" s="72">
        <v>1109.71</v>
      </c>
      <c r="D2435" s="192">
        <f t="shared" si="76"/>
        <v>2.9351418439716315</v>
      </c>
      <c r="E2435">
        <v>7.6547290425688086E-3</v>
      </c>
      <c r="F2435">
        <v>2432</v>
      </c>
      <c r="G2435">
        <f t="shared" ca="1" si="77"/>
        <v>3.9183963567289176E-2</v>
      </c>
    </row>
    <row r="2436" spans="2:7" x14ac:dyDescent="0.35">
      <c r="B2436" s="191">
        <v>43784</v>
      </c>
      <c r="C2436" s="72">
        <v>282</v>
      </c>
      <c r="D2436" s="192">
        <f t="shared" ref="D2436:D2499" si="78">C2436/C2437-1</f>
        <v>4.0930106555896701</v>
      </c>
      <c r="E2436">
        <v>7.646680483098578E-3</v>
      </c>
      <c r="F2436">
        <v>2433</v>
      </c>
      <c r="G2436">
        <f t="shared" ca="1" si="77"/>
        <v>-2.4558632227353425E-2</v>
      </c>
    </row>
    <row r="2437" spans="2:7" x14ac:dyDescent="0.35">
      <c r="B2437" s="191">
        <v>38902</v>
      </c>
      <c r="C2437" s="72">
        <v>55.37</v>
      </c>
      <c r="D2437" s="192">
        <f t="shared" si="78"/>
        <v>0.74668769716088335</v>
      </c>
      <c r="E2437">
        <v>7.6433121019108263E-3</v>
      </c>
      <c r="F2437">
        <v>2434</v>
      </c>
      <c r="G2437">
        <f t="shared" ref="G2437:G2500" ca="1" si="79">_xlfn.NORM.INV(RAND(),M$5,M$6)</f>
        <v>-2.6821197793810557E-2</v>
      </c>
    </row>
    <row r="2438" spans="2:7" x14ac:dyDescent="0.35">
      <c r="B2438" s="191">
        <v>38316</v>
      </c>
      <c r="C2438" s="72">
        <v>31.7</v>
      </c>
      <c r="D2438" s="192">
        <f t="shared" si="78"/>
        <v>-0.86696881950564442</v>
      </c>
      <c r="E2438">
        <v>7.6287349014620975E-3</v>
      </c>
      <c r="F2438">
        <v>2435</v>
      </c>
      <c r="G2438">
        <f t="shared" ca="1" si="79"/>
        <v>3.0805709939907274E-2</v>
      </c>
    </row>
    <row r="2439" spans="2:7" x14ac:dyDescent="0.35">
      <c r="B2439" s="191">
        <v>43677</v>
      </c>
      <c r="C2439" s="72">
        <v>238.29</v>
      </c>
      <c r="D2439" s="192">
        <f t="shared" si="78"/>
        <v>9.5812611012433386</v>
      </c>
      <c r="E2439">
        <v>7.6113154890269374E-3</v>
      </c>
      <c r="F2439">
        <v>2436</v>
      </c>
      <c r="G2439">
        <f t="shared" ca="1" si="79"/>
        <v>1.9128775048688255E-2</v>
      </c>
    </row>
    <row r="2440" spans="2:7" x14ac:dyDescent="0.35">
      <c r="B2440" s="191">
        <v>38063</v>
      </c>
      <c r="C2440" s="72">
        <v>22.52</v>
      </c>
      <c r="D2440" s="192">
        <f t="shared" si="78"/>
        <v>-0.88667471819645738</v>
      </c>
      <c r="E2440">
        <v>7.6062639821028455E-3</v>
      </c>
      <c r="F2440">
        <v>2437</v>
      </c>
      <c r="G2440">
        <f t="shared" ca="1" si="79"/>
        <v>2.59196382853733E-3</v>
      </c>
    </row>
    <row r="2441" spans="2:7" x14ac:dyDescent="0.35">
      <c r="B2441" s="191">
        <v>43487</v>
      </c>
      <c r="C2441" s="72">
        <v>198.72</v>
      </c>
      <c r="D2441" s="192">
        <f t="shared" si="78"/>
        <v>-0.82210286021216594</v>
      </c>
      <c r="E2441">
        <v>7.6057195010648115E-3</v>
      </c>
      <c r="F2441">
        <v>2438</v>
      </c>
      <c r="G2441">
        <f t="shared" ca="1" si="79"/>
        <v>-2.2503615089417967E-2</v>
      </c>
    </row>
    <row r="2442" spans="2:7" x14ac:dyDescent="0.35">
      <c r="B2442" s="191">
        <v>45940</v>
      </c>
      <c r="C2442" s="72">
        <v>1117.05</v>
      </c>
      <c r="D2442" s="192">
        <f t="shared" si="78"/>
        <v>13.533567525370804</v>
      </c>
      <c r="E2442">
        <v>7.6040482762353978E-3</v>
      </c>
      <c r="F2442">
        <v>2439</v>
      </c>
      <c r="G2442">
        <f t="shared" ca="1" si="79"/>
        <v>2.6404332069560572E-2</v>
      </c>
    </row>
    <row r="2443" spans="2:7" x14ac:dyDescent="0.35">
      <c r="B2443" s="191">
        <v>40176</v>
      </c>
      <c r="C2443" s="72">
        <v>76.86</v>
      </c>
      <c r="D2443" s="192">
        <f t="shared" si="78"/>
        <v>-0.68843487778183143</v>
      </c>
      <c r="E2443">
        <v>7.6035658101729631E-3</v>
      </c>
      <c r="F2443">
        <v>2440</v>
      </c>
      <c r="G2443">
        <f t="shared" ca="1" si="79"/>
        <v>2.0424732585565691E-2</v>
      </c>
    </row>
    <row r="2444" spans="2:7" x14ac:dyDescent="0.35">
      <c r="B2444" s="191">
        <v>43257</v>
      </c>
      <c r="C2444" s="72">
        <v>246.69</v>
      </c>
      <c r="D2444" s="192">
        <f t="shared" si="78"/>
        <v>6.4326604398915341</v>
      </c>
      <c r="E2444">
        <v>7.5971081975247934E-3</v>
      </c>
      <c r="F2444">
        <v>2441</v>
      </c>
      <c r="G2444">
        <f t="shared" ca="1" si="79"/>
        <v>2.577060154837368E-2</v>
      </c>
    </row>
    <row r="2445" spans="2:7" x14ac:dyDescent="0.35">
      <c r="B2445" s="191">
        <v>38337</v>
      </c>
      <c r="C2445" s="72">
        <v>33.19</v>
      </c>
      <c r="D2445" s="192">
        <f t="shared" si="78"/>
        <v>1.2717316906228611</v>
      </c>
      <c r="E2445">
        <v>7.5895567698847088E-3</v>
      </c>
      <c r="F2445">
        <v>2442</v>
      </c>
      <c r="G2445">
        <f t="shared" ca="1" si="79"/>
        <v>-7.126514000209536E-3</v>
      </c>
    </row>
    <row r="2446" spans="2:7" x14ac:dyDescent="0.35">
      <c r="B2446" s="191">
        <v>37818</v>
      </c>
      <c r="C2446" s="72">
        <v>14.61</v>
      </c>
      <c r="D2446" s="192">
        <f t="shared" si="78"/>
        <v>-0.88421302900618159</v>
      </c>
      <c r="E2446">
        <v>7.5862068965517615E-3</v>
      </c>
      <c r="F2446">
        <v>2443</v>
      </c>
      <c r="G2446">
        <f t="shared" ca="1" si="79"/>
        <v>-4.2829063077119952E-3</v>
      </c>
    </row>
    <row r="2447" spans="2:7" x14ac:dyDescent="0.35">
      <c r="B2447" s="191">
        <v>41613</v>
      </c>
      <c r="C2447" s="72">
        <v>126.18</v>
      </c>
      <c r="D2447" s="192">
        <f t="shared" si="78"/>
        <v>5.5104941884773107E-2</v>
      </c>
      <c r="E2447">
        <v>7.58604168330268E-3</v>
      </c>
      <c r="F2447">
        <v>2444</v>
      </c>
      <c r="G2447">
        <f t="shared" ca="1" si="79"/>
        <v>-1.8264858164561528E-3</v>
      </c>
    </row>
    <row r="2448" spans="2:7" x14ac:dyDescent="0.35">
      <c r="B2448" s="191">
        <v>41516</v>
      </c>
      <c r="C2448" s="72">
        <v>119.59</v>
      </c>
      <c r="D2448" s="192">
        <f t="shared" si="78"/>
        <v>0.99916415914409895</v>
      </c>
      <c r="E2448">
        <v>7.5827786671160968E-3</v>
      </c>
      <c r="F2448">
        <v>2445</v>
      </c>
      <c r="G2448">
        <f t="shared" ca="1" si="79"/>
        <v>4.2044079456329798E-2</v>
      </c>
    </row>
    <row r="2449" spans="2:7" x14ac:dyDescent="0.35">
      <c r="B2449" s="191">
        <v>39625</v>
      </c>
      <c r="C2449" s="72">
        <v>59.82</v>
      </c>
      <c r="D2449" s="192">
        <f t="shared" si="78"/>
        <v>-0.31821290175518568</v>
      </c>
      <c r="E2449">
        <v>7.5795856493179325E-3</v>
      </c>
      <c r="F2449">
        <v>2446</v>
      </c>
      <c r="G2449">
        <f t="shared" ca="1" si="79"/>
        <v>-1.9340593074193693E-2</v>
      </c>
    </row>
    <row r="2450" spans="2:7" x14ac:dyDescent="0.35">
      <c r="B2450" s="191">
        <v>41065</v>
      </c>
      <c r="C2450" s="72">
        <v>87.74</v>
      </c>
      <c r="D2450" s="192">
        <f t="shared" si="78"/>
        <v>-0.84477115510500156</v>
      </c>
      <c r="E2450">
        <v>7.579237482774337E-3</v>
      </c>
      <c r="F2450">
        <v>2447</v>
      </c>
      <c r="G2450">
        <f t="shared" ca="1" si="79"/>
        <v>3.7472415455009058E-3</v>
      </c>
    </row>
    <row r="2451" spans="2:7" x14ac:dyDescent="0.35">
      <c r="B2451" s="191">
        <v>44232</v>
      </c>
      <c r="C2451" s="72">
        <v>565.23</v>
      </c>
      <c r="D2451" s="192">
        <f t="shared" si="78"/>
        <v>46.141784820683903</v>
      </c>
      <c r="E2451">
        <v>7.5760276658705106E-3</v>
      </c>
      <c r="F2451">
        <v>2448</v>
      </c>
      <c r="G2451">
        <f t="shared" ca="1" si="79"/>
        <v>-2.3586737488714711E-2</v>
      </c>
    </row>
    <row r="2452" spans="2:7" x14ac:dyDescent="0.35">
      <c r="B2452" s="191">
        <v>36837</v>
      </c>
      <c r="C2452" s="72">
        <v>11.99</v>
      </c>
      <c r="D2452" s="192">
        <f t="shared" si="78"/>
        <v>-0.9400619876024795</v>
      </c>
      <c r="E2452">
        <v>7.5630252100840067E-3</v>
      </c>
      <c r="F2452">
        <v>2449</v>
      </c>
      <c r="G2452">
        <f t="shared" ca="1" si="79"/>
        <v>-4.1074150663962312E-2</v>
      </c>
    </row>
    <row r="2453" spans="2:7" x14ac:dyDescent="0.35">
      <c r="B2453" s="191">
        <v>43479</v>
      </c>
      <c r="C2453" s="72">
        <v>200.04</v>
      </c>
      <c r="D2453" s="192">
        <f t="shared" si="78"/>
        <v>-0.41450564889071018</v>
      </c>
      <c r="E2453">
        <v>7.5551526140829051E-3</v>
      </c>
      <c r="F2453">
        <v>2450</v>
      </c>
      <c r="G2453">
        <f t="shared" ca="1" si="79"/>
        <v>1.5284437681583095E-2</v>
      </c>
    </row>
    <row r="2454" spans="2:7" x14ac:dyDescent="0.35">
      <c r="B2454" s="191">
        <v>43971</v>
      </c>
      <c r="C2454" s="72">
        <v>341.66</v>
      </c>
      <c r="D2454" s="192">
        <f t="shared" si="78"/>
        <v>0.52356744704570812</v>
      </c>
      <c r="E2454">
        <v>7.5493954585668099E-3</v>
      </c>
      <c r="F2454">
        <v>2451</v>
      </c>
      <c r="G2454">
        <f t="shared" ca="1" si="79"/>
        <v>8.1907154415404703E-3</v>
      </c>
    </row>
    <row r="2455" spans="2:7" x14ac:dyDescent="0.35">
      <c r="B2455" s="191">
        <v>43328</v>
      </c>
      <c r="C2455" s="72">
        <v>224.25</v>
      </c>
      <c r="D2455" s="192">
        <f t="shared" si="78"/>
        <v>15.785179640718564</v>
      </c>
      <c r="E2455">
        <v>7.5481870872085022E-3</v>
      </c>
      <c r="F2455">
        <v>2452</v>
      </c>
      <c r="G2455">
        <f t="shared" ca="1" si="79"/>
        <v>-2.3398255995354836E-2</v>
      </c>
    </row>
    <row r="2456" spans="2:7" x14ac:dyDescent="0.35">
      <c r="B2456" s="191">
        <v>35360</v>
      </c>
      <c r="C2456" s="72">
        <v>13.36</v>
      </c>
      <c r="D2456" s="192">
        <f t="shared" si="78"/>
        <v>-0.2313003452243958</v>
      </c>
      <c r="E2456">
        <v>7.541478129713397E-3</v>
      </c>
      <c r="F2456">
        <v>2453</v>
      </c>
      <c r="G2456">
        <f t="shared" ca="1" si="79"/>
        <v>-7.8876038484789242E-3</v>
      </c>
    </row>
    <row r="2457" spans="2:7" x14ac:dyDescent="0.35">
      <c r="B2457" s="191">
        <v>35130</v>
      </c>
      <c r="C2457" s="72">
        <v>17.38</v>
      </c>
      <c r="D2457" s="192">
        <f t="shared" si="78"/>
        <v>-0.8631926952141058</v>
      </c>
      <c r="E2457">
        <v>7.5362318840579423E-3</v>
      </c>
      <c r="F2457">
        <v>2454</v>
      </c>
      <c r="G2457">
        <f t="shared" ca="1" si="79"/>
        <v>-2.2034406220143698E-2</v>
      </c>
    </row>
    <row r="2458" spans="2:7" x14ac:dyDescent="0.35">
      <c r="B2458" s="191">
        <v>41500</v>
      </c>
      <c r="C2458" s="72">
        <v>127.04</v>
      </c>
      <c r="D2458" s="192">
        <f t="shared" si="78"/>
        <v>-0.88784815713970422</v>
      </c>
      <c r="E2458">
        <v>7.5343008961852309E-3</v>
      </c>
      <c r="F2458">
        <v>2455</v>
      </c>
      <c r="G2458">
        <f t="shared" ca="1" si="79"/>
        <v>2.278850277214365E-2</v>
      </c>
    </row>
    <row r="2459" spans="2:7" x14ac:dyDescent="0.35">
      <c r="B2459" s="191">
        <v>45483</v>
      </c>
      <c r="C2459" s="72">
        <v>1132.75</v>
      </c>
      <c r="D2459" s="192">
        <f t="shared" si="78"/>
        <v>104.86448598130842</v>
      </c>
      <c r="E2459">
        <v>7.5337104635855301E-3</v>
      </c>
      <c r="F2459">
        <v>2456</v>
      </c>
      <c r="G2459">
        <f t="shared" ca="1" si="79"/>
        <v>1.9632921306139934E-2</v>
      </c>
    </row>
    <row r="2460" spans="2:7" x14ac:dyDescent="0.35">
      <c r="B2460" s="191">
        <v>37543</v>
      </c>
      <c r="C2460" s="72">
        <v>10.7</v>
      </c>
      <c r="D2460" s="192">
        <f t="shared" si="78"/>
        <v>-0.92162894601918999</v>
      </c>
      <c r="E2460">
        <v>7.532956685499137E-3</v>
      </c>
      <c r="F2460">
        <v>2457</v>
      </c>
      <c r="G2460">
        <f t="shared" ca="1" si="79"/>
        <v>8.0571553561952676E-3</v>
      </c>
    </row>
    <row r="2461" spans="2:7" x14ac:dyDescent="0.35">
      <c r="B2461" s="191">
        <v>41194</v>
      </c>
      <c r="C2461" s="72">
        <v>136.53</v>
      </c>
      <c r="D2461" s="192">
        <f t="shared" si="78"/>
        <v>5.3680037313432836</v>
      </c>
      <c r="E2461">
        <v>7.5271197697588388E-3</v>
      </c>
      <c r="F2461">
        <v>2458</v>
      </c>
      <c r="G2461">
        <f t="shared" ca="1" si="79"/>
        <v>-1.8672081534264834E-2</v>
      </c>
    </row>
    <row r="2462" spans="2:7" x14ac:dyDescent="0.35">
      <c r="B2462" s="191">
        <v>36684</v>
      </c>
      <c r="C2462" s="72">
        <v>21.44</v>
      </c>
      <c r="D2462" s="192">
        <f t="shared" si="78"/>
        <v>-0.83335924141147211</v>
      </c>
      <c r="E2462">
        <v>7.5187969924812581E-3</v>
      </c>
      <c r="F2462">
        <v>2459</v>
      </c>
      <c r="G2462">
        <f t="shared" ca="1" si="79"/>
        <v>-5.8743442699927678E-3</v>
      </c>
    </row>
    <row r="2463" spans="2:7" x14ac:dyDescent="0.35">
      <c r="B2463" s="191">
        <v>42139</v>
      </c>
      <c r="C2463" s="72">
        <v>128.66</v>
      </c>
      <c r="D2463" s="192">
        <f t="shared" si="78"/>
        <v>6.9962709757613419</v>
      </c>
      <c r="E2463">
        <v>7.5176194205168745E-3</v>
      </c>
      <c r="F2463">
        <v>2460</v>
      </c>
      <c r="G2463">
        <f t="shared" ca="1" si="79"/>
        <v>5.349448735618381E-3</v>
      </c>
    </row>
    <row r="2464" spans="2:7" x14ac:dyDescent="0.35">
      <c r="B2464" s="191">
        <v>35067</v>
      </c>
      <c r="C2464" s="72">
        <v>16.09</v>
      </c>
      <c r="D2464" s="192">
        <f t="shared" si="78"/>
        <v>-0.82864749733759324</v>
      </c>
      <c r="E2464">
        <v>7.5140889167188973E-3</v>
      </c>
      <c r="F2464">
        <v>2461</v>
      </c>
      <c r="G2464">
        <f t="shared" ca="1" si="79"/>
        <v>1.6947194280680085E-3</v>
      </c>
    </row>
    <row r="2465" spans="2:7" x14ac:dyDescent="0.35">
      <c r="B2465" s="191">
        <v>40518</v>
      </c>
      <c r="C2465" s="72">
        <v>93.9</v>
      </c>
      <c r="D2465" s="192">
        <f t="shared" si="78"/>
        <v>0.89047714918461862</v>
      </c>
      <c r="E2465">
        <v>7.5107296137340018E-3</v>
      </c>
      <c r="F2465">
        <v>2462</v>
      </c>
      <c r="G2465">
        <f t="shared" ca="1" si="79"/>
        <v>-1.5104499906438964E-3</v>
      </c>
    </row>
    <row r="2466" spans="2:7" x14ac:dyDescent="0.35">
      <c r="B2466" s="191">
        <v>38565</v>
      </c>
      <c r="C2466" s="72">
        <v>49.67</v>
      </c>
      <c r="D2466" s="192">
        <f t="shared" si="78"/>
        <v>-0.86312279541446202</v>
      </c>
      <c r="E2466">
        <v>7.5050709939148419E-3</v>
      </c>
      <c r="F2466">
        <v>2463</v>
      </c>
      <c r="G2466">
        <f t="shared" ca="1" si="79"/>
        <v>4.4426757401824215E-4</v>
      </c>
    </row>
    <row r="2467" spans="2:7" x14ac:dyDescent="0.35">
      <c r="B2467" s="191">
        <v>43850</v>
      </c>
      <c r="C2467" s="72">
        <v>362.88</v>
      </c>
      <c r="D2467" s="192">
        <f t="shared" si="78"/>
        <v>0.45001198753296578</v>
      </c>
      <c r="E2467">
        <v>7.496251874062887E-3</v>
      </c>
      <c r="F2467">
        <v>2464</v>
      </c>
      <c r="G2467">
        <f t="shared" ca="1" si="79"/>
        <v>-1.5043840698373315E-2</v>
      </c>
    </row>
    <row r="2468" spans="2:7" x14ac:dyDescent="0.35">
      <c r="B2468" s="191">
        <v>43264</v>
      </c>
      <c r="C2468" s="72">
        <v>250.26</v>
      </c>
      <c r="D2468" s="192">
        <f t="shared" si="78"/>
        <v>8.2964338781575027</v>
      </c>
      <c r="E2468">
        <v>7.4879227053139541E-3</v>
      </c>
      <c r="F2468">
        <v>2465</v>
      </c>
      <c r="G2468">
        <f t="shared" ca="1" si="79"/>
        <v>1.5992577151801215E-2</v>
      </c>
    </row>
    <row r="2469" spans="2:7" x14ac:dyDescent="0.35">
      <c r="B2469" s="191">
        <v>38034</v>
      </c>
      <c r="C2469" s="72">
        <v>26.92</v>
      </c>
      <c r="D2469" s="192">
        <f t="shared" si="78"/>
        <v>-0.9750897583003294</v>
      </c>
      <c r="E2469">
        <v>7.4850299401199027E-3</v>
      </c>
      <c r="F2469">
        <v>2466</v>
      </c>
      <c r="G2469">
        <f t="shared" ca="1" si="79"/>
        <v>2.536030788270028E-2</v>
      </c>
    </row>
    <row r="2470" spans="2:7" x14ac:dyDescent="0.35">
      <c r="B2470" s="191">
        <v>45758</v>
      </c>
      <c r="C2470" s="72">
        <v>1080.68</v>
      </c>
      <c r="D2470" s="192">
        <f t="shared" si="78"/>
        <v>6.9362561504002365</v>
      </c>
      <c r="E2470">
        <v>7.4767400667499206E-3</v>
      </c>
      <c r="F2470">
        <v>2467</v>
      </c>
      <c r="G2470">
        <f t="shared" ca="1" si="79"/>
        <v>2.2006157481493541E-2</v>
      </c>
    </row>
    <row r="2471" spans="2:7" x14ac:dyDescent="0.35">
      <c r="B2471" s="191">
        <v>41983</v>
      </c>
      <c r="C2471" s="72">
        <v>136.16999999999999</v>
      </c>
      <c r="D2471" s="192">
        <f t="shared" si="78"/>
        <v>-1.0032715376226964E-2</v>
      </c>
      <c r="E2471">
        <v>7.4726250369931968E-3</v>
      </c>
      <c r="F2471">
        <v>2468</v>
      </c>
      <c r="G2471">
        <f t="shared" ca="1" si="79"/>
        <v>-1.6644780139672789E-2</v>
      </c>
    </row>
    <row r="2472" spans="2:7" x14ac:dyDescent="0.35">
      <c r="B2472" s="191">
        <v>41199</v>
      </c>
      <c r="C2472" s="72">
        <v>137.55000000000001</v>
      </c>
      <c r="D2472" s="192">
        <f t="shared" si="78"/>
        <v>0.886572486627349</v>
      </c>
      <c r="E2472">
        <v>7.4708855196661261E-3</v>
      </c>
      <c r="F2472">
        <v>2469</v>
      </c>
      <c r="G2472">
        <f t="shared" ca="1" si="79"/>
        <v>-9.3229607807408313E-3</v>
      </c>
    </row>
    <row r="2473" spans="2:7" x14ac:dyDescent="0.35">
      <c r="B2473" s="191">
        <v>40602</v>
      </c>
      <c r="C2473" s="72">
        <v>72.91</v>
      </c>
      <c r="D2473" s="192">
        <f t="shared" si="78"/>
        <v>3.1473265073947667</v>
      </c>
      <c r="E2473">
        <v>7.4616553820643361E-3</v>
      </c>
      <c r="F2473">
        <v>2470</v>
      </c>
      <c r="G2473">
        <f t="shared" ca="1" si="79"/>
        <v>2.2469369884819256E-2</v>
      </c>
    </row>
    <row r="2474" spans="2:7" x14ac:dyDescent="0.35">
      <c r="B2474" s="191">
        <v>36139</v>
      </c>
      <c r="C2474" s="72">
        <v>17.579999999999998</v>
      </c>
      <c r="D2474" s="192">
        <f t="shared" si="78"/>
        <v>-0.69783430732210383</v>
      </c>
      <c r="E2474">
        <v>7.4498567335243848E-3</v>
      </c>
      <c r="F2474">
        <v>2471</v>
      </c>
      <c r="G2474">
        <f t="shared" ca="1" si="79"/>
        <v>2.4930786099747724E-2</v>
      </c>
    </row>
    <row r="2475" spans="2:7" x14ac:dyDescent="0.35">
      <c r="B2475" s="191">
        <v>39400</v>
      </c>
      <c r="C2475" s="72">
        <v>58.18</v>
      </c>
      <c r="D2475" s="192">
        <f t="shared" si="78"/>
        <v>3.7766830870279149</v>
      </c>
      <c r="E2475">
        <v>7.445887445887367E-3</v>
      </c>
      <c r="F2475">
        <v>2472</v>
      </c>
      <c r="G2475">
        <f t="shared" ca="1" si="79"/>
        <v>-1.9603538432404324E-2</v>
      </c>
    </row>
    <row r="2476" spans="2:7" x14ac:dyDescent="0.35">
      <c r="B2476" s="191">
        <v>37322</v>
      </c>
      <c r="C2476" s="72">
        <v>12.18</v>
      </c>
      <c r="D2476" s="192">
        <f t="shared" si="78"/>
        <v>-0.59100067159167224</v>
      </c>
      <c r="E2476">
        <v>7.4441687344912744E-3</v>
      </c>
      <c r="F2476">
        <v>2473</v>
      </c>
      <c r="G2476">
        <f t="shared" ca="1" si="79"/>
        <v>2.2273183893467129E-2</v>
      </c>
    </row>
    <row r="2477" spans="2:7" x14ac:dyDescent="0.35">
      <c r="B2477" s="191">
        <v>38231</v>
      </c>
      <c r="C2477" s="72">
        <v>29.78</v>
      </c>
      <c r="D2477" s="192">
        <f t="shared" si="78"/>
        <v>-0.9534563868527578</v>
      </c>
      <c r="E2477">
        <v>7.442489851150258E-3</v>
      </c>
      <c r="F2477">
        <v>2474</v>
      </c>
      <c r="G2477">
        <f t="shared" ca="1" si="79"/>
        <v>4.5615562785687588E-3</v>
      </c>
    </row>
    <row r="2478" spans="2:7" x14ac:dyDescent="0.35">
      <c r="B2478" s="191">
        <v>44294</v>
      </c>
      <c r="C2478" s="72">
        <v>639.83000000000004</v>
      </c>
      <c r="D2478" s="192">
        <f t="shared" si="78"/>
        <v>35.292115711854798</v>
      </c>
      <c r="E2478">
        <v>7.4317834705799335E-3</v>
      </c>
      <c r="F2478">
        <v>2475</v>
      </c>
      <c r="G2478">
        <f t="shared" ca="1" si="79"/>
        <v>-5.8247231804835625E-2</v>
      </c>
    </row>
    <row r="2479" spans="2:7" x14ac:dyDescent="0.35">
      <c r="B2479" s="191">
        <v>35257</v>
      </c>
      <c r="C2479" s="72">
        <v>17.63</v>
      </c>
      <c r="D2479" s="192">
        <f t="shared" si="78"/>
        <v>-0.97155488149211833</v>
      </c>
      <c r="E2479">
        <v>7.42857142857134E-3</v>
      </c>
      <c r="F2479">
        <v>2476</v>
      </c>
      <c r="G2479">
        <f t="shared" ca="1" si="79"/>
        <v>-1.9350162003791689E-3</v>
      </c>
    </row>
    <row r="2480" spans="2:7" x14ac:dyDescent="0.35">
      <c r="B2480" s="191">
        <v>44337</v>
      </c>
      <c r="C2480" s="72">
        <v>619.79</v>
      </c>
      <c r="D2480" s="192">
        <f t="shared" si="78"/>
        <v>0.51779111056691551</v>
      </c>
      <c r="E2480">
        <v>7.4282370534117792E-3</v>
      </c>
      <c r="F2480">
        <v>2477</v>
      </c>
      <c r="G2480">
        <f t="shared" ca="1" si="79"/>
        <v>-1.4313485071488401E-2</v>
      </c>
    </row>
    <row r="2481" spans="2:7" x14ac:dyDescent="0.35">
      <c r="B2481" s="191">
        <v>44043</v>
      </c>
      <c r="C2481" s="72">
        <v>408.35</v>
      </c>
      <c r="D2481" s="192">
        <f t="shared" si="78"/>
        <v>2.6236578223444851</v>
      </c>
      <c r="E2481">
        <v>7.4258647061726801E-3</v>
      </c>
      <c r="F2481">
        <v>2478</v>
      </c>
      <c r="G2481">
        <f t="shared" ca="1" si="79"/>
        <v>2.1764255193183323E-2</v>
      </c>
    </row>
    <row r="2482" spans="2:7" x14ac:dyDescent="0.35">
      <c r="B2482" s="191">
        <v>42170</v>
      </c>
      <c r="C2482" s="72">
        <v>112.69</v>
      </c>
      <c r="D2482" s="192">
        <f t="shared" si="78"/>
        <v>2.464084378977982E-2</v>
      </c>
      <c r="E2482">
        <v>7.4199892723045835E-3</v>
      </c>
      <c r="F2482">
        <v>2479</v>
      </c>
      <c r="G2482">
        <f t="shared" ca="1" si="79"/>
        <v>6.2900866243907954E-3</v>
      </c>
    </row>
    <row r="2483" spans="2:7" x14ac:dyDescent="0.35">
      <c r="B2483" s="191">
        <v>42734</v>
      </c>
      <c r="C2483" s="72">
        <v>109.98</v>
      </c>
      <c r="D2483" s="192">
        <f t="shared" si="78"/>
        <v>1.2054844943406584E-2</v>
      </c>
      <c r="E2483">
        <v>7.4196207749381848E-3</v>
      </c>
      <c r="F2483">
        <v>2480</v>
      </c>
      <c r="G2483">
        <f t="shared" ca="1" si="79"/>
        <v>6.3518683311430853E-3</v>
      </c>
    </row>
    <row r="2484" spans="2:7" x14ac:dyDescent="0.35">
      <c r="B2484" s="191">
        <v>42405</v>
      </c>
      <c r="C2484" s="72">
        <v>108.67</v>
      </c>
      <c r="D2484" s="192">
        <f t="shared" si="78"/>
        <v>-0.87159551464593354</v>
      </c>
      <c r="E2484">
        <v>7.4163344766848827E-3</v>
      </c>
      <c r="F2484">
        <v>2481</v>
      </c>
      <c r="G2484">
        <f t="shared" ca="1" si="79"/>
        <v>-2.2484817460114406E-2</v>
      </c>
    </row>
    <row r="2485" spans="2:7" x14ac:dyDescent="0.35">
      <c r="B2485" s="191">
        <v>44452</v>
      </c>
      <c r="C2485" s="72">
        <v>846.31</v>
      </c>
      <c r="D2485" s="192">
        <f t="shared" si="78"/>
        <v>37.875057418465779</v>
      </c>
      <c r="E2485">
        <v>7.4159603847252509E-3</v>
      </c>
      <c r="F2485">
        <v>2482</v>
      </c>
      <c r="G2485">
        <f t="shared" ca="1" si="79"/>
        <v>-3.8533109133548453E-2</v>
      </c>
    </row>
    <row r="2486" spans="2:7" x14ac:dyDescent="0.35">
      <c r="B2486" s="191">
        <v>35765</v>
      </c>
      <c r="C2486" s="72">
        <v>21.77</v>
      </c>
      <c r="D2486" s="192">
        <f t="shared" si="78"/>
        <v>-0.81177589486425727</v>
      </c>
      <c r="E2486">
        <v>7.4039796390559243E-3</v>
      </c>
      <c r="F2486">
        <v>2483</v>
      </c>
      <c r="G2486">
        <f t="shared" ca="1" si="79"/>
        <v>-1.4126624491143207E-2</v>
      </c>
    </row>
    <row r="2487" spans="2:7" x14ac:dyDescent="0.35">
      <c r="B2487" s="191">
        <v>41159</v>
      </c>
      <c r="C2487" s="72">
        <v>115.66</v>
      </c>
      <c r="D2487" s="192">
        <f t="shared" si="78"/>
        <v>2.0348989766465495</v>
      </c>
      <c r="E2487">
        <v>7.4035362773277047E-3</v>
      </c>
      <c r="F2487">
        <v>2484</v>
      </c>
      <c r="G2487">
        <f t="shared" ca="1" si="79"/>
        <v>-4.5164376864003713E-3</v>
      </c>
    </row>
    <row r="2488" spans="2:7" x14ac:dyDescent="0.35">
      <c r="B2488" s="191">
        <v>38448</v>
      </c>
      <c r="C2488" s="72">
        <v>38.11</v>
      </c>
      <c r="D2488" s="192">
        <f t="shared" si="78"/>
        <v>-0.33397413491786088</v>
      </c>
      <c r="E2488">
        <v>7.4015331747290247E-3</v>
      </c>
      <c r="F2488">
        <v>2485</v>
      </c>
      <c r="G2488">
        <f t="shared" ca="1" si="79"/>
        <v>-1.2206585453668883E-2</v>
      </c>
    </row>
    <row r="2489" spans="2:7" x14ac:dyDescent="0.35">
      <c r="B2489" s="191">
        <v>39202</v>
      </c>
      <c r="C2489" s="72">
        <v>57.22</v>
      </c>
      <c r="D2489" s="192">
        <f t="shared" si="78"/>
        <v>-0.78462001731471376</v>
      </c>
      <c r="E2489">
        <v>7.3943661971831443E-3</v>
      </c>
      <c r="F2489">
        <v>2486</v>
      </c>
      <c r="G2489">
        <f t="shared" ca="1" si="79"/>
        <v>5.5501585549284126E-3</v>
      </c>
    </row>
    <row r="2490" spans="2:7" x14ac:dyDescent="0.35">
      <c r="B2490" s="191">
        <v>43209</v>
      </c>
      <c r="C2490" s="72">
        <v>265.67</v>
      </c>
      <c r="D2490" s="192">
        <f t="shared" si="78"/>
        <v>-0.76670237802522045</v>
      </c>
      <c r="E2490">
        <v>7.3942059760352397E-3</v>
      </c>
      <c r="F2490">
        <v>2487</v>
      </c>
      <c r="G2490">
        <f t="shared" ca="1" si="79"/>
        <v>-2.6531094827361556E-2</v>
      </c>
    </row>
    <row r="2491" spans="2:7" x14ac:dyDescent="0.35">
      <c r="B2491" s="191">
        <v>45995</v>
      </c>
      <c r="C2491" s="72">
        <v>1138.76</v>
      </c>
      <c r="D2491" s="192">
        <f t="shared" si="78"/>
        <v>137.70401948842874</v>
      </c>
      <c r="E2491">
        <v>7.3688773298654642E-3</v>
      </c>
      <c r="F2491">
        <v>2488</v>
      </c>
      <c r="G2491">
        <f t="shared" ca="1" si="79"/>
        <v>-8.7412568756393035E-3</v>
      </c>
    </row>
    <row r="2492" spans="2:7" x14ac:dyDescent="0.35">
      <c r="B2492" s="191">
        <v>37154</v>
      </c>
      <c r="C2492" s="72">
        <v>8.2100000000000009</v>
      </c>
      <c r="D2492" s="192">
        <f t="shared" si="78"/>
        <v>-0.98893068532675377</v>
      </c>
      <c r="E2492">
        <v>7.3619631901840066E-3</v>
      </c>
      <c r="F2492">
        <v>2489</v>
      </c>
      <c r="G2492">
        <f t="shared" ca="1" si="79"/>
        <v>-1.5496505433579564E-2</v>
      </c>
    </row>
    <row r="2493" spans="2:7" x14ac:dyDescent="0.35">
      <c r="B2493" s="191">
        <v>44935</v>
      </c>
      <c r="C2493" s="72">
        <v>741.69</v>
      </c>
      <c r="D2493" s="192">
        <f t="shared" si="78"/>
        <v>7.3083902766886979</v>
      </c>
      <c r="E2493">
        <v>7.3614299102231495E-3</v>
      </c>
      <c r="F2493">
        <v>2490</v>
      </c>
      <c r="G2493">
        <f t="shared" ca="1" si="79"/>
        <v>-2.0255905489095483E-3</v>
      </c>
    </row>
    <row r="2494" spans="2:7" x14ac:dyDescent="0.35">
      <c r="B2494" s="191">
        <v>40343</v>
      </c>
      <c r="C2494" s="72">
        <v>89.27</v>
      </c>
      <c r="D2494" s="192">
        <f t="shared" si="78"/>
        <v>7.1154545454545453</v>
      </c>
      <c r="E2494">
        <v>7.3346874294739628E-3</v>
      </c>
      <c r="F2494">
        <v>2491</v>
      </c>
      <c r="G2494">
        <f t="shared" ca="1" si="79"/>
        <v>8.7988166802062343E-3</v>
      </c>
    </row>
    <row r="2495" spans="2:7" x14ac:dyDescent="0.35">
      <c r="B2495" s="191">
        <v>37494</v>
      </c>
      <c r="C2495" s="72">
        <v>11</v>
      </c>
      <c r="D2495" s="192">
        <f t="shared" si="78"/>
        <v>-0.95880612665243603</v>
      </c>
      <c r="E2495">
        <v>7.3260073260073E-3</v>
      </c>
      <c r="F2495">
        <v>2492</v>
      </c>
      <c r="G2495">
        <f t="shared" ca="1" si="79"/>
        <v>-4.858880765062594E-2</v>
      </c>
    </row>
    <row r="2496" spans="2:7" x14ac:dyDescent="0.35">
      <c r="B2496" s="191">
        <v>43735</v>
      </c>
      <c r="C2496" s="72">
        <v>267.02999999999997</v>
      </c>
      <c r="D2496" s="192">
        <f t="shared" si="78"/>
        <v>-0.41033454786353107</v>
      </c>
      <c r="E2496">
        <v>7.3182692670412663E-3</v>
      </c>
      <c r="F2496">
        <v>2493</v>
      </c>
      <c r="G2496">
        <f t="shared" ca="1" si="79"/>
        <v>1.1820270358476725E-2</v>
      </c>
    </row>
    <row r="2497" spans="2:7" x14ac:dyDescent="0.35">
      <c r="B2497" s="191">
        <v>44116</v>
      </c>
      <c r="C2497" s="72">
        <v>452.85</v>
      </c>
      <c r="D2497" s="192">
        <f t="shared" si="78"/>
        <v>24.298882681564248</v>
      </c>
      <c r="E2497">
        <v>7.3182667497109222E-3</v>
      </c>
      <c r="F2497">
        <v>2494</v>
      </c>
      <c r="G2497">
        <f t="shared" ca="1" si="79"/>
        <v>1.870600493048543E-2</v>
      </c>
    </row>
    <row r="2498" spans="2:7" x14ac:dyDescent="0.35">
      <c r="B2498" s="191">
        <v>35227</v>
      </c>
      <c r="C2498" s="72">
        <v>17.899999999999999</v>
      </c>
      <c r="D2498" s="192">
        <f t="shared" si="78"/>
        <v>-0.97417921643298133</v>
      </c>
      <c r="E2498">
        <v>7.3157006190207596E-3</v>
      </c>
      <c r="F2498">
        <v>2495</v>
      </c>
      <c r="G2498">
        <f t="shared" ca="1" si="79"/>
        <v>5.8135436980029523E-3</v>
      </c>
    </row>
    <row r="2499" spans="2:7" x14ac:dyDescent="0.35">
      <c r="B2499" s="191">
        <v>44732</v>
      </c>
      <c r="C2499" s="72">
        <v>693.24</v>
      </c>
      <c r="D2499" s="192">
        <f t="shared" si="78"/>
        <v>26.908212560386474</v>
      </c>
      <c r="E2499">
        <v>7.3088156231382317E-3</v>
      </c>
      <c r="F2499">
        <v>2496</v>
      </c>
      <c r="G2499">
        <f t="shared" ca="1" si="79"/>
        <v>1.4850125869418588E-3</v>
      </c>
    </row>
    <row r="2500" spans="2:7" x14ac:dyDescent="0.35">
      <c r="B2500" s="191">
        <v>35881</v>
      </c>
      <c r="C2500" s="72">
        <v>24.84</v>
      </c>
      <c r="D2500" s="192">
        <f t="shared" ref="D2500:D2563" si="80">C2500/C2501-1</f>
        <v>-0.91197420177894328</v>
      </c>
      <c r="E2500">
        <v>7.2992700729925808E-3</v>
      </c>
      <c r="F2500">
        <v>2497</v>
      </c>
      <c r="G2500">
        <f t="shared" ca="1" si="79"/>
        <v>1.9785420417717522E-2</v>
      </c>
    </row>
    <row r="2501" spans="2:7" x14ac:dyDescent="0.35">
      <c r="B2501" s="191">
        <v>43130</v>
      </c>
      <c r="C2501" s="72">
        <v>282.19</v>
      </c>
      <c r="D2501" s="192">
        <f t="shared" si="80"/>
        <v>32.998795180722887</v>
      </c>
      <c r="E2501">
        <v>7.281813314296004E-3</v>
      </c>
      <c r="F2501">
        <v>2498</v>
      </c>
      <c r="G2501">
        <f t="shared" ref="G2501:G2564" ca="1" si="81">_xlfn.NORM.INV(RAND(),M$5,M$6)</f>
        <v>3.1097297838495214E-2</v>
      </c>
    </row>
    <row r="2502" spans="2:7" x14ac:dyDescent="0.35">
      <c r="B2502" s="191">
        <v>37181</v>
      </c>
      <c r="C2502" s="72">
        <v>8.3000000000000007</v>
      </c>
      <c r="D2502" s="192">
        <f t="shared" si="80"/>
        <v>-0.95863237639553434</v>
      </c>
      <c r="E2502">
        <v>7.2815533980583602E-3</v>
      </c>
      <c r="F2502">
        <v>2499</v>
      </c>
      <c r="G2502">
        <f t="shared" ca="1" si="81"/>
        <v>1.595971782876288E-2</v>
      </c>
    </row>
    <row r="2503" spans="2:7" x14ac:dyDescent="0.35">
      <c r="B2503" s="191">
        <v>43475</v>
      </c>
      <c r="C2503" s="72">
        <v>200.64</v>
      </c>
      <c r="D2503" s="192">
        <f t="shared" si="80"/>
        <v>0.78839468758356346</v>
      </c>
      <c r="E2503">
        <v>7.2794819017019119E-3</v>
      </c>
      <c r="F2503">
        <v>2500</v>
      </c>
      <c r="G2503">
        <f t="shared" ca="1" si="81"/>
        <v>-1.6136604117428777E-2</v>
      </c>
    </row>
    <row r="2504" spans="2:7" x14ac:dyDescent="0.35">
      <c r="B2504" s="191">
        <v>42738</v>
      </c>
      <c r="C2504" s="72">
        <v>112.19</v>
      </c>
      <c r="D2504" s="192">
        <f t="shared" si="80"/>
        <v>3.7639065817409767</v>
      </c>
      <c r="E2504">
        <v>7.2724007900879517E-3</v>
      </c>
      <c r="F2504">
        <v>2501</v>
      </c>
      <c r="G2504">
        <f t="shared" ca="1" si="81"/>
        <v>-2.9138567713939228E-2</v>
      </c>
    </row>
    <row r="2505" spans="2:7" x14ac:dyDescent="0.35">
      <c r="B2505" s="191">
        <v>35920</v>
      </c>
      <c r="C2505" s="72">
        <v>23.55</v>
      </c>
      <c r="D2505" s="192">
        <f t="shared" si="80"/>
        <v>0.69913419913419927</v>
      </c>
      <c r="E2505">
        <v>7.2711719418308007E-3</v>
      </c>
      <c r="F2505">
        <v>2502</v>
      </c>
      <c r="G2505">
        <f t="shared" ca="1" si="81"/>
        <v>8.0112416831435232E-3</v>
      </c>
    </row>
    <row r="2506" spans="2:7" x14ac:dyDescent="0.35">
      <c r="B2506" s="191">
        <v>37049</v>
      </c>
      <c r="C2506" s="72">
        <v>13.86</v>
      </c>
      <c r="D2506" s="192">
        <f t="shared" si="80"/>
        <v>-0.94872553734601017</v>
      </c>
      <c r="E2506">
        <v>7.2674418604650182E-3</v>
      </c>
      <c r="F2506">
        <v>2503</v>
      </c>
      <c r="G2506">
        <f t="shared" ca="1" si="81"/>
        <v>-3.9848917992922096E-2</v>
      </c>
    </row>
    <row r="2507" spans="2:7" x14ac:dyDescent="0.35">
      <c r="B2507" s="191">
        <v>43216</v>
      </c>
      <c r="C2507" s="72">
        <v>270.31</v>
      </c>
      <c r="D2507" s="192">
        <f t="shared" si="80"/>
        <v>1.7445425931566656</v>
      </c>
      <c r="E2507">
        <v>7.2663586227454946E-3</v>
      </c>
      <c r="F2507">
        <v>2504</v>
      </c>
      <c r="G2507">
        <f t="shared" ca="1" si="81"/>
        <v>-1.8804337284268915E-2</v>
      </c>
    </row>
    <row r="2508" spans="2:7" x14ac:dyDescent="0.35">
      <c r="B2508" s="191">
        <v>41010</v>
      </c>
      <c r="C2508" s="72">
        <v>98.49</v>
      </c>
      <c r="D2508" s="192">
        <f t="shared" si="80"/>
        <v>0.41834677419354827</v>
      </c>
      <c r="E2508">
        <v>7.2611986091224434E-3</v>
      </c>
      <c r="F2508">
        <v>2505</v>
      </c>
      <c r="G2508">
        <f t="shared" ca="1" si="81"/>
        <v>1.2103727844464958E-2</v>
      </c>
    </row>
    <row r="2509" spans="2:7" x14ac:dyDescent="0.35">
      <c r="B2509" s="191">
        <v>39583</v>
      </c>
      <c r="C2509" s="72">
        <v>69.44</v>
      </c>
      <c r="D2509" s="192">
        <f t="shared" si="80"/>
        <v>0.21696459866806861</v>
      </c>
      <c r="E2509">
        <v>7.2526834928923201E-3</v>
      </c>
      <c r="F2509">
        <v>2506</v>
      </c>
      <c r="G2509">
        <f t="shared" ca="1" si="81"/>
        <v>2.2128779003531808E-2</v>
      </c>
    </row>
    <row r="2510" spans="2:7" x14ac:dyDescent="0.35">
      <c r="B2510" s="191">
        <v>39290</v>
      </c>
      <c r="C2510" s="72">
        <v>57.06</v>
      </c>
      <c r="D2510" s="192">
        <f t="shared" si="80"/>
        <v>-0.78308306405626305</v>
      </c>
      <c r="E2510">
        <v>7.237422771403379E-3</v>
      </c>
      <c r="F2510">
        <v>2507</v>
      </c>
      <c r="G2510">
        <f t="shared" ca="1" si="81"/>
        <v>-2.5549891624652651E-2</v>
      </c>
    </row>
    <row r="2511" spans="2:7" x14ac:dyDescent="0.35">
      <c r="B2511" s="191">
        <v>43753</v>
      </c>
      <c r="C2511" s="72">
        <v>263.05</v>
      </c>
      <c r="D2511" s="192">
        <f t="shared" si="80"/>
        <v>16.159165035877365</v>
      </c>
      <c r="E2511">
        <v>7.2369428702709904E-3</v>
      </c>
      <c r="F2511">
        <v>2508</v>
      </c>
      <c r="G2511">
        <f t="shared" ca="1" si="81"/>
        <v>-3.0317826713346506E-2</v>
      </c>
    </row>
    <row r="2512" spans="2:7" x14ac:dyDescent="0.35">
      <c r="B2512" s="191">
        <v>37802</v>
      </c>
      <c r="C2512" s="72">
        <v>15.33</v>
      </c>
      <c r="D2512" s="192">
        <f t="shared" si="80"/>
        <v>-0.87365037501030252</v>
      </c>
      <c r="E2512">
        <v>7.227332457292901E-3</v>
      </c>
      <c r="F2512">
        <v>2509</v>
      </c>
      <c r="G2512">
        <f t="shared" ca="1" si="81"/>
        <v>-1.0793815583793925E-2</v>
      </c>
    </row>
    <row r="2513" spans="2:7" x14ac:dyDescent="0.35">
      <c r="B2513" s="191">
        <v>42202</v>
      </c>
      <c r="C2513" s="72">
        <v>121.33</v>
      </c>
      <c r="D2513" s="192">
        <f t="shared" si="80"/>
        <v>-0.66590483533428801</v>
      </c>
      <c r="E2513">
        <v>7.2223144612320045E-3</v>
      </c>
      <c r="F2513">
        <v>2510</v>
      </c>
      <c r="G2513">
        <f t="shared" ca="1" si="81"/>
        <v>-3.0285235600075219E-2</v>
      </c>
    </row>
    <row r="2514" spans="2:7" x14ac:dyDescent="0.35">
      <c r="B2514" s="191">
        <v>43859</v>
      </c>
      <c r="C2514" s="72">
        <v>363.16</v>
      </c>
      <c r="D2514" s="192">
        <f t="shared" si="80"/>
        <v>36.132924335378327</v>
      </c>
      <c r="E2514">
        <v>7.2110051031728517E-3</v>
      </c>
      <c r="F2514">
        <v>2511</v>
      </c>
      <c r="G2514">
        <f t="shared" ca="1" si="81"/>
        <v>-8.4245772257307335E-3</v>
      </c>
    </row>
    <row r="2515" spans="2:7" x14ac:dyDescent="0.35">
      <c r="B2515" s="191">
        <v>37144</v>
      </c>
      <c r="C2515" s="72">
        <v>9.7799999999999994</v>
      </c>
      <c r="D2515" s="192">
        <f t="shared" si="80"/>
        <v>-0.99127626931173507</v>
      </c>
      <c r="E2515">
        <v>7.2090628218330899E-3</v>
      </c>
      <c r="F2515">
        <v>2512</v>
      </c>
      <c r="G2515">
        <f t="shared" ca="1" si="81"/>
        <v>-3.676044265608603E-2</v>
      </c>
    </row>
    <row r="2516" spans="2:7" x14ac:dyDescent="0.35">
      <c r="B2516" s="191">
        <v>45309</v>
      </c>
      <c r="C2516" s="72">
        <v>1121.08</v>
      </c>
      <c r="D2516" s="192">
        <f t="shared" si="80"/>
        <v>0.84515619342308801</v>
      </c>
      <c r="E2516">
        <v>7.1963129003567161E-3</v>
      </c>
      <c r="F2516">
        <v>2513</v>
      </c>
      <c r="G2516">
        <f t="shared" ca="1" si="81"/>
        <v>-2.2986502734175924E-2</v>
      </c>
    </row>
    <row r="2517" spans="2:7" x14ac:dyDescent="0.35">
      <c r="B2517" s="191">
        <v>44258</v>
      </c>
      <c r="C2517" s="72">
        <v>607.58000000000004</v>
      </c>
      <c r="D2517" s="192">
        <f t="shared" si="80"/>
        <v>1.0372183476394849</v>
      </c>
      <c r="E2517">
        <v>7.1944831244612484E-3</v>
      </c>
      <c r="F2517">
        <v>2514</v>
      </c>
      <c r="G2517">
        <f t="shared" ca="1" si="81"/>
        <v>1.4286277155577171E-2</v>
      </c>
    </row>
    <row r="2518" spans="2:7" x14ac:dyDescent="0.35">
      <c r="B2518" s="191">
        <v>43822</v>
      </c>
      <c r="C2518" s="72">
        <v>298.24</v>
      </c>
      <c r="D2518" s="192">
        <f t="shared" si="80"/>
        <v>2.7350031308703824</v>
      </c>
      <c r="E2518">
        <v>7.1932727702543886E-3</v>
      </c>
      <c r="F2518">
        <v>2515</v>
      </c>
      <c r="G2518">
        <f t="shared" ca="1" si="81"/>
        <v>-1.5541012814615124E-2</v>
      </c>
    </row>
    <row r="2519" spans="2:7" x14ac:dyDescent="0.35">
      <c r="B2519" s="191">
        <v>40633</v>
      </c>
      <c r="C2519" s="72">
        <v>79.849999999999994</v>
      </c>
      <c r="D2519" s="192">
        <f t="shared" si="80"/>
        <v>-0.36672218256800704</v>
      </c>
      <c r="E2519">
        <v>7.1897073662965383E-3</v>
      </c>
      <c r="F2519">
        <v>2516</v>
      </c>
      <c r="G2519">
        <f t="shared" ca="1" si="81"/>
        <v>-3.1096113426169864E-3</v>
      </c>
    </row>
    <row r="2520" spans="2:7" x14ac:dyDescent="0.35">
      <c r="B2520" s="191">
        <v>41499</v>
      </c>
      <c r="C2520" s="72">
        <v>126.09</v>
      </c>
      <c r="D2520" s="192">
        <f t="shared" si="80"/>
        <v>-0.84979271895549413</v>
      </c>
      <c r="E2520">
        <v>7.1890726096333069E-3</v>
      </c>
      <c r="F2520">
        <v>2517</v>
      </c>
      <c r="G2520">
        <f t="shared" ca="1" si="81"/>
        <v>-4.5840160418710273E-2</v>
      </c>
    </row>
    <row r="2521" spans="2:7" x14ac:dyDescent="0.35">
      <c r="B2521" s="191">
        <v>45125</v>
      </c>
      <c r="C2521" s="72">
        <v>839.44</v>
      </c>
      <c r="D2521" s="192">
        <f t="shared" si="80"/>
        <v>34.005838198498751</v>
      </c>
      <c r="E2521">
        <v>7.1507414695013427E-3</v>
      </c>
      <c r="F2521">
        <v>2518</v>
      </c>
      <c r="G2521">
        <f t="shared" ca="1" si="81"/>
        <v>-9.2360646760820449E-3</v>
      </c>
    </row>
    <row r="2522" spans="2:7" x14ac:dyDescent="0.35">
      <c r="B2522" s="191">
        <v>35697</v>
      </c>
      <c r="C2522" s="72">
        <v>23.98</v>
      </c>
      <c r="D2522" s="192">
        <f t="shared" si="80"/>
        <v>-0.61366199452231351</v>
      </c>
      <c r="E2522">
        <v>7.139857202856037E-3</v>
      </c>
      <c r="F2522">
        <v>2519</v>
      </c>
      <c r="G2522">
        <f t="shared" ca="1" si="81"/>
        <v>-2.7523558516083881E-2</v>
      </c>
    </row>
    <row r="2523" spans="2:7" x14ac:dyDescent="0.35">
      <c r="B2523" s="191">
        <v>39220</v>
      </c>
      <c r="C2523" s="72">
        <v>62.07</v>
      </c>
      <c r="D2523" s="192">
        <f t="shared" si="80"/>
        <v>-0.54212156978459725</v>
      </c>
      <c r="E2523">
        <v>7.1393801719941141E-3</v>
      </c>
      <c r="F2523">
        <v>2520</v>
      </c>
      <c r="G2523">
        <f t="shared" ca="1" si="81"/>
        <v>-2.7499945421612755E-3</v>
      </c>
    </row>
    <row r="2524" spans="2:7" x14ac:dyDescent="0.35">
      <c r="B2524" s="191">
        <v>41969</v>
      </c>
      <c r="C2524" s="72">
        <v>135.56</v>
      </c>
      <c r="D2524" s="192">
        <f t="shared" si="80"/>
        <v>0.3910723447922011</v>
      </c>
      <c r="E2524">
        <v>7.1322436849925452E-3</v>
      </c>
      <c r="F2524">
        <v>2521</v>
      </c>
      <c r="G2524">
        <f t="shared" ca="1" si="81"/>
        <v>-1.8194713253393859E-2</v>
      </c>
    </row>
    <row r="2525" spans="2:7" x14ac:dyDescent="0.35">
      <c r="B2525" s="191">
        <v>40378</v>
      </c>
      <c r="C2525" s="72">
        <v>97.45</v>
      </c>
      <c r="D2525" s="192">
        <f t="shared" si="80"/>
        <v>-0.25073043210825774</v>
      </c>
      <c r="E2525">
        <v>7.1310458867299698E-3</v>
      </c>
      <c r="F2525">
        <v>2522</v>
      </c>
      <c r="G2525">
        <f t="shared" ca="1" si="81"/>
        <v>-2.4730783087874925E-2</v>
      </c>
    </row>
    <row r="2526" spans="2:7" x14ac:dyDescent="0.35">
      <c r="B2526" s="191">
        <v>42088</v>
      </c>
      <c r="C2526" s="72">
        <v>130.06</v>
      </c>
      <c r="D2526" s="192">
        <f t="shared" si="80"/>
        <v>1.2397106939900122</v>
      </c>
      <c r="E2526">
        <v>7.1240514170669567E-3</v>
      </c>
      <c r="F2526">
        <v>2523</v>
      </c>
      <c r="G2526">
        <f t="shared" ca="1" si="81"/>
        <v>-7.8764539532813153E-3</v>
      </c>
    </row>
    <row r="2527" spans="2:7" x14ac:dyDescent="0.35">
      <c r="B2527" s="191">
        <v>38665</v>
      </c>
      <c r="C2527" s="72">
        <v>58.07</v>
      </c>
      <c r="D2527" s="192">
        <f t="shared" si="80"/>
        <v>2.452364149611852E-2</v>
      </c>
      <c r="E2527">
        <v>7.1106486298995186E-3</v>
      </c>
      <c r="F2527">
        <v>2524</v>
      </c>
      <c r="G2527">
        <f t="shared" ca="1" si="81"/>
        <v>-1.172222940971851E-2</v>
      </c>
    </row>
    <row r="2528" spans="2:7" x14ac:dyDescent="0.35">
      <c r="B2528" s="191">
        <v>39622</v>
      </c>
      <c r="C2528" s="72">
        <v>56.68</v>
      </c>
      <c r="D2528" s="192">
        <f t="shared" si="80"/>
        <v>1.3499170812603647</v>
      </c>
      <c r="E2528">
        <v>7.1073205401563921E-3</v>
      </c>
      <c r="F2528">
        <v>2525</v>
      </c>
      <c r="G2528">
        <f t="shared" ca="1" si="81"/>
        <v>6.0168862722345803E-3</v>
      </c>
    </row>
    <row r="2529" spans="2:7" x14ac:dyDescent="0.35">
      <c r="B2529" s="191">
        <v>35835</v>
      </c>
      <c r="C2529" s="72">
        <v>24.12</v>
      </c>
      <c r="D2529" s="192">
        <f t="shared" si="80"/>
        <v>-0.34634146341463412</v>
      </c>
      <c r="E2529">
        <v>7.0981210855951549E-3</v>
      </c>
      <c r="F2529">
        <v>2526</v>
      </c>
      <c r="G2529">
        <f t="shared" ca="1" si="81"/>
        <v>-2.9165426801521659E-2</v>
      </c>
    </row>
    <row r="2530" spans="2:7" x14ac:dyDescent="0.35">
      <c r="B2530" s="191">
        <v>38441</v>
      </c>
      <c r="C2530" s="72">
        <v>36.9</v>
      </c>
      <c r="D2530" s="192">
        <f t="shared" si="80"/>
        <v>-0.69776394463100999</v>
      </c>
      <c r="E2530">
        <v>7.0960698689954693E-3</v>
      </c>
      <c r="F2530">
        <v>2527</v>
      </c>
      <c r="G2530">
        <f t="shared" ca="1" si="81"/>
        <v>1.4207976949830132E-2</v>
      </c>
    </row>
    <row r="2531" spans="2:7" x14ac:dyDescent="0.35">
      <c r="B2531" s="191">
        <v>41507</v>
      </c>
      <c r="C2531" s="72">
        <v>122.09</v>
      </c>
      <c r="D2531" s="192">
        <f t="shared" si="80"/>
        <v>9.7002629272567926</v>
      </c>
      <c r="E2531">
        <v>7.0939536418377358E-3</v>
      </c>
      <c r="F2531">
        <v>2528</v>
      </c>
      <c r="G2531">
        <f t="shared" ca="1" si="81"/>
        <v>4.8001995606900775E-3</v>
      </c>
    </row>
    <row r="2532" spans="2:7" x14ac:dyDescent="0.35">
      <c r="B2532" s="191">
        <v>37382</v>
      </c>
      <c r="C2532" s="72">
        <v>11.41</v>
      </c>
      <c r="D2532" s="192">
        <f t="shared" si="80"/>
        <v>-0.98624422824213054</v>
      </c>
      <c r="E2532">
        <v>7.0609002647836761E-3</v>
      </c>
      <c r="F2532">
        <v>2529</v>
      </c>
      <c r="G2532">
        <f t="shared" ca="1" si="81"/>
        <v>1.0643653287763673E-2</v>
      </c>
    </row>
    <row r="2533" spans="2:7" x14ac:dyDescent="0.35">
      <c r="B2533" s="191">
        <v>45159</v>
      </c>
      <c r="C2533" s="72">
        <v>829.47</v>
      </c>
      <c r="D2533" s="192">
        <f t="shared" si="80"/>
        <v>9.9544374009508729</v>
      </c>
      <c r="E2533">
        <v>7.0538814559406582E-3</v>
      </c>
      <c r="F2533">
        <v>2530</v>
      </c>
      <c r="G2533">
        <f t="shared" ca="1" si="81"/>
        <v>-1.6799975839807919E-2</v>
      </c>
    </row>
    <row r="2534" spans="2:7" x14ac:dyDescent="0.35">
      <c r="B2534" s="191">
        <v>40722</v>
      </c>
      <c r="C2534" s="72">
        <v>75.72</v>
      </c>
      <c r="D2534" s="192">
        <f t="shared" si="80"/>
        <v>-0.78458649825040538</v>
      </c>
      <c r="E2534">
        <v>7.0488096821386126E-3</v>
      </c>
      <c r="F2534">
        <v>2531</v>
      </c>
      <c r="G2534">
        <f t="shared" ca="1" si="81"/>
        <v>-5.0236827615401485E-3</v>
      </c>
    </row>
    <row r="2535" spans="2:7" x14ac:dyDescent="0.35">
      <c r="B2535" s="191">
        <v>43979</v>
      </c>
      <c r="C2535" s="72">
        <v>351.51</v>
      </c>
      <c r="D2535" s="192">
        <f t="shared" si="80"/>
        <v>-0.69372391499446717</v>
      </c>
      <c r="E2535">
        <v>7.0477009024494386E-3</v>
      </c>
      <c r="F2535">
        <v>2532</v>
      </c>
      <c r="G2535">
        <f t="shared" ca="1" si="81"/>
        <v>2.0432733293589356E-2</v>
      </c>
    </row>
    <row r="2536" spans="2:7" x14ac:dyDescent="0.35">
      <c r="B2536" s="191">
        <v>46006</v>
      </c>
      <c r="C2536" s="72">
        <v>1147.69</v>
      </c>
      <c r="D2536" s="192">
        <f t="shared" si="80"/>
        <v>19.061003321097711</v>
      </c>
      <c r="E2536">
        <v>7.0459610761104408E-3</v>
      </c>
      <c r="F2536">
        <v>2533</v>
      </c>
      <c r="G2536">
        <f t="shared" ca="1" si="81"/>
        <v>-2.7504287694282356E-2</v>
      </c>
    </row>
    <row r="2537" spans="2:7" x14ac:dyDescent="0.35">
      <c r="B2537" s="191">
        <v>39332</v>
      </c>
      <c r="C2537" s="72">
        <v>57.21</v>
      </c>
      <c r="D2537" s="192">
        <f t="shared" si="80"/>
        <v>2.0758064516129031</v>
      </c>
      <c r="E2537">
        <v>7.0410139060024246E-3</v>
      </c>
      <c r="F2537">
        <v>2534</v>
      </c>
      <c r="G2537">
        <f t="shared" ca="1" si="81"/>
        <v>-3.0018065491968022E-2</v>
      </c>
    </row>
    <row r="2538" spans="2:7" x14ac:dyDescent="0.35">
      <c r="B2538" s="191">
        <v>35163</v>
      </c>
      <c r="C2538" s="72">
        <v>18.600000000000001</v>
      </c>
      <c r="D2538" s="192">
        <f t="shared" si="80"/>
        <v>-0.75934791046707206</v>
      </c>
      <c r="E2538">
        <v>7.0384407146726335E-3</v>
      </c>
      <c r="F2538">
        <v>2535</v>
      </c>
      <c r="G2538">
        <f t="shared" ca="1" si="81"/>
        <v>-1.2207919131290434E-2</v>
      </c>
    </row>
    <row r="2539" spans="2:7" x14ac:dyDescent="0.35">
      <c r="B2539" s="191">
        <v>40807</v>
      </c>
      <c r="C2539" s="72">
        <v>77.290000000000006</v>
      </c>
      <c r="D2539" s="192">
        <f t="shared" si="80"/>
        <v>-0.92832701206450474</v>
      </c>
      <c r="E2539">
        <v>7.03583061889268E-3</v>
      </c>
      <c r="F2539">
        <v>2536</v>
      </c>
      <c r="G2539">
        <f t="shared" ca="1" si="81"/>
        <v>1.568236775153127E-2</v>
      </c>
    </row>
    <row r="2540" spans="2:7" x14ac:dyDescent="0.35">
      <c r="B2540" s="191">
        <v>45440</v>
      </c>
      <c r="C2540" s="72">
        <v>1078.3699999999999</v>
      </c>
      <c r="D2540" s="192">
        <f t="shared" si="80"/>
        <v>0.55892387313152314</v>
      </c>
      <c r="E2540">
        <v>7.0318628366514702E-3</v>
      </c>
      <c r="F2540">
        <v>2537</v>
      </c>
      <c r="G2540">
        <f t="shared" ca="1" si="81"/>
        <v>1.1932733219989229E-2</v>
      </c>
    </row>
    <row r="2541" spans="2:7" x14ac:dyDescent="0.35">
      <c r="B2541" s="191">
        <v>44985</v>
      </c>
      <c r="C2541" s="72">
        <v>691.74</v>
      </c>
      <c r="D2541" s="192">
        <f t="shared" si="80"/>
        <v>-0.40736108017340344</v>
      </c>
      <c r="E2541">
        <v>7.0314888413329779E-3</v>
      </c>
      <c r="F2541">
        <v>2538</v>
      </c>
      <c r="G2541">
        <f t="shared" ca="1" si="81"/>
        <v>5.1652748297167463E-2</v>
      </c>
    </row>
    <row r="2542" spans="2:7" x14ac:dyDescent="0.35">
      <c r="B2542" s="191">
        <v>45959</v>
      </c>
      <c r="C2542" s="72">
        <v>1167.22</v>
      </c>
      <c r="D2542" s="192">
        <f t="shared" si="80"/>
        <v>0.43581858216574632</v>
      </c>
      <c r="E2542">
        <v>7.0141231483320521E-3</v>
      </c>
      <c r="F2542">
        <v>2539</v>
      </c>
      <c r="G2542">
        <f t="shared" ca="1" si="81"/>
        <v>2.4994973513203882E-2</v>
      </c>
    </row>
    <row r="2543" spans="2:7" x14ac:dyDescent="0.35">
      <c r="B2543" s="191">
        <v>44428</v>
      </c>
      <c r="C2543" s="72">
        <v>812.93</v>
      </c>
      <c r="D2543" s="192">
        <f t="shared" si="80"/>
        <v>11.564605873261204</v>
      </c>
      <c r="E2543">
        <v>7.0112849480346018E-3</v>
      </c>
      <c r="F2543">
        <v>2540</v>
      </c>
      <c r="G2543">
        <f t="shared" ca="1" si="81"/>
        <v>9.616820522328186E-4</v>
      </c>
    </row>
    <row r="2544" spans="2:7" x14ac:dyDescent="0.35">
      <c r="B2544" s="191">
        <v>39563</v>
      </c>
      <c r="C2544" s="72">
        <v>64.7</v>
      </c>
      <c r="D2544" s="192">
        <f t="shared" si="80"/>
        <v>-0.68126508695009602</v>
      </c>
      <c r="E2544">
        <v>7.0038910505836327E-3</v>
      </c>
      <c r="F2544">
        <v>2541</v>
      </c>
      <c r="G2544">
        <f t="shared" ca="1" si="81"/>
        <v>1.6903079860777079E-2</v>
      </c>
    </row>
    <row r="2545" spans="2:7" x14ac:dyDescent="0.35">
      <c r="B2545" s="191">
        <v>43570</v>
      </c>
      <c r="C2545" s="72">
        <v>202.99</v>
      </c>
      <c r="D2545" s="192">
        <f t="shared" si="80"/>
        <v>0.60137267276743445</v>
      </c>
      <c r="E2545">
        <v>6.9947415418196712E-3</v>
      </c>
      <c r="F2545">
        <v>2542</v>
      </c>
      <c r="G2545">
        <f t="shared" ca="1" si="81"/>
        <v>-2.701921271321352E-2</v>
      </c>
    </row>
    <row r="2546" spans="2:7" x14ac:dyDescent="0.35">
      <c r="B2546" s="191">
        <v>42359</v>
      </c>
      <c r="C2546" s="72">
        <v>126.76</v>
      </c>
      <c r="D2546" s="192">
        <f t="shared" si="80"/>
        <v>3.4606594841658511E-2</v>
      </c>
      <c r="E2546">
        <v>6.9907848744836798E-3</v>
      </c>
      <c r="F2546">
        <v>2543</v>
      </c>
      <c r="G2546">
        <f t="shared" ca="1" si="81"/>
        <v>1.9013980066101496E-2</v>
      </c>
    </row>
    <row r="2547" spans="2:7" x14ac:dyDescent="0.35">
      <c r="B2547" s="191">
        <v>41422</v>
      </c>
      <c r="C2547" s="72">
        <v>122.52</v>
      </c>
      <c r="D2547" s="192">
        <f t="shared" si="80"/>
        <v>11.142715559960356</v>
      </c>
      <c r="E2547">
        <v>6.9861099695898154E-3</v>
      </c>
      <c r="F2547">
        <v>2544</v>
      </c>
      <c r="G2547">
        <f t="shared" ca="1" si="81"/>
        <v>1.1420709157061983E-2</v>
      </c>
    </row>
    <row r="2548" spans="2:7" x14ac:dyDescent="0.35">
      <c r="B2548" s="191">
        <v>37561</v>
      </c>
      <c r="C2548" s="72">
        <v>10.09</v>
      </c>
      <c r="D2548" s="192">
        <f t="shared" si="80"/>
        <v>-0.66743572841133814</v>
      </c>
      <c r="E2548">
        <v>6.98602794411185E-3</v>
      </c>
      <c r="F2548">
        <v>2545</v>
      </c>
      <c r="G2548">
        <f t="shared" ca="1" si="81"/>
        <v>3.3697351831421763E-3</v>
      </c>
    </row>
    <row r="2549" spans="2:7" x14ac:dyDescent="0.35">
      <c r="B2549" s="191">
        <v>38268</v>
      </c>
      <c r="C2549" s="72">
        <v>30.34</v>
      </c>
      <c r="D2549" s="192">
        <f t="shared" si="80"/>
        <v>-0.50065832784726794</v>
      </c>
      <c r="E2549">
        <v>6.9697975439761972E-3</v>
      </c>
      <c r="F2549">
        <v>2546</v>
      </c>
      <c r="G2549">
        <f t="shared" ca="1" si="81"/>
        <v>2.3250539481967418E-2</v>
      </c>
    </row>
    <row r="2550" spans="2:7" x14ac:dyDescent="0.35">
      <c r="B2550" s="191">
        <v>39260</v>
      </c>
      <c r="C2550" s="72">
        <v>60.76</v>
      </c>
      <c r="D2550" s="192">
        <f t="shared" si="80"/>
        <v>-0.92780332465927584</v>
      </c>
      <c r="E2550">
        <v>6.9605568445474386E-3</v>
      </c>
      <c r="F2550">
        <v>2547</v>
      </c>
      <c r="G2550">
        <f t="shared" ca="1" si="81"/>
        <v>-1.2749624137237585E-2</v>
      </c>
    </row>
    <row r="2551" spans="2:7" x14ac:dyDescent="0.35">
      <c r="B2551" s="191">
        <v>45107</v>
      </c>
      <c r="C2551" s="72">
        <v>841.59</v>
      </c>
      <c r="D2551" s="192">
        <f t="shared" si="80"/>
        <v>5.670286121899025</v>
      </c>
      <c r="E2551">
        <v>6.9515901313743633E-3</v>
      </c>
      <c r="F2551">
        <v>2548</v>
      </c>
      <c r="G2551">
        <f t="shared" ca="1" si="81"/>
        <v>-1.6958673814943148E-2</v>
      </c>
    </row>
    <row r="2552" spans="2:7" x14ac:dyDescent="0.35">
      <c r="B2552" s="191">
        <v>42129</v>
      </c>
      <c r="C2552" s="72">
        <v>126.17</v>
      </c>
      <c r="D2552" s="192">
        <f t="shared" si="80"/>
        <v>-0.89051069553521067</v>
      </c>
      <c r="E2552">
        <v>6.9433359936152961E-3</v>
      </c>
      <c r="F2552">
        <v>2549</v>
      </c>
      <c r="G2552">
        <f t="shared" ca="1" si="81"/>
        <v>-2.9895542567064642E-2</v>
      </c>
    </row>
    <row r="2553" spans="2:7" x14ac:dyDescent="0.35">
      <c r="B2553" s="191">
        <v>45980</v>
      </c>
      <c r="C2553" s="72">
        <v>1152.3499999999999</v>
      </c>
      <c r="D2553" s="192">
        <f t="shared" si="80"/>
        <v>0.54478792428548428</v>
      </c>
      <c r="E2553">
        <v>6.9292742175073307E-3</v>
      </c>
      <c r="F2553">
        <v>2550</v>
      </c>
      <c r="G2553">
        <f t="shared" ca="1" si="81"/>
        <v>-2.0171204568227026E-2</v>
      </c>
    </row>
    <row r="2554" spans="2:7" x14ac:dyDescent="0.35">
      <c r="B2554" s="191">
        <v>44539</v>
      </c>
      <c r="C2554" s="72">
        <v>745.96</v>
      </c>
      <c r="D2554" s="192">
        <f t="shared" si="80"/>
        <v>1.0415446509209341</v>
      </c>
      <c r="E2554">
        <v>6.9246655777979171E-3</v>
      </c>
      <c r="F2554">
        <v>2551</v>
      </c>
      <c r="G2554">
        <f t="shared" ca="1" si="81"/>
        <v>3.5407087903537981E-3</v>
      </c>
    </row>
    <row r="2555" spans="2:7" x14ac:dyDescent="0.35">
      <c r="B2555" s="191">
        <v>43851</v>
      </c>
      <c r="C2555" s="72">
        <v>365.39</v>
      </c>
      <c r="D2555" s="192">
        <f t="shared" si="80"/>
        <v>-0.61396483962304016</v>
      </c>
      <c r="E2555">
        <v>6.9168871252205388E-3</v>
      </c>
      <c r="F2555">
        <v>2552</v>
      </c>
      <c r="G2555">
        <f t="shared" ca="1" si="81"/>
        <v>7.8001171613549048E-4</v>
      </c>
    </row>
    <row r="2556" spans="2:7" x14ac:dyDescent="0.35">
      <c r="B2556" s="191">
        <v>45665</v>
      </c>
      <c r="C2556" s="72">
        <v>946.52</v>
      </c>
      <c r="D2556" s="192">
        <f t="shared" si="80"/>
        <v>57.973208722741433</v>
      </c>
      <c r="E2556">
        <v>6.9147464947554305E-3</v>
      </c>
      <c r="F2556">
        <v>2553</v>
      </c>
      <c r="G2556">
        <f t="shared" ca="1" si="81"/>
        <v>1.5292411658571916E-2</v>
      </c>
    </row>
    <row r="2557" spans="2:7" x14ac:dyDescent="0.35">
      <c r="B2557" s="191">
        <v>35289</v>
      </c>
      <c r="C2557" s="72">
        <v>16.05</v>
      </c>
      <c r="D2557" s="192">
        <f t="shared" si="80"/>
        <v>-0.26678848789401555</v>
      </c>
      <c r="E2557">
        <v>6.9008782936010871E-3</v>
      </c>
      <c r="F2557">
        <v>2554</v>
      </c>
      <c r="G2557">
        <f t="shared" ca="1" si="81"/>
        <v>-5.0593734123114045E-3</v>
      </c>
    </row>
    <row r="2558" spans="2:7" x14ac:dyDescent="0.35">
      <c r="B2558" s="191">
        <v>37964</v>
      </c>
      <c r="C2558" s="72">
        <v>21.89</v>
      </c>
      <c r="D2558" s="192">
        <f t="shared" si="80"/>
        <v>-0.71711036443525455</v>
      </c>
      <c r="E2558">
        <v>6.8997240110395541E-3</v>
      </c>
      <c r="F2558">
        <v>2555</v>
      </c>
      <c r="G2558">
        <f t="shared" ca="1" si="81"/>
        <v>-1.3991729577809201E-2</v>
      </c>
    </row>
    <row r="2559" spans="2:7" x14ac:dyDescent="0.35">
      <c r="B2559" s="191">
        <v>40248</v>
      </c>
      <c r="C2559" s="72">
        <v>77.38</v>
      </c>
      <c r="D2559" s="192">
        <f t="shared" si="80"/>
        <v>0.2616990053807271</v>
      </c>
      <c r="E2559">
        <v>6.8965517241379448E-3</v>
      </c>
      <c r="F2559">
        <v>2556</v>
      </c>
      <c r="G2559">
        <f t="shared" ca="1" si="81"/>
        <v>-1.7246802004585334E-2</v>
      </c>
    </row>
    <row r="2560" spans="2:7" x14ac:dyDescent="0.35">
      <c r="B2560" s="191">
        <v>38609</v>
      </c>
      <c r="C2560" s="72">
        <v>61.33</v>
      </c>
      <c r="D2560" s="192">
        <f t="shared" si="80"/>
        <v>-0.70219481402350192</v>
      </c>
      <c r="E2560">
        <v>6.8954194713513051E-3</v>
      </c>
      <c r="F2560">
        <v>2557</v>
      </c>
      <c r="G2560">
        <f t="shared" ca="1" si="81"/>
        <v>2.8370389121516598E-2</v>
      </c>
    </row>
    <row r="2561" spans="2:7" x14ac:dyDescent="0.35">
      <c r="B2561" s="191">
        <v>43397</v>
      </c>
      <c r="C2561" s="72">
        <v>205.94</v>
      </c>
      <c r="D2561" s="192">
        <f t="shared" si="80"/>
        <v>10.734472934472933</v>
      </c>
      <c r="E2561">
        <v>6.8938542023175842E-3</v>
      </c>
      <c r="F2561">
        <v>2558</v>
      </c>
      <c r="G2561">
        <f t="shared" ca="1" si="81"/>
        <v>-5.731600387708485E-3</v>
      </c>
    </row>
    <row r="2562" spans="2:7" x14ac:dyDescent="0.35">
      <c r="B2562" s="191">
        <v>36012</v>
      </c>
      <c r="C2562" s="72">
        <v>17.55</v>
      </c>
      <c r="D2562" s="192">
        <f t="shared" si="80"/>
        <v>-0.98406718111665914</v>
      </c>
      <c r="E2562">
        <v>6.8846815834768815E-3</v>
      </c>
      <c r="F2562">
        <v>2559</v>
      </c>
      <c r="G2562">
        <f t="shared" ca="1" si="81"/>
        <v>-1.2689540381108208E-2</v>
      </c>
    </row>
    <row r="2563" spans="2:7" x14ac:dyDescent="0.35">
      <c r="B2563" s="191">
        <v>45573</v>
      </c>
      <c r="C2563" s="72">
        <v>1101.5</v>
      </c>
      <c r="D2563" s="192">
        <f t="shared" si="80"/>
        <v>82.573596358118365</v>
      </c>
      <c r="E2563">
        <v>6.8831869246870347E-3</v>
      </c>
      <c r="F2563">
        <v>2560</v>
      </c>
      <c r="G2563">
        <f t="shared" ca="1" si="81"/>
        <v>4.8618945497500933E-2</v>
      </c>
    </row>
    <row r="2564" spans="2:7" x14ac:dyDescent="0.35">
      <c r="B2564" s="191">
        <v>37718</v>
      </c>
      <c r="C2564" s="72">
        <v>13.18</v>
      </c>
      <c r="D2564" s="192">
        <f t="shared" ref="D2564:D2627" si="82">C2564/C2565-1</f>
        <v>-0.94875184695543979</v>
      </c>
      <c r="E2564">
        <v>6.8754774637127536E-3</v>
      </c>
      <c r="F2564">
        <v>2561</v>
      </c>
      <c r="G2564">
        <f t="shared" ca="1" si="81"/>
        <v>2.5591571139490999E-2</v>
      </c>
    </row>
    <row r="2565" spans="2:7" x14ac:dyDescent="0.35">
      <c r="B2565" s="191">
        <v>43647</v>
      </c>
      <c r="C2565" s="72">
        <v>257.18</v>
      </c>
      <c r="D2565" s="192">
        <f t="shared" si="82"/>
        <v>0.2474171799970899</v>
      </c>
      <c r="E2565">
        <v>6.8511921074267956E-3</v>
      </c>
      <c r="F2565">
        <v>2562</v>
      </c>
      <c r="G2565">
        <f t="shared" ref="G2565:G2628" ca="1" si="83">_xlfn.NORM.INV(RAND(),M$5,M$6)</f>
        <v>-3.9859105047316207E-3</v>
      </c>
    </row>
    <row r="2566" spans="2:7" x14ac:dyDescent="0.35">
      <c r="B2566" s="191">
        <v>43461</v>
      </c>
      <c r="C2566" s="72">
        <v>206.17</v>
      </c>
      <c r="D2566" s="192">
        <f t="shared" si="82"/>
        <v>0.55553040591519531</v>
      </c>
      <c r="E2566">
        <v>6.8369390047369194E-3</v>
      </c>
      <c r="F2566">
        <v>2563</v>
      </c>
      <c r="G2566">
        <f t="shared" ca="1" si="83"/>
        <v>5.6007503411653623E-3</v>
      </c>
    </row>
    <row r="2567" spans="2:7" x14ac:dyDescent="0.35">
      <c r="B2567" s="191">
        <v>41795</v>
      </c>
      <c r="C2567" s="72">
        <v>132.54</v>
      </c>
      <c r="D2567" s="192">
        <f t="shared" si="82"/>
        <v>-0.81651807962788636</v>
      </c>
      <c r="E2567">
        <v>6.8368277119417176E-3</v>
      </c>
      <c r="F2567">
        <v>2564</v>
      </c>
      <c r="G2567">
        <f t="shared" ca="1" si="83"/>
        <v>-1.6856447949715038E-4</v>
      </c>
    </row>
    <row r="2568" spans="2:7" x14ac:dyDescent="0.35">
      <c r="B2568" s="191">
        <v>44642</v>
      </c>
      <c r="C2568" s="72">
        <v>722.36</v>
      </c>
      <c r="D2568" s="192">
        <f t="shared" si="82"/>
        <v>-0.37744223526471365</v>
      </c>
      <c r="E2568">
        <v>6.8296490396677623E-3</v>
      </c>
      <c r="F2568">
        <v>2565</v>
      </c>
      <c r="G2568">
        <f t="shared" ca="1" si="83"/>
        <v>3.1133919865997486E-3</v>
      </c>
    </row>
    <row r="2569" spans="2:7" x14ac:dyDescent="0.35">
      <c r="B2569" s="191">
        <v>45517</v>
      </c>
      <c r="C2569" s="72">
        <v>1160.31</v>
      </c>
      <c r="D2569" s="192">
        <f t="shared" si="82"/>
        <v>5.1965821094793059</v>
      </c>
      <c r="E2569">
        <v>6.8289889278398963E-3</v>
      </c>
      <c r="F2569">
        <v>2566</v>
      </c>
      <c r="G2569">
        <f t="shared" ca="1" si="83"/>
        <v>-2.8133795727946054E-2</v>
      </c>
    </row>
    <row r="2570" spans="2:7" x14ac:dyDescent="0.35">
      <c r="B2570" s="191">
        <v>43598</v>
      </c>
      <c r="C2570" s="72">
        <v>187.25</v>
      </c>
      <c r="D2570" s="192">
        <f t="shared" si="82"/>
        <v>7.4575429087624201</v>
      </c>
      <c r="E2570">
        <v>6.8286912571244862E-3</v>
      </c>
      <c r="F2570">
        <v>2567</v>
      </c>
      <c r="G2570">
        <f t="shared" ca="1" si="83"/>
        <v>1.5680269119163301E-2</v>
      </c>
    </row>
    <row r="2571" spans="2:7" x14ac:dyDescent="0.35">
      <c r="B2571" s="191">
        <v>36672</v>
      </c>
      <c r="C2571" s="72">
        <v>22.14</v>
      </c>
      <c r="D2571" s="192">
        <f t="shared" si="82"/>
        <v>-0.98087108284877444</v>
      </c>
      <c r="E2571">
        <v>6.8212824010915885E-3</v>
      </c>
      <c r="F2571">
        <v>2568</v>
      </c>
      <c r="G2571">
        <f t="shared" ca="1" si="83"/>
        <v>-6.4101898517434138E-3</v>
      </c>
    </row>
    <row r="2572" spans="2:7" x14ac:dyDescent="0.35">
      <c r="B2572" s="191">
        <v>46062</v>
      </c>
      <c r="C2572" s="72">
        <v>1157.4100000000001</v>
      </c>
      <c r="D2572" s="192">
        <f t="shared" si="82"/>
        <v>3.3794838807325576</v>
      </c>
      <c r="E2572">
        <v>6.8199413693816879E-3</v>
      </c>
      <c r="F2572">
        <v>2569</v>
      </c>
      <c r="G2572">
        <f t="shared" ca="1" si="83"/>
        <v>4.3329887024718926E-3</v>
      </c>
    </row>
    <row r="2573" spans="2:7" x14ac:dyDescent="0.35">
      <c r="B2573" s="191">
        <v>43916</v>
      </c>
      <c r="C2573" s="72">
        <v>264.27999999999997</v>
      </c>
      <c r="D2573" s="192">
        <f t="shared" si="82"/>
        <v>3.2577734815530848</v>
      </c>
      <c r="E2573">
        <v>6.819307402186503E-3</v>
      </c>
      <c r="F2573">
        <v>2570</v>
      </c>
      <c r="G2573">
        <f t="shared" ca="1" si="83"/>
        <v>3.6114067493103696E-3</v>
      </c>
    </row>
    <row r="2574" spans="2:7" x14ac:dyDescent="0.35">
      <c r="B2574" s="191">
        <v>39373</v>
      </c>
      <c r="C2574" s="72">
        <v>62.07</v>
      </c>
      <c r="D2574" s="192">
        <f t="shared" si="82"/>
        <v>3.663410969196093</v>
      </c>
      <c r="E2574">
        <v>6.8126520681266456E-3</v>
      </c>
      <c r="F2574">
        <v>2571</v>
      </c>
      <c r="G2574">
        <f t="shared" ca="1" si="83"/>
        <v>-1.5245158398403119E-2</v>
      </c>
    </row>
    <row r="2575" spans="2:7" x14ac:dyDescent="0.35">
      <c r="B2575" s="191">
        <v>37018</v>
      </c>
      <c r="C2575" s="72">
        <v>13.31</v>
      </c>
      <c r="D2575" s="192">
        <f t="shared" si="82"/>
        <v>-0.94414369046120272</v>
      </c>
      <c r="E2575">
        <v>6.8078668683813071E-3</v>
      </c>
      <c r="F2575">
        <v>2572</v>
      </c>
      <c r="G2575">
        <f t="shared" ca="1" si="83"/>
        <v>-3.6409222650343868E-3</v>
      </c>
    </row>
    <row r="2576" spans="2:7" x14ac:dyDescent="0.35">
      <c r="B2576" s="191">
        <v>43671</v>
      </c>
      <c r="C2576" s="72">
        <v>238.29</v>
      </c>
      <c r="D2576" s="192">
        <f t="shared" si="82"/>
        <v>1.3309204734422377</v>
      </c>
      <c r="E2576">
        <v>6.8024336657088735E-3</v>
      </c>
      <c r="F2576">
        <v>2573</v>
      </c>
      <c r="G2576">
        <f t="shared" ca="1" si="83"/>
        <v>1.6630941066576924E-2</v>
      </c>
    </row>
    <row r="2577" spans="2:7" x14ac:dyDescent="0.35">
      <c r="B2577" s="191">
        <v>40490</v>
      </c>
      <c r="C2577" s="72">
        <v>102.23</v>
      </c>
      <c r="D2577" s="192">
        <f t="shared" si="82"/>
        <v>-0.86967607052254503</v>
      </c>
      <c r="E2577">
        <v>6.7953515855820878E-3</v>
      </c>
      <c r="F2577">
        <v>2574</v>
      </c>
      <c r="G2577">
        <f t="shared" ca="1" si="83"/>
        <v>-3.6480700865294452E-2</v>
      </c>
    </row>
    <row r="2578" spans="2:7" x14ac:dyDescent="0.35">
      <c r="B2578" s="191">
        <v>44664</v>
      </c>
      <c r="C2578" s="72">
        <v>784.43</v>
      </c>
      <c r="D2578" s="192">
        <f t="shared" si="82"/>
        <v>-0.34597587106779293</v>
      </c>
      <c r="E2578">
        <v>6.776615542578357E-3</v>
      </c>
      <c r="F2578">
        <v>2575</v>
      </c>
      <c r="G2578">
        <f t="shared" ca="1" si="83"/>
        <v>5.3110649410796705E-2</v>
      </c>
    </row>
    <row r="2579" spans="2:7" x14ac:dyDescent="0.35">
      <c r="B2579" s="191">
        <v>45551</v>
      </c>
      <c r="C2579" s="72">
        <v>1199.3900000000001</v>
      </c>
      <c r="D2579" s="192">
        <f t="shared" si="82"/>
        <v>99.873843566021876</v>
      </c>
      <c r="E2579">
        <v>6.7739985897996569E-3</v>
      </c>
      <c r="F2579">
        <v>2576</v>
      </c>
      <c r="G2579">
        <f t="shared" ca="1" si="83"/>
        <v>2.6568392931200436E-2</v>
      </c>
    </row>
    <row r="2580" spans="2:7" x14ac:dyDescent="0.35">
      <c r="B2580" s="191">
        <v>37592</v>
      </c>
      <c r="C2580" s="72">
        <v>11.89</v>
      </c>
      <c r="D2580" s="192">
        <f t="shared" si="82"/>
        <v>-0.91225739797800898</v>
      </c>
      <c r="E2580">
        <v>6.7739204064352077E-3</v>
      </c>
      <c r="F2580">
        <v>2577</v>
      </c>
      <c r="G2580">
        <f t="shared" ca="1" si="83"/>
        <v>-1.3062836806376779E-2</v>
      </c>
    </row>
    <row r="2581" spans="2:7" x14ac:dyDescent="0.35">
      <c r="B2581" s="191">
        <v>41957</v>
      </c>
      <c r="C2581" s="72">
        <v>135.51</v>
      </c>
      <c r="D2581" s="192">
        <f t="shared" si="82"/>
        <v>0.62365204888569381</v>
      </c>
      <c r="E2581">
        <v>6.7607726597325168E-3</v>
      </c>
      <c r="F2581">
        <v>2578</v>
      </c>
      <c r="G2581">
        <f t="shared" ca="1" si="83"/>
        <v>-2.1058867460967139E-3</v>
      </c>
    </row>
    <row r="2582" spans="2:7" x14ac:dyDescent="0.35">
      <c r="B2582" s="191">
        <v>40311</v>
      </c>
      <c r="C2582" s="72">
        <v>83.46</v>
      </c>
      <c r="D2582" s="192">
        <f t="shared" si="82"/>
        <v>6.9942528735632186</v>
      </c>
      <c r="E2582">
        <v>6.755126658624766E-3</v>
      </c>
      <c r="F2582">
        <v>2579</v>
      </c>
      <c r="G2582">
        <f t="shared" ca="1" si="83"/>
        <v>3.2658336062634782E-2</v>
      </c>
    </row>
    <row r="2583" spans="2:7" x14ac:dyDescent="0.35">
      <c r="B2583" s="191">
        <v>37204</v>
      </c>
      <c r="C2583" s="72">
        <v>10.44</v>
      </c>
      <c r="D2583" s="192">
        <f t="shared" si="82"/>
        <v>-0.93335886633473764</v>
      </c>
      <c r="E2583">
        <v>6.7502410800386325E-3</v>
      </c>
      <c r="F2583">
        <v>2580</v>
      </c>
      <c r="G2583">
        <f t="shared" ca="1" si="83"/>
        <v>-1.550674798648923E-2</v>
      </c>
    </row>
    <row r="2584" spans="2:7" x14ac:dyDescent="0.35">
      <c r="B2584" s="191">
        <v>42941</v>
      </c>
      <c r="C2584" s="72">
        <v>156.66</v>
      </c>
      <c r="D2584" s="192">
        <f t="shared" si="82"/>
        <v>-0.8180276454872808</v>
      </c>
      <c r="E2584">
        <v>6.7476383265856477E-3</v>
      </c>
      <c r="F2584">
        <v>2581</v>
      </c>
      <c r="G2584">
        <f t="shared" ca="1" si="83"/>
        <v>-7.7626162678909334E-3</v>
      </c>
    </row>
    <row r="2585" spans="2:7" x14ac:dyDescent="0.35">
      <c r="B2585" s="191">
        <v>45208</v>
      </c>
      <c r="C2585" s="72">
        <v>860.9</v>
      </c>
      <c r="D2585" s="192">
        <f t="shared" si="82"/>
        <v>0.18651542924872855</v>
      </c>
      <c r="E2585">
        <v>6.7475120741875561E-3</v>
      </c>
      <c r="F2585">
        <v>2582</v>
      </c>
      <c r="G2585">
        <f t="shared" ca="1" si="83"/>
        <v>2.3796839143764015E-2</v>
      </c>
    </row>
    <row r="2586" spans="2:7" x14ac:dyDescent="0.35">
      <c r="B2586" s="191">
        <v>44407</v>
      </c>
      <c r="C2586" s="72">
        <v>725.57</v>
      </c>
      <c r="D2586" s="192">
        <f t="shared" si="82"/>
        <v>39.287062742920597</v>
      </c>
      <c r="E2586">
        <v>6.7154135390508074E-3</v>
      </c>
      <c r="F2586">
        <v>2583</v>
      </c>
      <c r="G2586">
        <f t="shared" ca="1" si="83"/>
        <v>7.4394752857872819E-3</v>
      </c>
    </row>
    <row r="2587" spans="2:7" x14ac:dyDescent="0.35">
      <c r="B2587" s="191">
        <v>35241</v>
      </c>
      <c r="C2587" s="72">
        <v>18.010000000000002</v>
      </c>
      <c r="D2587" s="192">
        <f t="shared" si="82"/>
        <v>-0.33345669874167272</v>
      </c>
      <c r="E2587">
        <v>6.7076579094467181E-3</v>
      </c>
      <c r="F2587">
        <v>2584</v>
      </c>
      <c r="G2587">
        <f t="shared" ca="1" si="83"/>
        <v>4.1639577562213495E-2</v>
      </c>
    </row>
    <row r="2588" spans="2:7" x14ac:dyDescent="0.35">
      <c r="B2588" s="191">
        <v>38113</v>
      </c>
      <c r="C2588" s="72">
        <v>27.02</v>
      </c>
      <c r="D2588" s="192">
        <f t="shared" si="82"/>
        <v>-0.94543177962678726</v>
      </c>
      <c r="E2588">
        <v>6.7064083457526458E-3</v>
      </c>
      <c r="F2588">
        <v>2585</v>
      </c>
      <c r="G2588">
        <f t="shared" ca="1" si="83"/>
        <v>2.2285656331614462E-2</v>
      </c>
    </row>
    <row r="2589" spans="2:7" x14ac:dyDescent="0.35">
      <c r="B2589" s="191">
        <v>44155</v>
      </c>
      <c r="C2589" s="72">
        <v>495.16</v>
      </c>
      <c r="D2589" s="192">
        <f t="shared" si="82"/>
        <v>40.05804311774461</v>
      </c>
      <c r="E2589">
        <v>6.6887592249984529E-3</v>
      </c>
      <c r="F2589">
        <v>2586</v>
      </c>
      <c r="G2589">
        <f t="shared" ca="1" si="83"/>
        <v>-2.5937919808686909E-2</v>
      </c>
    </row>
    <row r="2590" spans="2:7" x14ac:dyDescent="0.35">
      <c r="B2590" s="191">
        <v>37700</v>
      </c>
      <c r="C2590" s="72">
        <v>12.06</v>
      </c>
      <c r="D2590" s="192">
        <f t="shared" si="82"/>
        <v>-0.57964447542697806</v>
      </c>
      <c r="E2590">
        <v>6.6777963272119933E-3</v>
      </c>
      <c r="F2590">
        <v>2587</v>
      </c>
      <c r="G2590">
        <f t="shared" ca="1" si="83"/>
        <v>3.2101342304263064E-2</v>
      </c>
    </row>
    <row r="2591" spans="2:7" x14ac:dyDescent="0.35">
      <c r="B2591" s="191">
        <v>38205</v>
      </c>
      <c r="C2591" s="72">
        <v>28.69</v>
      </c>
      <c r="D2591" s="192">
        <f t="shared" si="82"/>
        <v>-0.68876111954870911</v>
      </c>
      <c r="E2591">
        <v>6.6666666666668206E-3</v>
      </c>
      <c r="F2591">
        <v>2588</v>
      </c>
      <c r="G2591">
        <f t="shared" ca="1" si="83"/>
        <v>-2.4402990876227243E-2</v>
      </c>
    </row>
    <row r="2592" spans="2:7" x14ac:dyDescent="0.35">
      <c r="B2592" s="191">
        <v>40399</v>
      </c>
      <c r="C2592" s="72">
        <v>92.18</v>
      </c>
      <c r="D2592" s="192">
        <f t="shared" si="82"/>
        <v>-0.57964339459163661</v>
      </c>
      <c r="E2592">
        <v>6.6615703833134976E-3</v>
      </c>
      <c r="F2592">
        <v>2589</v>
      </c>
      <c r="G2592">
        <f t="shared" ca="1" si="83"/>
        <v>1.4204539189276428E-2</v>
      </c>
    </row>
    <row r="2593" spans="2:7" x14ac:dyDescent="0.35">
      <c r="B2593" s="191">
        <v>43607</v>
      </c>
      <c r="C2593" s="72">
        <v>219.29</v>
      </c>
      <c r="D2593" s="192">
        <f t="shared" si="82"/>
        <v>-0.81217774123370501</v>
      </c>
      <c r="E2593">
        <v>6.6562614763128192E-3</v>
      </c>
      <c r="F2593">
        <v>2590</v>
      </c>
      <c r="G2593">
        <f t="shared" ca="1" si="83"/>
        <v>2.7397887396456707E-2</v>
      </c>
    </row>
    <row r="2594" spans="2:7" x14ac:dyDescent="0.35">
      <c r="B2594" s="191">
        <v>45513</v>
      </c>
      <c r="C2594" s="72">
        <v>1167.54</v>
      </c>
      <c r="D2594" s="192">
        <f t="shared" si="82"/>
        <v>0.69132708493285633</v>
      </c>
      <c r="E2594">
        <v>6.6562052732321852E-3</v>
      </c>
      <c r="F2594">
        <v>2591</v>
      </c>
      <c r="G2594">
        <f t="shared" ca="1" si="83"/>
        <v>-3.0598104580613827E-3</v>
      </c>
    </row>
    <row r="2595" spans="2:7" x14ac:dyDescent="0.35">
      <c r="B2595" s="191">
        <v>44362</v>
      </c>
      <c r="C2595" s="72">
        <v>690.31</v>
      </c>
      <c r="D2595" s="192">
        <f t="shared" si="82"/>
        <v>7.6009220034886606</v>
      </c>
      <c r="E2595">
        <v>6.6496536638716019E-3</v>
      </c>
      <c r="F2595">
        <v>2592</v>
      </c>
      <c r="G2595">
        <f t="shared" ca="1" si="83"/>
        <v>2.7443274437061505E-2</v>
      </c>
    </row>
    <row r="2596" spans="2:7" x14ac:dyDescent="0.35">
      <c r="B2596" s="191">
        <v>40623</v>
      </c>
      <c r="C2596" s="72">
        <v>80.260000000000005</v>
      </c>
      <c r="D2596" s="192">
        <f t="shared" si="82"/>
        <v>-0.82925947199353289</v>
      </c>
      <c r="E2596">
        <v>6.6474350934404569E-3</v>
      </c>
      <c r="F2596">
        <v>2593</v>
      </c>
      <c r="G2596">
        <f t="shared" ca="1" si="83"/>
        <v>1.1484815836637409E-2</v>
      </c>
    </row>
    <row r="2597" spans="2:7" x14ac:dyDescent="0.35">
      <c r="B2597" s="191">
        <v>44139</v>
      </c>
      <c r="C2597" s="72">
        <v>470.07</v>
      </c>
      <c r="D2597" s="192">
        <f t="shared" si="82"/>
        <v>6.7326862970883372</v>
      </c>
      <c r="E2597">
        <v>6.6385420904981896E-3</v>
      </c>
      <c r="F2597">
        <v>2594</v>
      </c>
      <c r="G2597">
        <f t="shared" ca="1" si="83"/>
        <v>4.6332409466883433E-2</v>
      </c>
    </row>
    <row r="2598" spans="2:7" x14ac:dyDescent="0.35">
      <c r="B2598" s="191">
        <v>38678</v>
      </c>
      <c r="C2598" s="72">
        <v>60.79</v>
      </c>
      <c r="D2598" s="192">
        <f t="shared" si="82"/>
        <v>3.9827868852459023</v>
      </c>
      <c r="E2598">
        <v>6.623613180990251E-3</v>
      </c>
      <c r="F2598">
        <v>2595</v>
      </c>
      <c r="G2598">
        <f t="shared" ca="1" si="83"/>
        <v>-3.9354207215956645E-3</v>
      </c>
    </row>
    <row r="2599" spans="2:7" x14ac:dyDescent="0.35">
      <c r="B2599" s="191">
        <v>36851</v>
      </c>
      <c r="C2599" s="72">
        <v>12.2</v>
      </c>
      <c r="D2599" s="192">
        <f t="shared" si="82"/>
        <v>-0.97980165891293192</v>
      </c>
      <c r="E2599">
        <v>6.6006600660066805E-3</v>
      </c>
      <c r="F2599">
        <v>2596</v>
      </c>
      <c r="G2599">
        <f t="shared" ca="1" si="83"/>
        <v>6.5955089825779178E-4</v>
      </c>
    </row>
    <row r="2600" spans="2:7" x14ac:dyDescent="0.35">
      <c r="B2600" s="191">
        <v>44326</v>
      </c>
      <c r="C2600" s="72">
        <v>604.01</v>
      </c>
      <c r="D2600" s="192">
        <f t="shared" si="82"/>
        <v>48.468468468468465</v>
      </c>
      <c r="E2600">
        <v>6.5994500458295136E-3</v>
      </c>
      <c r="F2600">
        <v>2597</v>
      </c>
      <c r="G2600">
        <f t="shared" ca="1" si="83"/>
        <v>-3.8065243607088781E-2</v>
      </c>
    </row>
    <row r="2601" spans="2:7" x14ac:dyDescent="0.35">
      <c r="B2601" s="191">
        <v>37704</v>
      </c>
      <c r="C2601" s="72">
        <v>12.21</v>
      </c>
      <c r="D2601" s="192">
        <f t="shared" si="82"/>
        <v>-0.97669269093477384</v>
      </c>
      <c r="E2601">
        <v>6.5952184666118185E-3</v>
      </c>
      <c r="F2601">
        <v>2598</v>
      </c>
      <c r="G2601">
        <f t="shared" ca="1" si="83"/>
        <v>-5.284656375511826E-3</v>
      </c>
    </row>
    <row r="2602" spans="2:7" x14ac:dyDescent="0.35">
      <c r="B2602" s="191">
        <v>44069</v>
      </c>
      <c r="C2602" s="72">
        <v>523.87</v>
      </c>
      <c r="D2602" s="192">
        <f t="shared" si="82"/>
        <v>-0.53602869542113185</v>
      </c>
      <c r="E2602">
        <v>6.5905772039043242E-3</v>
      </c>
      <c r="F2602">
        <v>2599</v>
      </c>
      <c r="G2602">
        <f t="shared" ca="1" si="83"/>
        <v>2.5525390627577048E-2</v>
      </c>
    </row>
    <row r="2603" spans="2:7" x14ac:dyDescent="0.35">
      <c r="B2603" s="191">
        <v>45341</v>
      </c>
      <c r="C2603" s="72">
        <v>1129.0999999999999</v>
      </c>
      <c r="D2603" s="192">
        <f t="shared" si="82"/>
        <v>17.449346405228756</v>
      </c>
      <c r="E2603">
        <v>6.5791819705451893E-3</v>
      </c>
      <c r="F2603">
        <v>2600</v>
      </c>
      <c r="G2603">
        <f t="shared" ca="1" si="83"/>
        <v>-2.7298833865341661E-2</v>
      </c>
    </row>
    <row r="2604" spans="2:7" x14ac:dyDescent="0.35">
      <c r="B2604" s="191">
        <v>38845</v>
      </c>
      <c r="C2604" s="72">
        <v>61.2</v>
      </c>
      <c r="D2604" s="192">
        <f t="shared" si="82"/>
        <v>-0.47454280072121569</v>
      </c>
      <c r="E2604">
        <v>6.5789473684212396E-3</v>
      </c>
      <c r="F2604">
        <v>2601</v>
      </c>
      <c r="G2604">
        <f t="shared" ca="1" si="83"/>
        <v>6.1454010922201386E-3</v>
      </c>
    </row>
    <row r="2605" spans="2:7" x14ac:dyDescent="0.35">
      <c r="B2605" s="191">
        <v>42762</v>
      </c>
      <c r="C2605" s="72">
        <v>116.47</v>
      </c>
      <c r="D2605" s="192">
        <f t="shared" si="82"/>
        <v>-0.15613679176930884</v>
      </c>
      <c r="E2605">
        <v>6.5681444991789739E-3</v>
      </c>
      <c r="F2605">
        <v>2602</v>
      </c>
      <c r="G2605">
        <f t="shared" ca="1" si="83"/>
        <v>2.4117459682094589E-4</v>
      </c>
    </row>
    <row r="2606" spans="2:7" x14ac:dyDescent="0.35">
      <c r="B2606" s="191">
        <v>42853</v>
      </c>
      <c r="C2606" s="72">
        <v>138.02000000000001</v>
      </c>
      <c r="D2606" s="192">
        <f t="shared" si="82"/>
        <v>5.8516757420047805E-2</v>
      </c>
      <c r="E2606">
        <v>6.5635939323220871E-3</v>
      </c>
      <c r="F2606">
        <v>2603</v>
      </c>
      <c r="G2606">
        <f t="shared" ca="1" si="83"/>
        <v>-6.3903268365134462E-3</v>
      </c>
    </row>
    <row r="2607" spans="2:7" x14ac:dyDescent="0.35">
      <c r="B2607" s="191">
        <v>41295</v>
      </c>
      <c r="C2607" s="72">
        <v>130.38999999999999</v>
      </c>
      <c r="D2607" s="192">
        <f t="shared" si="82"/>
        <v>-2.5849831901382236E-2</v>
      </c>
      <c r="E2607">
        <v>6.5616797900263091E-3</v>
      </c>
      <c r="F2607">
        <v>2604</v>
      </c>
      <c r="G2607">
        <f t="shared" ca="1" si="83"/>
        <v>3.1865252736546938E-2</v>
      </c>
    </row>
    <row r="2608" spans="2:7" x14ac:dyDescent="0.35">
      <c r="B2608" s="191">
        <v>41929</v>
      </c>
      <c r="C2608" s="72">
        <v>133.85</v>
      </c>
      <c r="D2608" s="192">
        <f t="shared" si="82"/>
        <v>-0.33616029360710209</v>
      </c>
      <c r="E2608">
        <v>6.5423371935628971E-3</v>
      </c>
      <c r="F2608">
        <v>2605</v>
      </c>
      <c r="G2608">
        <f t="shared" ca="1" si="83"/>
        <v>3.3310223284514981E-2</v>
      </c>
    </row>
    <row r="2609" spans="2:7" x14ac:dyDescent="0.35">
      <c r="B2609" s="191">
        <v>43411</v>
      </c>
      <c r="C2609" s="72">
        <v>201.63</v>
      </c>
      <c r="D2609" s="192">
        <f t="shared" si="82"/>
        <v>1.0788741107330653</v>
      </c>
      <c r="E2609">
        <v>6.5395367412139915E-3</v>
      </c>
      <c r="F2609">
        <v>2606</v>
      </c>
      <c r="G2609">
        <f t="shared" ca="1" si="83"/>
        <v>2.1078226926337953E-2</v>
      </c>
    </row>
    <row r="2610" spans="2:7" x14ac:dyDescent="0.35">
      <c r="B2610" s="191">
        <v>41101</v>
      </c>
      <c r="C2610" s="72">
        <v>96.99</v>
      </c>
      <c r="D2610" s="192">
        <f t="shared" si="82"/>
        <v>0.36914172783737986</v>
      </c>
      <c r="E2610">
        <v>6.5379825653797408E-3</v>
      </c>
      <c r="F2610">
        <v>2607</v>
      </c>
      <c r="G2610">
        <f t="shared" ca="1" si="83"/>
        <v>7.4044560457654188E-4</v>
      </c>
    </row>
    <row r="2611" spans="2:7" x14ac:dyDescent="0.35">
      <c r="B2611" s="191">
        <v>40897</v>
      </c>
      <c r="C2611" s="72">
        <v>70.84</v>
      </c>
      <c r="D2611" s="192">
        <f t="shared" si="82"/>
        <v>-0.90295757476129812</v>
      </c>
      <c r="E2611">
        <v>6.5359477124184995E-3</v>
      </c>
      <c r="F2611">
        <v>2608</v>
      </c>
      <c r="G2611">
        <f t="shared" ca="1" si="83"/>
        <v>-1.0200540231447367E-2</v>
      </c>
    </row>
    <row r="2612" spans="2:7" x14ac:dyDescent="0.35">
      <c r="B2612" s="191">
        <v>44749</v>
      </c>
      <c r="C2612" s="72">
        <v>729.99</v>
      </c>
      <c r="D2612" s="192">
        <f t="shared" si="82"/>
        <v>5.5812297151099894</v>
      </c>
      <c r="E2612">
        <v>6.5356773526370482E-3</v>
      </c>
      <c r="F2612">
        <v>2609</v>
      </c>
      <c r="G2612">
        <f t="shared" ca="1" si="83"/>
        <v>2.7800701629505539E-2</v>
      </c>
    </row>
    <row r="2613" spans="2:7" x14ac:dyDescent="0.35">
      <c r="B2613" s="191">
        <v>41374</v>
      </c>
      <c r="C2613" s="72">
        <v>110.92</v>
      </c>
      <c r="D2613" s="192">
        <f t="shared" si="82"/>
        <v>1.2494423037923341</v>
      </c>
      <c r="E2613">
        <v>6.5335753176043454E-3</v>
      </c>
      <c r="F2613">
        <v>2610</v>
      </c>
      <c r="G2613">
        <f t="shared" ca="1" si="83"/>
        <v>-6.8347859890852515E-3</v>
      </c>
    </row>
    <row r="2614" spans="2:7" x14ac:dyDescent="0.35">
      <c r="B2614" s="191">
        <v>39827</v>
      </c>
      <c r="C2614" s="72">
        <v>49.31</v>
      </c>
      <c r="D2614" s="192">
        <f t="shared" si="82"/>
        <v>-0.3606068464730291</v>
      </c>
      <c r="E2614">
        <v>6.5319452949581525E-3</v>
      </c>
      <c r="F2614">
        <v>2611</v>
      </c>
      <c r="G2614">
        <f t="shared" ca="1" si="83"/>
        <v>9.4107978712216541E-3</v>
      </c>
    </row>
    <row r="2615" spans="2:7" x14ac:dyDescent="0.35">
      <c r="B2615" s="191">
        <v>40801</v>
      </c>
      <c r="C2615" s="72">
        <v>77.12</v>
      </c>
      <c r="D2615" s="192">
        <f t="shared" si="82"/>
        <v>-0.89680181988491903</v>
      </c>
      <c r="E2615">
        <v>6.525711302531878E-3</v>
      </c>
      <c r="F2615">
        <v>2612</v>
      </c>
      <c r="G2615">
        <f t="shared" ca="1" si="83"/>
        <v>7.5037776455294828E-3</v>
      </c>
    </row>
    <row r="2616" spans="2:7" x14ac:dyDescent="0.35">
      <c r="B2616" s="191">
        <v>44880</v>
      </c>
      <c r="C2616" s="72">
        <v>747.3</v>
      </c>
      <c r="D2616" s="192">
        <f t="shared" si="82"/>
        <v>67.939114391143903</v>
      </c>
      <c r="E2616">
        <v>6.5188697034181953E-3</v>
      </c>
      <c r="F2616">
        <v>2613</v>
      </c>
      <c r="G2616">
        <f t="shared" ca="1" si="83"/>
        <v>2.1264648020776843E-2</v>
      </c>
    </row>
    <row r="2617" spans="2:7" x14ac:dyDescent="0.35">
      <c r="B2617" s="191">
        <v>37376</v>
      </c>
      <c r="C2617" s="72">
        <v>10.84</v>
      </c>
      <c r="D2617" s="192">
        <f t="shared" si="82"/>
        <v>-0.90149036713922215</v>
      </c>
      <c r="E2617">
        <v>6.4995357474466608E-3</v>
      </c>
      <c r="F2617">
        <v>2614</v>
      </c>
      <c r="G2617">
        <f t="shared" ca="1" si="83"/>
        <v>2.5345073236786909E-2</v>
      </c>
    </row>
    <row r="2618" spans="2:7" x14ac:dyDescent="0.35">
      <c r="B2618" s="191">
        <v>42261</v>
      </c>
      <c r="C2618" s="72">
        <v>110.04</v>
      </c>
      <c r="D2618" s="192">
        <f t="shared" si="82"/>
        <v>6.0993548387096777</v>
      </c>
      <c r="E2618">
        <v>6.4941004298912919E-3</v>
      </c>
      <c r="F2618">
        <v>2615</v>
      </c>
      <c r="G2618">
        <f t="shared" ca="1" si="83"/>
        <v>8.3981534519174967E-3</v>
      </c>
    </row>
    <row r="2619" spans="2:7" x14ac:dyDescent="0.35">
      <c r="B2619" s="191">
        <v>35317</v>
      </c>
      <c r="C2619" s="72">
        <v>15.5</v>
      </c>
      <c r="D2619" s="192">
        <f t="shared" si="82"/>
        <v>-0.33361994840928633</v>
      </c>
      <c r="E2619">
        <v>6.4935064935065512E-3</v>
      </c>
      <c r="F2619">
        <v>2616</v>
      </c>
      <c r="G2619">
        <f t="shared" ca="1" si="83"/>
        <v>2.2475308643481848E-3</v>
      </c>
    </row>
    <row r="2620" spans="2:7" x14ac:dyDescent="0.35">
      <c r="B2620" s="191">
        <v>38153</v>
      </c>
      <c r="C2620" s="72">
        <v>23.26</v>
      </c>
      <c r="D2620" s="192">
        <f t="shared" si="82"/>
        <v>-0.97541538071280598</v>
      </c>
      <c r="E2620">
        <v>6.4906966681090861E-3</v>
      </c>
      <c r="F2620">
        <v>2617</v>
      </c>
      <c r="G2620">
        <f t="shared" ca="1" si="83"/>
        <v>-1.5311372623243958E-2</v>
      </c>
    </row>
    <row r="2621" spans="2:7" x14ac:dyDescent="0.35">
      <c r="B2621" s="191">
        <v>45630</v>
      </c>
      <c r="C2621" s="72">
        <v>946.12</v>
      </c>
      <c r="D2621" s="192">
        <f t="shared" si="82"/>
        <v>-0.1484068406840684</v>
      </c>
      <c r="E2621">
        <v>6.4892236335396536E-3</v>
      </c>
      <c r="F2621">
        <v>2618</v>
      </c>
      <c r="G2621">
        <f t="shared" ca="1" si="83"/>
        <v>-3.0643831092742359E-2</v>
      </c>
    </row>
    <row r="2622" spans="2:7" x14ac:dyDescent="0.35">
      <c r="B2622" s="191">
        <v>46132</v>
      </c>
      <c r="C2622" s="72">
        <v>1111</v>
      </c>
      <c r="D2622" s="192">
        <f t="shared" si="82"/>
        <v>46.559931506849317</v>
      </c>
      <c r="E2622">
        <v>6.4682115485661384E-3</v>
      </c>
      <c r="F2622">
        <v>2619</v>
      </c>
      <c r="G2622">
        <f t="shared" ca="1" si="83"/>
        <v>2.3327114522828092E-3</v>
      </c>
    </row>
    <row r="2623" spans="2:7" x14ac:dyDescent="0.35">
      <c r="B2623" s="191">
        <v>38147</v>
      </c>
      <c r="C2623" s="72">
        <v>23.36</v>
      </c>
      <c r="D2623" s="192">
        <f t="shared" si="82"/>
        <v>-0.97545032263488662</v>
      </c>
      <c r="E2623">
        <v>6.4627315812149089E-3</v>
      </c>
      <c r="F2623">
        <v>2620</v>
      </c>
      <c r="G2623">
        <f t="shared" ca="1" si="83"/>
        <v>-1.814746952558648E-2</v>
      </c>
    </row>
    <row r="2624" spans="2:7" x14ac:dyDescent="0.35">
      <c r="B2624" s="191">
        <v>45687</v>
      </c>
      <c r="C2624" s="72">
        <v>951.54</v>
      </c>
      <c r="D2624" s="192">
        <f t="shared" si="82"/>
        <v>-0.19041987493087165</v>
      </c>
      <c r="E2624">
        <v>6.4626677807981814E-3</v>
      </c>
      <c r="F2624">
        <v>2621</v>
      </c>
      <c r="G2624">
        <f t="shared" ca="1" si="83"/>
        <v>1.1012045251376635E-3</v>
      </c>
    </row>
    <row r="2625" spans="2:7" x14ac:dyDescent="0.35">
      <c r="B2625" s="191">
        <v>45987</v>
      </c>
      <c r="C2625" s="72">
        <v>1175.3499999999999</v>
      </c>
      <c r="D2625" s="192">
        <f t="shared" si="82"/>
        <v>0.67269130601847227</v>
      </c>
      <c r="E2625">
        <v>6.4479114932094461E-3</v>
      </c>
      <c r="F2625">
        <v>2622</v>
      </c>
      <c r="G2625">
        <f t="shared" ca="1" si="83"/>
        <v>1.4022186594300103E-2</v>
      </c>
    </row>
    <row r="2626" spans="2:7" x14ac:dyDescent="0.35">
      <c r="B2626" s="191">
        <v>44967</v>
      </c>
      <c r="C2626" s="72">
        <v>702.67</v>
      </c>
      <c r="D2626" s="192">
        <f t="shared" si="82"/>
        <v>22.674865229110512</v>
      </c>
      <c r="E2626">
        <v>6.445421602188528E-3</v>
      </c>
      <c r="F2626">
        <v>2623</v>
      </c>
      <c r="G2626">
        <f t="shared" ca="1" si="83"/>
        <v>-1.4733831578061816E-2</v>
      </c>
    </row>
    <row r="2627" spans="2:7" x14ac:dyDescent="0.35">
      <c r="B2627" s="191">
        <v>38287</v>
      </c>
      <c r="C2627" s="72">
        <v>29.68</v>
      </c>
      <c r="D2627" s="192">
        <f t="shared" si="82"/>
        <v>-0.97181627401266746</v>
      </c>
      <c r="E2627">
        <v>6.4428619871144122E-3</v>
      </c>
      <c r="F2627">
        <v>2624</v>
      </c>
      <c r="G2627">
        <f t="shared" ca="1" si="83"/>
        <v>-2.881362332887193E-2</v>
      </c>
    </row>
    <row r="2628" spans="2:7" x14ac:dyDescent="0.35">
      <c r="B2628" s="191">
        <v>46119</v>
      </c>
      <c r="C2628" s="72">
        <v>1053.0899999999999</v>
      </c>
      <c r="D2628" s="192">
        <f t="shared" ref="D2628:D2691" si="84">C2628/C2629-1</f>
        <v>41.10675729708116</v>
      </c>
      <c r="E2628">
        <v>6.4414392889569072E-3</v>
      </c>
      <c r="F2628">
        <v>2625</v>
      </c>
      <c r="G2628">
        <f t="shared" ca="1" si="83"/>
        <v>1.2610676410029411E-3</v>
      </c>
    </row>
    <row r="2629" spans="2:7" x14ac:dyDescent="0.35">
      <c r="B2629" s="191">
        <v>35796</v>
      </c>
      <c r="C2629" s="72">
        <v>25.01</v>
      </c>
      <c r="D2629" s="192">
        <f t="shared" si="84"/>
        <v>-0.27275370747310257</v>
      </c>
      <c r="E2629">
        <v>6.4386317907445534E-3</v>
      </c>
      <c r="F2629">
        <v>2626</v>
      </c>
      <c r="G2629">
        <f t="shared" ref="G2629:G2692" ca="1" si="85">_xlfn.NORM.INV(RAND(),M$5,M$6)</f>
        <v>1.3017647744068682E-2</v>
      </c>
    </row>
    <row r="2630" spans="2:7" x14ac:dyDescent="0.35">
      <c r="B2630" s="191">
        <v>38343</v>
      </c>
      <c r="C2630" s="72">
        <v>34.39</v>
      </c>
      <c r="D2630" s="192">
        <f t="shared" si="84"/>
        <v>0.37285429141716575</v>
      </c>
      <c r="E2630">
        <v>6.4383962540239814E-3</v>
      </c>
      <c r="F2630">
        <v>2627</v>
      </c>
      <c r="G2630">
        <f t="shared" ca="1" si="85"/>
        <v>-4.5413063811005829E-2</v>
      </c>
    </row>
    <row r="2631" spans="2:7" x14ac:dyDescent="0.35">
      <c r="B2631" s="191">
        <v>35622</v>
      </c>
      <c r="C2631" s="72">
        <v>25.05</v>
      </c>
      <c r="D2631" s="192">
        <f t="shared" si="84"/>
        <v>-0.79497462759862492</v>
      </c>
      <c r="E2631">
        <v>6.4282844515870519E-3</v>
      </c>
      <c r="F2631">
        <v>2628</v>
      </c>
      <c r="G2631">
        <f t="shared" ca="1" si="85"/>
        <v>-3.0837006906773906E-2</v>
      </c>
    </row>
    <row r="2632" spans="2:7" x14ac:dyDescent="0.35">
      <c r="B2632" s="191">
        <v>41691</v>
      </c>
      <c r="C2632" s="72">
        <v>122.18</v>
      </c>
      <c r="D2632" s="192">
        <f t="shared" si="84"/>
        <v>3.8716108452950566</v>
      </c>
      <c r="E2632">
        <v>6.4250411861614953E-3</v>
      </c>
      <c r="F2632">
        <v>2629</v>
      </c>
      <c r="G2632">
        <f t="shared" ca="1" si="85"/>
        <v>-2.5871583978866147E-3</v>
      </c>
    </row>
    <row r="2633" spans="2:7" x14ac:dyDescent="0.35">
      <c r="B2633" s="191">
        <v>36360</v>
      </c>
      <c r="C2633" s="72">
        <v>25.08</v>
      </c>
      <c r="D2633" s="192">
        <f t="shared" si="84"/>
        <v>-0.68006123230003834</v>
      </c>
      <c r="E2633">
        <v>6.4205457463883953E-3</v>
      </c>
      <c r="F2633">
        <v>2630</v>
      </c>
      <c r="G2633">
        <f t="shared" ca="1" si="85"/>
        <v>-4.5544876931359005E-3</v>
      </c>
    </row>
    <row r="2634" spans="2:7" x14ac:dyDescent="0.35">
      <c r="B2634" s="191">
        <v>40275</v>
      </c>
      <c r="C2634" s="72">
        <v>78.39</v>
      </c>
      <c r="D2634" s="192">
        <f t="shared" si="84"/>
        <v>4.5399293286219082</v>
      </c>
      <c r="E2634">
        <v>6.4193092823212616E-3</v>
      </c>
      <c r="F2634">
        <v>2631</v>
      </c>
      <c r="G2634">
        <f t="shared" ca="1" si="85"/>
        <v>-2.508409983537558E-2</v>
      </c>
    </row>
    <row r="2635" spans="2:7" x14ac:dyDescent="0.35">
      <c r="B2635" s="191">
        <v>37833</v>
      </c>
      <c r="C2635" s="72">
        <v>14.15</v>
      </c>
      <c r="D2635" s="192">
        <f t="shared" si="84"/>
        <v>-0.43782280492649983</v>
      </c>
      <c r="E2635">
        <v>6.4011379800852364E-3</v>
      </c>
      <c r="F2635">
        <v>2632</v>
      </c>
      <c r="G2635">
        <f t="shared" ca="1" si="85"/>
        <v>4.477272877297863E-2</v>
      </c>
    </row>
    <row r="2636" spans="2:7" x14ac:dyDescent="0.35">
      <c r="B2636" s="191">
        <v>35797</v>
      </c>
      <c r="C2636" s="72">
        <v>25.17</v>
      </c>
      <c r="D2636" s="192">
        <f t="shared" si="84"/>
        <v>-0.62821270310192023</v>
      </c>
      <c r="E2636">
        <v>6.3974410235905221E-3</v>
      </c>
      <c r="F2636">
        <v>2633</v>
      </c>
      <c r="G2636">
        <f t="shared" ca="1" si="85"/>
        <v>-1.2210529247566229E-2</v>
      </c>
    </row>
    <row r="2637" spans="2:7" x14ac:dyDescent="0.35">
      <c r="B2637" s="191">
        <v>39440</v>
      </c>
      <c r="C2637" s="72">
        <v>67.7</v>
      </c>
      <c r="D2637" s="192">
        <f t="shared" si="84"/>
        <v>1.6865079365079367</v>
      </c>
      <c r="E2637">
        <v>6.3921510331501619E-3</v>
      </c>
      <c r="F2637">
        <v>2634</v>
      </c>
      <c r="G2637">
        <f t="shared" ca="1" si="85"/>
        <v>3.0259449712429443E-2</v>
      </c>
    </row>
    <row r="2638" spans="2:7" x14ac:dyDescent="0.35">
      <c r="B2638" s="191">
        <v>35676</v>
      </c>
      <c r="C2638" s="72">
        <v>25.2</v>
      </c>
      <c r="D2638" s="192">
        <f t="shared" si="84"/>
        <v>-0.54331279449075753</v>
      </c>
      <c r="E2638">
        <v>6.389776357827559E-3</v>
      </c>
      <c r="F2638">
        <v>2635</v>
      </c>
      <c r="G2638">
        <f t="shared" ca="1" si="85"/>
        <v>5.5456755204617382E-2</v>
      </c>
    </row>
    <row r="2639" spans="2:7" x14ac:dyDescent="0.35">
      <c r="B2639" s="191">
        <v>39709</v>
      </c>
      <c r="C2639" s="72">
        <v>55.18</v>
      </c>
      <c r="D2639" s="192">
        <f t="shared" si="84"/>
        <v>2.8831808585503165</v>
      </c>
      <c r="E2639">
        <v>6.3833667700163854E-3</v>
      </c>
      <c r="F2639">
        <v>2636</v>
      </c>
      <c r="G2639">
        <f t="shared" ca="1" si="85"/>
        <v>-1.4710998743314963E-2</v>
      </c>
    </row>
    <row r="2640" spans="2:7" x14ac:dyDescent="0.35">
      <c r="B2640" s="191">
        <v>36773</v>
      </c>
      <c r="C2640" s="72">
        <v>14.21</v>
      </c>
      <c r="D2640" s="192">
        <f t="shared" si="84"/>
        <v>-0.9011340708272455</v>
      </c>
      <c r="E2640">
        <v>6.3739376770539646E-3</v>
      </c>
      <c r="F2640">
        <v>2637</v>
      </c>
      <c r="G2640">
        <f t="shared" ca="1" si="85"/>
        <v>3.5355837460175989E-2</v>
      </c>
    </row>
    <row r="2641" spans="2:7" x14ac:dyDescent="0.35">
      <c r="B2641" s="191">
        <v>41807</v>
      </c>
      <c r="C2641" s="72">
        <v>143.72999999999999</v>
      </c>
      <c r="D2641" s="192">
        <f t="shared" si="84"/>
        <v>0.2635604395604394</v>
      </c>
      <c r="E2641">
        <v>6.3716566307239209E-3</v>
      </c>
      <c r="F2641">
        <v>2638</v>
      </c>
      <c r="G2641">
        <f t="shared" ca="1" si="85"/>
        <v>5.9379139097057113E-3</v>
      </c>
    </row>
    <row r="2642" spans="2:7" x14ac:dyDescent="0.35">
      <c r="B2642" s="191">
        <v>41347</v>
      </c>
      <c r="C2642" s="72">
        <v>113.75</v>
      </c>
      <c r="D2642" s="192">
        <f t="shared" si="84"/>
        <v>0.99982419127988731</v>
      </c>
      <c r="E2642">
        <v>6.3699902680705023E-3</v>
      </c>
      <c r="F2642">
        <v>2639</v>
      </c>
      <c r="G2642">
        <f t="shared" ca="1" si="85"/>
        <v>-1.0887065014866505E-2</v>
      </c>
    </row>
    <row r="2643" spans="2:7" x14ac:dyDescent="0.35">
      <c r="B2643" s="191">
        <v>38663</v>
      </c>
      <c r="C2643" s="72">
        <v>56.88</v>
      </c>
      <c r="D2643" s="192">
        <f t="shared" si="84"/>
        <v>1.3979763912310288</v>
      </c>
      <c r="E2643">
        <v>6.3694267515923553E-3</v>
      </c>
      <c r="F2643">
        <v>2640</v>
      </c>
      <c r="G2643">
        <f t="shared" ca="1" si="85"/>
        <v>-2.2542155894932359E-3</v>
      </c>
    </row>
    <row r="2644" spans="2:7" x14ac:dyDescent="0.35">
      <c r="B2644" s="191">
        <v>38162</v>
      </c>
      <c r="C2644" s="72">
        <v>23.72</v>
      </c>
      <c r="D2644" s="192">
        <f t="shared" si="84"/>
        <v>-0.96802717420607109</v>
      </c>
      <c r="E2644">
        <v>6.3640220619431975E-3</v>
      </c>
      <c r="F2644">
        <v>2641</v>
      </c>
      <c r="G2644">
        <f t="shared" ca="1" si="85"/>
        <v>1.0013755636192659E-2</v>
      </c>
    </row>
    <row r="2645" spans="2:7" x14ac:dyDescent="0.35">
      <c r="B2645" s="191">
        <v>44929</v>
      </c>
      <c r="C2645" s="72">
        <v>741.88</v>
      </c>
      <c r="D2645" s="192">
        <f t="shared" si="84"/>
        <v>9.3919316430872666</v>
      </c>
      <c r="E2645">
        <v>6.3619962289231946E-3</v>
      </c>
      <c r="F2645">
        <v>2642</v>
      </c>
      <c r="G2645">
        <f t="shared" ca="1" si="85"/>
        <v>1.2570282964427647E-2</v>
      </c>
    </row>
    <row r="2646" spans="2:7" x14ac:dyDescent="0.35">
      <c r="B2646" s="191">
        <v>40694</v>
      </c>
      <c r="C2646" s="72">
        <v>71.39</v>
      </c>
      <c r="D2646" s="192">
        <f t="shared" si="84"/>
        <v>-0.44525604165047783</v>
      </c>
      <c r="E2646">
        <v>6.3433887792501142E-3</v>
      </c>
      <c r="F2646">
        <v>2643</v>
      </c>
      <c r="G2646">
        <f t="shared" ca="1" si="85"/>
        <v>5.4175820868543126E-3</v>
      </c>
    </row>
    <row r="2647" spans="2:7" x14ac:dyDescent="0.35">
      <c r="B2647" s="191">
        <v>42772</v>
      </c>
      <c r="C2647" s="72">
        <v>128.69</v>
      </c>
      <c r="D2647" s="192">
        <f t="shared" si="84"/>
        <v>-5.8388819784883195E-2</v>
      </c>
      <c r="E2647">
        <v>6.3340631842352391E-3</v>
      </c>
      <c r="F2647">
        <v>2644</v>
      </c>
      <c r="G2647">
        <f t="shared" ca="1" si="85"/>
        <v>-1.2598852285337367E-2</v>
      </c>
    </row>
    <row r="2648" spans="2:7" x14ac:dyDescent="0.35">
      <c r="B2648" s="191">
        <v>42919</v>
      </c>
      <c r="C2648" s="72">
        <v>136.66999999999999</v>
      </c>
      <c r="D2648" s="192">
        <f t="shared" si="84"/>
        <v>-0.6997187678516501</v>
      </c>
      <c r="E2648">
        <v>6.3323761136881984E-3</v>
      </c>
      <c r="F2648">
        <v>2645</v>
      </c>
      <c r="G2648">
        <f t="shared" ca="1" si="85"/>
        <v>-3.287069866146522E-2</v>
      </c>
    </row>
    <row r="2649" spans="2:7" x14ac:dyDescent="0.35">
      <c r="B2649" s="191">
        <v>44120</v>
      </c>
      <c r="C2649" s="72">
        <v>455.14</v>
      </c>
      <c r="D2649" s="192">
        <f t="shared" si="84"/>
        <v>-0.46395467982616279</v>
      </c>
      <c r="E2649">
        <v>6.3235164057664495E-3</v>
      </c>
      <c r="F2649">
        <v>2646</v>
      </c>
      <c r="G2649">
        <f t="shared" ca="1" si="85"/>
        <v>1.6506274331758101E-2</v>
      </c>
    </row>
    <row r="2650" spans="2:7" x14ac:dyDescent="0.35">
      <c r="B2650" s="191">
        <v>45132</v>
      </c>
      <c r="C2650" s="72">
        <v>849.07</v>
      </c>
      <c r="D2650" s="192">
        <f t="shared" si="84"/>
        <v>14.227223816355812</v>
      </c>
      <c r="E2650">
        <v>6.3171119065115189E-3</v>
      </c>
      <c r="F2650">
        <v>2647</v>
      </c>
      <c r="G2650">
        <f t="shared" ca="1" si="85"/>
        <v>1.7116403909831878E-3</v>
      </c>
    </row>
    <row r="2651" spans="2:7" x14ac:dyDescent="0.35">
      <c r="B2651" s="191">
        <v>39058</v>
      </c>
      <c r="C2651" s="72">
        <v>55.76</v>
      </c>
      <c r="D2651" s="192">
        <f t="shared" si="84"/>
        <v>-0.95107312707298663</v>
      </c>
      <c r="E2651">
        <v>6.3165493593213551E-3</v>
      </c>
      <c r="F2651">
        <v>2648</v>
      </c>
      <c r="G2651">
        <f t="shared" ca="1" si="85"/>
        <v>2.0050358598968317E-2</v>
      </c>
    </row>
    <row r="2652" spans="2:7" x14ac:dyDescent="0.35">
      <c r="B2652" s="191">
        <v>46003</v>
      </c>
      <c r="C2652" s="72">
        <v>1139.6600000000001</v>
      </c>
      <c r="D2652" s="192">
        <f t="shared" si="84"/>
        <v>9.4989405803777078</v>
      </c>
      <c r="E2652">
        <v>6.3045244234098963E-3</v>
      </c>
      <c r="F2652">
        <v>2649</v>
      </c>
      <c r="G2652">
        <f t="shared" ca="1" si="85"/>
        <v>-1.3807722245175435E-2</v>
      </c>
    </row>
    <row r="2653" spans="2:7" x14ac:dyDescent="0.35">
      <c r="B2653" s="191">
        <v>41369</v>
      </c>
      <c r="C2653" s="72">
        <v>108.55</v>
      </c>
      <c r="D2653" s="192">
        <f t="shared" si="84"/>
        <v>3.5323590814196244</v>
      </c>
      <c r="E2653">
        <v>6.3038843051821392E-3</v>
      </c>
      <c r="F2653">
        <v>2650</v>
      </c>
      <c r="G2653">
        <f t="shared" ca="1" si="85"/>
        <v>1.2384322718425669E-3</v>
      </c>
    </row>
    <row r="2654" spans="2:7" x14ac:dyDescent="0.35">
      <c r="B2654" s="191">
        <v>38079</v>
      </c>
      <c r="C2654" s="72">
        <v>23.95</v>
      </c>
      <c r="D2654" s="192">
        <f t="shared" si="84"/>
        <v>-0.88193246241064827</v>
      </c>
      <c r="E2654">
        <v>6.302521008403339E-3</v>
      </c>
      <c r="F2654">
        <v>2651</v>
      </c>
      <c r="G2654">
        <f t="shared" ca="1" si="85"/>
        <v>-9.2152649214149729E-3</v>
      </c>
    </row>
    <row r="2655" spans="2:7" x14ac:dyDescent="0.35">
      <c r="B2655" s="191">
        <v>43382</v>
      </c>
      <c r="C2655" s="72">
        <v>202.85</v>
      </c>
      <c r="D2655" s="192">
        <f t="shared" si="84"/>
        <v>-0.79535939470365702</v>
      </c>
      <c r="E2655">
        <v>6.3002281972417418E-3</v>
      </c>
      <c r="F2655">
        <v>2652</v>
      </c>
      <c r="G2655">
        <f t="shared" ca="1" si="85"/>
        <v>5.6246105710684073E-3</v>
      </c>
    </row>
    <row r="2656" spans="2:7" x14ac:dyDescent="0.35">
      <c r="B2656" s="191">
        <v>45602</v>
      </c>
      <c r="C2656" s="72">
        <v>991.25</v>
      </c>
      <c r="D2656" s="192">
        <f t="shared" si="84"/>
        <v>6.4664808677312449</v>
      </c>
      <c r="E2656">
        <v>6.2940967463580577E-3</v>
      </c>
      <c r="F2656">
        <v>2653</v>
      </c>
      <c r="G2656">
        <f t="shared" ca="1" si="85"/>
        <v>-2.5791048877947934E-2</v>
      </c>
    </row>
    <row r="2657" spans="2:7" x14ac:dyDescent="0.35">
      <c r="B2657" s="191">
        <v>41865</v>
      </c>
      <c r="C2657" s="72">
        <v>132.76</v>
      </c>
      <c r="D2657" s="192">
        <f t="shared" si="84"/>
        <v>5.3734997599615939</v>
      </c>
      <c r="E2657">
        <v>6.2912150382776755E-3</v>
      </c>
      <c r="F2657">
        <v>2654</v>
      </c>
      <c r="G2657">
        <f t="shared" ca="1" si="85"/>
        <v>-7.8018209670272041E-3</v>
      </c>
    </row>
    <row r="2658" spans="2:7" x14ac:dyDescent="0.35">
      <c r="B2658" s="191">
        <v>36699</v>
      </c>
      <c r="C2658" s="72">
        <v>20.83</v>
      </c>
      <c r="D2658" s="192">
        <f t="shared" si="84"/>
        <v>-0.97346226367018296</v>
      </c>
      <c r="E2658">
        <v>6.2801932367149149E-3</v>
      </c>
      <c r="F2658">
        <v>2655</v>
      </c>
      <c r="G2658">
        <f t="shared" ca="1" si="85"/>
        <v>-3.9068757967809217E-2</v>
      </c>
    </row>
    <row r="2659" spans="2:7" x14ac:dyDescent="0.35">
      <c r="B2659" s="191">
        <v>44771</v>
      </c>
      <c r="C2659" s="72">
        <v>784.92</v>
      </c>
      <c r="D2659" s="192">
        <f t="shared" si="84"/>
        <v>0.2598228043143298</v>
      </c>
      <c r="E2659">
        <v>6.2689896542440504E-3</v>
      </c>
      <c r="F2659">
        <v>2656</v>
      </c>
      <c r="G2659">
        <f t="shared" ca="1" si="85"/>
        <v>2.438339747613583E-2</v>
      </c>
    </row>
    <row r="2660" spans="2:7" x14ac:dyDescent="0.35">
      <c r="B2660" s="191">
        <v>44322</v>
      </c>
      <c r="C2660" s="72">
        <v>623.04</v>
      </c>
      <c r="D2660" s="192">
        <f t="shared" si="84"/>
        <v>12.790172642762283</v>
      </c>
      <c r="E2660">
        <v>6.2503028247493653E-3</v>
      </c>
      <c r="F2660">
        <v>2657</v>
      </c>
      <c r="G2660">
        <f t="shared" ca="1" si="85"/>
        <v>-5.1029311765467995E-2</v>
      </c>
    </row>
    <row r="2661" spans="2:7" x14ac:dyDescent="0.35">
      <c r="B2661" s="191">
        <v>39742</v>
      </c>
      <c r="C2661" s="72">
        <v>45.18</v>
      </c>
      <c r="D2661" s="192">
        <f t="shared" si="84"/>
        <v>-0.9420791508018922</v>
      </c>
      <c r="E2661">
        <v>6.2360801781737862E-3</v>
      </c>
      <c r="F2661">
        <v>2658</v>
      </c>
      <c r="G2661">
        <f t="shared" ca="1" si="85"/>
        <v>-4.2086722588446077E-2</v>
      </c>
    </row>
    <row r="2662" spans="2:7" x14ac:dyDescent="0.35">
      <c r="B2662" s="191">
        <v>44770</v>
      </c>
      <c r="C2662" s="72">
        <v>780.03</v>
      </c>
      <c r="D2662" s="192">
        <f t="shared" si="84"/>
        <v>67.968169761273202</v>
      </c>
      <c r="E2662">
        <v>6.2306501547986226E-3</v>
      </c>
      <c r="F2662">
        <v>2659</v>
      </c>
      <c r="G2662">
        <f t="shared" ca="1" si="85"/>
        <v>-1.4998393491496542E-2</v>
      </c>
    </row>
    <row r="2663" spans="2:7" x14ac:dyDescent="0.35">
      <c r="B2663" s="191">
        <v>37357</v>
      </c>
      <c r="C2663" s="72">
        <v>11.31</v>
      </c>
      <c r="D2663" s="192">
        <f t="shared" si="84"/>
        <v>-0.87939859245041585</v>
      </c>
      <c r="E2663">
        <v>6.2277580071175009E-3</v>
      </c>
      <c r="F2663">
        <v>2660</v>
      </c>
      <c r="G2663">
        <f t="shared" ca="1" si="85"/>
        <v>-1.0811043695365284E-2</v>
      </c>
    </row>
    <row r="2664" spans="2:7" x14ac:dyDescent="0.35">
      <c r="B2664" s="191">
        <v>40527</v>
      </c>
      <c r="C2664" s="72">
        <v>93.78</v>
      </c>
      <c r="D2664" s="192">
        <f t="shared" si="84"/>
        <v>-0.33371225577264652</v>
      </c>
      <c r="E2664">
        <v>6.2231759656652397E-3</v>
      </c>
      <c r="F2664">
        <v>2661</v>
      </c>
      <c r="G2664">
        <f t="shared" ca="1" si="85"/>
        <v>1.643482532458021E-2</v>
      </c>
    </row>
    <row r="2665" spans="2:7" x14ac:dyDescent="0.35">
      <c r="B2665" s="191">
        <v>41921</v>
      </c>
      <c r="C2665" s="72">
        <v>140.75</v>
      </c>
      <c r="D2665" s="192">
        <f t="shared" si="84"/>
        <v>11.422771403353927</v>
      </c>
      <c r="E2665">
        <v>6.2196168144124098E-3</v>
      </c>
      <c r="F2665">
        <v>2662</v>
      </c>
      <c r="G2665">
        <f t="shared" ca="1" si="85"/>
        <v>-3.7038718337041386E-2</v>
      </c>
    </row>
    <row r="2666" spans="2:7" x14ac:dyDescent="0.35">
      <c r="B2666" s="191">
        <v>37389</v>
      </c>
      <c r="C2666" s="72">
        <v>11.33</v>
      </c>
      <c r="D2666" s="192">
        <f t="shared" si="84"/>
        <v>-0.98763302952573273</v>
      </c>
      <c r="E2666">
        <v>6.2166962699823358E-3</v>
      </c>
      <c r="F2666">
        <v>2663</v>
      </c>
      <c r="G2666">
        <f t="shared" ca="1" si="85"/>
        <v>-1.2798680708299291E-2</v>
      </c>
    </row>
    <row r="2667" spans="2:7" x14ac:dyDescent="0.35">
      <c r="B2667" s="191">
        <v>45614</v>
      </c>
      <c r="C2667" s="72">
        <v>916.15</v>
      </c>
      <c r="D2667" s="192">
        <f t="shared" si="84"/>
        <v>0.18345755880795211</v>
      </c>
      <c r="E2667">
        <v>6.2164329097518234E-3</v>
      </c>
      <c r="F2667">
        <v>2664</v>
      </c>
      <c r="G2667">
        <f t="shared" ca="1" si="85"/>
        <v>1.6242223966897153E-2</v>
      </c>
    </row>
    <row r="2668" spans="2:7" x14ac:dyDescent="0.35">
      <c r="B2668" s="191">
        <v>44900</v>
      </c>
      <c r="C2668" s="72">
        <v>774.13</v>
      </c>
      <c r="D2668" s="192">
        <f t="shared" si="84"/>
        <v>22.84139205420388</v>
      </c>
      <c r="E2668">
        <v>6.2130369792681162E-3</v>
      </c>
      <c r="F2668">
        <v>2665</v>
      </c>
      <c r="G2668">
        <f t="shared" ca="1" si="85"/>
        <v>-7.9268744814131147E-3</v>
      </c>
    </row>
    <row r="2669" spans="2:7" x14ac:dyDescent="0.35">
      <c r="B2669" s="191">
        <v>38324</v>
      </c>
      <c r="C2669" s="72">
        <v>32.47</v>
      </c>
      <c r="D2669" s="192">
        <f t="shared" si="84"/>
        <v>-0.74380621745305353</v>
      </c>
      <c r="E2669">
        <v>6.1977068484659892E-3</v>
      </c>
      <c r="F2669">
        <v>2666</v>
      </c>
      <c r="G2669">
        <f t="shared" ca="1" si="85"/>
        <v>-3.1717124719324849E-2</v>
      </c>
    </row>
    <row r="2670" spans="2:7" x14ac:dyDescent="0.35">
      <c r="B2670" s="191">
        <v>41773</v>
      </c>
      <c r="C2670" s="72">
        <v>126.74</v>
      </c>
      <c r="D2670" s="192">
        <f t="shared" si="84"/>
        <v>1.29352153456388</v>
      </c>
      <c r="E2670">
        <v>6.1924420450936157E-3</v>
      </c>
      <c r="F2670">
        <v>2667</v>
      </c>
      <c r="G2670">
        <f t="shared" ca="1" si="85"/>
        <v>3.8898390378052795E-2</v>
      </c>
    </row>
    <row r="2671" spans="2:7" x14ac:dyDescent="0.35">
      <c r="B2671" s="191">
        <v>39003</v>
      </c>
      <c r="C2671" s="72">
        <v>55.26</v>
      </c>
      <c r="D2671" s="192">
        <f t="shared" si="84"/>
        <v>-0.75009044862518093</v>
      </c>
      <c r="E2671">
        <v>6.1908230152949439E-3</v>
      </c>
      <c r="F2671">
        <v>2668</v>
      </c>
      <c r="G2671">
        <f t="shared" ca="1" si="85"/>
        <v>1.880350313261446E-2</v>
      </c>
    </row>
    <row r="2672" spans="2:7" x14ac:dyDescent="0.35">
      <c r="B2672" s="191">
        <v>43342</v>
      </c>
      <c r="C2672" s="72">
        <v>221.12</v>
      </c>
      <c r="D2672" s="192">
        <f t="shared" si="84"/>
        <v>0.76585210030346595</v>
      </c>
      <c r="E2672">
        <v>6.1885693483800797E-3</v>
      </c>
      <c r="F2672">
        <v>2669</v>
      </c>
      <c r="G2672">
        <f t="shared" ca="1" si="85"/>
        <v>-2.7959349984333658E-2</v>
      </c>
    </row>
    <row r="2673" spans="2:7" x14ac:dyDescent="0.35">
      <c r="B2673" s="191">
        <v>42635</v>
      </c>
      <c r="C2673" s="72">
        <v>125.22</v>
      </c>
      <c r="D2673" s="192">
        <f t="shared" si="84"/>
        <v>8.6175115207373274</v>
      </c>
      <c r="E2673">
        <v>6.1872237846525291E-3</v>
      </c>
      <c r="F2673">
        <v>2670</v>
      </c>
      <c r="G2673">
        <f t="shared" ca="1" si="85"/>
        <v>4.259250712700087E-2</v>
      </c>
    </row>
    <row r="2674" spans="2:7" x14ac:dyDescent="0.35">
      <c r="B2674" s="191">
        <v>35347</v>
      </c>
      <c r="C2674" s="72">
        <v>13.02</v>
      </c>
      <c r="D2674" s="192">
        <f t="shared" si="84"/>
        <v>-0.98847420417124043</v>
      </c>
      <c r="E2674">
        <v>6.1823802163833985E-3</v>
      </c>
      <c r="F2674">
        <v>2671</v>
      </c>
      <c r="G2674">
        <f t="shared" ca="1" si="85"/>
        <v>-1.2922565786305289E-2</v>
      </c>
    </row>
    <row r="2675" spans="2:7" x14ac:dyDescent="0.35">
      <c r="B2675" s="191">
        <v>46069</v>
      </c>
      <c r="C2675" s="72">
        <v>1129.6400000000001</v>
      </c>
      <c r="D2675" s="192">
        <f t="shared" si="84"/>
        <v>0.14678442718643736</v>
      </c>
      <c r="E2675">
        <v>6.1815266767615284E-3</v>
      </c>
      <c r="F2675">
        <v>2672</v>
      </c>
      <c r="G2675">
        <f t="shared" ca="1" si="85"/>
        <v>1.3394777785592496E-2</v>
      </c>
    </row>
    <row r="2676" spans="2:7" x14ac:dyDescent="0.35">
      <c r="B2676" s="191">
        <v>45601</v>
      </c>
      <c r="C2676" s="72">
        <v>985.05</v>
      </c>
      <c r="D2676" s="192">
        <f t="shared" si="84"/>
        <v>85.407894736842096</v>
      </c>
      <c r="E2676">
        <v>6.1797752808987472E-3</v>
      </c>
      <c r="F2676">
        <v>2673</v>
      </c>
      <c r="G2676">
        <f t="shared" ca="1" si="85"/>
        <v>-2.3160079122404802E-2</v>
      </c>
    </row>
    <row r="2677" spans="2:7" x14ac:dyDescent="0.35">
      <c r="B2677" s="191">
        <v>37390</v>
      </c>
      <c r="C2677" s="72">
        <v>11.4</v>
      </c>
      <c r="D2677" s="192">
        <f t="shared" si="84"/>
        <v>-0.98390898697192541</v>
      </c>
      <c r="E2677">
        <v>6.1782877316858276E-3</v>
      </c>
      <c r="F2677">
        <v>2674</v>
      </c>
      <c r="G2677">
        <f t="shared" ca="1" si="85"/>
        <v>1.3693592755444963E-2</v>
      </c>
    </row>
    <row r="2678" spans="2:7" x14ac:dyDescent="0.35">
      <c r="B2678" s="191">
        <v>44973</v>
      </c>
      <c r="C2678" s="72">
        <v>708.47</v>
      </c>
      <c r="D2678" s="192">
        <f t="shared" si="84"/>
        <v>11.079624893435636</v>
      </c>
      <c r="E2678">
        <v>6.1779242174628823E-3</v>
      </c>
      <c r="F2678">
        <v>2675</v>
      </c>
      <c r="G2678">
        <f t="shared" ca="1" si="85"/>
        <v>1.7140846087541142E-3</v>
      </c>
    </row>
    <row r="2679" spans="2:7" x14ac:dyDescent="0.35">
      <c r="B2679" s="191">
        <v>39615</v>
      </c>
      <c r="C2679" s="72">
        <v>58.65</v>
      </c>
      <c r="D2679" s="192">
        <f t="shared" si="84"/>
        <v>0</v>
      </c>
      <c r="E2679">
        <v>6.1760164693771546E-3</v>
      </c>
      <c r="F2679">
        <v>2676</v>
      </c>
      <c r="G2679">
        <f t="shared" ca="1" si="85"/>
        <v>-4.6232121468357167E-2</v>
      </c>
    </row>
    <row r="2680" spans="2:7" x14ac:dyDescent="0.35">
      <c r="B2680" s="191">
        <v>39413</v>
      </c>
      <c r="C2680" s="72">
        <v>58.65</v>
      </c>
      <c r="D2680" s="192">
        <f t="shared" si="84"/>
        <v>-0.57699242697439601</v>
      </c>
      <c r="E2680">
        <v>6.1760164693771546E-3</v>
      </c>
      <c r="F2680">
        <v>2677</v>
      </c>
      <c r="G2680">
        <f t="shared" ca="1" si="85"/>
        <v>-4.6190354680052609E-3</v>
      </c>
    </row>
    <row r="2681" spans="2:7" x14ac:dyDescent="0.35">
      <c r="B2681" s="191">
        <v>41282</v>
      </c>
      <c r="C2681" s="72">
        <v>138.65</v>
      </c>
      <c r="D2681" s="192">
        <f t="shared" si="84"/>
        <v>-0.86291008325258556</v>
      </c>
      <c r="E2681">
        <v>6.1683599419448676E-3</v>
      </c>
      <c r="F2681">
        <v>2678</v>
      </c>
      <c r="G2681">
        <f t="shared" ca="1" si="85"/>
        <v>-1.2832685323967504E-2</v>
      </c>
    </row>
    <row r="2682" spans="2:7" x14ac:dyDescent="0.35">
      <c r="B2682" s="191">
        <v>45698</v>
      </c>
      <c r="C2682" s="72">
        <v>1011.38</v>
      </c>
      <c r="D2682" s="192">
        <f t="shared" si="84"/>
        <v>76.441041347626339</v>
      </c>
      <c r="E2682">
        <v>6.1680495035716376E-3</v>
      </c>
      <c r="F2682">
        <v>2679</v>
      </c>
      <c r="G2682">
        <f t="shared" ca="1" si="85"/>
        <v>-2.9182204585784244E-3</v>
      </c>
    </row>
    <row r="2683" spans="2:7" x14ac:dyDescent="0.35">
      <c r="B2683" s="191">
        <v>37004</v>
      </c>
      <c r="C2683" s="72">
        <v>13.06</v>
      </c>
      <c r="D2683" s="192">
        <f t="shared" si="84"/>
        <v>-0.9847126302235748</v>
      </c>
      <c r="E2683">
        <v>6.1633281972264253E-3</v>
      </c>
      <c r="F2683">
        <v>2680</v>
      </c>
      <c r="G2683">
        <f t="shared" ca="1" si="85"/>
        <v>-2.9539364261727794E-2</v>
      </c>
    </row>
    <row r="2684" spans="2:7" x14ac:dyDescent="0.35">
      <c r="B2684" s="191">
        <v>45133</v>
      </c>
      <c r="C2684" s="72">
        <v>854.3</v>
      </c>
      <c r="D2684" s="192">
        <f t="shared" si="84"/>
        <v>14.83209785025945</v>
      </c>
      <c r="E2684">
        <v>6.1596805917061292E-3</v>
      </c>
      <c r="F2684">
        <v>2681</v>
      </c>
      <c r="G2684">
        <f t="shared" ca="1" si="85"/>
        <v>-1.9914867040135377E-2</v>
      </c>
    </row>
    <row r="2685" spans="2:7" x14ac:dyDescent="0.35">
      <c r="B2685" s="191">
        <v>39643</v>
      </c>
      <c r="C2685" s="72">
        <v>53.96</v>
      </c>
      <c r="D2685" s="192">
        <f t="shared" si="84"/>
        <v>3.7003484320557494</v>
      </c>
      <c r="E2685">
        <v>6.1532724221518009E-3</v>
      </c>
      <c r="F2685">
        <v>2682</v>
      </c>
      <c r="G2685">
        <f t="shared" ca="1" si="85"/>
        <v>3.5203827099697465E-3</v>
      </c>
    </row>
    <row r="2686" spans="2:7" x14ac:dyDescent="0.35">
      <c r="B2686" s="191">
        <v>37635</v>
      </c>
      <c r="C2686" s="72">
        <v>11.48</v>
      </c>
      <c r="D2686" s="192">
        <f t="shared" si="84"/>
        <v>-0.9878549363124709</v>
      </c>
      <c r="E2686">
        <v>6.1349693251533388E-3</v>
      </c>
      <c r="F2686">
        <v>2683</v>
      </c>
      <c r="G2686">
        <f t="shared" ca="1" si="85"/>
        <v>-1.2914786126638661E-2</v>
      </c>
    </row>
    <row r="2687" spans="2:7" x14ac:dyDescent="0.35">
      <c r="B2687" s="191">
        <v>45677</v>
      </c>
      <c r="C2687" s="72">
        <v>945.24</v>
      </c>
      <c r="D2687" s="192">
        <f t="shared" si="84"/>
        <v>4.9969547011800532</v>
      </c>
      <c r="E2687">
        <v>6.1310512198238243E-3</v>
      </c>
      <c r="F2687">
        <v>2684</v>
      </c>
      <c r="G2687">
        <f t="shared" ca="1" si="85"/>
        <v>2.6685091785182073E-2</v>
      </c>
    </row>
    <row r="2688" spans="2:7" x14ac:dyDescent="0.35">
      <c r="B2688" s="191">
        <v>42942</v>
      </c>
      <c r="C2688" s="72">
        <v>157.62</v>
      </c>
      <c r="D2688" s="192">
        <f t="shared" si="84"/>
        <v>-0.35633779810519439</v>
      </c>
      <c r="E2688">
        <v>6.1279203370356861E-3</v>
      </c>
      <c r="F2688">
        <v>2685</v>
      </c>
      <c r="G2688">
        <f t="shared" ca="1" si="85"/>
        <v>-3.8037839464431533E-3</v>
      </c>
    </row>
    <row r="2689" spans="2:7" x14ac:dyDescent="0.35">
      <c r="B2689" s="191">
        <v>43186</v>
      </c>
      <c r="C2689" s="72">
        <v>244.88</v>
      </c>
      <c r="D2689" s="192">
        <f t="shared" si="84"/>
        <v>-0.72967125162828694</v>
      </c>
      <c r="E2689">
        <v>6.1218620321294992E-3</v>
      </c>
      <c r="F2689">
        <v>2686</v>
      </c>
      <c r="G2689">
        <f t="shared" ca="1" si="85"/>
        <v>1.7241909931642724E-2</v>
      </c>
    </row>
    <row r="2690" spans="2:7" x14ac:dyDescent="0.35">
      <c r="B2690" s="191">
        <v>45658</v>
      </c>
      <c r="C2690" s="72">
        <v>905.86</v>
      </c>
      <c r="D2690" s="192">
        <f t="shared" si="84"/>
        <v>-0.14503600653119775</v>
      </c>
      <c r="E2690">
        <v>6.1198422835564426E-3</v>
      </c>
      <c r="F2690">
        <v>2687</v>
      </c>
      <c r="G2690">
        <f t="shared" ca="1" si="85"/>
        <v>2.1528377205099563E-3</v>
      </c>
    </row>
    <row r="2691" spans="2:7" x14ac:dyDescent="0.35">
      <c r="B2691" s="191">
        <v>46120</v>
      </c>
      <c r="C2691" s="72">
        <v>1059.53</v>
      </c>
      <c r="D2691" s="192">
        <f t="shared" si="84"/>
        <v>18.508930215429938</v>
      </c>
      <c r="E2691">
        <v>6.1153367708364215E-3</v>
      </c>
      <c r="F2691">
        <v>2688</v>
      </c>
      <c r="G2691">
        <f t="shared" ca="1" si="85"/>
        <v>1.4725821534381713E-3</v>
      </c>
    </row>
    <row r="2692" spans="2:7" x14ac:dyDescent="0.35">
      <c r="B2692" s="191">
        <v>39045</v>
      </c>
      <c r="C2692" s="72">
        <v>54.31</v>
      </c>
      <c r="D2692" s="192">
        <f t="shared" ref="D2692:D2755" si="86">C2692/C2693-1</f>
        <v>-0.602415812591508</v>
      </c>
      <c r="E2692">
        <v>6.1133753241942035E-3</v>
      </c>
      <c r="F2692">
        <v>2689</v>
      </c>
      <c r="G2692">
        <f t="shared" ca="1" si="85"/>
        <v>1.8199716166873936E-2</v>
      </c>
    </row>
    <row r="2693" spans="2:7" x14ac:dyDescent="0.35">
      <c r="B2693" s="191">
        <v>41934</v>
      </c>
      <c r="C2693" s="72">
        <v>136.6</v>
      </c>
      <c r="D2693" s="192">
        <f t="shared" si="86"/>
        <v>0.15274261603375527</v>
      </c>
      <c r="E2693">
        <v>6.1132798114456044E-3</v>
      </c>
      <c r="F2693">
        <v>2690</v>
      </c>
      <c r="G2693">
        <f t="shared" ref="G2693:G2756" ca="1" si="87">_xlfn.NORM.INV(RAND(),M$5,M$6)</f>
        <v>5.4522866485178158E-2</v>
      </c>
    </row>
    <row r="2694" spans="2:7" x14ac:dyDescent="0.35">
      <c r="B2694" s="191">
        <v>41439</v>
      </c>
      <c r="C2694" s="72">
        <v>118.5</v>
      </c>
      <c r="D2694" s="192">
        <f t="shared" si="86"/>
        <v>-0.83487772591095943</v>
      </c>
      <c r="E2694">
        <v>6.1130922058074688E-3</v>
      </c>
      <c r="F2694">
        <v>2691</v>
      </c>
      <c r="G2694">
        <f t="shared" ca="1" si="87"/>
        <v>-2.6476834860193151E-2</v>
      </c>
    </row>
    <row r="2695" spans="2:7" x14ac:dyDescent="0.35">
      <c r="B2695" s="191">
        <v>44564</v>
      </c>
      <c r="C2695" s="72">
        <v>717.65</v>
      </c>
      <c r="D2695" s="192">
        <f t="shared" si="86"/>
        <v>-4.2277768139538097E-2</v>
      </c>
      <c r="E2695">
        <v>6.1125208540706577E-3</v>
      </c>
      <c r="F2695">
        <v>2692</v>
      </c>
      <c r="G2695">
        <f t="shared" ca="1" si="87"/>
        <v>5.7907242208120865E-2</v>
      </c>
    </row>
    <row r="2696" spans="2:7" x14ac:dyDescent="0.35">
      <c r="B2696" s="191">
        <v>44866</v>
      </c>
      <c r="C2696" s="72">
        <v>749.33</v>
      </c>
      <c r="D2696" s="192">
        <f t="shared" si="86"/>
        <v>12.774448529411766</v>
      </c>
      <c r="E2696">
        <v>6.1091866054405752E-3</v>
      </c>
      <c r="F2696">
        <v>2693</v>
      </c>
      <c r="G2696">
        <f t="shared" ca="1" si="87"/>
        <v>1.0816015745421513E-2</v>
      </c>
    </row>
    <row r="2697" spans="2:7" x14ac:dyDescent="0.35">
      <c r="B2697" s="191">
        <v>39030</v>
      </c>
      <c r="C2697" s="72">
        <v>54.4</v>
      </c>
      <c r="D2697" s="192">
        <f t="shared" si="86"/>
        <v>3.7058823529411757</v>
      </c>
      <c r="E2697">
        <v>6.1031995561309227E-3</v>
      </c>
      <c r="F2697">
        <v>2694</v>
      </c>
      <c r="G2697">
        <f t="shared" ca="1" si="87"/>
        <v>-2.1075173920094278E-2</v>
      </c>
    </row>
    <row r="2698" spans="2:7" x14ac:dyDescent="0.35">
      <c r="B2698" s="191">
        <v>37609</v>
      </c>
      <c r="C2698" s="72">
        <v>11.56</v>
      </c>
      <c r="D2698" s="192">
        <f t="shared" si="86"/>
        <v>-0.90911949685534588</v>
      </c>
      <c r="E2698">
        <v>6.0922541340295844E-3</v>
      </c>
      <c r="F2698">
        <v>2695</v>
      </c>
      <c r="G2698">
        <f t="shared" ca="1" si="87"/>
        <v>-4.7463837824486578E-2</v>
      </c>
    </row>
    <row r="2699" spans="2:7" x14ac:dyDescent="0.35">
      <c r="B2699" s="191">
        <v>42614</v>
      </c>
      <c r="C2699" s="72">
        <v>127.2</v>
      </c>
      <c r="D2699" s="192">
        <f t="shared" si="86"/>
        <v>0.57134033353922176</v>
      </c>
      <c r="E2699">
        <v>6.0903266629754871E-3</v>
      </c>
      <c r="F2699">
        <v>2696</v>
      </c>
      <c r="G2699">
        <f t="shared" ca="1" si="87"/>
        <v>-5.0710624233931039E-3</v>
      </c>
    </row>
    <row r="2700" spans="2:7" x14ac:dyDescent="0.35">
      <c r="B2700" s="191">
        <v>40618</v>
      </c>
      <c r="C2700" s="72">
        <v>80.95</v>
      </c>
      <c r="D2700" s="192">
        <f t="shared" si="86"/>
        <v>-0.88473258529361509</v>
      </c>
      <c r="E2700">
        <v>6.0899826000497814E-3</v>
      </c>
      <c r="F2700">
        <v>2697</v>
      </c>
      <c r="G2700">
        <f t="shared" ca="1" si="87"/>
        <v>8.0814060774901213E-3</v>
      </c>
    </row>
    <row r="2701" spans="2:7" x14ac:dyDescent="0.35">
      <c r="B2701" s="191">
        <v>44978</v>
      </c>
      <c r="C2701" s="72">
        <v>702.28</v>
      </c>
      <c r="D2701" s="192">
        <f t="shared" si="86"/>
        <v>13.156016932070147</v>
      </c>
      <c r="E2701">
        <v>6.0885635287881712E-3</v>
      </c>
      <c r="F2701">
        <v>2698</v>
      </c>
      <c r="G2701">
        <f t="shared" ca="1" si="87"/>
        <v>-2.7824725021328899E-2</v>
      </c>
    </row>
    <row r="2702" spans="2:7" x14ac:dyDescent="0.35">
      <c r="B2702" s="191">
        <v>39828</v>
      </c>
      <c r="C2702" s="72">
        <v>49.61</v>
      </c>
      <c r="D2702" s="192">
        <f t="shared" si="86"/>
        <v>-0.6386744355426075</v>
      </c>
      <c r="E2702">
        <v>6.0839586290812875E-3</v>
      </c>
      <c r="F2702">
        <v>2699</v>
      </c>
      <c r="G2702">
        <f t="shared" ca="1" si="87"/>
        <v>1.4287866210716023E-2</v>
      </c>
    </row>
    <row r="2703" spans="2:7" x14ac:dyDescent="0.35">
      <c r="B2703" s="191">
        <v>41941</v>
      </c>
      <c r="C2703" s="72">
        <v>137.30000000000001</v>
      </c>
      <c r="D2703" s="192">
        <f t="shared" si="86"/>
        <v>0.33664330218068539</v>
      </c>
      <c r="E2703">
        <v>6.0819227669086651E-3</v>
      </c>
      <c r="F2703">
        <v>2700</v>
      </c>
      <c r="G2703">
        <f t="shared" ca="1" si="87"/>
        <v>2.3399306900786947E-2</v>
      </c>
    </row>
    <row r="2704" spans="2:7" x14ac:dyDescent="0.35">
      <c r="B2704" s="191">
        <v>42446</v>
      </c>
      <c r="C2704" s="72">
        <v>102.72</v>
      </c>
      <c r="D2704" s="192">
        <f t="shared" si="86"/>
        <v>0.87787934186471661</v>
      </c>
      <c r="E2704">
        <v>6.0724779627816527E-3</v>
      </c>
      <c r="F2704">
        <v>2701</v>
      </c>
      <c r="G2704">
        <f t="shared" ca="1" si="87"/>
        <v>-2.0558438435499236E-2</v>
      </c>
    </row>
    <row r="2705" spans="2:7" x14ac:dyDescent="0.35">
      <c r="B2705" s="191">
        <v>39927</v>
      </c>
      <c r="C2705" s="72">
        <v>54.7</v>
      </c>
      <c r="D2705" s="192">
        <f t="shared" si="86"/>
        <v>-0.92966529940466236</v>
      </c>
      <c r="E2705">
        <v>6.06952363435731E-3</v>
      </c>
      <c r="F2705">
        <v>2702</v>
      </c>
      <c r="G2705">
        <f t="shared" ca="1" si="87"/>
        <v>-1.0326762412823948E-2</v>
      </c>
    </row>
    <row r="2706" spans="2:7" x14ac:dyDescent="0.35">
      <c r="B2706" s="191">
        <v>44903</v>
      </c>
      <c r="C2706" s="72">
        <v>777.71</v>
      </c>
      <c r="D2706" s="192">
        <f t="shared" si="86"/>
        <v>-0.28435107479387511</v>
      </c>
      <c r="E2706">
        <v>6.0671133993945858E-3</v>
      </c>
      <c r="F2706">
        <v>2703</v>
      </c>
      <c r="G2706">
        <f t="shared" ca="1" si="87"/>
        <v>-2.3787473793698097E-2</v>
      </c>
    </row>
    <row r="2707" spans="2:7" x14ac:dyDescent="0.35">
      <c r="B2707" s="191">
        <v>45300</v>
      </c>
      <c r="C2707" s="72">
        <v>1086.72</v>
      </c>
      <c r="D2707" s="192">
        <f t="shared" si="86"/>
        <v>31.742392286833386</v>
      </c>
      <c r="E2707">
        <v>6.0638603182832096E-3</v>
      </c>
      <c r="F2707">
        <v>2704</v>
      </c>
      <c r="G2707">
        <f t="shared" ca="1" si="87"/>
        <v>4.3919654854068943E-2</v>
      </c>
    </row>
    <row r="2708" spans="2:7" x14ac:dyDescent="0.35">
      <c r="B2708" s="191">
        <v>36474</v>
      </c>
      <c r="C2708" s="72">
        <v>33.19</v>
      </c>
      <c r="D2708" s="192">
        <f t="shared" si="86"/>
        <v>-0.70594489235403568</v>
      </c>
      <c r="E2708">
        <v>6.0624431645952548E-3</v>
      </c>
      <c r="F2708">
        <v>2705</v>
      </c>
      <c r="G2708">
        <f t="shared" ca="1" si="87"/>
        <v>-9.9314117098144115E-3</v>
      </c>
    </row>
    <row r="2709" spans="2:7" x14ac:dyDescent="0.35">
      <c r="B2709" s="191">
        <v>42740</v>
      </c>
      <c r="C2709" s="72">
        <v>112.87</v>
      </c>
      <c r="D2709" s="192">
        <f t="shared" si="86"/>
        <v>-0.8128347566536771</v>
      </c>
      <c r="E2709">
        <v>6.061146269721096E-3</v>
      </c>
      <c r="F2709">
        <v>2706</v>
      </c>
      <c r="G2709">
        <f t="shared" ca="1" si="87"/>
        <v>-1.0500315130099287E-3</v>
      </c>
    </row>
    <row r="2710" spans="2:7" x14ac:dyDescent="0.35">
      <c r="B2710" s="191">
        <v>44244</v>
      </c>
      <c r="C2710" s="72">
        <v>603.04999999999995</v>
      </c>
      <c r="D2710" s="192">
        <f t="shared" si="86"/>
        <v>4.0191427382438611</v>
      </c>
      <c r="E2710">
        <v>6.0390704502610859E-3</v>
      </c>
      <c r="F2710">
        <v>2707</v>
      </c>
      <c r="G2710">
        <f t="shared" ca="1" si="87"/>
        <v>2.5644059428837625E-2</v>
      </c>
    </row>
    <row r="2711" spans="2:7" x14ac:dyDescent="0.35">
      <c r="B2711" s="191">
        <v>41323</v>
      </c>
      <c r="C2711" s="72">
        <v>120.15</v>
      </c>
      <c r="D2711" s="192">
        <f t="shared" si="86"/>
        <v>-0.53018690857902562</v>
      </c>
      <c r="E2711">
        <v>6.0286360211001533E-3</v>
      </c>
      <c r="F2711">
        <v>2708</v>
      </c>
      <c r="G2711">
        <f t="shared" ca="1" si="87"/>
        <v>-2.6885171762170154E-3</v>
      </c>
    </row>
    <row r="2712" spans="2:7" x14ac:dyDescent="0.35">
      <c r="B2712" s="191">
        <v>43203</v>
      </c>
      <c r="C2712" s="72">
        <v>255.74</v>
      </c>
      <c r="D2712" s="192">
        <f t="shared" si="86"/>
        <v>0.83919453434016522</v>
      </c>
      <c r="E2712">
        <v>6.018646001337391E-3</v>
      </c>
      <c r="F2712">
        <v>2709</v>
      </c>
      <c r="G2712">
        <f t="shared" ca="1" si="87"/>
        <v>-5.0252075953142336E-2</v>
      </c>
    </row>
    <row r="2713" spans="2:7" x14ac:dyDescent="0.35">
      <c r="B2713" s="191">
        <v>42068</v>
      </c>
      <c r="C2713" s="72">
        <v>139.05000000000001</v>
      </c>
      <c r="D2713" s="192">
        <f t="shared" si="86"/>
        <v>0.21920210434020171</v>
      </c>
      <c r="E2713">
        <v>6.004919693242794E-3</v>
      </c>
      <c r="F2713">
        <v>2710</v>
      </c>
      <c r="G2713">
        <f t="shared" ca="1" si="87"/>
        <v>1.188219511986389E-2</v>
      </c>
    </row>
    <row r="2714" spans="2:7" x14ac:dyDescent="0.35">
      <c r="B2714" s="191">
        <v>41138</v>
      </c>
      <c r="C2714" s="72">
        <v>114.05</v>
      </c>
      <c r="D2714" s="192">
        <f t="shared" si="86"/>
        <v>0.8869953673064197</v>
      </c>
      <c r="E2714">
        <v>5.9980594513540098E-3</v>
      </c>
      <c r="F2714">
        <v>2711</v>
      </c>
      <c r="G2714">
        <f t="shared" ca="1" si="87"/>
        <v>-9.1705816414971251E-3</v>
      </c>
    </row>
    <row r="2715" spans="2:7" x14ac:dyDescent="0.35">
      <c r="B2715" s="191">
        <v>39980</v>
      </c>
      <c r="C2715" s="72">
        <v>60.44</v>
      </c>
      <c r="D2715" s="192">
        <f t="shared" si="86"/>
        <v>0.12425595238095233</v>
      </c>
      <c r="E2715">
        <v>5.9920106524633532E-3</v>
      </c>
      <c r="F2715">
        <v>2712</v>
      </c>
      <c r="G2715">
        <f t="shared" ca="1" si="87"/>
        <v>-9.7037526245405924E-3</v>
      </c>
    </row>
    <row r="2716" spans="2:7" x14ac:dyDescent="0.35">
      <c r="B2716" s="191">
        <v>39104</v>
      </c>
      <c r="C2716" s="72">
        <v>53.76</v>
      </c>
      <c r="D2716" s="192">
        <f t="shared" si="86"/>
        <v>-0.84338858624406443</v>
      </c>
      <c r="E2716">
        <v>5.9880239520957446E-3</v>
      </c>
      <c r="F2716">
        <v>2713</v>
      </c>
      <c r="G2716">
        <f t="shared" ca="1" si="87"/>
        <v>-3.1705370113139729E-3</v>
      </c>
    </row>
    <row r="2717" spans="2:7" x14ac:dyDescent="0.35">
      <c r="B2717" s="191">
        <v>43973</v>
      </c>
      <c r="C2717" s="72">
        <v>343.27</v>
      </c>
      <c r="D2717" s="192">
        <f t="shared" si="86"/>
        <v>7.7725530283669801</v>
      </c>
      <c r="E2717">
        <v>5.9488922752313211E-3</v>
      </c>
      <c r="F2717">
        <v>2714</v>
      </c>
      <c r="G2717">
        <f t="shared" ca="1" si="87"/>
        <v>-3.1746665445840698E-2</v>
      </c>
    </row>
    <row r="2718" spans="2:7" x14ac:dyDescent="0.35">
      <c r="B2718" s="191">
        <v>38497</v>
      </c>
      <c r="C2718" s="72">
        <v>39.130000000000003</v>
      </c>
      <c r="D2718" s="192">
        <f t="shared" si="86"/>
        <v>-0.94716945468292224</v>
      </c>
      <c r="E2718">
        <v>5.9125964010284804E-3</v>
      </c>
      <c r="F2718">
        <v>2715</v>
      </c>
      <c r="G2718">
        <f t="shared" ca="1" si="87"/>
        <v>1.6233384775391123E-2</v>
      </c>
    </row>
    <row r="2719" spans="2:7" x14ac:dyDescent="0.35">
      <c r="B2719" s="191">
        <v>44753</v>
      </c>
      <c r="C2719" s="72">
        <v>740.67</v>
      </c>
      <c r="D2719" s="192">
        <f t="shared" si="86"/>
        <v>-0.35215345322230773</v>
      </c>
      <c r="E2719">
        <v>5.907757496740329E-3</v>
      </c>
      <c r="F2719">
        <v>2716</v>
      </c>
      <c r="G2719">
        <f t="shared" ca="1" si="87"/>
        <v>7.7469910735928705E-4</v>
      </c>
    </row>
    <row r="2720" spans="2:7" x14ac:dyDescent="0.35">
      <c r="B2720" s="191">
        <v>45782</v>
      </c>
      <c r="C2720" s="72">
        <v>1143.28</v>
      </c>
      <c r="D2720" s="192">
        <f t="shared" si="86"/>
        <v>0.84647188978794197</v>
      </c>
      <c r="E2720">
        <v>5.886027503321456E-3</v>
      </c>
      <c r="F2720">
        <v>2717</v>
      </c>
      <c r="G2720">
        <f t="shared" ca="1" si="87"/>
        <v>8.1675268999959298E-3</v>
      </c>
    </row>
    <row r="2721" spans="2:7" x14ac:dyDescent="0.35">
      <c r="B2721" s="191">
        <v>44321</v>
      </c>
      <c r="C2721" s="72">
        <v>619.16999999999996</v>
      </c>
      <c r="D2721" s="192">
        <f t="shared" si="86"/>
        <v>44.12900874635568</v>
      </c>
      <c r="E2721">
        <v>5.8809195028834971E-3</v>
      </c>
      <c r="F2721">
        <v>2718</v>
      </c>
      <c r="G2721">
        <f t="shared" ca="1" si="87"/>
        <v>3.5569251552976723E-2</v>
      </c>
    </row>
    <row r="2722" spans="2:7" x14ac:dyDescent="0.35">
      <c r="B2722" s="191">
        <v>35544</v>
      </c>
      <c r="C2722" s="72">
        <v>13.72</v>
      </c>
      <c r="D2722" s="192">
        <f t="shared" si="86"/>
        <v>0.1423813488759369</v>
      </c>
      <c r="E2722">
        <v>5.8651026392961825E-3</v>
      </c>
      <c r="F2722">
        <v>2719</v>
      </c>
      <c r="G2722">
        <f t="shared" ca="1" si="87"/>
        <v>1.6927555295270557E-3</v>
      </c>
    </row>
    <row r="2723" spans="2:7" x14ac:dyDescent="0.35">
      <c r="B2723" s="191">
        <v>37222</v>
      </c>
      <c r="C2723" s="72">
        <v>12.01</v>
      </c>
      <c r="D2723" s="192">
        <f t="shared" si="86"/>
        <v>-0.98393805250558353</v>
      </c>
      <c r="E2723">
        <v>5.862646566164198E-3</v>
      </c>
      <c r="F2723">
        <v>2720</v>
      </c>
      <c r="G2723">
        <f t="shared" ca="1" si="87"/>
        <v>5.6256463688070159E-3</v>
      </c>
    </row>
    <row r="2724" spans="2:7" x14ac:dyDescent="0.35">
      <c r="B2724" s="191">
        <v>44876</v>
      </c>
      <c r="C2724" s="72">
        <v>747.73</v>
      </c>
      <c r="D2724" s="192">
        <f t="shared" si="86"/>
        <v>53.340843023255815</v>
      </c>
      <c r="E2724">
        <v>5.8516505690227039E-3</v>
      </c>
      <c r="F2724">
        <v>2721</v>
      </c>
      <c r="G2724">
        <f t="shared" ca="1" si="87"/>
        <v>2.5692308797488567E-4</v>
      </c>
    </row>
    <row r="2725" spans="2:7" x14ac:dyDescent="0.35">
      <c r="B2725" s="191">
        <v>35537</v>
      </c>
      <c r="C2725" s="72">
        <v>13.76</v>
      </c>
      <c r="D2725" s="192">
        <f t="shared" si="86"/>
        <v>-0.38543992853952658</v>
      </c>
      <c r="E2725">
        <v>5.8479532163742132E-3</v>
      </c>
      <c r="F2725">
        <v>2722</v>
      </c>
      <c r="G2725">
        <f t="shared" ca="1" si="87"/>
        <v>-4.5472998196987788E-3</v>
      </c>
    </row>
    <row r="2726" spans="2:7" x14ac:dyDescent="0.35">
      <c r="B2726" s="191">
        <v>36676</v>
      </c>
      <c r="C2726" s="72">
        <v>22.39</v>
      </c>
      <c r="D2726" s="192">
        <f t="shared" si="86"/>
        <v>-0.13418406805877803</v>
      </c>
      <c r="E2726">
        <v>5.8400718778077731E-3</v>
      </c>
      <c r="F2726">
        <v>2723</v>
      </c>
      <c r="G2726">
        <f t="shared" ca="1" si="87"/>
        <v>-2.6759510813341887E-3</v>
      </c>
    </row>
    <row r="2727" spans="2:7" x14ac:dyDescent="0.35">
      <c r="B2727" s="191">
        <v>38049</v>
      </c>
      <c r="C2727" s="72">
        <v>25.86</v>
      </c>
      <c r="D2727" s="192">
        <f t="shared" si="86"/>
        <v>0.15189309576837418</v>
      </c>
      <c r="E2727">
        <v>5.834305717619559E-3</v>
      </c>
      <c r="F2727">
        <v>2724</v>
      </c>
      <c r="G2727">
        <f t="shared" ca="1" si="87"/>
        <v>-1.8180212065388664E-2</v>
      </c>
    </row>
    <row r="2728" spans="2:7" x14ac:dyDescent="0.35">
      <c r="B2728" s="191">
        <v>35935</v>
      </c>
      <c r="C2728" s="72">
        <v>22.45</v>
      </c>
      <c r="D2728" s="192">
        <f t="shared" si="86"/>
        <v>0.85078318219290994</v>
      </c>
      <c r="E2728">
        <v>5.8243727598565886E-3</v>
      </c>
      <c r="F2728">
        <v>2725</v>
      </c>
      <c r="G2728">
        <f t="shared" ca="1" si="87"/>
        <v>-1.9020025766248545E-3</v>
      </c>
    </row>
    <row r="2729" spans="2:7" x14ac:dyDescent="0.35">
      <c r="B2729" s="191">
        <v>37701</v>
      </c>
      <c r="C2729" s="72">
        <v>12.13</v>
      </c>
      <c r="D2729" s="192">
        <f t="shared" si="86"/>
        <v>-0.90169381635464785</v>
      </c>
      <c r="E2729">
        <v>5.8043117744610573E-3</v>
      </c>
      <c r="F2729">
        <v>2726</v>
      </c>
      <c r="G2729">
        <f t="shared" ca="1" si="87"/>
        <v>-2.2293846419497109E-3</v>
      </c>
    </row>
    <row r="2730" spans="2:7" x14ac:dyDescent="0.35">
      <c r="B2730" s="191">
        <v>42587</v>
      </c>
      <c r="C2730" s="72">
        <v>123.39</v>
      </c>
      <c r="D2730" s="192">
        <f t="shared" si="86"/>
        <v>6.087306145893165</v>
      </c>
      <c r="E2730">
        <v>5.7874144114768988E-3</v>
      </c>
      <c r="F2730">
        <v>2727</v>
      </c>
      <c r="G2730">
        <f t="shared" ca="1" si="87"/>
        <v>-3.0683482286704568E-2</v>
      </c>
    </row>
    <row r="2731" spans="2:7" x14ac:dyDescent="0.35">
      <c r="B2731" s="191">
        <v>35264</v>
      </c>
      <c r="C2731" s="72">
        <v>17.41</v>
      </c>
      <c r="D2731" s="192">
        <f t="shared" si="86"/>
        <v>-0.98519117084166208</v>
      </c>
      <c r="E2731">
        <v>5.7770075101097884E-3</v>
      </c>
      <c r="F2731">
        <v>2728</v>
      </c>
      <c r="G2731">
        <f t="shared" ca="1" si="87"/>
        <v>-4.3873711144977338E-2</v>
      </c>
    </row>
    <row r="2732" spans="2:7" x14ac:dyDescent="0.35">
      <c r="B2732" s="191">
        <v>46014</v>
      </c>
      <c r="C2732" s="72">
        <v>1175.6500000000001</v>
      </c>
      <c r="D2732" s="192">
        <f t="shared" si="86"/>
        <v>0.51415434547421568</v>
      </c>
      <c r="E2732">
        <v>5.7660555560308246E-3</v>
      </c>
      <c r="F2732">
        <v>2729</v>
      </c>
      <c r="G2732">
        <f t="shared" ca="1" si="87"/>
        <v>-1.3865131616408205E-2</v>
      </c>
    </row>
    <row r="2733" spans="2:7" x14ac:dyDescent="0.35">
      <c r="B2733" s="191">
        <v>45075</v>
      </c>
      <c r="C2733" s="72">
        <v>776.44</v>
      </c>
      <c r="D2733" s="192">
        <f t="shared" si="86"/>
        <v>-9.8410339181829842E-2</v>
      </c>
      <c r="E2733">
        <v>5.7643233720645615E-3</v>
      </c>
      <c r="F2733">
        <v>2730</v>
      </c>
      <c r="G2733">
        <f t="shared" ca="1" si="87"/>
        <v>9.2408569338438776E-3</v>
      </c>
    </row>
    <row r="2734" spans="2:7" x14ac:dyDescent="0.35">
      <c r="B2734" s="191">
        <v>45187</v>
      </c>
      <c r="C2734" s="72">
        <v>861.19</v>
      </c>
      <c r="D2734" s="192">
        <f t="shared" si="86"/>
        <v>10.462664714494878</v>
      </c>
      <c r="E2734">
        <v>5.7575969915679703E-3</v>
      </c>
      <c r="F2734">
        <v>2731</v>
      </c>
      <c r="G2734">
        <f t="shared" ca="1" si="87"/>
        <v>-2.7703589963235173E-2</v>
      </c>
    </row>
    <row r="2735" spans="2:7" x14ac:dyDescent="0.35">
      <c r="B2735" s="191">
        <v>40233</v>
      </c>
      <c r="C2735" s="72">
        <v>75.13</v>
      </c>
      <c r="D2735" s="192">
        <f t="shared" si="86"/>
        <v>-0.9047709585012802</v>
      </c>
      <c r="E2735">
        <v>5.7563587684068551E-3</v>
      </c>
      <c r="F2735">
        <v>2732</v>
      </c>
      <c r="G2735">
        <f t="shared" ca="1" si="87"/>
        <v>-1.4040123205739398E-3</v>
      </c>
    </row>
    <row r="2736" spans="2:7" x14ac:dyDescent="0.35">
      <c r="B2736" s="191">
        <v>44669</v>
      </c>
      <c r="C2736" s="72">
        <v>788.94</v>
      </c>
      <c r="D2736" s="192">
        <f t="shared" si="86"/>
        <v>44.082285714285717</v>
      </c>
      <c r="E2736">
        <v>5.7493976517981604E-3</v>
      </c>
      <c r="F2736">
        <v>2733</v>
      </c>
      <c r="G2736">
        <f t="shared" ca="1" si="87"/>
        <v>6.9644028077353991E-3</v>
      </c>
    </row>
    <row r="2737" spans="2:7" x14ac:dyDescent="0.35">
      <c r="B2737" s="191">
        <v>35256</v>
      </c>
      <c r="C2737" s="72">
        <v>17.5</v>
      </c>
      <c r="D2737" s="192">
        <f t="shared" si="86"/>
        <v>-5.711022272987254E-4</v>
      </c>
      <c r="E2737">
        <v>5.7471264367816577E-3</v>
      </c>
      <c r="F2737">
        <v>2734</v>
      </c>
      <c r="G2737">
        <f t="shared" ca="1" si="87"/>
        <v>2.0212603391357227E-2</v>
      </c>
    </row>
    <row r="2738" spans="2:7" x14ac:dyDescent="0.35">
      <c r="B2738" s="191">
        <v>35265</v>
      </c>
      <c r="C2738" s="72">
        <v>17.510000000000002</v>
      </c>
      <c r="D2738" s="192">
        <f t="shared" si="86"/>
        <v>-0.44623655913978488</v>
      </c>
      <c r="E2738">
        <v>5.7438253877082346E-3</v>
      </c>
      <c r="F2738">
        <v>2735</v>
      </c>
      <c r="G2738">
        <f t="shared" ca="1" si="87"/>
        <v>-8.0190579228752428E-3</v>
      </c>
    </row>
    <row r="2739" spans="2:7" x14ac:dyDescent="0.35">
      <c r="B2739" s="191">
        <v>36522</v>
      </c>
      <c r="C2739" s="72">
        <v>31.62</v>
      </c>
      <c r="D2739" s="192">
        <f t="shared" si="86"/>
        <v>-0.62628530906512236</v>
      </c>
      <c r="E2739">
        <v>5.7251908396946938E-3</v>
      </c>
      <c r="F2739">
        <v>2736</v>
      </c>
      <c r="G2739">
        <f t="shared" ca="1" si="87"/>
        <v>-1.6081171072890275E-2</v>
      </c>
    </row>
    <row r="2740" spans="2:7" x14ac:dyDescent="0.35">
      <c r="B2740" s="191">
        <v>40189</v>
      </c>
      <c r="C2740" s="72">
        <v>84.61</v>
      </c>
      <c r="D2740" s="192">
        <f t="shared" si="86"/>
        <v>0.45328065956715902</v>
      </c>
      <c r="E2740">
        <v>5.7054558421492096E-3</v>
      </c>
      <c r="F2740">
        <v>2737</v>
      </c>
      <c r="G2740">
        <f t="shared" ca="1" si="87"/>
        <v>5.4715124871878729E-3</v>
      </c>
    </row>
    <row r="2741" spans="2:7" x14ac:dyDescent="0.35">
      <c r="B2741" s="191">
        <v>39997</v>
      </c>
      <c r="C2741" s="72">
        <v>58.22</v>
      </c>
      <c r="D2741" s="192">
        <f t="shared" si="86"/>
        <v>4.4821092278719403</v>
      </c>
      <c r="E2741">
        <v>5.7004664017965556E-3</v>
      </c>
      <c r="F2741">
        <v>2738</v>
      </c>
      <c r="G2741">
        <f t="shared" ca="1" si="87"/>
        <v>4.9889586760474324E-3</v>
      </c>
    </row>
    <row r="2742" spans="2:7" x14ac:dyDescent="0.35">
      <c r="B2742" s="191">
        <v>37540</v>
      </c>
      <c r="C2742" s="72">
        <v>10.62</v>
      </c>
      <c r="D2742" s="192">
        <f t="shared" si="86"/>
        <v>-0.87763567231247841</v>
      </c>
      <c r="E2742">
        <v>5.6818181818181213E-3</v>
      </c>
      <c r="F2742">
        <v>2739</v>
      </c>
      <c r="G2742">
        <f t="shared" ca="1" si="87"/>
        <v>-1.3163298062416161E-2</v>
      </c>
    </row>
    <row r="2743" spans="2:7" x14ac:dyDescent="0.35">
      <c r="B2743" s="191">
        <v>40567</v>
      </c>
      <c r="C2743" s="72">
        <v>86.79</v>
      </c>
      <c r="D2743" s="192">
        <f t="shared" si="86"/>
        <v>-0.31102643486544412</v>
      </c>
      <c r="E2743">
        <v>5.6778679026652235E-3</v>
      </c>
      <c r="F2743">
        <v>2740</v>
      </c>
      <c r="G2743">
        <f t="shared" ca="1" si="87"/>
        <v>2.4100568914810863E-3</v>
      </c>
    </row>
    <row r="2744" spans="2:7" x14ac:dyDescent="0.35">
      <c r="B2744" s="191">
        <v>42361</v>
      </c>
      <c r="C2744" s="72">
        <v>125.97</v>
      </c>
      <c r="D2744" s="192">
        <f t="shared" si="86"/>
        <v>4.4367716875269743</v>
      </c>
      <c r="E2744">
        <v>5.6682101229441617E-3</v>
      </c>
      <c r="F2744">
        <v>2741</v>
      </c>
      <c r="G2744">
        <f t="shared" ca="1" si="87"/>
        <v>-3.0965731953602013E-2</v>
      </c>
    </row>
    <row r="2745" spans="2:7" x14ac:dyDescent="0.35">
      <c r="B2745" s="191">
        <v>37973</v>
      </c>
      <c r="C2745" s="72">
        <v>23.17</v>
      </c>
      <c r="D2745" s="192">
        <f t="shared" si="86"/>
        <v>-0.38114316239316226</v>
      </c>
      <c r="E2745">
        <v>5.6423611111111605E-3</v>
      </c>
      <c r="F2745">
        <v>2742</v>
      </c>
      <c r="G2745">
        <f t="shared" ca="1" si="87"/>
        <v>-1.2086079557987652E-2</v>
      </c>
    </row>
    <row r="2746" spans="2:7" x14ac:dyDescent="0.35">
      <c r="B2746" s="191">
        <v>38463</v>
      </c>
      <c r="C2746" s="72">
        <v>37.44</v>
      </c>
      <c r="D2746" s="192">
        <f t="shared" si="86"/>
        <v>-0.92396271248400663</v>
      </c>
      <c r="E2746">
        <v>5.6406124093473231E-3</v>
      </c>
      <c r="F2746">
        <v>2743</v>
      </c>
      <c r="G2746">
        <f t="shared" ca="1" si="87"/>
        <v>3.0525511789224982E-2</v>
      </c>
    </row>
    <row r="2747" spans="2:7" x14ac:dyDescent="0.35">
      <c r="B2747" s="191">
        <v>44149</v>
      </c>
      <c r="C2747" s="72">
        <v>492.39</v>
      </c>
      <c r="D2747" s="192">
        <f t="shared" si="86"/>
        <v>44.974789915966383</v>
      </c>
      <c r="E2747">
        <v>5.6369095030941452E-3</v>
      </c>
      <c r="F2747">
        <v>2744</v>
      </c>
      <c r="G2747">
        <f t="shared" ca="1" si="87"/>
        <v>4.0536861754051239E-2</v>
      </c>
    </row>
    <row r="2748" spans="2:7" x14ac:dyDescent="0.35">
      <c r="B2748" s="191">
        <v>37546</v>
      </c>
      <c r="C2748" s="72">
        <v>10.71</v>
      </c>
      <c r="D2748" s="192">
        <f t="shared" si="86"/>
        <v>-0.53856096510124951</v>
      </c>
      <c r="E2748">
        <v>5.6338028169014009E-3</v>
      </c>
      <c r="F2748">
        <v>2745</v>
      </c>
      <c r="G2748">
        <f t="shared" ca="1" si="87"/>
        <v>-1.9526161933992998E-2</v>
      </c>
    </row>
    <row r="2749" spans="2:7" x14ac:dyDescent="0.35">
      <c r="B2749" s="191">
        <v>35781</v>
      </c>
      <c r="C2749" s="72">
        <v>23.21</v>
      </c>
      <c r="D2749" s="192">
        <f t="shared" si="86"/>
        <v>-2.5784271594326835E-3</v>
      </c>
      <c r="E2749">
        <v>5.6325823223570826E-3</v>
      </c>
      <c r="F2749">
        <v>2746</v>
      </c>
      <c r="G2749">
        <f t="shared" ca="1" si="87"/>
        <v>-4.8824896445850662E-2</v>
      </c>
    </row>
    <row r="2750" spans="2:7" x14ac:dyDescent="0.35">
      <c r="B2750" s="191">
        <v>35619</v>
      </c>
      <c r="C2750" s="72">
        <v>23.27</v>
      </c>
      <c r="D2750" s="192">
        <f t="shared" si="86"/>
        <v>0.29782487451199113</v>
      </c>
      <c r="E2750">
        <v>5.6179775280897903E-3</v>
      </c>
      <c r="F2750">
        <v>2747</v>
      </c>
      <c r="G2750">
        <f t="shared" ca="1" si="87"/>
        <v>1.0579644635616238E-2</v>
      </c>
    </row>
    <row r="2751" spans="2:7" x14ac:dyDescent="0.35">
      <c r="B2751" s="191">
        <v>36109</v>
      </c>
      <c r="C2751" s="72">
        <v>17.93</v>
      </c>
      <c r="D2751" s="192">
        <f t="shared" si="86"/>
        <v>-0.90664375715922108</v>
      </c>
      <c r="E2751">
        <v>5.6085249579360674E-3</v>
      </c>
      <c r="F2751">
        <v>2748</v>
      </c>
      <c r="G2751">
        <f t="shared" ca="1" si="87"/>
        <v>-3.0113050161785074E-2</v>
      </c>
    </row>
    <row r="2752" spans="2:7" x14ac:dyDescent="0.35">
      <c r="B2752" s="191">
        <v>42986</v>
      </c>
      <c r="C2752" s="72">
        <v>192.06</v>
      </c>
      <c r="D2752" s="192">
        <f t="shared" si="86"/>
        <v>14.279236276849641</v>
      </c>
      <c r="E2752">
        <v>5.6023875595581085E-3</v>
      </c>
      <c r="F2752">
        <v>2749</v>
      </c>
      <c r="G2752">
        <f t="shared" ca="1" si="87"/>
        <v>-4.0100378222439025E-2</v>
      </c>
    </row>
    <row r="2753" spans="2:7" x14ac:dyDescent="0.35">
      <c r="B2753" s="191">
        <v>35432</v>
      </c>
      <c r="C2753" s="72">
        <v>12.57</v>
      </c>
      <c r="D2753" s="192">
        <f t="shared" si="86"/>
        <v>-0.77424568965517238</v>
      </c>
      <c r="E2753">
        <v>5.6000000000000494E-3</v>
      </c>
      <c r="F2753">
        <v>2750</v>
      </c>
      <c r="G2753">
        <f t="shared" ca="1" si="87"/>
        <v>4.9300642010240165E-3</v>
      </c>
    </row>
    <row r="2754" spans="2:7" x14ac:dyDescent="0.35">
      <c r="B2754" s="191">
        <v>38903</v>
      </c>
      <c r="C2754" s="72">
        <v>55.68</v>
      </c>
      <c r="D2754" s="192">
        <f t="shared" si="86"/>
        <v>-3.2661570535093887E-2</v>
      </c>
      <c r="E2754">
        <v>5.5986996568540004E-3</v>
      </c>
      <c r="F2754">
        <v>2751</v>
      </c>
      <c r="G2754">
        <f t="shared" ca="1" si="87"/>
        <v>-5.6652641403993814E-2</v>
      </c>
    </row>
    <row r="2755" spans="2:7" x14ac:dyDescent="0.35">
      <c r="B2755" s="191">
        <v>39680</v>
      </c>
      <c r="C2755" s="72">
        <v>57.56</v>
      </c>
      <c r="D2755" s="192">
        <f t="shared" si="86"/>
        <v>6.6518436168241601E-2</v>
      </c>
      <c r="E2755">
        <v>5.5904961565338418E-3</v>
      </c>
      <c r="F2755">
        <v>2752</v>
      </c>
      <c r="G2755">
        <f t="shared" ca="1" si="87"/>
        <v>-9.8679089895303699E-4</v>
      </c>
    </row>
    <row r="2756" spans="2:7" x14ac:dyDescent="0.35">
      <c r="B2756" s="191">
        <v>39301</v>
      </c>
      <c r="C2756" s="72">
        <v>53.97</v>
      </c>
      <c r="D2756" s="192">
        <f t="shared" ref="D2756:D2819" si="88">C2756/C2757-1</f>
        <v>2.7427184466019416</v>
      </c>
      <c r="E2756">
        <v>5.5897149245387467E-3</v>
      </c>
      <c r="F2756">
        <v>2753</v>
      </c>
      <c r="G2756">
        <f t="shared" ca="1" si="87"/>
        <v>3.7725542452230421E-2</v>
      </c>
    </row>
    <row r="2757" spans="2:7" x14ac:dyDescent="0.35">
      <c r="B2757" s="191">
        <v>35088</v>
      </c>
      <c r="C2757" s="72">
        <v>14.42</v>
      </c>
      <c r="D2757" s="192">
        <f t="shared" si="88"/>
        <v>-0.86218101882825193</v>
      </c>
      <c r="E2757">
        <v>5.5788005578800703E-3</v>
      </c>
      <c r="F2757">
        <v>2754</v>
      </c>
      <c r="G2757">
        <f t="shared" ref="G2757:G2820" ca="1" si="89">_xlfn.NORM.INV(RAND(),M$5,M$6)</f>
        <v>-5.0295538409509288E-2</v>
      </c>
    </row>
    <row r="2758" spans="2:7" x14ac:dyDescent="0.35">
      <c r="B2758" s="191">
        <v>42520</v>
      </c>
      <c r="C2758" s="72">
        <v>104.63</v>
      </c>
      <c r="D2758" s="192">
        <f t="shared" si="88"/>
        <v>8.6522140221402211</v>
      </c>
      <c r="E2758">
        <v>5.5742431523306823E-3</v>
      </c>
      <c r="F2758">
        <v>2755</v>
      </c>
      <c r="G2758">
        <f t="shared" ca="1" si="89"/>
        <v>5.1548316920931314E-2</v>
      </c>
    </row>
    <row r="2759" spans="2:7" x14ac:dyDescent="0.35">
      <c r="B2759" s="191">
        <v>37372</v>
      </c>
      <c r="C2759" s="72">
        <v>10.84</v>
      </c>
      <c r="D2759" s="192">
        <f t="shared" si="88"/>
        <v>-0.95775032154967454</v>
      </c>
      <c r="E2759">
        <v>5.5658627087198376E-3</v>
      </c>
      <c r="F2759">
        <v>2756</v>
      </c>
      <c r="G2759">
        <f t="shared" ca="1" si="89"/>
        <v>-1.7823983344713494E-4</v>
      </c>
    </row>
    <row r="2760" spans="2:7" x14ac:dyDescent="0.35">
      <c r="B2760" s="191">
        <v>43685</v>
      </c>
      <c r="C2760" s="72">
        <v>256.57</v>
      </c>
      <c r="D2760" s="192">
        <f t="shared" si="88"/>
        <v>1.0515752438829362</v>
      </c>
      <c r="E2760">
        <v>5.5653537135018638E-3</v>
      </c>
      <c r="F2760">
        <v>2757</v>
      </c>
      <c r="G2760">
        <f t="shared" ca="1" si="89"/>
        <v>-2.8295858929844663E-2</v>
      </c>
    </row>
    <row r="2761" spans="2:7" x14ac:dyDescent="0.35">
      <c r="B2761" s="191">
        <v>41598</v>
      </c>
      <c r="C2761" s="72">
        <v>125.06</v>
      </c>
      <c r="D2761" s="192">
        <f t="shared" si="88"/>
        <v>-0.4858787255909558</v>
      </c>
      <c r="E2761">
        <v>5.5479617271045889E-3</v>
      </c>
      <c r="F2761">
        <v>2758</v>
      </c>
      <c r="G2761">
        <f t="shared" ca="1" si="89"/>
        <v>2.1514842822703131E-2</v>
      </c>
    </row>
    <row r="2762" spans="2:7" x14ac:dyDescent="0.35">
      <c r="B2762" s="191">
        <v>43179</v>
      </c>
      <c r="C2762" s="72">
        <v>243.25</v>
      </c>
      <c r="D2762" s="192">
        <f t="shared" si="88"/>
        <v>4.5816888480954567</v>
      </c>
      <c r="E2762">
        <v>5.5392501343474176E-3</v>
      </c>
      <c r="F2762">
        <v>2759</v>
      </c>
      <c r="G2762">
        <f t="shared" ca="1" si="89"/>
        <v>9.8878221869524684E-3</v>
      </c>
    </row>
    <row r="2763" spans="2:7" x14ac:dyDescent="0.35">
      <c r="B2763" s="191">
        <v>39854</v>
      </c>
      <c r="C2763" s="72">
        <v>43.58</v>
      </c>
      <c r="D2763" s="192">
        <f t="shared" si="88"/>
        <v>-0.58629200683501048</v>
      </c>
      <c r="E2763">
        <v>5.5376095985231188E-3</v>
      </c>
      <c r="F2763">
        <v>2760</v>
      </c>
      <c r="G2763">
        <f t="shared" ca="1" si="89"/>
        <v>1.6511347987030484E-2</v>
      </c>
    </row>
    <row r="2764" spans="2:7" x14ac:dyDescent="0.35">
      <c r="B2764" s="191">
        <v>42499</v>
      </c>
      <c r="C2764" s="72">
        <v>105.34</v>
      </c>
      <c r="D2764" s="192">
        <f t="shared" si="88"/>
        <v>-0.90895891310735832</v>
      </c>
      <c r="E2764">
        <v>5.5364642993509516E-3</v>
      </c>
      <c r="F2764">
        <v>2761</v>
      </c>
      <c r="G2764">
        <f t="shared" ca="1" si="89"/>
        <v>-3.5169985590082435E-2</v>
      </c>
    </row>
    <row r="2765" spans="2:7" x14ac:dyDescent="0.35">
      <c r="B2765" s="191">
        <v>45349</v>
      </c>
      <c r="C2765" s="72">
        <v>1157.06</v>
      </c>
      <c r="D2765" s="192">
        <f t="shared" si="88"/>
        <v>5.4085294932151751</v>
      </c>
      <c r="E2765">
        <v>5.5270704788388247E-3</v>
      </c>
      <c r="F2765">
        <v>2762</v>
      </c>
      <c r="G2765">
        <f t="shared" ca="1" si="89"/>
        <v>2.1434439081614683E-2</v>
      </c>
    </row>
    <row r="2766" spans="2:7" x14ac:dyDescent="0.35">
      <c r="B2766" s="191">
        <v>43523</v>
      </c>
      <c r="C2766" s="72">
        <v>180.55</v>
      </c>
      <c r="D2766" s="192">
        <f t="shared" si="88"/>
        <v>-0.83876873068886071</v>
      </c>
      <c r="E2766">
        <v>5.5134773891736266E-3</v>
      </c>
      <c r="F2766">
        <v>2763</v>
      </c>
      <c r="G2766">
        <f t="shared" ca="1" si="89"/>
        <v>4.1797036136029262E-3</v>
      </c>
    </row>
    <row r="2767" spans="2:7" x14ac:dyDescent="0.35">
      <c r="B2767" s="191">
        <v>45930</v>
      </c>
      <c r="C2767" s="72">
        <v>1119.82</v>
      </c>
      <c r="D2767" s="192">
        <f t="shared" si="88"/>
        <v>4.4267263486734709E-2</v>
      </c>
      <c r="E2767">
        <v>5.5132533582356036E-3</v>
      </c>
      <c r="F2767">
        <v>2764</v>
      </c>
      <c r="G2767">
        <f t="shared" ca="1" si="89"/>
        <v>-2.1421954596662424E-2</v>
      </c>
    </row>
    <row r="2768" spans="2:7" x14ac:dyDescent="0.35">
      <c r="B2768" s="191">
        <v>45425</v>
      </c>
      <c r="C2768" s="72">
        <v>1072.3499999999999</v>
      </c>
      <c r="D2768" s="192">
        <f t="shared" si="88"/>
        <v>44.151578947368414</v>
      </c>
      <c r="E2768">
        <v>5.5040882154375748E-3</v>
      </c>
      <c r="F2768">
        <v>2765</v>
      </c>
      <c r="G2768">
        <f t="shared" ca="1" si="89"/>
        <v>-7.5506769561910006E-3</v>
      </c>
    </row>
    <row r="2769" spans="2:7" x14ac:dyDescent="0.35">
      <c r="B2769" s="191">
        <v>35730</v>
      </c>
      <c r="C2769" s="72">
        <v>23.75</v>
      </c>
      <c r="D2769" s="192">
        <f t="shared" si="88"/>
        <v>-0.97906972645234069</v>
      </c>
      <c r="E2769">
        <v>5.5038103302285091E-3</v>
      </c>
      <c r="F2769">
        <v>2766</v>
      </c>
      <c r="G2769">
        <f t="shared" ca="1" si="89"/>
        <v>-2.4847867869032089E-3</v>
      </c>
    </row>
    <row r="2770" spans="2:7" x14ac:dyDescent="0.35">
      <c r="B2770" s="191">
        <v>45343</v>
      </c>
      <c r="C2770" s="72">
        <v>1134.72</v>
      </c>
      <c r="D2770" s="192">
        <f t="shared" si="88"/>
        <v>7.376171846165203</v>
      </c>
      <c r="E2770">
        <v>5.5028311667597585E-3</v>
      </c>
      <c r="F2770">
        <v>2767</v>
      </c>
      <c r="G2770">
        <f t="shared" ca="1" si="89"/>
        <v>-1.8113664432838582E-2</v>
      </c>
    </row>
    <row r="2771" spans="2:7" x14ac:dyDescent="0.35">
      <c r="B2771" s="191">
        <v>42047</v>
      </c>
      <c r="C2771" s="72">
        <v>135.47</v>
      </c>
      <c r="D2771" s="192">
        <f t="shared" si="88"/>
        <v>-0.83438065431072428</v>
      </c>
      <c r="E2771">
        <v>5.4924664143101154E-3</v>
      </c>
      <c r="F2771">
        <v>2768</v>
      </c>
      <c r="G2771">
        <f t="shared" ca="1" si="89"/>
        <v>1.9929090440714326E-2</v>
      </c>
    </row>
    <row r="2772" spans="2:7" x14ac:dyDescent="0.35">
      <c r="B2772" s="191">
        <v>44515</v>
      </c>
      <c r="C2772" s="72">
        <v>817.96</v>
      </c>
      <c r="D2772" s="192">
        <f t="shared" si="88"/>
        <v>5.0246004271930467</v>
      </c>
      <c r="E2772">
        <v>5.4824830977258099E-3</v>
      </c>
      <c r="F2772">
        <v>2769</v>
      </c>
      <c r="G2772">
        <f t="shared" ca="1" si="89"/>
        <v>1.7346336446522982E-2</v>
      </c>
    </row>
    <row r="2773" spans="2:7" x14ac:dyDescent="0.35">
      <c r="B2773" s="191">
        <v>41933</v>
      </c>
      <c r="C2773" s="72">
        <v>135.77000000000001</v>
      </c>
      <c r="D2773" s="192">
        <f t="shared" si="88"/>
        <v>-0.46813178203470829</v>
      </c>
      <c r="E2773">
        <v>5.4802636451158904E-3</v>
      </c>
      <c r="F2773">
        <v>2770</v>
      </c>
      <c r="G2773">
        <f t="shared" ca="1" si="89"/>
        <v>4.7036535754227124E-3</v>
      </c>
    </row>
    <row r="2774" spans="2:7" x14ac:dyDescent="0.35">
      <c r="B2774" s="191">
        <v>43158</v>
      </c>
      <c r="C2774" s="72">
        <v>255.27</v>
      </c>
      <c r="D2774" s="192">
        <f t="shared" si="88"/>
        <v>-0.7316591155168245</v>
      </c>
      <c r="E2774">
        <v>5.4750275720814034E-3</v>
      </c>
      <c r="F2774">
        <v>2771</v>
      </c>
      <c r="G2774">
        <f t="shared" ca="1" si="89"/>
        <v>-1.4672330706912555E-2</v>
      </c>
    </row>
    <row r="2775" spans="2:7" x14ac:dyDescent="0.35">
      <c r="B2775" s="191">
        <v>45631</v>
      </c>
      <c r="C2775" s="72">
        <v>951.29</v>
      </c>
      <c r="D2775" s="192">
        <f t="shared" si="88"/>
        <v>1.6943898058667584E-2</v>
      </c>
      <c r="E2775">
        <v>5.4644231175748903E-3</v>
      </c>
      <c r="F2775">
        <v>2772</v>
      </c>
      <c r="G2775">
        <f t="shared" ca="1" si="89"/>
        <v>1.4714668875563322E-2</v>
      </c>
    </row>
    <row r="2776" spans="2:7" x14ac:dyDescent="0.35">
      <c r="B2776" s="191">
        <v>45267</v>
      </c>
      <c r="C2776" s="72">
        <v>935.44</v>
      </c>
      <c r="D2776" s="192">
        <f t="shared" si="88"/>
        <v>8.4023519951753958</v>
      </c>
      <c r="E2776">
        <v>5.4602519454836074E-3</v>
      </c>
      <c r="F2776">
        <v>2773</v>
      </c>
      <c r="G2776">
        <f t="shared" ca="1" si="89"/>
        <v>-1.7909917743674494E-2</v>
      </c>
    </row>
    <row r="2777" spans="2:7" x14ac:dyDescent="0.35">
      <c r="B2777" s="191">
        <v>41095</v>
      </c>
      <c r="C2777" s="72">
        <v>99.49</v>
      </c>
      <c r="D2777" s="192">
        <f t="shared" si="88"/>
        <v>2.8502321981424146</v>
      </c>
      <c r="E2777">
        <v>5.457301667508796E-3</v>
      </c>
      <c r="F2777">
        <v>2774</v>
      </c>
      <c r="G2777">
        <f t="shared" ca="1" si="89"/>
        <v>2.0689728421056753E-2</v>
      </c>
    </row>
    <row r="2778" spans="2:7" x14ac:dyDescent="0.35">
      <c r="B2778" s="191">
        <v>36215</v>
      </c>
      <c r="C2778" s="72">
        <v>25.84</v>
      </c>
      <c r="D2778" s="192">
        <f t="shared" si="88"/>
        <v>1.3321299638989168</v>
      </c>
      <c r="E2778">
        <v>5.4474708171206032E-3</v>
      </c>
      <c r="F2778">
        <v>2775</v>
      </c>
      <c r="G2778">
        <f t="shared" ca="1" si="89"/>
        <v>1.000244203457816E-2</v>
      </c>
    </row>
    <row r="2779" spans="2:7" x14ac:dyDescent="0.35">
      <c r="B2779" s="191">
        <v>37308</v>
      </c>
      <c r="C2779" s="72">
        <v>11.08</v>
      </c>
      <c r="D2779" s="192">
        <f t="shared" si="88"/>
        <v>-0.5</v>
      </c>
      <c r="E2779">
        <v>5.4446460980037692E-3</v>
      </c>
      <c r="F2779">
        <v>2776</v>
      </c>
      <c r="G2779">
        <f t="shared" ca="1" si="89"/>
        <v>1.2864797792851429E-2</v>
      </c>
    </row>
    <row r="2780" spans="2:7" x14ac:dyDescent="0.35">
      <c r="B2780" s="191">
        <v>36656</v>
      </c>
      <c r="C2780" s="72">
        <v>22.16</v>
      </c>
      <c r="D2780" s="192">
        <f t="shared" si="88"/>
        <v>-0.82881421398223254</v>
      </c>
      <c r="E2780">
        <v>5.4446460980037692E-3</v>
      </c>
      <c r="F2780">
        <v>2777</v>
      </c>
      <c r="G2780">
        <f t="shared" ca="1" si="89"/>
        <v>-9.9190374078462588E-3</v>
      </c>
    </row>
    <row r="2781" spans="2:7" x14ac:dyDescent="0.35">
      <c r="B2781" s="191">
        <v>41996</v>
      </c>
      <c r="C2781" s="72">
        <v>129.44999999999999</v>
      </c>
      <c r="D2781" s="192">
        <f t="shared" si="88"/>
        <v>-0.55420483504373586</v>
      </c>
      <c r="E2781">
        <v>5.4368932038832973E-3</v>
      </c>
      <c r="F2781">
        <v>2778</v>
      </c>
      <c r="G2781">
        <f t="shared" ca="1" si="89"/>
        <v>1.0251814537558052E-2</v>
      </c>
    </row>
    <row r="2782" spans="2:7" x14ac:dyDescent="0.35">
      <c r="B2782" s="191">
        <v>43773</v>
      </c>
      <c r="C2782" s="72">
        <v>290.38</v>
      </c>
      <c r="D2782" s="192">
        <f t="shared" si="88"/>
        <v>21.423166023166026</v>
      </c>
      <c r="E2782">
        <v>5.4360998580380571E-3</v>
      </c>
      <c r="F2782">
        <v>2779</v>
      </c>
      <c r="G2782">
        <f t="shared" ca="1" si="89"/>
        <v>2.233444312677163E-2</v>
      </c>
    </row>
    <row r="2783" spans="2:7" x14ac:dyDescent="0.35">
      <c r="B2783" s="191">
        <v>35466</v>
      </c>
      <c r="C2783" s="72">
        <v>12.95</v>
      </c>
      <c r="D2783" s="192">
        <f t="shared" si="88"/>
        <v>-0.98785725001875324</v>
      </c>
      <c r="E2783">
        <v>5.4347826086955653E-3</v>
      </c>
      <c r="F2783">
        <v>2780</v>
      </c>
      <c r="G2783">
        <f t="shared" ca="1" si="89"/>
        <v>-2.3357000554917875E-2</v>
      </c>
    </row>
    <row r="2784" spans="2:7" x14ac:dyDescent="0.35">
      <c r="B2784" s="191">
        <v>45422</v>
      </c>
      <c r="C2784" s="72">
        <v>1066.48</v>
      </c>
      <c r="D2784" s="192">
        <f t="shared" si="88"/>
        <v>-7.9890947993235928E-2</v>
      </c>
      <c r="E2784">
        <v>5.4302737763027853E-3</v>
      </c>
      <c r="F2784">
        <v>2781</v>
      </c>
      <c r="G2784">
        <f t="shared" ca="1" si="89"/>
        <v>1.8067549814297118E-2</v>
      </c>
    </row>
    <row r="2785" spans="2:7" x14ac:dyDescent="0.35">
      <c r="B2785" s="191">
        <v>45525</v>
      </c>
      <c r="C2785" s="72">
        <v>1159.08</v>
      </c>
      <c r="D2785" s="192">
        <f t="shared" si="88"/>
        <v>51.070080862533686</v>
      </c>
      <c r="E2785">
        <v>5.4214411491719794E-3</v>
      </c>
      <c r="F2785">
        <v>2782</v>
      </c>
      <c r="G2785">
        <f t="shared" ca="1" si="89"/>
        <v>-1.1704536840572348E-2</v>
      </c>
    </row>
    <row r="2786" spans="2:7" x14ac:dyDescent="0.35">
      <c r="B2786" s="191">
        <v>36675</v>
      </c>
      <c r="C2786" s="72">
        <v>22.26</v>
      </c>
      <c r="D2786" s="192">
        <f t="shared" si="88"/>
        <v>-0.96899721448467968</v>
      </c>
      <c r="E2786">
        <v>5.4200542005420349E-3</v>
      </c>
      <c r="F2786">
        <v>2783</v>
      </c>
      <c r="G2786">
        <f t="shared" ca="1" si="89"/>
        <v>-3.1979934630833692E-2</v>
      </c>
    </row>
    <row r="2787" spans="2:7" x14ac:dyDescent="0.35">
      <c r="B2787" s="191">
        <v>44949</v>
      </c>
      <c r="C2787" s="72">
        <v>718</v>
      </c>
      <c r="D2787" s="192">
        <f t="shared" si="88"/>
        <v>28.767827529021556</v>
      </c>
      <c r="E2787">
        <v>5.4191813815411827E-3</v>
      </c>
      <c r="F2787">
        <v>2784</v>
      </c>
      <c r="G2787">
        <f t="shared" ca="1" si="89"/>
        <v>-5.4368136571682915E-3</v>
      </c>
    </row>
    <row r="2788" spans="2:7" x14ac:dyDescent="0.35">
      <c r="B2788" s="191">
        <v>36609</v>
      </c>
      <c r="C2788" s="72">
        <v>24.12</v>
      </c>
      <c r="D2788" s="192">
        <f t="shared" si="88"/>
        <v>-0.97314180724903954</v>
      </c>
      <c r="E2788">
        <v>5.4189245518967422E-3</v>
      </c>
      <c r="F2788">
        <v>2785</v>
      </c>
      <c r="G2788">
        <f t="shared" ca="1" si="89"/>
        <v>3.8505971892582334E-2</v>
      </c>
    </row>
    <row r="2789" spans="2:7" x14ac:dyDescent="0.35">
      <c r="B2789" s="191">
        <v>45236</v>
      </c>
      <c r="C2789" s="72">
        <v>898.05</v>
      </c>
      <c r="D2789" s="192">
        <f t="shared" si="88"/>
        <v>2.0059244878832505</v>
      </c>
      <c r="E2789">
        <v>5.4186585461424297E-3</v>
      </c>
      <c r="F2789">
        <v>2786</v>
      </c>
      <c r="G2789">
        <f t="shared" ca="1" si="89"/>
        <v>1.8028467574044839E-2</v>
      </c>
    </row>
    <row r="2790" spans="2:7" x14ac:dyDescent="0.35">
      <c r="B2790" s="191">
        <v>43808</v>
      </c>
      <c r="C2790" s="72">
        <v>298.76</v>
      </c>
      <c r="D2790" s="192">
        <f t="shared" si="88"/>
        <v>1.4713375796178343</v>
      </c>
      <c r="E2790">
        <v>5.4181389870435748E-3</v>
      </c>
      <c r="F2790">
        <v>2787</v>
      </c>
      <c r="G2790">
        <f t="shared" ca="1" si="89"/>
        <v>-4.32395302006056E-2</v>
      </c>
    </row>
    <row r="2791" spans="2:7" x14ac:dyDescent="0.35">
      <c r="B2791" s="191">
        <v>42160</v>
      </c>
      <c r="C2791" s="72">
        <v>120.89</v>
      </c>
      <c r="D2791" s="192">
        <f t="shared" si="88"/>
        <v>-0.8368600037785755</v>
      </c>
      <c r="E2791">
        <v>5.4058549567532754E-3</v>
      </c>
      <c r="F2791">
        <v>2788</v>
      </c>
      <c r="G2791">
        <f t="shared" ca="1" si="89"/>
        <v>-1.0009721518841507E-2</v>
      </c>
    </row>
    <row r="2792" spans="2:7" x14ac:dyDescent="0.35">
      <c r="B2792" s="191">
        <v>44392</v>
      </c>
      <c r="C2792" s="72">
        <v>741.02</v>
      </c>
      <c r="D2792" s="192">
        <f t="shared" si="88"/>
        <v>35.164958516349444</v>
      </c>
      <c r="E2792">
        <v>5.3999782915445937E-3</v>
      </c>
      <c r="F2792">
        <v>2789</v>
      </c>
      <c r="G2792">
        <f t="shared" ca="1" si="89"/>
        <v>3.2936400792240125E-2</v>
      </c>
    </row>
    <row r="2793" spans="2:7" x14ac:dyDescent="0.35">
      <c r="B2793" s="191">
        <v>36706</v>
      </c>
      <c r="C2793" s="72">
        <v>20.49</v>
      </c>
      <c r="D2793" s="192">
        <f t="shared" si="88"/>
        <v>-0.71108291032148907</v>
      </c>
      <c r="E2793">
        <v>5.3974484789007793E-3</v>
      </c>
      <c r="F2793">
        <v>2790</v>
      </c>
      <c r="G2793">
        <f t="shared" ca="1" si="89"/>
        <v>-1.8198786228997961E-2</v>
      </c>
    </row>
    <row r="2794" spans="2:7" x14ac:dyDescent="0.35">
      <c r="B2794" s="191">
        <v>40840</v>
      </c>
      <c r="C2794" s="72">
        <v>70.92</v>
      </c>
      <c r="D2794" s="192">
        <f t="shared" si="88"/>
        <v>3.7469879518072293</v>
      </c>
      <c r="E2794">
        <v>5.3870144598808789E-3</v>
      </c>
      <c r="F2794">
        <v>2791</v>
      </c>
      <c r="G2794">
        <f t="shared" ca="1" si="89"/>
        <v>3.8771020187589815E-2</v>
      </c>
    </row>
    <row r="2795" spans="2:7" x14ac:dyDescent="0.35">
      <c r="B2795" s="191">
        <v>35506</v>
      </c>
      <c r="C2795" s="72">
        <v>14.94</v>
      </c>
      <c r="D2795" s="192">
        <f t="shared" si="88"/>
        <v>-0.89224666426253152</v>
      </c>
      <c r="E2795">
        <v>5.3835800807537915E-3</v>
      </c>
      <c r="F2795">
        <v>2792</v>
      </c>
      <c r="G2795">
        <f t="shared" ca="1" si="89"/>
        <v>8.0253528370042449E-3</v>
      </c>
    </row>
    <row r="2796" spans="2:7" x14ac:dyDescent="0.35">
      <c r="B2796" s="191">
        <v>42026</v>
      </c>
      <c r="C2796" s="72">
        <v>138.65</v>
      </c>
      <c r="D2796" s="192">
        <f t="shared" si="88"/>
        <v>6.398612593383139</v>
      </c>
      <c r="E2796">
        <v>5.3658182872888815E-3</v>
      </c>
      <c r="F2796">
        <v>2793</v>
      </c>
      <c r="G2796">
        <f t="shared" ca="1" si="89"/>
        <v>-4.0233319878084886E-2</v>
      </c>
    </row>
    <row r="2797" spans="2:7" x14ac:dyDescent="0.35">
      <c r="B2797" s="191">
        <v>35592</v>
      </c>
      <c r="C2797" s="72">
        <v>18.739999999999998</v>
      </c>
      <c r="D2797" s="192">
        <f t="shared" si="88"/>
        <v>-0.98200482048031956</v>
      </c>
      <c r="E2797">
        <v>5.3648068669527316E-3</v>
      </c>
      <c r="F2797">
        <v>2794</v>
      </c>
      <c r="G2797">
        <f t="shared" ca="1" si="89"/>
        <v>-2.1852299218482165E-2</v>
      </c>
    </row>
    <row r="2798" spans="2:7" x14ac:dyDescent="0.35">
      <c r="B2798" s="191">
        <v>46101</v>
      </c>
      <c r="C2798" s="72">
        <v>1041.3900000000001</v>
      </c>
      <c r="D2798" s="192">
        <f t="shared" si="88"/>
        <v>35.968051118210866</v>
      </c>
      <c r="E2798">
        <v>5.3579703429103009E-3</v>
      </c>
      <c r="F2798">
        <v>2795</v>
      </c>
      <c r="G2798">
        <f t="shared" ca="1" si="89"/>
        <v>8.2997739642242975E-3</v>
      </c>
    </row>
    <row r="2799" spans="2:7" x14ac:dyDescent="0.35">
      <c r="B2799" s="191">
        <v>38216</v>
      </c>
      <c r="C2799" s="72">
        <v>28.17</v>
      </c>
      <c r="D2799" s="192">
        <f t="shared" si="88"/>
        <v>0.24922394678492243</v>
      </c>
      <c r="E2799">
        <v>5.3533190578158862E-3</v>
      </c>
      <c r="F2799">
        <v>2796</v>
      </c>
      <c r="G2799">
        <f t="shared" ca="1" si="89"/>
        <v>-2.4043624865924883E-2</v>
      </c>
    </row>
    <row r="2800" spans="2:7" x14ac:dyDescent="0.35">
      <c r="B2800" s="191">
        <v>36339</v>
      </c>
      <c r="C2800" s="72">
        <v>22.55</v>
      </c>
      <c r="D2800" s="192">
        <f t="shared" si="88"/>
        <v>-0.97524562270157533</v>
      </c>
      <c r="E2800">
        <v>5.3499777084262679E-3</v>
      </c>
      <c r="F2800">
        <v>2797</v>
      </c>
      <c r="G2800">
        <f t="shared" ca="1" si="89"/>
        <v>1.4704133071724813E-2</v>
      </c>
    </row>
    <row r="2801" spans="2:7" x14ac:dyDescent="0.35">
      <c r="B2801" s="191">
        <v>45258</v>
      </c>
      <c r="C2801" s="72">
        <v>910.95</v>
      </c>
      <c r="D2801" s="192">
        <f t="shared" si="88"/>
        <v>3.5233129748249672</v>
      </c>
      <c r="E2801">
        <v>5.3415148271180879E-3</v>
      </c>
      <c r="F2801">
        <v>2798</v>
      </c>
      <c r="G2801">
        <f t="shared" ca="1" si="89"/>
        <v>-1.1718466571294229E-2</v>
      </c>
    </row>
    <row r="2802" spans="2:7" x14ac:dyDescent="0.35">
      <c r="B2802" s="191">
        <v>43472</v>
      </c>
      <c r="C2802" s="72">
        <v>201.39</v>
      </c>
      <c r="D2802" s="192">
        <f t="shared" si="88"/>
        <v>0.46572052401746711</v>
      </c>
      <c r="E2802">
        <v>5.3414536741214214E-3</v>
      </c>
      <c r="F2802">
        <v>2799</v>
      </c>
      <c r="G2802">
        <f t="shared" ca="1" si="89"/>
        <v>-9.6191588707058365E-3</v>
      </c>
    </row>
    <row r="2803" spans="2:7" x14ac:dyDescent="0.35">
      <c r="B2803" s="191">
        <v>41486</v>
      </c>
      <c r="C2803" s="72">
        <v>137.4</v>
      </c>
      <c r="D2803" s="192">
        <f t="shared" si="88"/>
        <v>8.1174518911745199</v>
      </c>
      <c r="E2803">
        <v>5.3413331382161644E-3</v>
      </c>
      <c r="F2803">
        <v>2800</v>
      </c>
      <c r="G2803">
        <f t="shared" ca="1" si="89"/>
        <v>6.423876472828538E-2</v>
      </c>
    </row>
    <row r="2804" spans="2:7" x14ac:dyDescent="0.35">
      <c r="B2804" s="191">
        <v>35094</v>
      </c>
      <c r="C2804" s="72">
        <v>15.07</v>
      </c>
      <c r="D2804" s="192">
        <f t="shared" si="88"/>
        <v>-0.88931325743665079</v>
      </c>
      <c r="E2804">
        <v>5.3368912608404706E-3</v>
      </c>
      <c r="F2804">
        <v>2801</v>
      </c>
      <c r="G2804">
        <f t="shared" ca="1" si="89"/>
        <v>-1.3730945911414456E-2</v>
      </c>
    </row>
    <row r="2805" spans="2:7" x14ac:dyDescent="0.35">
      <c r="B2805" s="191">
        <v>41275</v>
      </c>
      <c r="C2805" s="72">
        <v>136.15</v>
      </c>
      <c r="D2805" s="192">
        <f t="shared" si="88"/>
        <v>2.9914980944004692</v>
      </c>
      <c r="E2805">
        <v>5.3163996160376925E-3</v>
      </c>
      <c r="F2805">
        <v>2802</v>
      </c>
      <c r="G2805">
        <f t="shared" ca="1" si="89"/>
        <v>2.9908810334871084E-3</v>
      </c>
    </row>
    <row r="2806" spans="2:7" x14ac:dyDescent="0.35">
      <c r="B2806" s="191">
        <v>36417</v>
      </c>
      <c r="C2806" s="72">
        <v>34.11</v>
      </c>
      <c r="D2806" s="192">
        <f t="shared" si="88"/>
        <v>2</v>
      </c>
      <c r="E2806">
        <v>5.3050397877985045E-3</v>
      </c>
      <c r="F2806">
        <v>2803</v>
      </c>
      <c r="G2806">
        <f t="shared" ca="1" si="89"/>
        <v>-3.9158315874574197E-2</v>
      </c>
    </row>
    <row r="2807" spans="2:7" x14ac:dyDescent="0.35">
      <c r="B2807" s="191">
        <v>37358</v>
      </c>
      <c r="C2807" s="72">
        <v>11.37</v>
      </c>
      <c r="D2807" s="192">
        <f t="shared" si="88"/>
        <v>-0.62512363996043518</v>
      </c>
      <c r="E2807">
        <v>5.3050397877982824E-3</v>
      </c>
      <c r="F2807">
        <v>2804</v>
      </c>
      <c r="G2807">
        <f t="shared" ca="1" si="89"/>
        <v>-1.2424922413679925E-2</v>
      </c>
    </row>
    <row r="2808" spans="2:7" x14ac:dyDescent="0.35">
      <c r="B2808" s="191">
        <v>36581</v>
      </c>
      <c r="C2808" s="72">
        <v>30.33</v>
      </c>
      <c r="D2808" s="192">
        <f t="shared" si="88"/>
        <v>-0.75016474464579908</v>
      </c>
      <c r="E2808">
        <v>5.3032814053695088E-3</v>
      </c>
      <c r="F2808">
        <v>2805</v>
      </c>
      <c r="G2808">
        <f t="shared" ca="1" si="89"/>
        <v>-1.1094564249299835E-4</v>
      </c>
    </row>
    <row r="2809" spans="2:7" x14ac:dyDescent="0.35">
      <c r="B2809" s="191">
        <v>41690</v>
      </c>
      <c r="C2809" s="72">
        <v>121.4</v>
      </c>
      <c r="D2809" s="192">
        <f t="shared" si="88"/>
        <v>-0.89607232133684889</v>
      </c>
      <c r="E2809">
        <v>5.2997681351441006E-3</v>
      </c>
      <c r="F2809">
        <v>2806</v>
      </c>
      <c r="G2809">
        <f t="shared" ca="1" si="89"/>
        <v>1.3249674642882346E-2</v>
      </c>
    </row>
    <row r="2810" spans="2:7" x14ac:dyDescent="0.35">
      <c r="B2810" s="191">
        <v>46077</v>
      </c>
      <c r="C2810" s="72">
        <v>1168.1199999999999</v>
      </c>
      <c r="D2810" s="192">
        <f t="shared" si="88"/>
        <v>8.6015124116389927</v>
      </c>
      <c r="E2810">
        <v>5.2927356127954184E-3</v>
      </c>
      <c r="F2810">
        <v>2807</v>
      </c>
      <c r="G2810">
        <f t="shared" ca="1" si="89"/>
        <v>2.4731475679306076E-2</v>
      </c>
    </row>
    <row r="2811" spans="2:7" x14ac:dyDescent="0.35">
      <c r="B2811" s="191">
        <v>42215</v>
      </c>
      <c r="C2811" s="72">
        <v>121.66</v>
      </c>
      <c r="D2811" s="192">
        <f t="shared" si="88"/>
        <v>-0.82370670917258371</v>
      </c>
      <c r="E2811">
        <v>5.2883820856057806E-3</v>
      </c>
      <c r="F2811">
        <v>2808</v>
      </c>
      <c r="G2811">
        <f t="shared" ca="1" si="89"/>
        <v>-1.2864926291570451E-2</v>
      </c>
    </row>
    <row r="2812" spans="2:7" x14ac:dyDescent="0.35">
      <c r="B2812" s="191">
        <v>44991</v>
      </c>
      <c r="C2812" s="72">
        <v>690.1</v>
      </c>
      <c r="D2812" s="192">
        <f t="shared" si="88"/>
        <v>-0.14054424310355562</v>
      </c>
      <c r="E2812">
        <v>5.2879222689994343E-3</v>
      </c>
      <c r="F2812">
        <v>2809</v>
      </c>
      <c r="G2812">
        <f t="shared" ca="1" si="89"/>
        <v>4.1312771917672637E-2</v>
      </c>
    </row>
    <row r="2813" spans="2:7" x14ac:dyDescent="0.35">
      <c r="B2813" s="191">
        <v>44432</v>
      </c>
      <c r="C2813" s="72">
        <v>802.95</v>
      </c>
      <c r="D2813" s="192">
        <f t="shared" si="88"/>
        <v>31.377016129032256</v>
      </c>
      <c r="E2813">
        <v>5.2833873774618123E-3</v>
      </c>
      <c r="F2813">
        <v>2810</v>
      </c>
      <c r="G2813">
        <f t="shared" ca="1" si="89"/>
        <v>4.607890364423721E-2</v>
      </c>
    </row>
    <row r="2814" spans="2:7" x14ac:dyDescent="0.35">
      <c r="B2814" s="191">
        <v>35907</v>
      </c>
      <c r="C2814" s="72">
        <v>24.8</v>
      </c>
      <c r="D2814" s="192">
        <f t="shared" si="88"/>
        <v>-1.2082158679016519E-3</v>
      </c>
      <c r="E2814">
        <v>5.2695581678150472E-3</v>
      </c>
      <c r="F2814">
        <v>2811</v>
      </c>
      <c r="G2814">
        <f t="shared" ca="1" si="89"/>
        <v>-3.589740037602361E-3</v>
      </c>
    </row>
    <row r="2815" spans="2:7" x14ac:dyDescent="0.35">
      <c r="B2815" s="191">
        <v>35626</v>
      </c>
      <c r="C2815" s="72">
        <v>24.83</v>
      </c>
      <c r="D2815" s="192">
        <f t="shared" si="88"/>
        <v>-0.79383925606110928</v>
      </c>
      <c r="E2815">
        <v>5.2631578947368585E-3</v>
      </c>
      <c r="F2815">
        <v>2812</v>
      </c>
      <c r="G2815">
        <f t="shared" ca="1" si="89"/>
        <v>5.9779836102366339E-3</v>
      </c>
    </row>
    <row r="2816" spans="2:7" x14ac:dyDescent="0.35">
      <c r="B2816" s="191">
        <v>41311</v>
      </c>
      <c r="C2816" s="72">
        <v>120.44</v>
      </c>
      <c r="D2816" s="192">
        <f t="shared" si="88"/>
        <v>-0.13724928366762179</v>
      </c>
      <c r="E2816">
        <v>5.2583256823304225E-3</v>
      </c>
      <c r="F2816">
        <v>2813</v>
      </c>
      <c r="G2816">
        <f t="shared" ca="1" si="89"/>
        <v>1.8730403995527029E-2</v>
      </c>
    </row>
    <row r="2817" spans="2:7" x14ac:dyDescent="0.35">
      <c r="B2817" s="191">
        <v>42865</v>
      </c>
      <c r="C2817" s="72">
        <v>139.6</v>
      </c>
      <c r="D2817" s="192">
        <f t="shared" si="88"/>
        <v>0.10294698585762818</v>
      </c>
      <c r="E2817">
        <v>5.2567149132280999E-3</v>
      </c>
      <c r="F2817">
        <v>2814</v>
      </c>
      <c r="G2817">
        <f t="shared" ca="1" si="89"/>
        <v>1.4967156509882703E-2</v>
      </c>
    </row>
    <row r="2818" spans="2:7" x14ac:dyDescent="0.35">
      <c r="B2818" s="191">
        <v>41990</v>
      </c>
      <c r="C2818" s="72">
        <v>126.57</v>
      </c>
      <c r="D2818" s="192">
        <f t="shared" si="88"/>
        <v>-0.83764751154438177</v>
      </c>
      <c r="E2818">
        <v>5.2418394091016118E-3</v>
      </c>
      <c r="F2818">
        <v>2815</v>
      </c>
      <c r="G2818">
        <f t="shared" ca="1" si="89"/>
        <v>8.0771553102033488E-4</v>
      </c>
    </row>
    <row r="2819" spans="2:7" x14ac:dyDescent="0.35">
      <c r="B2819" s="191">
        <v>44802</v>
      </c>
      <c r="C2819" s="72">
        <v>779.6</v>
      </c>
      <c r="D2819" s="192">
        <f t="shared" si="88"/>
        <v>3.9460728333967774</v>
      </c>
      <c r="E2819">
        <v>5.2350620213013066E-3</v>
      </c>
      <c r="F2819">
        <v>2816</v>
      </c>
      <c r="G2819">
        <f t="shared" ca="1" si="89"/>
        <v>-3.6196356785202428E-4</v>
      </c>
    </row>
    <row r="2820" spans="2:7" x14ac:dyDescent="0.35">
      <c r="B2820" s="191">
        <v>42937</v>
      </c>
      <c r="C2820" s="72">
        <v>157.62</v>
      </c>
      <c r="D2820" s="192">
        <f t="shared" ref="D2820:D2883" si="90">C2820/C2821-1</f>
        <v>0.18725519734859919</v>
      </c>
      <c r="E2820">
        <v>5.2295918367346594E-3</v>
      </c>
      <c r="F2820">
        <v>2817</v>
      </c>
      <c r="G2820">
        <f t="shared" ca="1" si="89"/>
        <v>-8.7391314388236239E-3</v>
      </c>
    </row>
    <row r="2821" spans="2:7" x14ac:dyDescent="0.35">
      <c r="B2821" s="191">
        <v>41852</v>
      </c>
      <c r="C2821" s="72">
        <v>132.76</v>
      </c>
      <c r="D2821" s="192">
        <f t="shared" si="90"/>
        <v>-0.79343073643591788</v>
      </c>
      <c r="E2821">
        <v>5.2245021579464535E-3</v>
      </c>
      <c r="F2821">
        <v>2818</v>
      </c>
      <c r="G2821">
        <f t="shared" ref="G2821:G2884" ca="1" si="91">_xlfn.NORM.INV(RAND(),M$5,M$6)</f>
        <v>-1.5885304035529815E-2</v>
      </c>
    </row>
    <row r="2822" spans="2:7" x14ac:dyDescent="0.35">
      <c r="B2822" s="191">
        <v>44313</v>
      </c>
      <c r="C2822" s="72">
        <v>642.69000000000005</v>
      </c>
      <c r="D2822" s="192">
        <f t="shared" si="90"/>
        <v>-0.38850248808289167</v>
      </c>
      <c r="E2822">
        <v>5.2240556815517092E-3</v>
      </c>
      <c r="F2822">
        <v>2819</v>
      </c>
      <c r="G2822">
        <f t="shared" ca="1" si="91"/>
        <v>-1.2541037306763078E-2</v>
      </c>
    </row>
    <row r="2823" spans="2:7" x14ac:dyDescent="0.35">
      <c r="B2823" s="191">
        <v>45866</v>
      </c>
      <c r="C2823" s="72">
        <v>1051.01</v>
      </c>
      <c r="D2823" s="192">
        <f t="shared" si="90"/>
        <v>7.5246978668180713</v>
      </c>
      <c r="E2823">
        <v>5.2221318923055815E-3</v>
      </c>
      <c r="F2823">
        <v>2820</v>
      </c>
      <c r="G2823">
        <f t="shared" ca="1" si="91"/>
        <v>2.4120307948668523E-2</v>
      </c>
    </row>
    <row r="2824" spans="2:7" x14ac:dyDescent="0.35">
      <c r="B2824" s="191">
        <v>41705</v>
      </c>
      <c r="C2824" s="72">
        <v>123.29</v>
      </c>
      <c r="D2824" s="192">
        <f t="shared" si="90"/>
        <v>1.7824418867072898</v>
      </c>
      <c r="E2824">
        <v>5.2181002853648462E-3</v>
      </c>
      <c r="F2824">
        <v>2821</v>
      </c>
      <c r="G2824">
        <f t="shared" ca="1" si="91"/>
        <v>8.1952204933480252E-3</v>
      </c>
    </row>
    <row r="2825" spans="2:7" x14ac:dyDescent="0.35">
      <c r="B2825" s="191">
        <v>38533</v>
      </c>
      <c r="C2825" s="72">
        <v>44.31</v>
      </c>
      <c r="D2825" s="192">
        <f t="shared" si="90"/>
        <v>-0.62917398945518443</v>
      </c>
      <c r="E2825">
        <v>5.2177858439201863E-3</v>
      </c>
      <c r="F2825">
        <v>2822</v>
      </c>
      <c r="G2825">
        <f t="shared" ca="1" si="91"/>
        <v>1.7050835704585682E-2</v>
      </c>
    </row>
    <row r="2826" spans="2:7" x14ac:dyDescent="0.35">
      <c r="B2826" s="191">
        <v>42296</v>
      </c>
      <c r="C2826" s="72">
        <v>119.49</v>
      </c>
      <c r="D2826" s="192">
        <f t="shared" si="90"/>
        <v>0</v>
      </c>
      <c r="E2826">
        <v>5.2157819466642774E-3</v>
      </c>
      <c r="F2826">
        <v>2823</v>
      </c>
      <c r="G2826">
        <f t="shared" ca="1" si="91"/>
        <v>1.8897845450395002E-2</v>
      </c>
    </row>
    <row r="2827" spans="2:7" x14ac:dyDescent="0.35">
      <c r="B2827" s="191">
        <v>42292</v>
      </c>
      <c r="C2827" s="72">
        <v>119.49</v>
      </c>
      <c r="D2827" s="192">
        <f t="shared" si="90"/>
        <v>0.28844080224282953</v>
      </c>
      <c r="E2827">
        <v>5.2157819466642774E-3</v>
      </c>
      <c r="F2827">
        <v>2824</v>
      </c>
      <c r="G2827">
        <f t="shared" ca="1" si="91"/>
        <v>-1.3911644300817566E-2</v>
      </c>
    </row>
    <row r="2828" spans="2:7" x14ac:dyDescent="0.35">
      <c r="B2828" s="191">
        <v>42418</v>
      </c>
      <c r="C2828" s="72">
        <v>92.74</v>
      </c>
      <c r="D2828" s="192">
        <f t="shared" si="90"/>
        <v>0.36946249261665676</v>
      </c>
      <c r="E2828">
        <v>5.2026880554951749E-3</v>
      </c>
      <c r="F2828">
        <v>2825</v>
      </c>
      <c r="G2828">
        <f t="shared" ca="1" si="91"/>
        <v>1.058845457534712E-2</v>
      </c>
    </row>
    <row r="2829" spans="2:7" x14ac:dyDescent="0.35">
      <c r="B2829" s="191">
        <v>38709</v>
      </c>
      <c r="C2829" s="72">
        <v>67.72</v>
      </c>
      <c r="D2829" s="192">
        <f t="shared" si="90"/>
        <v>4.8329026701119728</v>
      </c>
      <c r="E2829">
        <v>5.1951907377170148E-3</v>
      </c>
      <c r="F2829">
        <v>2826</v>
      </c>
      <c r="G2829">
        <f t="shared" ca="1" si="91"/>
        <v>-1.5859926788993516E-2</v>
      </c>
    </row>
    <row r="2830" spans="2:7" x14ac:dyDescent="0.35">
      <c r="B2830" s="191">
        <v>37328</v>
      </c>
      <c r="C2830" s="72">
        <v>11.61</v>
      </c>
      <c r="D2830" s="192">
        <f t="shared" si="90"/>
        <v>-8.6058519793452692E-4</v>
      </c>
      <c r="E2830">
        <v>5.1948051948049745E-3</v>
      </c>
      <c r="F2830">
        <v>2827</v>
      </c>
      <c r="G2830">
        <f t="shared" ca="1" si="91"/>
        <v>4.8936966157533349E-3</v>
      </c>
    </row>
    <row r="2831" spans="2:7" x14ac:dyDescent="0.35">
      <c r="B2831" s="191">
        <v>37610</v>
      </c>
      <c r="C2831" s="72">
        <v>11.62</v>
      </c>
      <c r="D2831" s="192">
        <f t="shared" si="90"/>
        <v>-0.70005162622612294</v>
      </c>
      <c r="E2831">
        <v>5.1903114186850896E-3</v>
      </c>
      <c r="F2831">
        <v>2828</v>
      </c>
      <c r="G2831">
        <f t="shared" ca="1" si="91"/>
        <v>-6.1406965683117746E-3</v>
      </c>
    </row>
    <row r="2832" spans="2:7" x14ac:dyDescent="0.35">
      <c r="B2832" s="191">
        <v>38477</v>
      </c>
      <c r="C2832" s="72">
        <v>38.74</v>
      </c>
      <c r="D2832" s="192">
        <f t="shared" si="90"/>
        <v>-0.71485352568820848</v>
      </c>
      <c r="E2832">
        <v>5.1894135962637922E-3</v>
      </c>
      <c r="F2832">
        <v>2829</v>
      </c>
      <c r="G2832">
        <f t="shared" ca="1" si="91"/>
        <v>1.027001446244611E-2</v>
      </c>
    </row>
    <row r="2833" spans="2:7" x14ac:dyDescent="0.35">
      <c r="B2833" s="191">
        <v>42019</v>
      </c>
      <c r="C2833" s="72">
        <v>135.86000000000001</v>
      </c>
      <c r="D2833" s="192">
        <f t="shared" si="90"/>
        <v>8.9970566593083152</v>
      </c>
      <c r="E2833">
        <v>5.1790470553418899E-3</v>
      </c>
      <c r="F2833">
        <v>2830</v>
      </c>
      <c r="G2833">
        <f t="shared" ca="1" si="91"/>
        <v>1.2446660927119272E-2</v>
      </c>
    </row>
    <row r="2834" spans="2:7" x14ac:dyDescent="0.35">
      <c r="B2834" s="191">
        <v>36985</v>
      </c>
      <c r="C2834" s="72">
        <v>13.59</v>
      </c>
      <c r="D2834" s="192">
        <f t="shared" si="90"/>
        <v>0.39958805355303806</v>
      </c>
      <c r="E2834">
        <v>5.177514792899407E-3</v>
      </c>
      <c r="F2834">
        <v>2831</v>
      </c>
      <c r="G2834">
        <f t="shared" ca="1" si="91"/>
        <v>2.8423204503984667E-2</v>
      </c>
    </row>
    <row r="2835" spans="2:7" x14ac:dyDescent="0.35">
      <c r="B2835" s="191">
        <v>37141</v>
      </c>
      <c r="C2835" s="72">
        <v>9.7100000000000009</v>
      </c>
      <c r="D2835" s="192">
        <f t="shared" si="90"/>
        <v>-0.44450800915331801</v>
      </c>
      <c r="E2835">
        <v>5.1759834368529933E-3</v>
      </c>
      <c r="F2835">
        <v>2832</v>
      </c>
      <c r="G2835">
        <f t="shared" ca="1" si="91"/>
        <v>-1.8058111503037617E-2</v>
      </c>
    </row>
    <row r="2836" spans="2:7" x14ac:dyDescent="0.35">
      <c r="B2836" s="191">
        <v>35250</v>
      </c>
      <c r="C2836" s="72">
        <v>17.48</v>
      </c>
      <c r="D2836" s="192">
        <f t="shared" si="90"/>
        <v>-0.97893620610705423</v>
      </c>
      <c r="E2836">
        <v>5.1753881541114488E-3</v>
      </c>
      <c r="F2836">
        <v>2833</v>
      </c>
      <c r="G2836">
        <f t="shared" ca="1" si="91"/>
        <v>-1.0976638460800639E-2</v>
      </c>
    </row>
    <row r="2837" spans="2:7" x14ac:dyDescent="0.35">
      <c r="B2837" s="191">
        <v>44439</v>
      </c>
      <c r="C2837" s="72">
        <v>829.86</v>
      </c>
      <c r="D2837" s="192">
        <f t="shared" si="90"/>
        <v>2.776210411357845</v>
      </c>
      <c r="E2837">
        <v>5.1720587700916365E-3</v>
      </c>
      <c r="F2837">
        <v>2834</v>
      </c>
      <c r="G2837">
        <f t="shared" ca="1" si="91"/>
        <v>-6.3146668556794908E-3</v>
      </c>
    </row>
    <row r="2838" spans="2:7" x14ac:dyDescent="0.35">
      <c r="B2838" s="191">
        <v>43341</v>
      </c>
      <c r="C2838" s="72">
        <v>219.76</v>
      </c>
      <c r="D2838" s="192">
        <f t="shared" si="90"/>
        <v>17.815068493150683</v>
      </c>
      <c r="E2838">
        <v>5.1685496043543111E-3</v>
      </c>
      <c r="F2838">
        <v>2835</v>
      </c>
      <c r="G2838">
        <f t="shared" ca="1" si="91"/>
        <v>1.7900066169876688E-2</v>
      </c>
    </row>
    <row r="2839" spans="2:7" x14ac:dyDescent="0.35">
      <c r="B2839" s="191">
        <v>37214</v>
      </c>
      <c r="C2839" s="72">
        <v>11.68</v>
      </c>
      <c r="D2839" s="192">
        <f t="shared" si="90"/>
        <v>-0.98448417864449111</v>
      </c>
      <c r="E2839">
        <v>5.1635111876076056E-3</v>
      </c>
      <c r="F2839">
        <v>2836</v>
      </c>
      <c r="G2839">
        <f t="shared" ca="1" si="91"/>
        <v>-2.1322310635484916E-3</v>
      </c>
    </row>
    <row r="2840" spans="2:7" x14ac:dyDescent="0.35">
      <c r="B2840" s="191">
        <v>45069</v>
      </c>
      <c r="C2840" s="72">
        <v>752.78</v>
      </c>
      <c r="D2840" s="192">
        <f t="shared" si="90"/>
        <v>3.1480052898391007</v>
      </c>
      <c r="E2840">
        <v>5.1540885541847548E-3</v>
      </c>
      <c r="F2840">
        <v>2837</v>
      </c>
      <c r="G2840">
        <f t="shared" ca="1" si="91"/>
        <v>1.3101999911402165E-2</v>
      </c>
    </row>
    <row r="2841" spans="2:7" x14ac:dyDescent="0.35">
      <c r="B2841" s="191">
        <v>43524</v>
      </c>
      <c r="C2841" s="72">
        <v>181.48</v>
      </c>
      <c r="D2841" s="192">
        <f t="shared" si="90"/>
        <v>8.2781186094069525</v>
      </c>
      <c r="E2841">
        <v>5.1509277208527937E-3</v>
      </c>
      <c r="F2841">
        <v>2838</v>
      </c>
      <c r="G2841">
        <f t="shared" ca="1" si="91"/>
        <v>-3.0740507384183578E-3</v>
      </c>
    </row>
    <row r="2842" spans="2:7" x14ac:dyDescent="0.35">
      <c r="B2842" s="191">
        <v>37904</v>
      </c>
      <c r="C2842" s="72">
        <v>19.559999999999999</v>
      </c>
      <c r="D2842" s="192">
        <f t="shared" si="90"/>
        <v>-0.93421672159817049</v>
      </c>
      <c r="E2842">
        <v>5.1387461459402317E-3</v>
      </c>
      <c r="F2842">
        <v>2839</v>
      </c>
      <c r="G2842">
        <f t="shared" ca="1" si="91"/>
        <v>-4.234422300145077E-3</v>
      </c>
    </row>
    <row r="2843" spans="2:7" x14ac:dyDescent="0.35">
      <c r="B2843" s="191">
        <v>43818</v>
      </c>
      <c r="C2843" s="72">
        <v>297.33999999999997</v>
      </c>
      <c r="D2843" s="192">
        <f t="shared" si="90"/>
        <v>-0.6739978949214982</v>
      </c>
      <c r="E2843">
        <v>5.1382597525522211E-3</v>
      </c>
      <c r="F2843">
        <v>2840</v>
      </c>
      <c r="G2843">
        <f t="shared" ca="1" si="91"/>
        <v>3.5547014515125701E-2</v>
      </c>
    </row>
    <row r="2844" spans="2:7" x14ac:dyDescent="0.35">
      <c r="B2844" s="191">
        <v>45253</v>
      </c>
      <c r="C2844" s="72">
        <v>912.08</v>
      </c>
      <c r="D2844" s="192">
        <f t="shared" si="90"/>
        <v>76.42614601018677</v>
      </c>
      <c r="E2844">
        <v>5.1243622097574271E-3</v>
      </c>
      <c r="F2844">
        <v>2841</v>
      </c>
      <c r="G2844">
        <f t="shared" ca="1" si="91"/>
        <v>6.8183268724309491E-3</v>
      </c>
    </row>
    <row r="2845" spans="2:7" x14ac:dyDescent="0.35">
      <c r="B2845" s="191">
        <v>37218</v>
      </c>
      <c r="C2845" s="72">
        <v>11.78</v>
      </c>
      <c r="D2845" s="192">
        <f t="shared" si="90"/>
        <v>-0.98176414130468437</v>
      </c>
      <c r="E2845">
        <v>5.1194539249146409E-3</v>
      </c>
      <c r="F2845">
        <v>2842</v>
      </c>
      <c r="G2845">
        <f t="shared" ca="1" si="91"/>
        <v>1.4651307538703084E-3</v>
      </c>
    </row>
    <row r="2846" spans="2:7" x14ac:dyDescent="0.35">
      <c r="B2846" s="191">
        <v>44314</v>
      </c>
      <c r="C2846" s="72">
        <v>645.98</v>
      </c>
      <c r="D2846" s="192">
        <f t="shared" si="90"/>
        <v>53.697713801862825</v>
      </c>
      <c r="E2846">
        <v>5.1191087460515927E-3</v>
      </c>
      <c r="F2846">
        <v>2843</v>
      </c>
      <c r="G2846">
        <f t="shared" ca="1" si="91"/>
        <v>3.9922060250476973E-3</v>
      </c>
    </row>
    <row r="2847" spans="2:7" x14ac:dyDescent="0.35">
      <c r="B2847" s="191">
        <v>37697</v>
      </c>
      <c r="C2847" s="72">
        <v>11.81</v>
      </c>
      <c r="D2847" s="192">
        <f t="shared" si="90"/>
        <v>0</v>
      </c>
      <c r="E2847">
        <v>5.106382978723456E-3</v>
      </c>
      <c r="F2847">
        <v>2844</v>
      </c>
      <c r="G2847">
        <f t="shared" ca="1" si="91"/>
        <v>-2.8957426655670783E-2</v>
      </c>
    </row>
    <row r="2848" spans="2:7" x14ac:dyDescent="0.35">
      <c r="B2848" s="191">
        <v>37621</v>
      </c>
      <c r="C2848" s="72">
        <v>11.81</v>
      </c>
      <c r="D2848" s="192">
        <f t="shared" si="90"/>
        <v>-0.80054044924843781</v>
      </c>
      <c r="E2848">
        <v>5.106382978723456E-3</v>
      </c>
      <c r="F2848">
        <v>2845</v>
      </c>
      <c r="G2848">
        <f t="shared" ca="1" si="91"/>
        <v>-2.813154143399655E-3</v>
      </c>
    </row>
    <row r="2849" spans="2:7" x14ac:dyDescent="0.35">
      <c r="B2849" s="191">
        <v>39611</v>
      </c>
      <c r="C2849" s="72">
        <v>59.21</v>
      </c>
      <c r="D2849" s="192">
        <f t="shared" si="90"/>
        <v>-0.91957130049716107</v>
      </c>
      <c r="E2849">
        <v>5.092514004413573E-3</v>
      </c>
      <c r="F2849">
        <v>2846</v>
      </c>
      <c r="G2849">
        <f t="shared" ca="1" si="91"/>
        <v>-2.6221387506510298E-2</v>
      </c>
    </row>
    <row r="2850" spans="2:7" x14ac:dyDescent="0.35">
      <c r="B2850" s="191">
        <v>44848</v>
      </c>
      <c r="C2850" s="72">
        <v>736.18</v>
      </c>
      <c r="D2850" s="192">
        <f t="shared" si="90"/>
        <v>4.8030900204950333</v>
      </c>
      <c r="E2850">
        <v>5.0924977814184036E-3</v>
      </c>
      <c r="F2850">
        <v>2847</v>
      </c>
      <c r="G2850">
        <f t="shared" ca="1" si="91"/>
        <v>5.0401622743093365E-2</v>
      </c>
    </row>
    <row r="2851" spans="2:7" x14ac:dyDescent="0.35">
      <c r="B2851" s="191">
        <v>41618</v>
      </c>
      <c r="C2851" s="72">
        <v>126.86</v>
      </c>
      <c r="D2851" s="192">
        <f t="shared" si="90"/>
        <v>2.9993694829760407</v>
      </c>
      <c r="E2851">
        <v>5.0705118047853492E-3</v>
      </c>
      <c r="F2851">
        <v>2848</v>
      </c>
      <c r="G2851">
        <f t="shared" ca="1" si="91"/>
        <v>8.1134697493791055E-3</v>
      </c>
    </row>
    <row r="2852" spans="2:7" x14ac:dyDescent="0.35">
      <c r="B2852" s="191">
        <v>36483</v>
      </c>
      <c r="C2852" s="72">
        <v>31.72</v>
      </c>
      <c r="D2852" s="192">
        <f t="shared" si="90"/>
        <v>-0.87206582237638142</v>
      </c>
      <c r="E2852">
        <v>5.069708491761693E-3</v>
      </c>
      <c r="F2852">
        <v>2849</v>
      </c>
      <c r="G2852">
        <f t="shared" ca="1" si="91"/>
        <v>8.8718653042499677E-4</v>
      </c>
    </row>
    <row r="2853" spans="2:7" x14ac:dyDescent="0.35">
      <c r="B2853" s="191">
        <v>43258</v>
      </c>
      <c r="C2853" s="72">
        <v>247.94</v>
      </c>
      <c r="D2853" s="192">
        <f t="shared" si="90"/>
        <v>-2.389669698043384E-2</v>
      </c>
      <c r="E2853">
        <v>5.0670882484089574E-3</v>
      </c>
      <c r="F2853">
        <v>2850</v>
      </c>
      <c r="G2853">
        <f t="shared" ca="1" si="91"/>
        <v>-5.060167775081041E-3</v>
      </c>
    </row>
    <row r="2854" spans="2:7" x14ac:dyDescent="0.35">
      <c r="B2854" s="191">
        <v>43696</v>
      </c>
      <c r="C2854" s="72">
        <v>254.01</v>
      </c>
      <c r="D2854" s="192">
        <f t="shared" si="90"/>
        <v>0.88141619139323013</v>
      </c>
      <c r="E2854">
        <v>5.0646935464724319E-3</v>
      </c>
      <c r="F2854">
        <v>2851</v>
      </c>
      <c r="G2854">
        <f t="shared" ca="1" si="91"/>
        <v>4.3031112639903236E-3</v>
      </c>
    </row>
    <row r="2855" spans="2:7" x14ac:dyDescent="0.35">
      <c r="B2855" s="191">
        <v>41288</v>
      </c>
      <c r="C2855" s="72">
        <v>135.01</v>
      </c>
      <c r="D2855" s="192">
        <f t="shared" si="90"/>
        <v>0.38713654577211543</v>
      </c>
      <c r="E2855">
        <v>5.0621603513734126E-3</v>
      </c>
      <c r="F2855">
        <v>2852</v>
      </c>
      <c r="G2855">
        <f t="shared" ca="1" si="91"/>
        <v>-3.1787676142343668E-3</v>
      </c>
    </row>
    <row r="2856" spans="2:7" x14ac:dyDescent="0.35">
      <c r="B2856" s="191">
        <v>40368</v>
      </c>
      <c r="C2856" s="72">
        <v>97.33</v>
      </c>
      <c r="D2856" s="192">
        <f t="shared" si="90"/>
        <v>3.0826342281879198</v>
      </c>
      <c r="E2856">
        <v>5.0598926063609717E-3</v>
      </c>
      <c r="F2856">
        <v>2853</v>
      </c>
      <c r="G2856">
        <f t="shared" ca="1" si="91"/>
        <v>1.4180073617440377E-3</v>
      </c>
    </row>
    <row r="2857" spans="2:7" x14ac:dyDescent="0.35">
      <c r="B2857" s="191">
        <v>35837</v>
      </c>
      <c r="C2857" s="72">
        <v>23.84</v>
      </c>
      <c r="D2857" s="192">
        <f t="shared" si="90"/>
        <v>-0.81539414588818337</v>
      </c>
      <c r="E2857">
        <v>5.0590219224284638E-3</v>
      </c>
      <c r="F2857">
        <v>2854</v>
      </c>
      <c r="G2857">
        <f t="shared" ca="1" si="91"/>
        <v>-1.267204508842429E-2</v>
      </c>
    </row>
    <row r="2858" spans="2:7" x14ac:dyDescent="0.35">
      <c r="B2858" s="191">
        <v>42087</v>
      </c>
      <c r="C2858" s="72">
        <v>129.13999999999999</v>
      </c>
      <c r="D2858" s="192">
        <f t="shared" si="90"/>
        <v>0.22488855164564137</v>
      </c>
      <c r="E2858">
        <v>5.05875943653189E-3</v>
      </c>
      <c r="F2858">
        <v>2855</v>
      </c>
      <c r="G2858">
        <f t="shared" ca="1" si="91"/>
        <v>-5.2910064125063029E-2</v>
      </c>
    </row>
    <row r="2859" spans="2:7" x14ac:dyDescent="0.35">
      <c r="B2859" s="191">
        <v>42466</v>
      </c>
      <c r="C2859" s="72">
        <v>105.43</v>
      </c>
      <c r="D2859" s="192">
        <f t="shared" si="90"/>
        <v>-0.8819465439439238</v>
      </c>
      <c r="E2859">
        <v>5.052430886558712E-3</v>
      </c>
      <c r="F2859">
        <v>2856</v>
      </c>
      <c r="G2859">
        <f t="shared" ca="1" si="91"/>
        <v>2.7136604666336255E-2</v>
      </c>
    </row>
    <row r="2860" spans="2:7" x14ac:dyDescent="0.35">
      <c r="B2860" s="191">
        <v>45650</v>
      </c>
      <c r="C2860" s="72">
        <v>893.07</v>
      </c>
      <c r="D2860" s="192">
        <f t="shared" si="90"/>
        <v>21.377098471561016</v>
      </c>
      <c r="E2860">
        <v>5.0416952700345075E-3</v>
      </c>
      <c r="F2860">
        <v>2857</v>
      </c>
      <c r="G2860">
        <f t="shared" ca="1" si="91"/>
        <v>-2.3994009534264614E-3</v>
      </c>
    </row>
    <row r="2861" spans="2:7" x14ac:dyDescent="0.35">
      <c r="B2861" s="191">
        <v>38499</v>
      </c>
      <c r="C2861" s="72">
        <v>39.909999999999997</v>
      </c>
      <c r="D2861" s="192">
        <f t="shared" si="90"/>
        <v>-0.63063396575659425</v>
      </c>
      <c r="E2861">
        <v>5.0365147318054415E-3</v>
      </c>
      <c r="F2861">
        <v>2858</v>
      </c>
      <c r="G2861">
        <f t="shared" ca="1" si="91"/>
        <v>-1.4314572824250893E-2</v>
      </c>
    </row>
    <row r="2862" spans="2:7" x14ac:dyDescent="0.35">
      <c r="B2862" s="191">
        <v>42486</v>
      </c>
      <c r="C2862" s="72">
        <v>108.05</v>
      </c>
      <c r="D2862" s="192">
        <f t="shared" si="90"/>
        <v>1.885902876001877E-2</v>
      </c>
      <c r="E2862">
        <v>5.0227885778066916E-3</v>
      </c>
      <c r="F2862">
        <v>2859</v>
      </c>
      <c r="G2862">
        <f t="shared" ca="1" si="91"/>
        <v>2.2057929418076043E-2</v>
      </c>
    </row>
    <row r="2863" spans="2:7" x14ac:dyDescent="0.35">
      <c r="B2863" s="191">
        <v>42503</v>
      </c>
      <c r="C2863" s="72">
        <v>106.05</v>
      </c>
      <c r="D2863" s="192">
        <f t="shared" si="90"/>
        <v>0.26054915012480695</v>
      </c>
      <c r="E2863">
        <v>5.0227445034116691E-3</v>
      </c>
      <c r="F2863">
        <v>2860</v>
      </c>
      <c r="G2863">
        <f t="shared" ca="1" si="91"/>
        <v>2.4850867652565539E-3</v>
      </c>
    </row>
    <row r="2864" spans="2:7" x14ac:dyDescent="0.35">
      <c r="B2864" s="191">
        <v>40186</v>
      </c>
      <c r="C2864" s="72">
        <v>84.13</v>
      </c>
      <c r="D2864" s="192">
        <f t="shared" si="90"/>
        <v>-0.92432923483751428</v>
      </c>
      <c r="E2864">
        <v>5.0173217058893105E-3</v>
      </c>
      <c r="F2864">
        <v>2861</v>
      </c>
      <c r="G2864">
        <f t="shared" ca="1" si="91"/>
        <v>-1.7737965475893333E-2</v>
      </c>
    </row>
    <row r="2865" spans="2:7" x14ac:dyDescent="0.35">
      <c r="B2865" s="191">
        <v>45817</v>
      </c>
      <c r="C2865" s="72">
        <v>1111.79</v>
      </c>
      <c r="D2865" s="192">
        <f t="shared" si="90"/>
        <v>-3.5113907572141501E-2</v>
      </c>
      <c r="E2865">
        <v>5.0169945039051367E-3</v>
      </c>
      <c r="F2865">
        <v>2862</v>
      </c>
      <c r="G2865">
        <f t="shared" ca="1" si="91"/>
        <v>-5.9661028365811275E-4</v>
      </c>
    </row>
    <row r="2866" spans="2:7" x14ac:dyDescent="0.35">
      <c r="B2866" s="191">
        <v>45973</v>
      </c>
      <c r="C2866" s="72">
        <v>1152.25</v>
      </c>
      <c r="D2866" s="192">
        <f t="shared" si="90"/>
        <v>81.12758374910905</v>
      </c>
      <c r="E2866">
        <v>5.0152638464893151E-3</v>
      </c>
      <c r="F2866">
        <v>2863</v>
      </c>
      <c r="G2866">
        <f t="shared" ca="1" si="91"/>
        <v>4.450648257033802E-3</v>
      </c>
    </row>
    <row r="2867" spans="2:7" x14ac:dyDescent="0.35">
      <c r="B2867" s="191">
        <v>36763</v>
      </c>
      <c r="C2867" s="72">
        <v>14.03</v>
      </c>
      <c r="D2867" s="192">
        <f t="shared" si="90"/>
        <v>-0.9718069287034804</v>
      </c>
      <c r="E2867">
        <v>5.0143266475644044E-3</v>
      </c>
      <c r="F2867">
        <v>2864</v>
      </c>
      <c r="G2867">
        <f t="shared" ca="1" si="91"/>
        <v>1.1902553846999479E-2</v>
      </c>
    </row>
    <row r="2868" spans="2:7" x14ac:dyDescent="0.35">
      <c r="B2868" s="191">
        <v>44158</v>
      </c>
      <c r="C2868" s="72">
        <v>497.64</v>
      </c>
      <c r="D2868" s="192">
        <f t="shared" si="90"/>
        <v>-0.54180592768555091</v>
      </c>
      <c r="E2868">
        <v>5.0084821067937213E-3</v>
      </c>
      <c r="F2868">
        <v>2865</v>
      </c>
      <c r="G2868">
        <f t="shared" ca="1" si="91"/>
        <v>-2.029737339495034E-2</v>
      </c>
    </row>
    <row r="2869" spans="2:7" x14ac:dyDescent="0.35">
      <c r="B2869" s="191">
        <v>45762</v>
      </c>
      <c r="C2869" s="72">
        <v>1086.0899999999999</v>
      </c>
      <c r="D2869" s="192">
        <f t="shared" si="90"/>
        <v>9.8079410886655385</v>
      </c>
      <c r="E2869">
        <v>5.0061072657954231E-3</v>
      </c>
      <c r="F2869">
        <v>2866</v>
      </c>
      <c r="G2869">
        <f t="shared" ca="1" si="91"/>
        <v>-4.149290546522777E-2</v>
      </c>
    </row>
    <row r="2870" spans="2:7" x14ac:dyDescent="0.35">
      <c r="B2870" s="191">
        <v>41117</v>
      </c>
      <c r="C2870" s="72">
        <v>100.49</v>
      </c>
      <c r="D2870" s="192">
        <f t="shared" si="90"/>
        <v>0.46850796434312425</v>
      </c>
      <c r="E2870">
        <v>5.0005000500050745E-3</v>
      </c>
      <c r="F2870">
        <v>2867</v>
      </c>
      <c r="G2870">
        <f t="shared" ca="1" si="91"/>
        <v>-2.5960583012389828E-2</v>
      </c>
    </row>
    <row r="2871" spans="2:7" x14ac:dyDescent="0.35">
      <c r="B2871" s="191">
        <v>39580</v>
      </c>
      <c r="C2871" s="72">
        <v>68.430000000000007</v>
      </c>
      <c r="D2871" s="192">
        <f t="shared" si="90"/>
        <v>1.256926121372032</v>
      </c>
      <c r="E2871">
        <v>4.9933911000148434E-3</v>
      </c>
      <c r="F2871">
        <v>2868</v>
      </c>
      <c r="G2871">
        <f t="shared" ca="1" si="91"/>
        <v>9.8537480961796067E-3</v>
      </c>
    </row>
    <row r="2872" spans="2:7" x14ac:dyDescent="0.35">
      <c r="B2872" s="191">
        <v>38303</v>
      </c>
      <c r="C2872" s="72">
        <v>30.32</v>
      </c>
      <c r="D2872" s="192">
        <f t="shared" si="90"/>
        <v>-0.96024753513740302</v>
      </c>
      <c r="E2872">
        <v>4.9718263175340116E-3</v>
      </c>
      <c r="F2872">
        <v>2869</v>
      </c>
      <c r="G2872">
        <f t="shared" ca="1" si="91"/>
        <v>-8.7138225620113172E-3</v>
      </c>
    </row>
    <row r="2873" spans="2:7" x14ac:dyDescent="0.35">
      <c r="B2873" s="191">
        <v>44781</v>
      </c>
      <c r="C2873" s="72">
        <v>762.72</v>
      </c>
      <c r="D2873" s="192">
        <f t="shared" si="90"/>
        <v>52.826393789696546</v>
      </c>
      <c r="E2873">
        <v>4.9673891560708672E-3</v>
      </c>
      <c r="F2873">
        <v>2870</v>
      </c>
      <c r="G2873">
        <f t="shared" ca="1" si="91"/>
        <v>-2.1026818024119719E-2</v>
      </c>
    </row>
    <row r="2874" spans="2:7" x14ac:dyDescent="0.35">
      <c r="B2874" s="191">
        <v>37046</v>
      </c>
      <c r="C2874" s="72">
        <v>14.17</v>
      </c>
      <c r="D2874" s="192">
        <f t="shared" si="90"/>
        <v>-0.86792804548420177</v>
      </c>
      <c r="E2874">
        <v>4.9645390070922613E-3</v>
      </c>
      <c r="F2874">
        <v>2871</v>
      </c>
      <c r="G2874">
        <f t="shared" ca="1" si="91"/>
        <v>1.1904082983042796E-2</v>
      </c>
    </row>
    <row r="2875" spans="2:7" x14ac:dyDescent="0.35">
      <c r="B2875" s="191">
        <v>42508</v>
      </c>
      <c r="C2875" s="72">
        <v>107.29</v>
      </c>
      <c r="D2875" s="192">
        <f t="shared" si="90"/>
        <v>-0.21023187338976801</v>
      </c>
      <c r="E2875">
        <v>4.9644061446234566E-3</v>
      </c>
      <c r="F2875">
        <v>2872</v>
      </c>
      <c r="G2875">
        <f t="shared" ca="1" si="91"/>
        <v>5.9950117853496835E-3</v>
      </c>
    </row>
    <row r="2876" spans="2:7" x14ac:dyDescent="0.35">
      <c r="B2876" s="191">
        <v>41271</v>
      </c>
      <c r="C2876" s="72">
        <v>135.85</v>
      </c>
      <c r="D2876" s="192">
        <f t="shared" si="90"/>
        <v>-0.47840276444615093</v>
      </c>
      <c r="E2876">
        <v>4.9563544903090673E-3</v>
      </c>
      <c r="F2876">
        <v>2873</v>
      </c>
      <c r="G2876">
        <f t="shared" ca="1" si="91"/>
        <v>2.8925648838497468E-2</v>
      </c>
    </row>
    <row r="2877" spans="2:7" x14ac:dyDescent="0.35">
      <c r="B2877" s="191">
        <v>43732</v>
      </c>
      <c r="C2877" s="72">
        <v>260.45</v>
      </c>
      <c r="D2877" s="192">
        <f t="shared" si="90"/>
        <v>-0.55290623819823526</v>
      </c>
      <c r="E2877">
        <v>4.9388432303121288E-3</v>
      </c>
      <c r="F2877">
        <v>2874</v>
      </c>
      <c r="G2877">
        <f t="shared" ca="1" si="91"/>
        <v>8.334019040856273E-3</v>
      </c>
    </row>
    <row r="2878" spans="2:7" x14ac:dyDescent="0.35">
      <c r="B2878" s="191">
        <v>44271</v>
      </c>
      <c r="C2878" s="72">
        <v>582.54</v>
      </c>
      <c r="D2878" s="192">
        <f t="shared" si="90"/>
        <v>14.021660649819493</v>
      </c>
      <c r="E2878">
        <v>4.9337565553408957E-3</v>
      </c>
      <c r="F2878">
        <v>2875</v>
      </c>
      <c r="G2878">
        <f t="shared" ca="1" si="91"/>
        <v>-2.124899737382312E-2</v>
      </c>
    </row>
    <row r="2879" spans="2:7" x14ac:dyDescent="0.35">
      <c r="B2879" s="191">
        <v>38421</v>
      </c>
      <c r="C2879" s="72">
        <v>38.78</v>
      </c>
      <c r="D2879" s="192">
        <f t="shared" si="90"/>
        <v>-0.96698056979377756</v>
      </c>
      <c r="E2879">
        <v>4.9235553252138242E-3</v>
      </c>
      <c r="F2879">
        <v>2876</v>
      </c>
      <c r="G2879">
        <f t="shared" ca="1" si="91"/>
        <v>-1.2873939548125091E-2</v>
      </c>
    </row>
    <row r="2880" spans="2:7" x14ac:dyDescent="0.35">
      <c r="B2880" s="191">
        <v>46135</v>
      </c>
      <c r="C2880" s="72">
        <v>1174.46</v>
      </c>
      <c r="D2880" s="192">
        <f t="shared" si="90"/>
        <v>0.31211386564479549</v>
      </c>
      <c r="E2880">
        <v>4.9199544797255967E-3</v>
      </c>
      <c r="F2880">
        <v>2877</v>
      </c>
      <c r="G2880">
        <f t="shared" ca="1" si="91"/>
        <v>2.6155729701264053E-2</v>
      </c>
    </row>
    <row r="2881" spans="2:7" x14ac:dyDescent="0.35">
      <c r="B2881" s="191">
        <v>45644</v>
      </c>
      <c r="C2881" s="72">
        <v>895.09</v>
      </c>
      <c r="D2881" s="192">
        <f t="shared" si="90"/>
        <v>13.587516297262061</v>
      </c>
      <c r="E2881">
        <v>4.9174254246611149E-3</v>
      </c>
      <c r="F2881">
        <v>2878</v>
      </c>
      <c r="G2881">
        <f t="shared" ca="1" si="91"/>
        <v>-1.9678952951475556E-3</v>
      </c>
    </row>
    <row r="2882" spans="2:7" x14ac:dyDescent="0.35">
      <c r="B2882" s="191">
        <v>38953</v>
      </c>
      <c r="C2882" s="72">
        <v>61.36</v>
      </c>
      <c r="D2882" s="192">
        <f t="shared" si="90"/>
        <v>-0.50024433946896885</v>
      </c>
      <c r="E2882">
        <v>4.9132001310185913E-3</v>
      </c>
      <c r="F2882">
        <v>2879</v>
      </c>
      <c r="G2882">
        <f t="shared" ca="1" si="91"/>
        <v>4.1264625405966905E-2</v>
      </c>
    </row>
    <row r="2883" spans="2:7" x14ac:dyDescent="0.35">
      <c r="B2883" s="191">
        <v>41694</v>
      </c>
      <c r="C2883" s="72">
        <v>122.78</v>
      </c>
      <c r="D2883" s="192">
        <f t="shared" si="90"/>
        <v>0.13077914901455157</v>
      </c>
      <c r="E2883">
        <v>4.9107873629070653E-3</v>
      </c>
      <c r="F2883">
        <v>2880</v>
      </c>
      <c r="G2883">
        <f t="shared" ca="1" si="91"/>
        <v>7.5083553096604132E-3</v>
      </c>
    </row>
    <row r="2884" spans="2:7" x14ac:dyDescent="0.35">
      <c r="B2884" s="191">
        <v>42487</v>
      </c>
      <c r="C2884" s="72">
        <v>108.58</v>
      </c>
      <c r="D2884" s="192">
        <f t="shared" ref="D2884:D2947" si="92">C2884/C2885-1</f>
        <v>5.6247712019524094</v>
      </c>
      <c r="E2884">
        <v>4.9051365108745415E-3</v>
      </c>
      <c r="F2884">
        <v>2881</v>
      </c>
      <c r="G2884">
        <f t="shared" ca="1" si="91"/>
        <v>1.8515314866714847E-2</v>
      </c>
    </row>
    <row r="2885" spans="2:7" x14ac:dyDescent="0.35">
      <c r="B2885" s="191">
        <v>36006</v>
      </c>
      <c r="C2885" s="72">
        <v>16.39</v>
      </c>
      <c r="D2885" s="192">
        <f t="shared" si="92"/>
        <v>-0.88089528377298165</v>
      </c>
      <c r="E2885">
        <v>4.9049662783569037E-3</v>
      </c>
      <c r="F2885">
        <v>2882</v>
      </c>
      <c r="G2885">
        <f t="shared" ref="G2885:G2948" ca="1" si="93">_xlfn.NORM.INV(RAND(),M$5,M$6)</f>
        <v>1.0204323019624453E-2</v>
      </c>
    </row>
    <row r="2886" spans="2:7" x14ac:dyDescent="0.35">
      <c r="B2886" s="191">
        <v>42830</v>
      </c>
      <c r="C2886" s="72">
        <v>137.61000000000001</v>
      </c>
      <c r="D2886" s="192">
        <f t="shared" si="92"/>
        <v>3.1801336573511545</v>
      </c>
      <c r="E2886">
        <v>4.8926537169564632E-3</v>
      </c>
      <c r="F2886">
        <v>2883</v>
      </c>
      <c r="G2886">
        <f t="shared" ca="1" si="93"/>
        <v>1.155605533116273E-2</v>
      </c>
    </row>
    <row r="2887" spans="2:7" x14ac:dyDescent="0.35">
      <c r="B2887" s="191">
        <v>38330</v>
      </c>
      <c r="C2887" s="72">
        <v>32.92</v>
      </c>
      <c r="D2887" s="192">
        <f t="shared" si="92"/>
        <v>-0.93897714423415579</v>
      </c>
      <c r="E2887">
        <v>4.8840048840050887E-3</v>
      </c>
      <c r="F2887">
        <v>2884</v>
      </c>
      <c r="G2887">
        <f t="shared" ca="1" si="93"/>
        <v>-9.1458025423986615E-4</v>
      </c>
    </row>
    <row r="2888" spans="2:7" x14ac:dyDescent="0.35">
      <c r="B2888" s="191">
        <v>44174</v>
      </c>
      <c r="C2888" s="72">
        <v>539.47</v>
      </c>
      <c r="D2888" s="192">
        <f t="shared" si="92"/>
        <v>3.2142801343645031</v>
      </c>
      <c r="E2888">
        <v>4.8803203874452361E-3</v>
      </c>
      <c r="F2888">
        <v>2885</v>
      </c>
      <c r="G2888">
        <f t="shared" ca="1" si="93"/>
        <v>-9.2122651127815626E-3</v>
      </c>
    </row>
    <row r="2889" spans="2:7" x14ac:dyDescent="0.35">
      <c r="B2889" s="191">
        <v>42145</v>
      </c>
      <c r="C2889" s="72">
        <v>128.01</v>
      </c>
      <c r="D2889" s="192">
        <f t="shared" si="92"/>
        <v>0.99392523364485963</v>
      </c>
      <c r="E2889">
        <v>4.8669440301436495E-3</v>
      </c>
      <c r="F2889">
        <v>2886</v>
      </c>
      <c r="G2889">
        <f t="shared" ca="1" si="93"/>
        <v>7.028581642321877E-3</v>
      </c>
    </row>
    <row r="2890" spans="2:7" x14ac:dyDescent="0.35">
      <c r="B2890" s="191">
        <v>38688</v>
      </c>
      <c r="C2890" s="72">
        <v>64.2</v>
      </c>
      <c r="D2890" s="192">
        <f t="shared" si="92"/>
        <v>-0.91783346558476464</v>
      </c>
      <c r="E2890">
        <v>4.8520895288777233E-3</v>
      </c>
      <c r="F2890">
        <v>2887</v>
      </c>
      <c r="G2890">
        <f t="shared" ca="1" si="93"/>
        <v>4.722371241167507E-2</v>
      </c>
    </row>
    <row r="2891" spans="2:7" x14ac:dyDescent="0.35">
      <c r="B2891" s="191">
        <v>44767</v>
      </c>
      <c r="C2891" s="72">
        <v>781.34</v>
      </c>
      <c r="D2891" s="192">
        <f t="shared" si="92"/>
        <v>30.366519470092335</v>
      </c>
      <c r="E2891">
        <v>4.8484380827449325E-3</v>
      </c>
      <c r="F2891">
        <v>2888</v>
      </c>
      <c r="G2891">
        <f t="shared" ca="1" si="93"/>
        <v>-1.9156446087853231E-3</v>
      </c>
    </row>
    <row r="2892" spans="2:7" x14ac:dyDescent="0.35">
      <c r="B2892" s="191">
        <v>35902</v>
      </c>
      <c r="C2892" s="72">
        <v>24.91</v>
      </c>
      <c r="D2892" s="192">
        <f t="shared" si="92"/>
        <v>0.49340527577937654</v>
      </c>
      <c r="E2892">
        <v>4.8406615570795175E-3</v>
      </c>
      <c r="F2892">
        <v>2889</v>
      </c>
      <c r="G2892">
        <f t="shared" ca="1" si="93"/>
        <v>-1.2478172859170604E-2</v>
      </c>
    </row>
    <row r="2893" spans="2:7" x14ac:dyDescent="0.35">
      <c r="B2893" s="191">
        <v>35199</v>
      </c>
      <c r="C2893" s="72">
        <v>16.68</v>
      </c>
      <c r="D2893" s="192">
        <f t="shared" si="92"/>
        <v>-0.98521695972773682</v>
      </c>
      <c r="E2893">
        <v>4.8192771084336616E-3</v>
      </c>
      <c r="F2893">
        <v>2890</v>
      </c>
      <c r="G2893">
        <f t="shared" ca="1" si="93"/>
        <v>1.1445742605178191E-2</v>
      </c>
    </row>
    <row r="2894" spans="2:7" x14ac:dyDescent="0.35">
      <c r="B2894" s="191">
        <v>45803</v>
      </c>
      <c r="C2894" s="72">
        <v>1128.32</v>
      </c>
      <c r="D2894" s="192">
        <f t="shared" si="92"/>
        <v>-4.4274472933025E-2</v>
      </c>
      <c r="E2894">
        <v>4.8178393637956507E-3</v>
      </c>
      <c r="F2894">
        <v>2891</v>
      </c>
      <c r="G2894">
        <f t="shared" ca="1" si="93"/>
        <v>-5.0415719539409194E-4</v>
      </c>
    </row>
    <row r="2895" spans="2:7" x14ac:dyDescent="0.35">
      <c r="B2895" s="191">
        <v>45509</v>
      </c>
      <c r="C2895" s="72">
        <v>1180.5899999999999</v>
      </c>
      <c r="D2895" s="192">
        <f t="shared" si="92"/>
        <v>10.54837131957351</v>
      </c>
      <c r="E2895">
        <v>4.8173082651730148E-3</v>
      </c>
      <c r="F2895">
        <v>2892</v>
      </c>
      <c r="G2895">
        <f t="shared" ca="1" si="93"/>
        <v>-3.1029603682188815E-2</v>
      </c>
    </row>
    <row r="2896" spans="2:7" x14ac:dyDescent="0.35">
      <c r="B2896" s="191">
        <v>40484</v>
      </c>
      <c r="C2896" s="72">
        <v>102.23</v>
      </c>
      <c r="D2896" s="192">
        <f t="shared" si="92"/>
        <v>-0.86692094403728248</v>
      </c>
      <c r="E2896">
        <v>4.8161981521526176E-3</v>
      </c>
      <c r="F2896">
        <v>2893</v>
      </c>
      <c r="G2896">
        <f t="shared" ca="1" si="93"/>
        <v>1.0250104449399628E-2</v>
      </c>
    </row>
    <row r="2897" spans="2:7" x14ac:dyDescent="0.35">
      <c r="B2897" s="191">
        <v>44760</v>
      </c>
      <c r="C2897" s="72">
        <v>768.19</v>
      </c>
      <c r="D2897" s="192">
        <f t="shared" si="92"/>
        <v>3.1794885745375412</v>
      </c>
      <c r="E2897">
        <v>4.8135406992715346E-3</v>
      </c>
      <c r="F2897">
        <v>2894</v>
      </c>
      <c r="G2897">
        <f t="shared" ca="1" si="93"/>
        <v>1.0924269613030098E-2</v>
      </c>
    </row>
    <row r="2898" spans="2:7" x14ac:dyDescent="0.35">
      <c r="B2898" s="191">
        <v>42978</v>
      </c>
      <c r="C2898" s="72">
        <v>183.8</v>
      </c>
      <c r="D2898" s="192">
        <f t="shared" si="92"/>
        <v>1.1449410666355471</v>
      </c>
      <c r="E2898">
        <v>4.8108462715943379E-3</v>
      </c>
      <c r="F2898">
        <v>2895</v>
      </c>
      <c r="G2898">
        <f t="shared" ca="1" si="93"/>
        <v>2.459201429848782E-2</v>
      </c>
    </row>
    <row r="2899" spans="2:7" x14ac:dyDescent="0.35">
      <c r="B2899" s="191">
        <v>40560</v>
      </c>
      <c r="C2899" s="72">
        <v>85.69</v>
      </c>
      <c r="D2899" s="192">
        <f t="shared" si="92"/>
        <v>-0.36033144222155877</v>
      </c>
      <c r="E2899">
        <v>4.8076923076922906E-3</v>
      </c>
      <c r="F2899">
        <v>2896</v>
      </c>
      <c r="G2899">
        <f t="shared" ca="1" si="93"/>
        <v>1.8938668858512728E-2</v>
      </c>
    </row>
    <row r="2900" spans="2:7" x14ac:dyDescent="0.35">
      <c r="B2900" s="191">
        <v>41474</v>
      </c>
      <c r="C2900" s="72">
        <v>133.96</v>
      </c>
      <c r="D2900" s="192">
        <f t="shared" si="92"/>
        <v>-0.55004702404944239</v>
      </c>
      <c r="E2900">
        <v>4.8004800480048182E-3</v>
      </c>
      <c r="F2900">
        <v>2897</v>
      </c>
      <c r="G2900">
        <f t="shared" ca="1" si="93"/>
        <v>-3.1339866132198899E-2</v>
      </c>
    </row>
    <row r="2901" spans="2:7" x14ac:dyDescent="0.35">
      <c r="B2901" s="191">
        <v>43810</v>
      </c>
      <c r="C2901" s="72">
        <v>297.72000000000003</v>
      </c>
      <c r="D2901" s="192">
        <f t="shared" si="92"/>
        <v>4.4587458745874597</v>
      </c>
      <c r="E2901">
        <v>4.7924400944989731E-3</v>
      </c>
      <c r="F2901">
        <v>2898</v>
      </c>
      <c r="G2901">
        <f t="shared" ca="1" si="93"/>
        <v>4.3191217565485045E-2</v>
      </c>
    </row>
    <row r="2902" spans="2:7" x14ac:dyDescent="0.35">
      <c r="B2902" s="191">
        <v>38866</v>
      </c>
      <c r="C2902" s="72">
        <v>54.54</v>
      </c>
      <c r="D2902" s="192">
        <f t="shared" si="92"/>
        <v>1.597142857142857</v>
      </c>
      <c r="E2902">
        <v>4.789977892409647E-3</v>
      </c>
      <c r="F2902">
        <v>2899</v>
      </c>
      <c r="G2902">
        <f t="shared" ca="1" si="93"/>
        <v>1.8999260883338909E-2</v>
      </c>
    </row>
    <row r="2903" spans="2:7" x14ac:dyDescent="0.35">
      <c r="B2903" s="191">
        <v>35769</v>
      </c>
      <c r="C2903" s="72">
        <v>21</v>
      </c>
      <c r="D2903" s="192">
        <f t="shared" si="92"/>
        <v>-0.63093145869947276</v>
      </c>
      <c r="E2903">
        <v>4.784688995215447E-3</v>
      </c>
      <c r="F2903">
        <v>2900</v>
      </c>
      <c r="G2903">
        <f t="shared" ca="1" si="93"/>
        <v>-5.2605565433669378E-3</v>
      </c>
    </row>
    <row r="2904" spans="2:7" x14ac:dyDescent="0.35">
      <c r="B2904" s="191">
        <v>39699</v>
      </c>
      <c r="C2904" s="72">
        <v>56.9</v>
      </c>
      <c r="D2904" s="192">
        <f t="shared" si="92"/>
        <v>-0.15628706998813757</v>
      </c>
      <c r="E2904">
        <v>4.7677909235386284E-3</v>
      </c>
      <c r="F2904">
        <v>2901</v>
      </c>
      <c r="G2904">
        <f t="shared" ca="1" si="93"/>
        <v>3.3009107726359357E-2</v>
      </c>
    </row>
    <row r="2905" spans="2:7" x14ac:dyDescent="0.35">
      <c r="B2905" s="191">
        <v>38776</v>
      </c>
      <c r="C2905" s="72">
        <v>67.44</v>
      </c>
      <c r="D2905" s="192">
        <f t="shared" si="92"/>
        <v>6.5402843601895855E-2</v>
      </c>
      <c r="E2905">
        <v>4.7675804529201393E-3</v>
      </c>
      <c r="F2905">
        <v>2902</v>
      </c>
      <c r="G2905">
        <f t="shared" ca="1" si="93"/>
        <v>-6.5789554856565018E-4</v>
      </c>
    </row>
    <row r="2906" spans="2:7" x14ac:dyDescent="0.35">
      <c r="B2906" s="191">
        <v>38796</v>
      </c>
      <c r="C2906" s="72">
        <v>63.3</v>
      </c>
      <c r="D2906" s="192">
        <f t="shared" si="92"/>
        <v>1.7272727272727271</v>
      </c>
      <c r="E2906">
        <v>4.761904761904745E-3</v>
      </c>
      <c r="F2906">
        <v>2903</v>
      </c>
      <c r="G2906">
        <f t="shared" ca="1" si="93"/>
        <v>3.9741306811298003E-3</v>
      </c>
    </row>
    <row r="2907" spans="2:7" x14ac:dyDescent="0.35">
      <c r="B2907" s="191">
        <v>38146</v>
      </c>
      <c r="C2907" s="72">
        <v>23.21</v>
      </c>
      <c r="D2907" s="192">
        <f t="shared" si="92"/>
        <v>1.1979166666666665</v>
      </c>
      <c r="E2907">
        <v>4.761904761904745E-3</v>
      </c>
      <c r="F2907">
        <v>2904</v>
      </c>
      <c r="G2907">
        <f t="shared" ca="1" si="93"/>
        <v>-1.6304164469099384E-2</v>
      </c>
    </row>
    <row r="2908" spans="2:7" x14ac:dyDescent="0.35">
      <c r="B2908" s="191">
        <v>37398</v>
      </c>
      <c r="C2908" s="72">
        <v>10.56</v>
      </c>
      <c r="D2908" s="192">
        <f t="shared" si="92"/>
        <v>-0.99034867248549097</v>
      </c>
      <c r="E2908">
        <v>4.7573739295909689E-3</v>
      </c>
      <c r="F2908">
        <v>2905</v>
      </c>
      <c r="G2908">
        <f t="shared" ca="1" si="93"/>
        <v>-2.154982423409996E-2</v>
      </c>
    </row>
    <row r="2909" spans="2:7" x14ac:dyDescent="0.35">
      <c r="B2909" s="191">
        <v>45302</v>
      </c>
      <c r="C2909" s="72">
        <v>1094.1500000000001</v>
      </c>
      <c r="D2909" s="192">
        <f t="shared" si="92"/>
        <v>0.3830742004803438</v>
      </c>
      <c r="E2909">
        <v>4.7567885249364394E-3</v>
      </c>
      <c r="F2909">
        <v>2906</v>
      </c>
      <c r="G2909">
        <f t="shared" ca="1" si="93"/>
        <v>4.3498452274141161E-2</v>
      </c>
    </row>
    <row r="2910" spans="2:7" x14ac:dyDescent="0.35">
      <c r="B2910" s="191">
        <v>44476</v>
      </c>
      <c r="C2910" s="72">
        <v>791.1</v>
      </c>
      <c r="D2910" s="192">
        <f t="shared" si="92"/>
        <v>1.1338404272536011</v>
      </c>
      <c r="E2910">
        <v>4.7500508026823152E-3</v>
      </c>
      <c r="F2910">
        <v>2907</v>
      </c>
      <c r="G2910">
        <f t="shared" ca="1" si="93"/>
        <v>8.1015289774899746E-3</v>
      </c>
    </row>
    <row r="2911" spans="2:7" x14ac:dyDescent="0.35">
      <c r="B2911" s="191">
        <v>43845</v>
      </c>
      <c r="C2911" s="72">
        <v>370.74</v>
      </c>
      <c r="D2911" s="192">
        <f t="shared" si="92"/>
        <v>33.942507068803017</v>
      </c>
      <c r="E2911">
        <v>4.7426759532778195E-3</v>
      </c>
      <c r="F2911">
        <v>2908</v>
      </c>
      <c r="G2911">
        <f t="shared" ca="1" si="93"/>
        <v>-1.2616774499785035E-2</v>
      </c>
    </row>
    <row r="2912" spans="2:7" x14ac:dyDescent="0.35">
      <c r="B2912" s="191">
        <v>36825</v>
      </c>
      <c r="C2912" s="72">
        <v>10.61</v>
      </c>
      <c r="D2912" s="192">
        <f t="shared" si="92"/>
        <v>-0.88898189808517314</v>
      </c>
      <c r="E2912">
        <v>4.7348484848483974E-3</v>
      </c>
      <c r="F2912">
        <v>2909</v>
      </c>
      <c r="G2912">
        <f t="shared" ca="1" si="93"/>
        <v>7.9860220627259552E-3</v>
      </c>
    </row>
    <row r="2913" spans="2:7" x14ac:dyDescent="0.35">
      <c r="B2913" s="191">
        <v>40415</v>
      </c>
      <c r="C2913" s="72">
        <v>95.57</v>
      </c>
      <c r="D2913" s="192">
        <f t="shared" si="92"/>
        <v>2.2124369747899157</v>
      </c>
      <c r="E2913">
        <v>4.7308662741798457E-3</v>
      </c>
      <c r="F2913">
        <v>2910</v>
      </c>
      <c r="G2913">
        <f t="shared" ca="1" si="93"/>
        <v>6.8924313497372817E-3</v>
      </c>
    </row>
    <row r="2914" spans="2:7" x14ac:dyDescent="0.35">
      <c r="B2914" s="191">
        <v>36496</v>
      </c>
      <c r="C2914" s="72">
        <v>29.75</v>
      </c>
      <c r="D2914" s="192">
        <f t="shared" si="92"/>
        <v>-0.97223829342490808</v>
      </c>
      <c r="E2914">
        <v>4.7281323877068626E-3</v>
      </c>
      <c r="F2914">
        <v>2911</v>
      </c>
      <c r="G2914">
        <f t="shared" ca="1" si="93"/>
        <v>3.2996064193933521E-2</v>
      </c>
    </row>
    <row r="2915" spans="2:7" x14ac:dyDescent="0.35">
      <c r="B2915" s="191">
        <v>45379</v>
      </c>
      <c r="C2915" s="72">
        <v>1071.6199999999999</v>
      </c>
      <c r="D2915" s="192">
        <f t="shared" si="92"/>
        <v>17.666086047726875</v>
      </c>
      <c r="E2915">
        <v>4.7253839374448159E-3</v>
      </c>
      <c r="F2915">
        <v>2912</v>
      </c>
      <c r="G2915">
        <f t="shared" ca="1" si="93"/>
        <v>-9.6057937141684775E-3</v>
      </c>
    </row>
    <row r="2916" spans="2:7" x14ac:dyDescent="0.35">
      <c r="B2916" s="191">
        <v>39986</v>
      </c>
      <c r="C2916" s="72">
        <v>57.41</v>
      </c>
      <c r="D2916" s="192">
        <f t="shared" si="92"/>
        <v>3.5907614579574032E-2</v>
      </c>
      <c r="E2916">
        <v>4.7252362618130928E-3</v>
      </c>
      <c r="F2916">
        <v>2913</v>
      </c>
      <c r="G2916">
        <f t="shared" ca="1" si="93"/>
        <v>-3.6220917751077865E-2</v>
      </c>
    </row>
    <row r="2917" spans="2:7" x14ac:dyDescent="0.35">
      <c r="B2917" s="191">
        <v>38980</v>
      </c>
      <c r="C2917" s="72">
        <v>55.42</v>
      </c>
      <c r="D2917" s="192">
        <f t="shared" si="92"/>
        <v>-0.84737407397207454</v>
      </c>
      <c r="E2917">
        <v>4.7135605511241518E-3</v>
      </c>
      <c r="F2917">
        <v>2914</v>
      </c>
      <c r="G2917">
        <f t="shared" ca="1" si="93"/>
        <v>-1.2390729010390253E-2</v>
      </c>
    </row>
    <row r="2918" spans="2:7" x14ac:dyDescent="0.35">
      <c r="B2918" s="191">
        <v>43861</v>
      </c>
      <c r="C2918" s="72">
        <v>363.11</v>
      </c>
      <c r="D2918" s="192">
        <f t="shared" si="92"/>
        <v>3.0291833111407014</v>
      </c>
      <c r="E2918">
        <v>4.7037990094351834E-3</v>
      </c>
      <c r="F2918">
        <v>2915</v>
      </c>
      <c r="G2918">
        <f t="shared" ca="1" si="93"/>
        <v>5.1818908271764582E-3</v>
      </c>
    </row>
    <row r="2919" spans="2:7" x14ac:dyDescent="0.35">
      <c r="B2919" s="191">
        <v>41082</v>
      </c>
      <c r="C2919" s="72">
        <v>90.12</v>
      </c>
      <c r="D2919" s="192">
        <f t="shared" si="92"/>
        <v>0.67727526521496384</v>
      </c>
      <c r="E2919">
        <v>4.6822742474916801E-3</v>
      </c>
      <c r="F2919">
        <v>2916</v>
      </c>
      <c r="G2919">
        <f t="shared" ca="1" si="93"/>
        <v>1.8023892230513087E-2</v>
      </c>
    </row>
    <row r="2920" spans="2:7" x14ac:dyDescent="0.35">
      <c r="B2920" s="191">
        <v>39106</v>
      </c>
      <c r="C2920" s="72">
        <v>53.73</v>
      </c>
      <c r="D2920" s="192">
        <f t="shared" si="92"/>
        <v>-7.4896694214876103E-2</v>
      </c>
      <c r="E2920">
        <v>4.674644727000743E-3</v>
      </c>
      <c r="F2920">
        <v>2917</v>
      </c>
      <c r="G2920">
        <f t="shared" ca="1" si="93"/>
        <v>5.262626379202431E-7</v>
      </c>
    </row>
    <row r="2921" spans="2:7" x14ac:dyDescent="0.35">
      <c r="B2921" s="191">
        <v>39672</v>
      </c>
      <c r="C2921" s="72">
        <v>58.08</v>
      </c>
      <c r="D2921" s="192">
        <f t="shared" si="92"/>
        <v>1.4516673701983955</v>
      </c>
      <c r="E2921">
        <v>4.6704722366373019E-3</v>
      </c>
      <c r="F2921">
        <v>2918</v>
      </c>
      <c r="G2921">
        <f t="shared" ca="1" si="93"/>
        <v>1.0658128263501595E-3</v>
      </c>
    </row>
    <row r="2922" spans="2:7" x14ac:dyDescent="0.35">
      <c r="B2922" s="191">
        <v>35787</v>
      </c>
      <c r="C2922" s="72">
        <v>23.69</v>
      </c>
      <c r="D2922" s="192">
        <f t="shared" si="92"/>
        <v>-0.81040416166466589</v>
      </c>
      <c r="E2922">
        <v>4.6649703138255116E-3</v>
      </c>
      <c r="F2922">
        <v>2919</v>
      </c>
      <c r="G2922">
        <f t="shared" ca="1" si="93"/>
        <v>-1.0776824202443426E-2</v>
      </c>
    </row>
    <row r="2923" spans="2:7" x14ac:dyDescent="0.35">
      <c r="B2923" s="191">
        <v>42219</v>
      </c>
      <c r="C2923" s="72">
        <v>124.95</v>
      </c>
      <c r="D2923" s="192">
        <f t="shared" si="92"/>
        <v>-0.52089723926380371</v>
      </c>
      <c r="E2923">
        <v>4.6635040604647848E-3</v>
      </c>
      <c r="F2923">
        <v>2920</v>
      </c>
      <c r="G2923">
        <f t="shared" ca="1" si="93"/>
        <v>1.4089934253388734E-3</v>
      </c>
    </row>
    <row r="2924" spans="2:7" x14ac:dyDescent="0.35">
      <c r="B2924" s="191">
        <v>43207</v>
      </c>
      <c r="C2924" s="72">
        <v>260.8</v>
      </c>
      <c r="D2924" s="192">
        <f t="shared" si="92"/>
        <v>14.118840579710145</v>
      </c>
      <c r="E2924">
        <v>4.6611965021765567E-3</v>
      </c>
      <c r="F2924">
        <v>2921</v>
      </c>
      <c r="G2924">
        <f t="shared" ca="1" si="93"/>
        <v>-4.2446326324829947E-2</v>
      </c>
    </row>
    <row r="2925" spans="2:7" x14ac:dyDescent="0.35">
      <c r="B2925" s="191">
        <v>35125</v>
      </c>
      <c r="C2925" s="72">
        <v>17.25</v>
      </c>
      <c r="D2925" s="192">
        <f t="shared" si="92"/>
        <v>-0.98590283169206883</v>
      </c>
      <c r="E2925">
        <v>4.659289458357474E-3</v>
      </c>
      <c r="F2925">
        <v>2922</v>
      </c>
      <c r="G2925">
        <f t="shared" ca="1" si="93"/>
        <v>-7.8731970372407419E-3</v>
      </c>
    </row>
    <row r="2926" spans="2:7" x14ac:dyDescent="0.35">
      <c r="B2926" s="191">
        <v>46157</v>
      </c>
      <c r="C2926" s="72">
        <v>1223.6500000000001</v>
      </c>
      <c r="D2926" s="192">
        <f t="shared" si="92"/>
        <v>22.577071290944126</v>
      </c>
      <c r="E2926">
        <v>4.6470003858816167E-3</v>
      </c>
      <c r="F2926">
        <v>2923</v>
      </c>
      <c r="G2926">
        <f t="shared" ca="1" si="93"/>
        <v>1.2080352748274535E-2</v>
      </c>
    </row>
    <row r="2927" spans="2:7" x14ac:dyDescent="0.35">
      <c r="B2927" s="191">
        <v>39042</v>
      </c>
      <c r="C2927" s="72">
        <v>51.9</v>
      </c>
      <c r="D2927" s="192">
        <f t="shared" si="92"/>
        <v>-0.52993388280047093</v>
      </c>
      <c r="E2927">
        <v>4.6457607433216808E-3</v>
      </c>
      <c r="F2927">
        <v>2924</v>
      </c>
      <c r="G2927">
        <f t="shared" ca="1" si="93"/>
        <v>-6.861566169210266E-3</v>
      </c>
    </row>
    <row r="2928" spans="2:7" x14ac:dyDescent="0.35">
      <c r="B2928" s="191">
        <v>41155</v>
      </c>
      <c r="C2928" s="72">
        <v>110.41</v>
      </c>
      <c r="D2928" s="192">
        <f t="shared" si="92"/>
        <v>-0.85991600796782419</v>
      </c>
      <c r="E2928">
        <v>4.6405823475885732E-3</v>
      </c>
      <c r="F2928">
        <v>2925</v>
      </c>
      <c r="G2928">
        <f t="shared" ca="1" si="93"/>
        <v>2.89391308333974E-2</v>
      </c>
    </row>
    <row r="2929" spans="2:7" x14ac:dyDescent="0.35">
      <c r="B2929" s="191">
        <v>44662</v>
      </c>
      <c r="C2929" s="72">
        <v>788.17</v>
      </c>
      <c r="D2929" s="192">
        <f t="shared" si="92"/>
        <v>-0.26634770224609283</v>
      </c>
      <c r="E2929">
        <v>4.6397205970454269E-3</v>
      </c>
      <c r="F2929">
        <v>2926</v>
      </c>
      <c r="G2929">
        <f t="shared" ca="1" si="93"/>
        <v>1.5070939908652655E-2</v>
      </c>
    </row>
    <row r="2930" spans="2:7" x14ac:dyDescent="0.35">
      <c r="B2930" s="191">
        <v>45824</v>
      </c>
      <c r="C2930" s="72">
        <v>1074.31</v>
      </c>
      <c r="D2930" s="192">
        <f t="shared" si="92"/>
        <v>4.8307191316146536</v>
      </c>
      <c r="E2930">
        <v>4.6383316968252597E-3</v>
      </c>
      <c r="F2930">
        <v>2927</v>
      </c>
      <c r="G2930">
        <f t="shared" ca="1" si="93"/>
        <v>-1.9249557377949523E-2</v>
      </c>
    </row>
    <row r="2931" spans="2:7" x14ac:dyDescent="0.35">
      <c r="B2931" s="191">
        <v>43549</v>
      </c>
      <c r="C2931" s="72">
        <v>184.25</v>
      </c>
      <c r="D2931" s="192">
        <f t="shared" si="92"/>
        <v>1.3558368495077358</v>
      </c>
      <c r="E2931">
        <v>4.6346782988004875E-3</v>
      </c>
      <c r="F2931">
        <v>2928</v>
      </c>
      <c r="G2931">
        <f t="shared" ca="1" si="93"/>
        <v>8.695297932319308E-3</v>
      </c>
    </row>
    <row r="2932" spans="2:7" x14ac:dyDescent="0.35">
      <c r="B2932" s="191">
        <v>40581</v>
      </c>
      <c r="C2932" s="72">
        <v>78.209999999999994</v>
      </c>
      <c r="D2932" s="192">
        <f t="shared" si="92"/>
        <v>-0.90645855758880522</v>
      </c>
      <c r="E2932">
        <v>4.6242774566473965E-3</v>
      </c>
      <c r="F2932">
        <v>2929</v>
      </c>
      <c r="G2932">
        <f t="shared" ca="1" si="93"/>
        <v>-1.5388832109267428E-2</v>
      </c>
    </row>
    <row r="2933" spans="2:7" x14ac:dyDescent="0.35">
      <c r="B2933" s="191">
        <v>44441</v>
      </c>
      <c r="C2933" s="72">
        <v>836.1</v>
      </c>
      <c r="D2933" s="192">
        <f t="shared" si="92"/>
        <v>33.881101376720906</v>
      </c>
      <c r="E2933">
        <v>4.6139427582727599E-3</v>
      </c>
      <c r="F2933">
        <v>2930</v>
      </c>
      <c r="G2933">
        <f t="shared" ca="1" si="93"/>
        <v>1.1888147659957845E-2</v>
      </c>
    </row>
    <row r="2934" spans="2:7" x14ac:dyDescent="0.35">
      <c r="B2934" s="191">
        <v>35816</v>
      </c>
      <c r="C2934" s="72">
        <v>23.97</v>
      </c>
      <c r="D2934" s="192">
        <f t="shared" si="92"/>
        <v>-0.81040892193308556</v>
      </c>
      <c r="E2934">
        <v>4.6102263202012495E-3</v>
      </c>
      <c r="F2934">
        <v>2931</v>
      </c>
      <c r="G2934">
        <f t="shared" ca="1" si="93"/>
        <v>-8.6751993365183756E-4</v>
      </c>
    </row>
    <row r="2935" spans="2:7" x14ac:dyDescent="0.35">
      <c r="B2935" s="191">
        <v>42606</v>
      </c>
      <c r="C2935" s="72">
        <v>126.43</v>
      </c>
      <c r="D2935" s="192">
        <f t="shared" si="92"/>
        <v>5.4439347604485215</v>
      </c>
      <c r="E2935">
        <v>4.608661104489542E-3</v>
      </c>
      <c r="F2935">
        <v>2932</v>
      </c>
      <c r="G2935">
        <f t="shared" ca="1" si="93"/>
        <v>-2.9131440915983566E-4</v>
      </c>
    </row>
    <row r="2936" spans="2:7" x14ac:dyDescent="0.35">
      <c r="B2936" s="191">
        <v>37910</v>
      </c>
      <c r="C2936" s="72">
        <v>19.62</v>
      </c>
      <c r="D2936" s="192">
        <f t="shared" si="92"/>
        <v>-0.35966057441253263</v>
      </c>
      <c r="E2936">
        <v>4.6082949308756671E-3</v>
      </c>
      <c r="F2936">
        <v>2933</v>
      </c>
      <c r="G2936">
        <f t="shared" ca="1" si="93"/>
        <v>8.2240342538615532E-3</v>
      </c>
    </row>
    <row r="2937" spans="2:7" x14ac:dyDescent="0.35">
      <c r="B2937" s="191">
        <v>38240</v>
      </c>
      <c r="C2937" s="72">
        <v>30.64</v>
      </c>
      <c r="D2937" s="192">
        <f t="shared" si="92"/>
        <v>0.39526411657559191</v>
      </c>
      <c r="E2937">
        <v>4.5901639344263501E-3</v>
      </c>
      <c r="F2937">
        <v>2934</v>
      </c>
      <c r="G2937">
        <f t="shared" ca="1" si="93"/>
        <v>3.824357612168449E-2</v>
      </c>
    </row>
    <row r="2938" spans="2:7" x14ac:dyDescent="0.35">
      <c r="B2938" s="191">
        <v>36343</v>
      </c>
      <c r="C2938" s="72">
        <v>21.96</v>
      </c>
      <c r="D2938" s="192">
        <f t="shared" si="92"/>
        <v>-0.60036396724294816</v>
      </c>
      <c r="E2938">
        <v>4.5745654162854255E-3</v>
      </c>
      <c r="F2938">
        <v>2935</v>
      </c>
      <c r="G2938">
        <f t="shared" ca="1" si="93"/>
        <v>-2.0154912430407866E-2</v>
      </c>
    </row>
    <row r="2939" spans="2:7" x14ac:dyDescent="0.35">
      <c r="B2939" s="191">
        <v>39930</v>
      </c>
      <c r="C2939" s="72">
        <v>54.95</v>
      </c>
      <c r="D2939" s="192">
        <f t="shared" si="92"/>
        <v>-0.95371462264150941</v>
      </c>
      <c r="E2939">
        <v>4.5703839122486212E-3</v>
      </c>
      <c r="F2939">
        <v>2936</v>
      </c>
      <c r="G2939">
        <f t="shared" ca="1" si="93"/>
        <v>-5.4414408705866432E-2</v>
      </c>
    </row>
    <row r="2940" spans="2:7" x14ac:dyDescent="0.35">
      <c r="B2940" s="191">
        <v>46167</v>
      </c>
      <c r="C2940" s="72">
        <v>1187.2</v>
      </c>
      <c r="D2940" s="192">
        <f t="shared" si="92"/>
        <v>20.59330665696617</v>
      </c>
      <c r="E2940">
        <v>4.5693010661702615E-3</v>
      </c>
      <c r="F2940">
        <v>2937</v>
      </c>
      <c r="G2940">
        <f t="shared" ca="1" si="93"/>
        <v>-3.7630964738246749E-3</v>
      </c>
    </row>
    <row r="2941" spans="2:7" x14ac:dyDescent="0.35">
      <c r="B2941" s="191">
        <v>38985</v>
      </c>
      <c r="C2941" s="72">
        <v>54.98</v>
      </c>
      <c r="D2941" s="192">
        <f t="shared" si="92"/>
        <v>2.57012987012987</v>
      </c>
      <c r="E2941">
        <v>4.5678786771423674E-3</v>
      </c>
      <c r="F2941">
        <v>2938</v>
      </c>
      <c r="G2941">
        <f t="shared" ca="1" si="93"/>
        <v>-3.3043618690391421E-2</v>
      </c>
    </row>
    <row r="2942" spans="2:7" x14ac:dyDescent="0.35">
      <c r="B2942" s="191">
        <v>35314</v>
      </c>
      <c r="C2942" s="72">
        <v>15.4</v>
      </c>
      <c r="D2942" s="192">
        <f t="shared" si="92"/>
        <v>-0.76687859521646984</v>
      </c>
      <c r="E2942">
        <v>4.5662100456620447E-3</v>
      </c>
      <c r="F2942">
        <v>2939</v>
      </c>
      <c r="G2942">
        <f t="shared" ca="1" si="93"/>
        <v>-1.857440286490656E-2</v>
      </c>
    </row>
    <row r="2943" spans="2:7" x14ac:dyDescent="0.35">
      <c r="B2943" s="191">
        <v>39567</v>
      </c>
      <c r="C2943" s="72">
        <v>66.06</v>
      </c>
      <c r="D2943" s="192">
        <f t="shared" si="92"/>
        <v>3.9969742813918305</v>
      </c>
      <c r="E2943">
        <v>4.5620437956204185E-3</v>
      </c>
      <c r="F2943">
        <v>2940</v>
      </c>
      <c r="G2943">
        <f t="shared" ca="1" si="93"/>
        <v>1.4083288970018575E-2</v>
      </c>
    </row>
    <row r="2944" spans="2:7" x14ac:dyDescent="0.35">
      <c r="B2944" s="191">
        <v>37015</v>
      </c>
      <c r="C2944" s="72">
        <v>13.22</v>
      </c>
      <c r="D2944" s="192">
        <f t="shared" si="92"/>
        <v>0.19963702359346658</v>
      </c>
      <c r="E2944">
        <v>4.5592705167174508E-3</v>
      </c>
      <c r="F2944">
        <v>2941</v>
      </c>
      <c r="G2944">
        <f t="shared" ca="1" si="93"/>
        <v>-1.3717849416371976E-2</v>
      </c>
    </row>
    <row r="2945" spans="2:7" x14ac:dyDescent="0.35">
      <c r="B2945" s="191">
        <v>36816</v>
      </c>
      <c r="C2945" s="72">
        <v>11.02</v>
      </c>
      <c r="D2945" s="192">
        <f t="shared" si="92"/>
        <v>-0.44483627204030229</v>
      </c>
      <c r="E2945">
        <v>4.5578851412944044E-3</v>
      </c>
      <c r="F2945">
        <v>2942</v>
      </c>
      <c r="G2945">
        <f t="shared" ca="1" si="93"/>
        <v>-6.9061725264829791E-3</v>
      </c>
    </row>
    <row r="2946" spans="2:7" x14ac:dyDescent="0.35">
      <c r="B2946" s="191">
        <v>35586</v>
      </c>
      <c r="C2946" s="72">
        <v>19.850000000000001</v>
      </c>
      <c r="D2946" s="192">
        <f t="shared" si="92"/>
        <v>-0.6785945595854922</v>
      </c>
      <c r="E2946">
        <v>4.5546558704452345E-3</v>
      </c>
      <c r="F2946">
        <v>2943</v>
      </c>
      <c r="G2946">
        <f t="shared" ca="1" si="93"/>
        <v>-1.9273740580740335E-2</v>
      </c>
    </row>
    <row r="2947" spans="2:7" x14ac:dyDescent="0.35">
      <c r="B2947" s="191">
        <v>39507</v>
      </c>
      <c r="C2947" s="72">
        <v>61.76</v>
      </c>
      <c r="D2947" s="192">
        <f t="shared" si="92"/>
        <v>-0.68227183866652941</v>
      </c>
      <c r="E2947">
        <v>4.5543266102798796E-3</v>
      </c>
      <c r="F2947">
        <v>2944</v>
      </c>
      <c r="G2947">
        <f t="shared" ca="1" si="93"/>
        <v>1.0139895050465104E-2</v>
      </c>
    </row>
    <row r="2948" spans="2:7" x14ac:dyDescent="0.35">
      <c r="B2948" s="191">
        <v>43019</v>
      </c>
      <c r="C2948" s="72">
        <v>194.38</v>
      </c>
      <c r="D2948" s="192">
        <f t="shared" ref="D2948:D3011" si="94">C2948/C2949-1</f>
        <v>13.659125188536953</v>
      </c>
      <c r="E2948">
        <v>4.5478036175710113E-3</v>
      </c>
      <c r="F2948">
        <v>2945</v>
      </c>
      <c r="G2948">
        <f t="shared" ca="1" si="93"/>
        <v>2.1345369028949262E-4</v>
      </c>
    </row>
    <row r="2949" spans="2:7" x14ac:dyDescent="0.35">
      <c r="B2949" s="191">
        <v>35355</v>
      </c>
      <c r="C2949" s="72">
        <v>13.26</v>
      </c>
      <c r="D2949" s="192">
        <f t="shared" si="94"/>
        <v>-0.40027137042062411</v>
      </c>
      <c r="E2949">
        <v>4.5454545454546302E-3</v>
      </c>
      <c r="F2949">
        <v>2946</v>
      </c>
      <c r="G2949">
        <f t="shared" ref="G2949:G3012" ca="1" si="95">_xlfn.NORM.INV(RAND(),M$5,M$6)</f>
        <v>2.5525354591508481E-2</v>
      </c>
    </row>
    <row r="2950" spans="2:7" x14ac:dyDescent="0.35">
      <c r="B2950" s="191">
        <v>35933</v>
      </c>
      <c r="C2950" s="72">
        <v>22.11</v>
      </c>
      <c r="D2950" s="192">
        <f t="shared" si="94"/>
        <v>0.99189189189189197</v>
      </c>
      <c r="E2950">
        <v>4.5433893684687643E-3</v>
      </c>
      <c r="F2950">
        <v>2947</v>
      </c>
      <c r="G2950">
        <f t="shared" ca="1" si="95"/>
        <v>-2.4385840508781283E-2</v>
      </c>
    </row>
    <row r="2951" spans="2:7" x14ac:dyDescent="0.35">
      <c r="B2951" s="191">
        <v>37126</v>
      </c>
      <c r="C2951" s="72">
        <v>11.1</v>
      </c>
      <c r="D2951" s="192">
        <f t="shared" si="94"/>
        <v>-0.88660741648789454</v>
      </c>
      <c r="E2951">
        <v>4.5248868778280382E-3</v>
      </c>
      <c r="F2951">
        <v>2948</v>
      </c>
      <c r="G2951">
        <f t="shared" ca="1" si="95"/>
        <v>6.8882365887494405E-3</v>
      </c>
    </row>
    <row r="2952" spans="2:7" x14ac:dyDescent="0.35">
      <c r="B2952" s="191">
        <v>40379</v>
      </c>
      <c r="C2952" s="72">
        <v>97.89</v>
      </c>
      <c r="D2952" s="192">
        <f t="shared" si="94"/>
        <v>7.7793721973094172</v>
      </c>
      <c r="E2952">
        <v>4.5151359671626867E-3</v>
      </c>
      <c r="F2952">
        <v>2949</v>
      </c>
      <c r="G2952">
        <f t="shared" ca="1" si="95"/>
        <v>3.2071019965769158E-2</v>
      </c>
    </row>
    <row r="2953" spans="2:7" x14ac:dyDescent="0.35">
      <c r="B2953" s="191">
        <v>37413</v>
      </c>
      <c r="C2953" s="72">
        <v>11.15</v>
      </c>
      <c r="D2953" s="192">
        <f t="shared" si="94"/>
        <v>-0.98623235827972389</v>
      </c>
      <c r="E2953">
        <v>4.5045045045044585E-3</v>
      </c>
      <c r="F2953">
        <v>2950</v>
      </c>
      <c r="G2953">
        <f t="shared" ca="1" si="95"/>
        <v>1.581816086849757E-2</v>
      </c>
    </row>
    <row r="2954" spans="2:7" x14ac:dyDescent="0.35">
      <c r="B2954" s="191">
        <v>44809</v>
      </c>
      <c r="C2954" s="72">
        <v>809.87</v>
      </c>
      <c r="D2954" s="192">
        <f t="shared" si="94"/>
        <v>71.568996415770613</v>
      </c>
      <c r="E2954">
        <v>4.502381424885904E-3</v>
      </c>
      <c r="F2954">
        <v>2951</v>
      </c>
      <c r="G2954">
        <f t="shared" ca="1" si="95"/>
        <v>7.7907506885180637E-3</v>
      </c>
    </row>
    <row r="2955" spans="2:7" x14ac:dyDescent="0.35">
      <c r="B2955" s="191">
        <v>37477</v>
      </c>
      <c r="C2955" s="72">
        <v>11.16</v>
      </c>
      <c r="D2955" s="192">
        <f t="shared" si="94"/>
        <v>-0.97866034380557199</v>
      </c>
      <c r="E2955">
        <v>4.5004500450045448E-3</v>
      </c>
      <c r="F2955">
        <v>2952</v>
      </c>
      <c r="G2955">
        <f t="shared" ca="1" si="95"/>
        <v>3.1058240817469836E-2</v>
      </c>
    </row>
    <row r="2956" spans="2:7" x14ac:dyDescent="0.35">
      <c r="B2956" s="191">
        <v>44062</v>
      </c>
      <c r="C2956" s="72">
        <v>522.97</v>
      </c>
      <c r="D2956" s="192">
        <f t="shared" si="94"/>
        <v>45.777280858676214</v>
      </c>
      <c r="E2956">
        <v>4.494554674144835E-3</v>
      </c>
      <c r="F2956">
        <v>2953</v>
      </c>
      <c r="G2956">
        <f t="shared" ca="1" si="95"/>
        <v>-5.115036228163867E-3</v>
      </c>
    </row>
    <row r="2957" spans="2:7" x14ac:dyDescent="0.35">
      <c r="B2957" s="191">
        <v>37363</v>
      </c>
      <c r="C2957" s="72">
        <v>11.18</v>
      </c>
      <c r="D2957" s="192">
        <f t="shared" si="94"/>
        <v>-0.92779177162048698</v>
      </c>
      <c r="E2957">
        <v>4.4923629829289879E-3</v>
      </c>
      <c r="F2957">
        <v>2954</v>
      </c>
      <c r="G2957">
        <f t="shared" ca="1" si="95"/>
        <v>-1.8161249437979158E-3</v>
      </c>
    </row>
    <row r="2958" spans="2:7" x14ac:dyDescent="0.35">
      <c r="B2958" s="191">
        <v>42944</v>
      </c>
      <c r="C2958" s="72">
        <v>154.83000000000001</v>
      </c>
      <c r="D2958" s="192">
        <f t="shared" si="94"/>
        <v>12.77491103202847</v>
      </c>
      <c r="E2958">
        <v>4.4764499805374225E-3</v>
      </c>
      <c r="F2958">
        <v>2955</v>
      </c>
      <c r="G2958">
        <f t="shared" ca="1" si="95"/>
        <v>-3.1565478000381043E-2</v>
      </c>
    </row>
    <row r="2959" spans="2:7" x14ac:dyDescent="0.35">
      <c r="B2959" s="191">
        <v>37670</v>
      </c>
      <c r="C2959" s="72">
        <v>11.24</v>
      </c>
      <c r="D2959" s="192">
        <f t="shared" si="94"/>
        <v>-0.9879565836985289</v>
      </c>
      <c r="E2959">
        <v>4.4682752457552155E-3</v>
      </c>
      <c r="F2959">
        <v>2956</v>
      </c>
      <c r="G2959">
        <f t="shared" ca="1" si="95"/>
        <v>-7.5734449485794879E-3</v>
      </c>
    </row>
    <row r="2960" spans="2:7" x14ac:dyDescent="0.35">
      <c r="B2960" s="191">
        <v>45275</v>
      </c>
      <c r="C2960" s="72">
        <v>933.29</v>
      </c>
      <c r="D2960" s="192">
        <f t="shared" si="94"/>
        <v>81.959111111111113</v>
      </c>
      <c r="E2960">
        <v>4.46649589943382E-3</v>
      </c>
      <c r="F2960">
        <v>2957</v>
      </c>
      <c r="G2960">
        <f t="shared" ca="1" si="95"/>
        <v>-2.4163452133034351E-3</v>
      </c>
    </row>
    <row r="2961" spans="2:7" x14ac:dyDescent="0.35">
      <c r="B2961" s="191">
        <v>37481</v>
      </c>
      <c r="C2961" s="72">
        <v>11.25</v>
      </c>
      <c r="D2961" s="192">
        <f t="shared" si="94"/>
        <v>-0.98386518465399786</v>
      </c>
      <c r="E2961">
        <v>4.4642857142858094E-3</v>
      </c>
      <c r="F2961">
        <v>2958</v>
      </c>
      <c r="G2961">
        <f t="shared" ca="1" si="95"/>
        <v>8.0873086803186205E-3</v>
      </c>
    </row>
    <row r="2962" spans="2:7" x14ac:dyDescent="0.35">
      <c r="B2962" s="191">
        <v>44971</v>
      </c>
      <c r="C2962" s="72">
        <v>697.25</v>
      </c>
      <c r="D2962" s="192">
        <f t="shared" si="94"/>
        <v>4.9370742506811993</v>
      </c>
      <c r="E2962">
        <v>4.4514233029848693E-3</v>
      </c>
      <c r="F2962">
        <v>2959</v>
      </c>
      <c r="G2962">
        <f t="shared" ca="1" si="95"/>
        <v>7.5926756193922E-3</v>
      </c>
    </row>
    <row r="2963" spans="2:7" x14ac:dyDescent="0.35">
      <c r="B2963" s="191">
        <v>42195</v>
      </c>
      <c r="C2963" s="72">
        <v>117.44</v>
      </c>
      <c r="D2963" s="192">
        <f t="shared" si="94"/>
        <v>-1.8962492690669075E-2</v>
      </c>
      <c r="E2963">
        <v>4.4474854601437297E-3</v>
      </c>
      <c r="F2963">
        <v>2960</v>
      </c>
      <c r="G2963">
        <f t="shared" ca="1" si="95"/>
        <v>2.2266315101338245E-2</v>
      </c>
    </row>
    <row r="2964" spans="2:7" x14ac:dyDescent="0.35">
      <c r="B2964" s="191">
        <v>42334</v>
      </c>
      <c r="C2964" s="72">
        <v>119.71</v>
      </c>
      <c r="D2964" s="192">
        <f t="shared" si="94"/>
        <v>-0.86277139647385193</v>
      </c>
      <c r="E2964">
        <v>4.447054874978873E-3</v>
      </c>
      <c r="F2964">
        <v>2961</v>
      </c>
      <c r="G2964">
        <f t="shared" ca="1" si="95"/>
        <v>-1.5790691510179505E-2</v>
      </c>
    </row>
    <row r="2965" spans="2:7" x14ac:dyDescent="0.35">
      <c r="B2965" s="191">
        <v>45211</v>
      </c>
      <c r="C2965" s="72">
        <v>872.34</v>
      </c>
      <c r="D2965" s="192">
        <f t="shared" si="94"/>
        <v>0.29853079087214773</v>
      </c>
      <c r="E2965">
        <v>4.4445467943994288E-3</v>
      </c>
      <c r="F2965">
        <v>2962</v>
      </c>
      <c r="G2965">
        <f t="shared" ca="1" si="95"/>
        <v>6.9643565616040138E-3</v>
      </c>
    </row>
    <row r="2966" spans="2:7" x14ac:dyDescent="0.35">
      <c r="B2966" s="191">
        <v>44601</v>
      </c>
      <c r="C2966" s="72">
        <v>671.79</v>
      </c>
      <c r="D2966" s="192">
        <f t="shared" si="94"/>
        <v>5.0608985925658603</v>
      </c>
      <c r="E2966">
        <v>4.440656678927013E-3</v>
      </c>
      <c r="F2966">
        <v>2963</v>
      </c>
      <c r="G2966">
        <f t="shared" ca="1" si="95"/>
        <v>2.7751076074661856E-2</v>
      </c>
    </row>
    <row r="2967" spans="2:7" x14ac:dyDescent="0.35">
      <c r="B2967" s="191">
        <v>42530</v>
      </c>
      <c r="C2967" s="72">
        <v>110.84</v>
      </c>
      <c r="D2967" s="192">
        <f t="shared" si="94"/>
        <v>3.0750000000000002</v>
      </c>
      <c r="E2967">
        <v>4.4404168554599277E-3</v>
      </c>
      <c r="F2967">
        <v>2964</v>
      </c>
      <c r="G2967">
        <f t="shared" ca="1" si="95"/>
        <v>-9.5994601159030499E-3</v>
      </c>
    </row>
    <row r="2968" spans="2:7" x14ac:dyDescent="0.35">
      <c r="B2968" s="191">
        <v>35681</v>
      </c>
      <c r="C2968" s="72">
        <v>27.2</v>
      </c>
      <c r="D2968" s="192">
        <f t="shared" si="94"/>
        <v>1</v>
      </c>
      <c r="E2968">
        <v>4.4313146233383449E-3</v>
      </c>
      <c r="F2968">
        <v>2965</v>
      </c>
      <c r="G2968">
        <f t="shared" ca="1" si="95"/>
        <v>-1.277035639726519E-2</v>
      </c>
    </row>
    <row r="2969" spans="2:7" x14ac:dyDescent="0.35">
      <c r="B2969" s="191">
        <v>35366</v>
      </c>
      <c r="C2969" s="72">
        <v>13.6</v>
      </c>
      <c r="D2969" s="192">
        <f t="shared" si="94"/>
        <v>-0.98046033159966672</v>
      </c>
      <c r="E2969">
        <v>4.4313146233383449E-3</v>
      </c>
      <c r="F2969">
        <v>2966</v>
      </c>
      <c r="G2969">
        <f t="shared" ca="1" si="95"/>
        <v>-4.5197020610142071E-3</v>
      </c>
    </row>
    <row r="2970" spans="2:7" x14ac:dyDescent="0.35">
      <c r="B2970" s="191">
        <v>44708</v>
      </c>
      <c r="C2970" s="72">
        <v>696.02</v>
      </c>
      <c r="D2970" s="192">
        <f t="shared" si="94"/>
        <v>-0.37305662144877416</v>
      </c>
      <c r="E2970">
        <v>4.430334078937781E-3</v>
      </c>
      <c r="F2970">
        <v>2967</v>
      </c>
      <c r="G2970">
        <f t="shared" ca="1" si="95"/>
        <v>6.246691531920691E-3</v>
      </c>
    </row>
    <row r="2971" spans="2:7" x14ac:dyDescent="0.35">
      <c r="B2971" s="191">
        <v>45398</v>
      </c>
      <c r="C2971" s="72">
        <v>1110.18</v>
      </c>
      <c r="D2971" s="192">
        <f t="shared" si="94"/>
        <v>33.856514913657769</v>
      </c>
      <c r="E2971">
        <v>4.4241782699563359E-3</v>
      </c>
      <c r="F2971">
        <v>2968</v>
      </c>
      <c r="G2971">
        <f t="shared" ca="1" si="95"/>
        <v>-5.9603585018098331E-3</v>
      </c>
    </row>
    <row r="2972" spans="2:7" x14ac:dyDescent="0.35">
      <c r="B2972" s="191">
        <v>38322</v>
      </c>
      <c r="C2972" s="72">
        <v>31.85</v>
      </c>
      <c r="D2972" s="192">
        <f t="shared" si="94"/>
        <v>-0.6413692151784709</v>
      </c>
      <c r="E2972">
        <v>4.4150110375276164E-3</v>
      </c>
      <c r="F2972">
        <v>2969</v>
      </c>
      <c r="G2972">
        <f t="shared" ca="1" si="95"/>
        <v>3.6523004462196598E-2</v>
      </c>
    </row>
    <row r="2973" spans="2:7" x14ac:dyDescent="0.35">
      <c r="B2973" s="191">
        <v>40318</v>
      </c>
      <c r="C2973" s="72">
        <v>88.81</v>
      </c>
      <c r="D2973" s="192">
        <f t="shared" si="94"/>
        <v>-0.82982351926725051</v>
      </c>
      <c r="E2973">
        <v>4.4107667948427576E-3</v>
      </c>
      <c r="F2973">
        <v>2970</v>
      </c>
      <c r="G2973">
        <f t="shared" ca="1" si="95"/>
        <v>1.8253535935751766E-2</v>
      </c>
    </row>
    <row r="2974" spans="2:7" x14ac:dyDescent="0.35">
      <c r="B2974" s="191">
        <v>44071</v>
      </c>
      <c r="C2974" s="72">
        <v>521.87</v>
      </c>
      <c r="D2974" s="192">
        <f t="shared" si="94"/>
        <v>1.136010150622135</v>
      </c>
      <c r="E2974">
        <v>4.4074059817544864E-3</v>
      </c>
      <c r="F2974">
        <v>2971</v>
      </c>
      <c r="G2974">
        <f t="shared" ca="1" si="95"/>
        <v>2.4604672335832058E-2</v>
      </c>
    </row>
    <row r="2975" spans="2:7" x14ac:dyDescent="0.35">
      <c r="B2975" s="191">
        <v>43180</v>
      </c>
      <c r="C2975" s="72">
        <v>244.32</v>
      </c>
      <c r="D2975" s="192">
        <f t="shared" si="94"/>
        <v>20.394045534150614</v>
      </c>
      <c r="E2975">
        <v>4.3987667009248721E-3</v>
      </c>
      <c r="F2975">
        <v>2972</v>
      </c>
      <c r="G2975">
        <f t="shared" ca="1" si="95"/>
        <v>4.5193791598274191E-2</v>
      </c>
    </row>
    <row r="2976" spans="2:7" x14ac:dyDescent="0.35">
      <c r="B2976" s="191">
        <v>37085</v>
      </c>
      <c r="C2976" s="72">
        <v>11.42</v>
      </c>
      <c r="D2976" s="192">
        <f t="shared" si="94"/>
        <v>-0.7734576472922039</v>
      </c>
      <c r="E2976">
        <v>4.3975373790678951E-3</v>
      </c>
      <c r="F2976">
        <v>2973</v>
      </c>
      <c r="G2976">
        <f t="shared" ca="1" si="95"/>
        <v>1.8609807544151288E-3</v>
      </c>
    </row>
    <row r="2977" spans="2:7" x14ac:dyDescent="0.35">
      <c r="B2977" s="191">
        <v>39316</v>
      </c>
      <c r="C2977" s="72">
        <v>50.41</v>
      </c>
      <c r="D2977" s="192">
        <f t="shared" si="94"/>
        <v>-0.93082580893048272</v>
      </c>
      <c r="E2977">
        <v>4.3833432954771823E-3</v>
      </c>
      <c r="F2977">
        <v>2974</v>
      </c>
      <c r="G2977">
        <f t="shared" ca="1" si="95"/>
        <v>-2.6188187215017558E-2</v>
      </c>
    </row>
    <row r="2978" spans="2:7" x14ac:dyDescent="0.35">
      <c r="B2978" s="191">
        <v>44410</v>
      </c>
      <c r="C2978" s="72">
        <v>728.74</v>
      </c>
      <c r="D2978" s="192">
        <f t="shared" si="94"/>
        <v>4.9722996230126215</v>
      </c>
      <c r="E2978">
        <v>4.3689788717835576E-3</v>
      </c>
      <c r="F2978">
        <v>2975</v>
      </c>
      <c r="G2978">
        <f t="shared" ca="1" si="95"/>
        <v>6.4840293020194508E-3</v>
      </c>
    </row>
    <row r="2979" spans="2:7" x14ac:dyDescent="0.35">
      <c r="B2979" s="191">
        <v>42338</v>
      </c>
      <c r="C2979" s="72">
        <v>122.02</v>
      </c>
      <c r="D2979" s="192">
        <f t="shared" si="94"/>
        <v>4.2960069444444446</v>
      </c>
      <c r="E2979">
        <v>4.3624989711088524E-3</v>
      </c>
      <c r="F2979">
        <v>2976</v>
      </c>
      <c r="G2979">
        <f t="shared" ca="1" si="95"/>
        <v>1.2806762662875182E-3</v>
      </c>
    </row>
    <row r="2980" spans="2:7" x14ac:dyDescent="0.35">
      <c r="B2980" s="191">
        <v>37972</v>
      </c>
      <c r="C2980" s="72">
        <v>23.04</v>
      </c>
      <c r="D2980" s="192">
        <f t="shared" si="94"/>
        <v>-0.75027097333622372</v>
      </c>
      <c r="E2980">
        <v>4.3591979075849885E-3</v>
      </c>
      <c r="F2980">
        <v>2977</v>
      </c>
      <c r="G2980">
        <f t="shared" ca="1" si="95"/>
        <v>4.6204163942011919E-2</v>
      </c>
    </row>
    <row r="2981" spans="2:7" x14ac:dyDescent="0.35">
      <c r="B2981" s="191">
        <v>40511</v>
      </c>
      <c r="C2981" s="72">
        <v>92.26</v>
      </c>
      <c r="D2981" s="192">
        <f t="shared" si="94"/>
        <v>0.47947402180885201</v>
      </c>
      <c r="E2981">
        <v>4.3544524276073471E-3</v>
      </c>
      <c r="F2981">
        <v>2978</v>
      </c>
      <c r="G2981">
        <f t="shared" ca="1" si="95"/>
        <v>1.6188101240250018E-2</v>
      </c>
    </row>
    <row r="2982" spans="2:7" x14ac:dyDescent="0.35">
      <c r="B2982" s="191">
        <v>39464</v>
      </c>
      <c r="C2982" s="72">
        <v>62.36</v>
      </c>
      <c r="D2982" s="192">
        <f t="shared" si="94"/>
        <v>-0.91163634302556251</v>
      </c>
      <c r="E2982">
        <v>4.3485263327427415E-3</v>
      </c>
      <c r="F2982">
        <v>2979</v>
      </c>
      <c r="G2982">
        <f t="shared" ca="1" si="95"/>
        <v>-2.0693747925035521E-3</v>
      </c>
    </row>
    <row r="2983" spans="2:7" x14ac:dyDescent="0.35">
      <c r="B2983" s="191">
        <v>44963</v>
      </c>
      <c r="C2983" s="72">
        <v>705.72</v>
      </c>
      <c r="D2983" s="192">
        <f t="shared" si="94"/>
        <v>-4.7135546764241254E-2</v>
      </c>
      <c r="E2983">
        <v>4.3405866196082332E-3</v>
      </c>
      <c r="F2983">
        <v>2980</v>
      </c>
      <c r="G2983">
        <f t="shared" ca="1" si="95"/>
        <v>1.469285707363915E-2</v>
      </c>
    </row>
    <row r="2984" spans="2:7" x14ac:dyDescent="0.35">
      <c r="B2984" s="191">
        <v>44756</v>
      </c>
      <c r="C2984" s="72">
        <v>740.63</v>
      </c>
      <c r="D2984" s="192">
        <f t="shared" si="94"/>
        <v>5.3957685664939552</v>
      </c>
      <c r="E2984">
        <v>4.339394925620077E-3</v>
      </c>
      <c r="F2984">
        <v>2981</v>
      </c>
      <c r="G2984">
        <f t="shared" ca="1" si="95"/>
        <v>1.5785945240980186E-2</v>
      </c>
    </row>
    <row r="2985" spans="2:7" x14ac:dyDescent="0.35">
      <c r="B2985" s="191">
        <v>42759</v>
      </c>
      <c r="C2985" s="72">
        <v>115.8</v>
      </c>
      <c r="D2985" s="192">
        <f t="shared" si="94"/>
        <v>-0.85210350200515972</v>
      </c>
      <c r="E2985">
        <v>4.3365134431916363E-3</v>
      </c>
      <c r="F2985">
        <v>2982</v>
      </c>
      <c r="G2985">
        <f t="shared" ca="1" si="95"/>
        <v>-3.1141440154458994E-3</v>
      </c>
    </row>
    <row r="2986" spans="2:7" x14ac:dyDescent="0.35">
      <c r="B2986" s="191">
        <v>44803</v>
      </c>
      <c r="C2986" s="72">
        <v>782.98</v>
      </c>
      <c r="D2986" s="192">
        <f t="shared" si="94"/>
        <v>55.289000718907261</v>
      </c>
      <c r="E2986">
        <v>4.3355566957414826E-3</v>
      </c>
      <c r="F2986">
        <v>2983</v>
      </c>
      <c r="G2986">
        <f t="shared" ca="1" si="95"/>
        <v>7.3664211162108425E-4</v>
      </c>
    </row>
    <row r="2987" spans="2:7" x14ac:dyDescent="0.35">
      <c r="B2987" s="191">
        <v>37733</v>
      </c>
      <c r="C2987" s="72">
        <v>13.91</v>
      </c>
      <c r="D2987" s="192">
        <f t="shared" si="94"/>
        <v>-0.86676245210727965</v>
      </c>
      <c r="E2987">
        <v>4.3321299638989785E-3</v>
      </c>
      <c r="F2987">
        <v>2984</v>
      </c>
      <c r="G2987">
        <f t="shared" ca="1" si="95"/>
        <v>2.7331129486779727E-2</v>
      </c>
    </row>
    <row r="2988" spans="2:7" x14ac:dyDescent="0.35">
      <c r="B2988" s="191">
        <v>40430</v>
      </c>
      <c r="C2988" s="72">
        <v>104.4</v>
      </c>
      <c r="D2988" s="192">
        <f t="shared" si="94"/>
        <v>-0.23784494086727981</v>
      </c>
      <c r="E2988">
        <v>4.3290043290042934E-3</v>
      </c>
      <c r="F2988">
        <v>2985</v>
      </c>
      <c r="G2988">
        <f t="shared" ca="1" si="95"/>
        <v>-6.5491831547319053E-3</v>
      </c>
    </row>
    <row r="2989" spans="2:7" x14ac:dyDescent="0.35">
      <c r="B2989" s="191">
        <v>42849</v>
      </c>
      <c r="C2989" s="72">
        <v>136.97999999999999</v>
      </c>
      <c r="D2989" s="192">
        <f t="shared" si="94"/>
        <v>10.7984496124031</v>
      </c>
      <c r="E2989">
        <v>4.3258303394677622E-3</v>
      </c>
      <c r="F2989">
        <v>2986</v>
      </c>
      <c r="G2989">
        <f t="shared" ca="1" si="95"/>
        <v>-2.8348694059406204E-3</v>
      </c>
    </row>
    <row r="2990" spans="2:7" x14ac:dyDescent="0.35">
      <c r="B2990" s="191">
        <v>37335</v>
      </c>
      <c r="C2990" s="72">
        <v>11.61</v>
      </c>
      <c r="D2990" s="192">
        <f t="shared" si="94"/>
        <v>-0.37547068316299093</v>
      </c>
      <c r="E2990">
        <v>4.325259515570945E-3</v>
      </c>
      <c r="F2990">
        <v>2987</v>
      </c>
      <c r="G2990">
        <f t="shared" ca="1" si="95"/>
        <v>-3.3268467699717127E-2</v>
      </c>
    </row>
    <row r="2991" spans="2:7" x14ac:dyDescent="0.35">
      <c r="B2991" s="191">
        <v>37931</v>
      </c>
      <c r="C2991" s="72">
        <v>18.59</v>
      </c>
      <c r="D2991" s="192">
        <f t="shared" si="94"/>
        <v>-0.94946996466431099</v>
      </c>
      <c r="E2991">
        <v>4.32198811453266E-3</v>
      </c>
      <c r="F2991">
        <v>2988</v>
      </c>
      <c r="G2991">
        <f t="shared" ca="1" si="95"/>
        <v>-1.4951416271044333E-2</v>
      </c>
    </row>
    <row r="2992" spans="2:7" x14ac:dyDescent="0.35">
      <c r="B2992" s="191">
        <v>44008</v>
      </c>
      <c r="C2992" s="72">
        <v>367.9</v>
      </c>
      <c r="D2992" s="192">
        <f t="shared" si="94"/>
        <v>0.67409901710957398</v>
      </c>
      <c r="E2992">
        <v>4.3131688141515578E-3</v>
      </c>
      <c r="F2992">
        <v>2989</v>
      </c>
      <c r="G2992">
        <f t="shared" ca="1" si="95"/>
        <v>-4.8332981884214735E-3</v>
      </c>
    </row>
    <row r="2993" spans="2:7" x14ac:dyDescent="0.35">
      <c r="B2993" s="191">
        <v>43325</v>
      </c>
      <c r="C2993" s="72">
        <v>219.76</v>
      </c>
      <c r="D2993" s="192">
        <f t="shared" si="94"/>
        <v>-0.51796446589164291</v>
      </c>
      <c r="E2993">
        <v>4.2957682113151652E-3</v>
      </c>
      <c r="F2993">
        <v>2990</v>
      </c>
      <c r="G2993">
        <f t="shared" ca="1" si="95"/>
        <v>1.6025206884309657E-2</v>
      </c>
    </row>
    <row r="2994" spans="2:7" x14ac:dyDescent="0.35">
      <c r="B2994" s="191">
        <v>44124</v>
      </c>
      <c r="C2994" s="72">
        <v>455.9</v>
      </c>
      <c r="D2994" s="192">
        <f t="shared" si="94"/>
        <v>-0.37509423617298332</v>
      </c>
      <c r="E2994">
        <v>4.2956272717258326E-3</v>
      </c>
      <c r="F2994">
        <v>2991</v>
      </c>
      <c r="G2994">
        <f t="shared" ca="1" si="95"/>
        <v>5.6438609826583381E-3</v>
      </c>
    </row>
    <row r="2995" spans="2:7" x14ac:dyDescent="0.35">
      <c r="B2995" s="191">
        <v>44721</v>
      </c>
      <c r="C2995" s="72">
        <v>729.55</v>
      </c>
      <c r="D2995" s="192">
        <f t="shared" si="94"/>
        <v>4.5712103856433757</v>
      </c>
      <c r="E2995">
        <v>4.2949768043720749E-3</v>
      </c>
      <c r="F2995">
        <v>2992</v>
      </c>
      <c r="G2995">
        <f t="shared" ca="1" si="95"/>
        <v>2.4098066921526885E-3</v>
      </c>
    </row>
    <row r="2996" spans="2:7" x14ac:dyDescent="0.35">
      <c r="B2996" s="191">
        <v>41733</v>
      </c>
      <c r="C2996" s="72">
        <v>130.94999999999999</v>
      </c>
      <c r="D2996" s="192">
        <f t="shared" si="94"/>
        <v>-0.812144947495266</v>
      </c>
      <c r="E2996">
        <v>4.2948078840401305E-3</v>
      </c>
      <c r="F2996">
        <v>2993</v>
      </c>
      <c r="G2996">
        <f t="shared" ca="1" si="95"/>
        <v>3.9025185910411771E-2</v>
      </c>
    </row>
    <row r="2997" spans="2:7" x14ac:dyDescent="0.35">
      <c r="B2997" s="191">
        <v>44582</v>
      </c>
      <c r="C2997" s="72">
        <v>697.08</v>
      </c>
      <c r="D2997" s="192">
        <f t="shared" si="94"/>
        <v>1.3273237179487181</v>
      </c>
      <c r="E2997">
        <v>4.2933294914277997E-3</v>
      </c>
      <c r="F2997">
        <v>2994</v>
      </c>
      <c r="G2997">
        <f t="shared" ca="1" si="95"/>
        <v>2.60274923379165E-2</v>
      </c>
    </row>
    <row r="2998" spans="2:7" x14ac:dyDescent="0.35">
      <c r="B2998" s="191">
        <v>43838</v>
      </c>
      <c r="C2998" s="72">
        <v>299.52</v>
      </c>
      <c r="D2998" s="192">
        <f t="shared" si="94"/>
        <v>9.6552828175026679</v>
      </c>
      <c r="E2998">
        <v>4.2918454935620964E-3</v>
      </c>
      <c r="F2998">
        <v>2995</v>
      </c>
      <c r="G2998">
        <f t="shared" ca="1" si="95"/>
        <v>1.6568792041332509E-2</v>
      </c>
    </row>
    <row r="2999" spans="2:7" x14ac:dyDescent="0.35">
      <c r="B2999" s="191">
        <v>38189</v>
      </c>
      <c r="C2999" s="72">
        <v>28.11</v>
      </c>
      <c r="D2999" s="192">
        <f t="shared" si="94"/>
        <v>-0.77408984971469907</v>
      </c>
      <c r="E2999">
        <v>4.2872454448017461E-3</v>
      </c>
      <c r="F2999">
        <v>2996</v>
      </c>
      <c r="G2999">
        <f t="shared" ca="1" si="95"/>
        <v>-3.2208301192543681E-3</v>
      </c>
    </row>
    <row r="3000" spans="2:7" x14ac:dyDescent="0.35">
      <c r="B3000" s="191">
        <v>42123</v>
      </c>
      <c r="C3000" s="72">
        <v>124.43</v>
      </c>
      <c r="D3000" s="192">
        <f t="shared" si="94"/>
        <v>0.76546538024971622</v>
      </c>
      <c r="E3000">
        <v>4.2776432606941306E-3</v>
      </c>
      <c r="F3000">
        <v>2997</v>
      </c>
      <c r="G3000">
        <f t="shared" ca="1" si="95"/>
        <v>2.4359989380374911E-2</v>
      </c>
    </row>
    <row r="3001" spans="2:7" x14ac:dyDescent="0.35">
      <c r="B3001" s="191">
        <v>40100</v>
      </c>
      <c r="C3001" s="72">
        <v>70.48</v>
      </c>
      <c r="D3001" s="192">
        <f t="shared" si="94"/>
        <v>-0.25132780964520918</v>
      </c>
      <c r="E3001">
        <v>4.274722143060572E-3</v>
      </c>
      <c r="F3001">
        <v>2998</v>
      </c>
      <c r="G3001">
        <f t="shared" ca="1" si="95"/>
        <v>-1.0297568841906482E-2</v>
      </c>
    </row>
    <row r="3002" spans="2:7" x14ac:dyDescent="0.35">
      <c r="B3002" s="191">
        <v>40514</v>
      </c>
      <c r="C3002" s="72">
        <v>94.14</v>
      </c>
      <c r="D3002" s="192">
        <f t="shared" si="94"/>
        <v>-0.86674027518260577</v>
      </c>
      <c r="E3002">
        <v>4.2671218263281574E-3</v>
      </c>
      <c r="F3002">
        <v>2999</v>
      </c>
      <c r="G3002">
        <f t="shared" ca="1" si="95"/>
        <v>-2.0683680869965859E-2</v>
      </c>
    </row>
    <row r="3003" spans="2:7" x14ac:dyDescent="0.35">
      <c r="B3003" s="191">
        <v>45022</v>
      </c>
      <c r="C3003" s="72">
        <v>706.44</v>
      </c>
      <c r="D3003" s="192">
        <f t="shared" si="94"/>
        <v>28.997452229299366</v>
      </c>
      <c r="E3003">
        <v>4.2647560559536668E-3</v>
      </c>
      <c r="F3003">
        <v>3000</v>
      </c>
      <c r="G3003">
        <f t="shared" ca="1" si="95"/>
        <v>6.6307156667587261E-3</v>
      </c>
    </row>
    <row r="3004" spans="2:7" x14ac:dyDescent="0.35">
      <c r="B3004" s="191">
        <v>38149</v>
      </c>
      <c r="C3004" s="72">
        <v>23.55</v>
      </c>
      <c r="D3004" s="192">
        <f t="shared" si="94"/>
        <v>-0.80778648383937313</v>
      </c>
      <c r="E3004">
        <v>4.2643923240939241E-3</v>
      </c>
      <c r="F3004">
        <v>3001</v>
      </c>
      <c r="G3004">
        <f t="shared" ca="1" si="95"/>
        <v>2.5376205687620154E-2</v>
      </c>
    </row>
    <row r="3005" spans="2:7" x14ac:dyDescent="0.35">
      <c r="B3005" s="191">
        <v>41603</v>
      </c>
      <c r="C3005" s="72">
        <v>122.52</v>
      </c>
      <c r="D3005" s="192">
        <f t="shared" si="94"/>
        <v>0.57339155001926279</v>
      </c>
      <c r="E3005">
        <v>4.2622950819670713E-3</v>
      </c>
      <c r="F3005">
        <v>3002</v>
      </c>
      <c r="G3005">
        <f t="shared" ca="1" si="95"/>
        <v>9.0336061309682827E-3</v>
      </c>
    </row>
    <row r="3006" spans="2:7" x14ac:dyDescent="0.35">
      <c r="B3006" s="191">
        <v>40914</v>
      </c>
      <c r="C3006" s="72">
        <v>77.87</v>
      </c>
      <c r="D3006" s="192">
        <f t="shared" si="94"/>
        <v>2.2884290540540544</v>
      </c>
      <c r="E3006">
        <v>4.2558679391282439E-3</v>
      </c>
      <c r="F3006">
        <v>3003</v>
      </c>
      <c r="G3006">
        <f t="shared" ca="1" si="95"/>
        <v>2.5975269627433326E-2</v>
      </c>
    </row>
    <row r="3007" spans="2:7" x14ac:dyDescent="0.35">
      <c r="B3007" s="191">
        <v>36614</v>
      </c>
      <c r="C3007" s="72">
        <v>23.68</v>
      </c>
      <c r="D3007" s="192">
        <f t="shared" si="94"/>
        <v>0.99326599326599307</v>
      </c>
      <c r="E3007">
        <v>4.2408821034776167E-3</v>
      </c>
      <c r="F3007">
        <v>3004</v>
      </c>
      <c r="G3007">
        <f t="shared" ca="1" si="95"/>
        <v>2.5773998782219123E-4</v>
      </c>
    </row>
    <row r="3008" spans="2:7" x14ac:dyDescent="0.35">
      <c r="B3008" s="191">
        <v>37596</v>
      </c>
      <c r="C3008" s="72">
        <v>11.88</v>
      </c>
      <c r="D3008" s="192">
        <f t="shared" si="94"/>
        <v>-0.98674107142857148</v>
      </c>
      <c r="E3008">
        <v>4.2265426880812029E-3</v>
      </c>
      <c r="F3008">
        <v>3005</v>
      </c>
      <c r="G3008">
        <f t="shared" ca="1" si="95"/>
        <v>4.9402790061609091E-3</v>
      </c>
    </row>
    <row r="3009" spans="2:7" x14ac:dyDescent="0.35">
      <c r="B3009" s="191">
        <v>45243</v>
      </c>
      <c r="C3009" s="72">
        <v>896</v>
      </c>
      <c r="D3009" s="192">
        <f t="shared" si="94"/>
        <v>8.5639509523578683E-2</v>
      </c>
      <c r="E3009">
        <v>4.2253678984118803E-3</v>
      </c>
      <c r="F3009">
        <v>3006</v>
      </c>
      <c r="G3009">
        <f t="shared" ca="1" si="95"/>
        <v>1.5015778821185202E-2</v>
      </c>
    </row>
    <row r="3010" spans="2:7" x14ac:dyDescent="0.35">
      <c r="B3010" s="191">
        <v>45155</v>
      </c>
      <c r="C3010" s="72">
        <v>825.32</v>
      </c>
      <c r="D3010" s="192">
        <f t="shared" si="94"/>
        <v>2.1827542323859475</v>
      </c>
      <c r="E3010">
        <v>4.2221816633205567E-3</v>
      </c>
      <c r="F3010">
        <v>3007</v>
      </c>
      <c r="G3010">
        <f t="shared" ca="1" si="95"/>
        <v>1.597521979527557E-2</v>
      </c>
    </row>
    <row r="3011" spans="2:7" x14ac:dyDescent="0.35">
      <c r="B3011" s="191">
        <v>43643</v>
      </c>
      <c r="C3011" s="72">
        <v>259.31</v>
      </c>
      <c r="D3011" s="192">
        <f t="shared" si="94"/>
        <v>11.105975723622782</v>
      </c>
      <c r="E3011">
        <v>4.2212067229492334E-3</v>
      </c>
      <c r="F3011">
        <v>3008</v>
      </c>
      <c r="G3011">
        <f t="shared" ca="1" si="95"/>
        <v>-4.0627742198761849E-3</v>
      </c>
    </row>
    <row r="3012" spans="2:7" x14ac:dyDescent="0.35">
      <c r="B3012" s="191">
        <v>38069</v>
      </c>
      <c r="C3012" s="72">
        <v>21.42</v>
      </c>
      <c r="D3012" s="192">
        <f t="shared" ref="D3012:D3075" si="96">C3012/C3013-1</f>
        <v>-0.82370370370370372</v>
      </c>
      <c r="E3012">
        <v>4.2194092827005925E-3</v>
      </c>
      <c r="F3012">
        <v>3009</v>
      </c>
      <c r="G3012">
        <f t="shared" ca="1" si="95"/>
        <v>-1.7532931725196186E-2</v>
      </c>
    </row>
    <row r="3013" spans="2:7" x14ac:dyDescent="0.35">
      <c r="B3013" s="191">
        <v>41444</v>
      </c>
      <c r="C3013" s="72">
        <v>121.5</v>
      </c>
      <c r="D3013" s="192">
        <f t="shared" si="96"/>
        <v>8.4627745045527725E-2</v>
      </c>
      <c r="E3013">
        <v>4.215224398710582E-3</v>
      </c>
      <c r="F3013">
        <v>3010</v>
      </c>
      <c r="G3013">
        <f t="shared" ref="G3013:G3076" ca="1" si="97">_xlfn.NORM.INV(RAND(),M$5,M$6)</f>
        <v>4.291357893349864E-2</v>
      </c>
    </row>
    <row r="3014" spans="2:7" x14ac:dyDescent="0.35">
      <c r="B3014" s="191">
        <v>41379</v>
      </c>
      <c r="C3014" s="72">
        <v>112.02</v>
      </c>
      <c r="D3014" s="192">
        <f t="shared" si="96"/>
        <v>8.3897736797988269</v>
      </c>
      <c r="E3014">
        <v>4.2133572389062568E-3</v>
      </c>
      <c r="F3014">
        <v>3011</v>
      </c>
      <c r="G3014">
        <f t="shared" ca="1" si="97"/>
        <v>1.5136239797091619E-3</v>
      </c>
    </row>
    <row r="3015" spans="2:7" x14ac:dyDescent="0.35">
      <c r="B3015" s="191">
        <v>37601</v>
      </c>
      <c r="C3015" s="72">
        <v>11.93</v>
      </c>
      <c r="D3015" s="192">
        <f t="shared" si="96"/>
        <v>-0.94899093552249014</v>
      </c>
      <c r="E3015">
        <v>4.2087542087541063E-3</v>
      </c>
      <c r="F3015">
        <v>3012</v>
      </c>
      <c r="G3015">
        <f t="shared" ca="1" si="97"/>
        <v>2.9490920965572067E-2</v>
      </c>
    </row>
    <row r="3016" spans="2:7" x14ac:dyDescent="0.35">
      <c r="B3016" s="191">
        <v>43055</v>
      </c>
      <c r="C3016" s="72">
        <v>233.88</v>
      </c>
      <c r="D3016" s="192">
        <f t="shared" si="96"/>
        <v>18.587939698492463</v>
      </c>
      <c r="E3016">
        <v>4.2078145126662747E-3</v>
      </c>
      <c r="F3016">
        <v>3013</v>
      </c>
      <c r="G3016">
        <f t="shared" ca="1" si="97"/>
        <v>-5.0789272944985482E-2</v>
      </c>
    </row>
    <row r="3017" spans="2:7" x14ac:dyDescent="0.35">
      <c r="B3017" s="191">
        <v>37672</v>
      </c>
      <c r="C3017" s="72">
        <v>11.94</v>
      </c>
      <c r="D3017" s="192">
        <f t="shared" si="96"/>
        <v>-0.44465116279069772</v>
      </c>
      <c r="E3017">
        <v>4.20521446593769E-3</v>
      </c>
      <c r="F3017">
        <v>3014</v>
      </c>
      <c r="G3017">
        <f t="shared" ca="1" si="97"/>
        <v>4.2663391169141217E-2</v>
      </c>
    </row>
    <row r="3018" spans="2:7" x14ac:dyDescent="0.35">
      <c r="B3018" s="191">
        <v>36641</v>
      </c>
      <c r="C3018" s="72">
        <v>21.5</v>
      </c>
      <c r="D3018" s="192">
        <f t="shared" si="96"/>
        <v>-0.7808582203648966</v>
      </c>
      <c r="E3018">
        <v>4.2036431574030697E-3</v>
      </c>
      <c r="F3018">
        <v>3015</v>
      </c>
      <c r="G3018">
        <f t="shared" ca="1" si="97"/>
        <v>-2.2085260056195804E-2</v>
      </c>
    </row>
    <row r="3019" spans="2:7" x14ac:dyDescent="0.35">
      <c r="B3019" s="191">
        <v>40501</v>
      </c>
      <c r="C3019" s="72">
        <v>98.11</v>
      </c>
      <c r="D3019" s="192">
        <f t="shared" si="96"/>
        <v>-0.9178727785637153</v>
      </c>
      <c r="E3019">
        <v>4.1965199590583424E-3</v>
      </c>
      <c r="F3019">
        <v>3016</v>
      </c>
      <c r="G3019">
        <f t="shared" ca="1" si="97"/>
        <v>-2.3325250236831289E-2</v>
      </c>
    </row>
    <row r="3020" spans="2:7" x14ac:dyDescent="0.35">
      <c r="B3020" s="191">
        <v>45499</v>
      </c>
      <c r="C3020" s="72">
        <v>1194.6099999999999</v>
      </c>
      <c r="D3020" s="192">
        <f t="shared" si="96"/>
        <v>18.178198747792582</v>
      </c>
      <c r="E3020">
        <v>4.1946167683797331E-3</v>
      </c>
      <c r="F3020">
        <v>3017</v>
      </c>
      <c r="G3020">
        <f t="shared" ca="1" si="97"/>
        <v>3.6799763935700551E-2</v>
      </c>
    </row>
    <row r="3021" spans="2:7" x14ac:dyDescent="0.35">
      <c r="B3021" s="191">
        <v>38947</v>
      </c>
      <c r="C3021" s="72">
        <v>62.29</v>
      </c>
      <c r="D3021" s="192">
        <f t="shared" si="96"/>
        <v>0.44390356977283263</v>
      </c>
      <c r="E3021">
        <v>4.1915202321456402E-3</v>
      </c>
      <c r="F3021">
        <v>3018</v>
      </c>
      <c r="G3021">
        <f t="shared" ca="1" si="97"/>
        <v>-3.467241087729341E-3</v>
      </c>
    </row>
    <row r="3022" spans="2:7" x14ac:dyDescent="0.35">
      <c r="B3022" s="191">
        <v>39857</v>
      </c>
      <c r="C3022" s="72">
        <v>43.14</v>
      </c>
      <c r="D3022" s="192">
        <f t="shared" si="96"/>
        <v>2.5979983319432862</v>
      </c>
      <c r="E3022">
        <v>4.1899441340782495E-3</v>
      </c>
      <c r="F3022">
        <v>3019</v>
      </c>
      <c r="G3022">
        <f t="shared" ca="1" si="97"/>
        <v>-4.9998993773240311E-2</v>
      </c>
    </row>
    <row r="3023" spans="2:7" x14ac:dyDescent="0.35">
      <c r="B3023" s="191">
        <v>37673</v>
      </c>
      <c r="C3023" s="72">
        <v>11.99</v>
      </c>
      <c r="D3023" s="192">
        <f t="shared" si="96"/>
        <v>-0.84402237543905301</v>
      </c>
      <c r="E3023">
        <v>4.1876046901172526E-3</v>
      </c>
      <c r="F3023">
        <v>3020</v>
      </c>
      <c r="G3023">
        <f t="shared" ca="1" si="97"/>
        <v>-9.7530357215467253E-3</v>
      </c>
    </row>
    <row r="3024" spans="2:7" x14ac:dyDescent="0.35">
      <c r="B3024" s="191">
        <v>40157</v>
      </c>
      <c r="C3024" s="72">
        <v>76.87</v>
      </c>
      <c r="D3024" s="192">
        <f t="shared" si="96"/>
        <v>-0.86659146129816034</v>
      </c>
      <c r="E3024">
        <v>4.1802743305030532E-3</v>
      </c>
      <c r="F3024">
        <v>3021</v>
      </c>
      <c r="G3024">
        <f t="shared" ca="1" si="97"/>
        <v>1.1673209012057113E-2</v>
      </c>
    </row>
    <row r="3025" spans="2:7" x14ac:dyDescent="0.35">
      <c r="B3025" s="191">
        <v>44200</v>
      </c>
      <c r="C3025" s="72">
        <v>576.20000000000005</v>
      </c>
      <c r="D3025" s="192">
        <f t="shared" si="96"/>
        <v>0.16535878974193041</v>
      </c>
      <c r="E3025">
        <v>4.1651417716668249E-3</v>
      </c>
      <c r="F3025">
        <v>3022</v>
      </c>
      <c r="G3025">
        <f t="shared" ca="1" si="97"/>
        <v>9.4346455569914497E-3</v>
      </c>
    </row>
    <row r="3026" spans="2:7" x14ac:dyDescent="0.35">
      <c r="B3026" s="191">
        <v>44152</v>
      </c>
      <c r="C3026" s="72">
        <v>494.44</v>
      </c>
      <c r="D3026" s="192">
        <f t="shared" si="96"/>
        <v>6.059394631639063</v>
      </c>
      <c r="E3026">
        <v>4.1633664371738544E-3</v>
      </c>
      <c r="F3026">
        <v>3023</v>
      </c>
      <c r="G3026">
        <f t="shared" ca="1" si="97"/>
        <v>8.4671702120927908E-3</v>
      </c>
    </row>
    <row r="3027" spans="2:7" x14ac:dyDescent="0.35">
      <c r="B3027" s="191">
        <v>40876</v>
      </c>
      <c r="C3027" s="72">
        <v>70.040000000000006</v>
      </c>
      <c r="D3027" s="192">
        <f t="shared" si="96"/>
        <v>3.1345926800472252</v>
      </c>
      <c r="E3027">
        <v>4.1577060931901055E-3</v>
      </c>
      <c r="F3027">
        <v>3024</v>
      </c>
      <c r="G3027">
        <f t="shared" ca="1" si="97"/>
        <v>-1.2328957642227018E-2</v>
      </c>
    </row>
    <row r="3028" spans="2:7" x14ac:dyDescent="0.35">
      <c r="B3028" s="191">
        <v>35223</v>
      </c>
      <c r="C3028" s="72">
        <v>16.940000000000001</v>
      </c>
      <c r="D3028" s="192">
        <f t="shared" si="96"/>
        <v>-0.8814389697648376</v>
      </c>
      <c r="E3028">
        <v>4.1493775933609811E-3</v>
      </c>
      <c r="F3028">
        <v>3025</v>
      </c>
      <c r="G3028">
        <f t="shared" ca="1" si="97"/>
        <v>-4.4371842591814994E-3</v>
      </c>
    </row>
    <row r="3029" spans="2:7" x14ac:dyDescent="0.35">
      <c r="B3029" s="191">
        <v>41257</v>
      </c>
      <c r="C3029" s="72">
        <v>142.88</v>
      </c>
      <c r="D3029" s="192">
        <f t="shared" si="96"/>
        <v>0.63478260869565206</v>
      </c>
      <c r="E3029">
        <v>4.1464614519644005E-3</v>
      </c>
      <c r="F3029">
        <v>3026</v>
      </c>
      <c r="G3029">
        <f t="shared" ca="1" si="97"/>
        <v>-1.6019308939136258E-2</v>
      </c>
    </row>
    <row r="3030" spans="2:7" x14ac:dyDescent="0.35">
      <c r="B3030" s="191">
        <v>40756</v>
      </c>
      <c r="C3030" s="72">
        <v>87.4</v>
      </c>
      <c r="D3030" s="192">
        <f t="shared" si="96"/>
        <v>-0.39064351948685772</v>
      </c>
      <c r="E3030">
        <v>4.1360294117647189E-3</v>
      </c>
      <c r="F3030">
        <v>3027</v>
      </c>
      <c r="G3030">
        <f t="shared" ca="1" si="97"/>
        <v>-1.6412741702801371E-4</v>
      </c>
    </row>
    <row r="3031" spans="2:7" x14ac:dyDescent="0.35">
      <c r="B3031" s="191">
        <v>42901</v>
      </c>
      <c r="C3031" s="72">
        <v>143.43</v>
      </c>
      <c r="D3031" s="192">
        <f t="shared" si="96"/>
        <v>0.20256560744529239</v>
      </c>
      <c r="E3031">
        <v>4.1304956594792053E-3</v>
      </c>
      <c r="F3031">
        <v>3028</v>
      </c>
      <c r="G3031">
        <f t="shared" ca="1" si="97"/>
        <v>8.9740402596573555E-3</v>
      </c>
    </row>
    <row r="3032" spans="2:7" x14ac:dyDescent="0.35">
      <c r="B3032" s="191">
        <v>42558</v>
      </c>
      <c r="C3032" s="72">
        <v>119.27</v>
      </c>
      <c r="D3032" s="192">
        <f t="shared" si="96"/>
        <v>1.1279214986619088</v>
      </c>
      <c r="E3032">
        <v>4.1252736150867442E-3</v>
      </c>
      <c r="F3032">
        <v>3029</v>
      </c>
      <c r="G3032">
        <f t="shared" ca="1" si="97"/>
        <v>2.0335367435899313E-2</v>
      </c>
    </row>
    <row r="3033" spans="2:7" x14ac:dyDescent="0.35">
      <c r="B3033" s="191">
        <v>39692</v>
      </c>
      <c r="C3033" s="72">
        <v>56.05</v>
      </c>
      <c r="D3033" s="192">
        <f t="shared" si="96"/>
        <v>-0.47758411781153887</v>
      </c>
      <c r="E3033">
        <v>4.1203869580794805E-3</v>
      </c>
      <c r="F3033">
        <v>3030</v>
      </c>
      <c r="G3033">
        <f t="shared" ca="1" si="97"/>
        <v>9.3815307028182193E-3</v>
      </c>
    </row>
    <row r="3034" spans="2:7" x14ac:dyDescent="0.35">
      <c r="B3034" s="191">
        <v>42255</v>
      </c>
      <c r="C3034" s="72">
        <v>107.29</v>
      </c>
      <c r="D3034" s="192">
        <f t="shared" si="96"/>
        <v>2.6630249231819736</v>
      </c>
      <c r="E3034">
        <v>4.1179223210108251E-3</v>
      </c>
      <c r="F3034">
        <v>3031</v>
      </c>
      <c r="G3034">
        <f t="shared" ca="1" si="97"/>
        <v>9.5750423391482639E-3</v>
      </c>
    </row>
    <row r="3035" spans="2:7" x14ac:dyDescent="0.35">
      <c r="B3035" s="191">
        <v>38289</v>
      </c>
      <c r="C3035" s="72">
        <v>29.29</v>
      </c>
      <c r="D3035" s="192">
        <f t="shared" si="96"/>
        <v>-0.47826861417883859</v>
      </c>
      <c r="E3035">
        <v>4.1138155639355301E-3</v>
      </c>
      <c r="F3035">
        <v>3032</v>
      </c>
      <c r="G3035">
        <f t="shared" ca="1" si="97"/>
        <v>-1.2986531306950435E-2</v>
      </c>
    </row>
    <row r="3036" spans="2:7" x14ac:dyDescent="0.35">
      <c r="B3036" s="191">
        <v>39008</v>
      </c>
      <c r="C3036" s="72">
        <v>56.14</v>
      </c>
      <c r="D3036" s="192">
        <f t="shared" si="96"/>
        <v>-0.43966463718934023</v>
      </c>
      <c r="E3036">
        <v>4.1137542478983935E-3</v>
      </c>
      <c r="F3036">
        <v>3033</v>
      </c>
      <c r="G3036">
        <f t="shared" ca="1" si="97"/>
        <v>-7.5107751330320809E-3</v>
      </c>
    </row>
    <row r="3037" spans="2:7" x14ac:dyDescent="0.35">
      <c r="B3037" s="191">
        <v>40438</v>
      </c>
      <c r="C3037" s="72">
        <v>100.19</v>
      </c>
      <c r="D3037" s="192">
        <f t="shared" si="96"/>
        <v>5.7879403794037936</v>
      </c>
      <c r="E3037">
        <v>4.1090398877530188E-3</v>
      </c>
      <c r="F3037">
        <v>3034</v>
      </c>
      <c r="G3037">
        <f t="shared" ca="1" si="97"/>
        <v>-8.8934877788745814E-3</v>
      </c>
    </row>
    <row r="3038" spans="2:7" x14ac:dyDescent="0.35">
      <c r="B3038" s="191">
        <v>36745</v>
      </c>
      <c r="C3038" s="72">
        <v>14.76</v>
      </c>
      <c r="D3038" s="192">
        <f t="shared" si="96"/>
        <v>-0.96939854456492447</v>
      </c>
      <c r="E3038">
        <v>4.0816326530612734E-3</v>
      </c>
      <c r="F3038">
        <v>3035</v>
      </c>
      <c r="G3038">
        <f t="shared" ca="1" si="97"/>
        <v>-3.7781541109888281E-2</v>
      </c>
    </row>
    <row r="3039" spans="2:7" x14ac:dyDescent="0.35">
      <c r="B3039" s="191">
        <v>44110</v>
      </c>
      <c r="C3039" s="72">
        <v>482.33</v>
      </c>
      <c r="D3039" s="192">
        <f t="shared" si="96"/>
        <v>-0.48088555007856726</v>
      </c>
      <c r="E3039">
        <v>4.0801881882714941E-3</v>
      </c>
      <c r="F3039">
        <v>3036</v>
      </c>
      <c r="G3039">
        <f t="shared" ca="1" si="97"/>
        <v>-3.1149229486520567E-3</v>
      </c>
    </row>
    <row r="3040" spans="2:7" x14ac:dyDescent="0.35">
      <c r="B3040" s="191">
        <v>45271</v>
      </c>
      <c r="C3040" s="72">
        <v>929.14</v>
      </c>
      <c r="D3040" s="192">
        <f t="shared" si="96"/>
        <v>7.195642586222105</v>
      </c>
      <c r="E3040">
        <v>4.0740460572528114E-3</v>
      </c>
      <c r="F3040">
        <v>3037</v>
      </c>
      <c r="G3040">
        <f t="shared" ca="1" si="97"/>
        <v>-6.1008413886326626E-3</v>
      </c>
    </row>
    <row r="3041" spans="2:7" x14ac:dyDescent="0.35">
      <c r="B3041" s="191">
        <v>41450</v>
      </c>
      <c r="C3041" s="72">
        <v>113.37</v>
      </c>
      <c r="D3041" s="192">
        <f t="shared" si="96"/>
        <v>-0.17877580586743935</v>
      </c>
      <c r="E3041">
        <v>4.0740412718094365E-3</v>
      </c>
      <c r="F3041">
        <v>3038</v>
      </c>
      <c r="G3041">
        <f t="shared" ca="1" si="97"/>
        <v>-7.2573396037734651E-3</v>
      </c>
    </row>
    <row r="3042" spans="2:7" x14ac:dyDescent="0.35">
      <c r="B3042" s="191">
        <v>41639</v>
      </c>
      <c r="C3042" s="72">
        <v>138.05000000000001</v>
      </c>
      <c r="D3042" s="192">
        <f t="shared" si="96"/>
        <v>-0.85421770718932155</v>
      </c>
      <c r="E3042">
        <v>4.0730234926176223E-3</v>
      </c>
      <c r="F3042">
        <v>3039</v>
      </c>
      <c r="G3042">
        <f t="shared" ca="1" si="97"/>
        <v>2.4981343717993187E-3</v>
      </c>
    </row>
    <row r="3043" spans="2:7" x14ac:dyDescent="0.35">
      <c r="B3043" s="191">
        <v>45723</v>
      </c>
      <c r="C3043" s="72">
        <v>946.96</v>
      </c>
      <c r="D3043" s="192">
        <f t="shared" si="96"/>
        <v>0.57939856897443165</v>
      </c>
      <c r="E3043">
        <v>4.0715921621852225E-3</v>
      </c>
      <c r="F3043">
        <v>3040</v>
      </c>
      <c r="G3043">
        <f t="shared" ca="1" si="97"/>
        <v>-2.8897689869573735E-3</v>
      </c>
    </row>
    <row r="3044" spans="2:7" x14ac:dyDescent="0.35">
      <c r="B3044" s="191">
        <v>44252</v>
      </c>
      <c r="C3044" s="72">
        <v>599.57000000000005</v>
      </c>
      <c r="D3044" s="192">
        <f t="shared" si="96"/>
        <v>-0.48975371470392992</v>
      </c>
      <c r="E3044">
        <v>4.0693974612320272E-3</v>
      </c>
      <c r="F3044">
        <v>3041</v>
      </c>
      <c r="G3044">
        <f t="shared" ca="1" si="97"/>
        <v>6.2675014784901997E-3</v>
      </c>
    </row>
    <row r="3045" spans="2:7" x14ac:dyDescent="0.35">
      <c r="B3045" s="191">
        <v>46042</v>
      </c>
      <c r="C3045" s="72">
        <v>1175.06</v>
      </c>
      <c r="D3045" s="192">
        <f t="shared" si="96"/>
        <v>78.075370121130547</v>
      </c>
      <c r="E3045">
        <v>4.0673331624370146E-3</v>
      </c>
      <c r="F3045">
        <v>3042</v>
      </c>
      <c r="G3045">
        <f t="shared" ca="1" si="97"/>
        <v>3.3203999879556155E-2</v>
      </c>
    </row>
    <row r="3046" spans="2:7" x14ac:dyDescent="0.35">
      <c r="B3046" s="191">
        <v>35503</v>
      </c>
      <c r="C3046" s="72">
        <v>14.86</v>
      </c>
      <c r="D3046" s="192">
        <f t="shared" si="96"/>
        <v>-0.75029406822382794</v>
      </c>
      <c r="E3046">
        <v>4.0540540540539016E-3</v>
      </c>
      <c r="F3046">
        <v>3043</v>
      </c>
      <c r="G3046">
        <f t="shared" ca="1" si="97"/>
        <v>1.1605904526419528E-2</v>
      </c>
    </row>
    <row r="3047" spans="2:7" x14ac:dyDescent="0.35">
      <c r="B3047" s="191">
        <v>40014</v>
      </c>
      <c r="C3047" s="72">
        <v>59.51</v>
      </c>
      <c r="D3047" s="192">
        <f t="shared" si="96"/>
        <v>-0.92008755321006053</v>
      </c>
      <c r="E3047">
        <v>4.049266070524693E-3</v>
      </c>
      <c r="F3047">
        <v>3044</v>
      </c>
      <c r="G3047">
        <f t="shared" ca="1" si="97"/>
        <v>-8.4233379441830524E-3</v>
      </c>
    </row>
    <row r="3048" spans="2:7" x14ac:dyDescent="0.35">
      <c r="B3048" s="191">
        <v>44861</v>
      </c>
      <c r="C3048" s="72">
        <v>744.69</v>
      </c>
      <c r="D3048" s="192">
        <f t="shared" si="96"/>
        <v>-0.34244869847773107</v>
      </c>
      <c r="E3048">
        <v>4.0448165675686099E-3</v>
      </c>
      <c r="F3048">
        <v>3045</v>
      </c>
      <c r="G3048">
        <f t="shared" ca="1" si="97"/>
        <v>1.2657267515113549E-2</v>
      </c>
    </row>
    <row r="3049" spans="2:7" x14ac:dyDescent="0.35">
      <c r="B3049" s="191">
        <v>45936</v>
      </c>
      <c r="C3049" s="72">
        <v>1132.52</v>
      </c>
      <c r="D3049" s="192">
        <f t="shared" si="96"/>
        <v>19.670195291111515</v>
      </c>
      <c r="E3049">
        <v>4.0426965495230505E-3</v>
      </c>
      <c r="F3049">
        <v>3046</v>
      </c>
      <c r="G3049">
        <f t="shared" ca="1" si="97"/>
        <v>1.3302332457270345E-2</v>
      </c>
    </row>
    <row r="3050" spans="2:7" x14ac:dyDescent="0.35">
      <c r="B3050" s="191">
        <v>39937</v>
      </c>
      <c r="C3050" s="72">
        <v>54.79</v>
      </c>
      <c r="D3050" s="192">
        <f t="shared" si="96"/>
        <v>-0.94079445008752782</v>
      </c>
      <c r="E3050">
        <v>4.0315191497160008E-3</v>
      </c>
      <c r="F3050">
        <v>3047</v>
      </c>
      <c r="G3050">
        <f t="shared" ca="1" si="97"/>
        <v>3.1532510362516766E-2</v>
      </c>
    </row>
    <row r="3051" spans="2:7" x14ac:dyDescent="0.35">
      <c r="B3051" s="191">
        <v>45264</v>
      </c>
      <c r="C3051" s="72">
        <v>925.42</v>
      </c>
      <c r="D3051" s="192">
        <f t="shared" si="96"/>
        <v>15.856466302367942</v>
      </c>
      <c r="E3051">
        <v>4.0251272092088897E-3</v>
      </c>
      <c r="F3051">
        <v>3048</v>
      </c>
      <c r="G3051">
        <f t="shared" ca="1" si="97"/>
        <v>7.0103418495910163E-3</v>
      </c>
    </row>
    <row r="3052" spans="2:7" x14ac:dyDescent="0.35">
      <c r="B3052" s="191">
        <v>39296</v>
      </c>
      <c r="C3052" s="72">
        <v>54.9</v>
      </c>
      <c r="D3052" s="192">
        <f t="shared" si="96"/>
        <v>-0.7945051654439288</v>
      </c>
      <c r="E3052">
        <v>4.0234089246524718E-3</v>
      </c>
      <c r="F3052">
        <v>3049</v>
      </c>
      <c r="G3052">
        <f t="shared" ca="1" si="97"/>
        <v>-3.2599756685212917E-3</v>
      </c>
    </row>
    <row r="3053" spans="2:7" x14ac:dyDescent="0.35">
      <c r="B3053" s="191">
        <v>43224</v>
      </c>
      <c r="C3053" s="72">
        <v>267.16000000000003</v>
      </c>
      <c r="D3053" s="192">
        <f t="shared" si="96"/>
        <v>0.20163720595511192</v>
      </c>
      <c r="E3053">
        <v>4.0211958359954725E-3</v>
      </c>
      <c r="F3053">
        <v>3050</v>
      </c>
      <c r="G3053">
        <f t="shared" ca="1" si="97"/>
        <v>4.6308136337916805E-2</v>
      </c>
    </row>
    <row r="3054" spans="2:7" x14ac:dyDescent="0.35">
      <c r="B3054" s="191">
        <v>43321</v>
      </c>
      <c r="C3054" s="72">
        <v>222.33</v>
      </c>
      <c r="D3054" s="192">
        <f t="shared" si="96"/>
        <v>5.8199386503067485</v>
      </c>
      <c r="E3054">
        <v>4.0191473988440141E-3</v>
      </c>
      <c r="F3054">
        <v>3051</v>
      </c>
      <c r="G3054">
        <f t="shared" ca="1" si="97"/>
        <v>-3.1754055594287171E-2</v>
      </c>
    </row>
    <row r="3055" spans="2:7" x14ac:dyDescent="0.35">
      <c r="B3055" s="191">
        <v>38327</v>
      </c>
      <c r="C3055" s="72">
        <v>32.6</v>
      </c>
      <c r="D3055" s="192">
        <f t="shared" si="96"/>
        <v>1.1546596166556511</v>
      </c>
      <c r="E3055">
        <v>4.0036957191253997E-3</v>
      </c>
      <c r="F3055">
        <v>3052</v>
      </c>
      <c r="G3055">
        <f t="shared" ca="1" si="97"/>
        <v>1.2931204498602845E-2</v>
      </c>
    </row>
    <row r="3056" spans="2:7" x14ac:dyDescent="0.35">
      <c r="B3056" s="191">
        <v>35095</v>
      </c>
      <c r="C3056" s="72">
        <v>15.13</v>
      </c>
      <c r="D3056" s="192">
        <f t="shared" si="96"/>
        <v>-0.79324952172724794</v>
      </c>
      <c r="E3056">
        <v>3.9814200398142763E-3</v>
      </c>
      <c r="F3056">
        <v>3053</v>
      </c>
      <c r="G3056">
        <f t="shared" ca="1" si="97"/>
        <v>-9.160187165281196E-5</v>
      </c>
    </row>
    <row r="3057" spans="2:7" x14ac:dyDescent="0.35">
      <c r="B3057" s="191">
        <v>40081</v>
      </c>
      <c r="C3057" s="72">
        <v>73.180000000000007</v>
      </c>
      <c r="D3057" s="192">
        <f t="shared" si="96"/>
        <v>-0.70709253922510407</v>
      </c>
      <c r="E3057">
        <v>3.9785978872273198E-3</v>
      </c>
      <c r="F3057">
        <v>3054</v>
      </c>
      <c r="G3057">
        <f t="shared" ca="1" si="97"/>
        <v>2.2598793209740089E-3</v>
      </c>
    </row>
    <row r="3058" spans="2:7" x14ac:dyDescent="0.35">
      <c r="B3058" s="191">
        <v>43717</v>
      </c>
      <c r="C3058" s="72">
        <v>249.84</v>
      </c>
      <c r="D3058" s="192">
        <f t="shared" si="96"/>
        <v>2.2977824709609291</v>
      </c>
      <c r="E3058">
        <v>3.9783001808317842E-3</v>
      </c>
      <c r="F3058">
        <v>3055</v>
      </c>
      <c r="G3058">
        <f t="shared" ca="1" si="97"/>
        <v>8.8044655574540422E-3</v>
      </c>
    </row>
    <row r="3059" spans="2:7" x14ac:dyDescent="0.35">
      <c r="B3059" s="191">
        <v>40218</v>
      </c>
      <c r="C3059" s="72">
        <v>75.760000000000005</v>
      </c>
      <c r="D3059" s="192">
        <f t="shared" si="96"/>
        <v>-0.91379055291935507</v>
      </c>
      <c r="E3059">
        <v>3.9756162205142331E-3</v>
      </c>
      <c r="F3059">
        <v>3056</v>
      </c>
      <c r="G3059">
        <f t="shared" ca="1" si="97"/>
        <v>1.9819851211484358E-3</v>
      </c>
    </row>
    <row r="3060" spans="2:7" x14ac:dyDescent="0.35">
      <c r="B3060" s="191">
        <v>45219</v>
      </c>
      <c r="C3060" s="72">
        <v>878.79</v>
      </c>
      <c r="D3060" s="192">
        <f t="shared" si="96"/>
        <v>68.359905288082075</v>
      </c>
      <c r="E3060">
        <v>3.9642644975550478E-3</v>
      </c>
      <c r="F3060">
        <v>3057</v>
      </c>
      <c r="G3060">
        <f t="shared" ca="1" si="97"/>
        <v>-4.132123007460801E-4</v>
      </c>
    </row>
    <row r="3061" spans="2:7" x14ac:dyDescent="0.35">
      <c r="B3061" s="191">
        <v>37063</v>
      </c>
      <c r="C3061" s="72">
        <v>12.67</v>
      </c>
      <c r="D3061" s="192">
        <f t="shared" si="96"/>
        <v>-0.90406602559248883</v>
      </c>
      <c r="E3061">
        <v>3.961965134706924E-3</v>
      </c>
      <c r="F3061">
        <v>3058</v>
      </c>
      <c r="G3061">
        <f t="shared" ca="1" si="97"/>
        <v>-6.2025502540102176E-3</v>
      </c>
    </row>
    <row r="3062" spans="2:7" x14ac:dyDescent="0.35">
      <c r="B3062" s="191">
        <v>41851</v>
      </c>
      <c r="C3062" s="72">
        <v>132.07</v>
      </c>
      <c r="D3062" s="192">
        <f t="shared" si="96"/>
        <v>-0.49113816752716355</v>
      </c>
      <c r="E3062">
        <v>3.9528696313186895E-3</v>
      </c>
      <c r="F3062">
        <v>3059</v>
      </c>
      <c r="G3062">
        <f t="shared" ca="1" si="97"/>
        <v>-4.373772178448114E-2</v>
      </c>
    </row>
    <row r="3063" spans="2:7" x14ac:dyDescent="0.35">
      <c r="B3063" s="191">
        <v>43174</v>
      </c>
      <c r="C3063" s="72">
        <v>259.54000000000002</v>
      </c>
      <c r="D3063" s="192">
        <f t="shared" si="96"/>
        <v>8.2461702885643042</v>
      </c>
      <c r="E3063">
        <v>3.9455361287328294E-3</v>
      </c>
      <c r="F3063">
        <v>3060</v>
      </c>
      <c r="G3063">
        <f t="shared" ca="1" si="97"/>
        <v>-3.4744614593070398E-2</v>
      </c>
    </row>
    <row r="3064" spans="2:7" x14ac:dyDescent="0.35">
      <c r="B3064" s="191">
        <v>38218</v>
      </c>
      <c r="C3064" s="72">
        <v>28.07</v>
      </c>
      <c r="D3064" s="192">
        <f t="shared" si="96"/>
        <v>-0.47620824780742677</v>
      </c>
      <c r="E3064">
        <v>3.9341917024320328E-3</v>
      </c>
      <c r="F3064">
        <v>3061</v>
      </c>
      <c r="G3064">
        <f t="shared" ca="1" si="97"/>
        <v>-1.2047319523034264E-2</v>
      </c>
    </row>
    <row r="3065" spans="2:7" x14ac:dyDescent="0.35">
      <c r="B3065" s="191">
        <v>39094</v>
      </c>
      <c r="C3065" s="72">
        <v>53.59</v>
      </c>
      <c r="D3065" s="192">
        <f t="shared" si="96"/>
        <v>-0.27590866099175793</v>
      </c>
      <c r="E3065">
        <v>3.9340576995130494E-3</v>
      </c>
      <c r="F3065">
        <v>3062</v>
      </c>
      <c r="G3065">
        <f t="shared" ca="1" si="97"/>
        <v>-3.6049428285356261E-2</v>
      </c>
    </row>
    <row r="3066" spans="2:7" x14ac:dyDescent="0.35">
      <c r="B3066" s="191">
        <v>40717</v>
      </c>
      <c r="C3066" s="72">
        <v>74.010000000000005</v>
      </c>
      <c r="D3066" s="192">
        <f t="shared" si="96"/>
        <v>-1.6187778227436667E-3</v>
      </c>
      <c r="E3066">
        <v>3.933803581117834E-3</v>
      </c>
      <c r="F3066">
        <v>3063</v>
      </c>
      <c r="G3066">
        <f t="shared" ca="1" si="97"/>
        <v>-1.2126941884071336E-2</v>
      </c>
    </row>
    <row r="3067" spans="2:7" x14ac:dyDescent="0.35">
      <c r="B3067" s="191">
        <v>40606</v>
      </c>
      <c r="C3067" s="72">
        <v>74.13</v>
      </c>
      <c r="D3067" s="192">
        <f t="shared" si="96"/>
        <v>0.704921803127875</v>
      </c>
      <c r="E3067">
        <v>3.9274106175513079E-3</v>
      </c>
      <c r="F3067">
        <v>3064</v>
      </c>
      <c r="G3067">
        <f t="shared" ca="1" si="97"/>
        <v>-3.7723787559268494E-2</v>
      </c>
    </row>
    <row r="3068" spans="2:7" x14ac:dyDescent="0.35">
      <c r="B3068" s="191">
        <v>39150</v>
      </c>
      <c r="C3068" s="72">
        <v>43.48</v>
      </c>
      <c r="D3068" s="192">
        <f t="shared" si="96"/>
        <v>-0.61406000355050594</v>
      </c>
      <c r="E3068">
        <v>3.9251904871853149E-3</v>
      </c>
      <c r="F3068">
        <v>3065</v>
      </c>
      <c r="G3068">
        <f t="shared" ca="1" si="97"/>
        <v>-2.834029348825384E-3</v>
      </c>
    </row>
    <row r="3069" spans="2:7" x14ac:dyDescent="0.35">
      <c r="B3069" s="191">
        <v>42536</v>
      </c>
      <c r="C3069" s="72">
        <v>112.66</v>
      </c>
      <c r="D3069" s="192">
        <f t="shared" si="96"/>
        <v>-0.89721084276890228</v>
      </c>
      <c r="E3069">
        <v>3.9208697201924547E-3</v>
      </c>
      <c r="F3069">
        <v>3066</v>
      </c>
      <c r="G3069">
        <f t="shared" ca="1" si="97"/>
        <v>2.5611629440099027E-2</v>
      </c>
    </row>
    <row r="3070" spans="2:7" x14ac:dyDescent="0.35">
      <c r="B3070" s="191">
        <v>45911</v>
      </c>
      <c r="C3070" s="72">
        <v>1096.03</v>
      </c>
      <c r="D3070" s="192">
        <f t="shared" si="96"/>
        <v>10.209142974023317</v>
      </c>
      <c r="E3070">
        <v>3.9111159961895403E-3</v>
      </c>
      <c r="F3070">
        <v>3067</v>
      </c>
      <c r="G3070">
        <f t="shared" ca="1" si="97"/>
        <v>1.7591646678064203E-3</v>
      </c>
    </row>
    <row r="3071" spans="2:7" x14ac:dyDescent="0.35">
      <c r="B3071" s="191">
        <v>41009</v>
      </c>
      <c r="C3071" s="72">
        <v>97.78</v>
      </c>
      <c r="D3071" s="192">
        <f t="shared" si="96"/>
        <v>-0.57851631535842063</v>
      </c>
      <c r="E3071">
        <v>3.9014373716632633E-3</v>
      </c>
      <c r="F3071">
        <v>3068</v>
      </c>
      <c r="G3071">
        <f t="shared" ca="1" si="97"/>
        <v>-1.2999289315020805E-2</v>
      </c>
    </row>
    <row r="3072" spans="2:7" x14ac:dyDescent="0.35">
      <c r="B3072" s="191">
        <v>43619</v>
      </c>
      <c r="C3072" s="72">
        <v>231.99</v>
      </c>
      <c r="D3072" s="192">
        <f t="shared" si="96"/>
        <v>0.91237325859368568</v>
      </c>
      <c r="E3072">
        <v>3.8945865247306255E-3</v>
      </c>
      <c r="F3072">
        <v>3069</v>
      </c>
      <c r="G3072">
        <f t="shared" ca="1" si="97"/>
        <v>-3.7332900929632202E-3</v>
      </c>
    </row>
    <row r="3073" spans="2:7" x14ac:dyDescent="0.35">
      <c r="B3073" s="191">
        <v>41670</v>
      </c>
      <c r="C3073" s="72">
        <v>121.31</v>
      </c>
      <c r="D3073" s="192">
        <f t="shared" si="96"/>
        <v>0.61552803302703407</v>
      </c>
      <c r="E3073">
        <v>3.8894405825884437E-3</v>
      </c>
      <c r="F3073">
        <v>3070</v>
      </c>
      <c r="G3073">
        <f t="shared" ca="1" si="97"/>
        <v>-1.0638795489842907E-2</v>
      </c>
    </row>
    <row r="3074" spans="2:7" x14ac:dyDescent="0.35">
      <c r="B3074" s="191">
        <v>40058</v>
      </c>
      <c r="C3074" s="72">
        <v>75.09</v>
      </c>
      <c r="D3074" s="192">
        <f t="shared" si="96"/>
        <v>0.3760307861462342</v>
      </c>
      <c r="E3074">
        <v>3.8770053475936095E-3</v>
      </c>
      <c r="F3074">
        <v>3071</v>
      </c>
      <c r="G3074">
        <f t="shared" ca="1" si="97"/>
        <v>-1.7682318896826733E-2</v>
      </c>
    </row>
    <row r="3075" spans="2:7" x14ac:dyDescent="0.35">
      <c r="B3075" s="191">
        <v>39049</v>
      </c>
      <c r="C3075" s="72">
        <v>54.57</v>
      </c>
      <c r="D3075" s="192">
        <f t="shared" si="96"/>
        <v>-0.59628615817119179</v>
      </c>
      <c r="E3075">
        <v>3.8631346578366088E-3</v>
      </c>
      <c r="F3075">
        <v>3072</v>
      </c>
      <c r="G3075">
        <f t="shared" ca="1" si="97"/>
        <v>5.063893232880869E-3</v>
      </c>
    </row>
    <row r="3076" spans="2:7" x14ac:dyDescent="0.35">
      <c r="B3076" s="191">
        <v>41647</v>
      </c>
      <c r="C3076" s="72">
        <v>135.16999999999999</v>
      </c>
      <c r="D3076" s="192">
        <f t="shared" ref="D3076:D3139" si="98">C3076/C3077-1</f>
        <v>4.7641791044776118</v>
      </c>
      <c r="E3076">
        <v>3.861864092090439E-3</v>
      </c>
      <c r="F3076">
        <v>3073</v>
      </c>
      <c r="G3076">
        <f t="shared" ca="1" si="97"/>
        <v>1.188406484457954E-2</v>
      </c>
    </row>
    <row r="3077" spans="2:7" x14ac:dyDescent="0.35">
      <c r="B3077" s="191">
        <v>38148</v>
      </c>
      <c r="C3077" s="72">
        <v>23.45</v>
      </c>
      <c r="D3077" s="192">
        <f t="shared" si="98"/>
        <v>-0.59210297443033566</v>
      </c>
      <c r="E3077">
        <v>3.8527397260272878E-3</v>
      </c>
      <c r="F3077">
        <v>3074</v>
      </c>
      <c r="G3077">
        <f t="shared" ref="G3077:G3140" ca="1" si="99">_xlfn.NORM.INV(RAND(),M$5,M$6)</f>
        <v>1.8542988084590345E-2</v>
      </c>
    </row>
    <row r="3078" spans="2:7" x14ac:dyDescent="0.35">
      <c r="B3078" s="191">
        <v>39213</v>
      </c>
      <c r="C3078" s="72">
        <v>57.49</v>
      </c>
      <c r="D3078" s="192">
        <f t="shared" si="98"/>
        <v>1.4443027210884356</v>
      </c>
      <c r="E3078">
        <v>3.8414527675920684E-3</v>
      </c>
      <c r="F3078">
        <v>3075</v>
      </c>
      <c r="G3078">
        <f t="shared" ca="1" si="99"/>
        <v>-2.0536280073648053E-2</v>
      </c>
    </row>
    <row r="3079" spans="2:7" x14ac:dyDescent="0.35">
      <c r="B3079" s="191">
        <v>35613</v>
      </c>
      <c r="C3079" s="72">
        <v>23.52</v>
      </c>
      <c r="D3079" s="192">
        <f t="shared" si="98"/>
        <v>-0.69056703065386138</v>
      </c>
      <c r="E3079">
        <v>3.8412291933418441E-3</v>
      </c>
      <c r="F3079">
        <v>3076</v>
      </c>
      <c r="G3079">
        <f t="shared" ca="1" si="99"/>
        <v>1.1550534760787757E-2</v>
      </c>
    </row>
    <row r="3080" spans="2:7" x14ac:dyDescent="0.35">
      <c r="B3080" s="191">
        <v>40723</v>
      </c>
      <c r="C3080" s="72">
        <v>76.010000000000005</v>
      </c>
      <c r="D3080" s="192">
        <f t="shared" si="98"/>
        <v>4.7846270928462706</v>
      </c>
      <c r="E3080">
        <v>3.8298996302166266E-3</v>
      </c>
      <c r="F3080">
        <v>3077</v>
      </c>
      <c r="G3080">
        <f t="shared" ca="1" si="99"/>
        <v>4.4047643774313668E-3</v>
      </c>
    </row>
    <row r="3081" spans="2:7" x14ac:dyDescent="0.35">
      <c r="B3081" s="191">
        <v>35380</v>
      </c>
      <c r="C3081" s="72">
        <v>13.14</v>
      </c>
      <c r="D3081" s="192">
        <f t="shared" si="98"/>
        <v>-0.44813103737925231</v>
      </c>
      <c r="E3081">
        <v>3.8197097020626902E-3</v>
      </c>
      <c r="F3081">
        <v>3078</v>
      </c>
      <c r="G3081">
        <f t="shared" ca="1" si="99"/>
        <v>2.6194946230793247E-3</v>
      </c>
    </row>
    <row r="3082" spans="2:7" x14ac:dyDescent="0.35">
      <c r="B3082" s="191">
        <v>35696</v>
      </c>
      <c r="C3082" s="72">
        <v>23.81</v>
      </c>
      <c r="D3082" s="192">
        <f t="shared" si="98"/>
        <v>-0.82718827115691684</v>
      </c>
      <c r="E3082">
        <v>3.7942664418213479E-3</v>
      </c>
      <c r="F3082">
        <v>3079</v>
      </c>
      <c r="G3082">
        <f t="shared" ca="1" si="99"/>
        <v>5.0079961062871679E-2</v>
      </c>
    </row>
    <row r="3083" spans="2:7" x14ac:dyDescent="0.35">
      <c r="B3083" s="191">
        <v>42074</v>
      </c>
      <c r="C3083" s="72">
        <v>137.78</v>
      </c>
      <c r="D3083" s="192">
        <f t="shared" si="98"/>
        <v>0.10631122530913761</v>
      </c>
      <c r="E3083">
        <v>3.7884307154305574E-3</v>
      </c>
      <c r="F3083">
        <v>3080</v>
      </c>
      <c r="G3083">
        <f t="shared" ca="1" si="99"/>
        <v>4.2352440204791409E-3</v>
      </c>
    </row>
    <row r="3084" spans="2:7" x14ac:dyDescent="0.35">
      <c r="B3084" s="191">
        <v>41775</v>
      </c>
      <c r="C3084" s="72">
        <v>124.54</v>
      </c>
      <c r="D3084" s="192">
        <f t="shared" si="98"/>
        <v>4.8717586044318715</v>
      </c>
      <c r="E3084">
        <v>3.7881840896270003E-3</v>
      </c>
      <c r="F3084">
        <v>3081</v>
      </c>
      <c r="G3084">
        <f t="shared" ca="1" si="99"/>
        <v>3.8238328170119566E-2</v>
      </c>
    </row>
    <row r="3085" spans="2:7" x14ac:dyDescent="0.35">
      <c r="B3085" s="191">
        <v>35776</v>
      </c>
      <c r="C3085" s="72">
        <v>21.21</v>
      </c>
      <c r="D3085" s="192">
        <f t="shared" si="98"/>
        <v>-0.98098542305416603</v>
      </c>
      <c r="E3085">
        <v>3.786086133459543E-3</v>
      </c>
      <c r="F3085">
        <v>3082</v>
      </c>
      <c r="G3085">
        <f t="shared" ca="1" si="99"/>
        <v>6.1784929712788476E-2</v>
      </c>
    </row>
    <row r="3086" spans="2:7" x14ac:dyDescent="0.35">
      <c r="B3086" s="191">
        <v>45320</v>
      </c>
      <c r="C3086" s="72">
        <v>1115.46</v>
      </c>
      <c r="D3086" s="192">
        <f t="shared" si="98"/>
        <v>13.930531388033732</v>
      </c>
      <c r="E3086">
        <v>3.7794935478645542E-3</v>
      </c>
      <c r="F3086">
        <v>3083</v>
      </c>
      <c r="G3086">
        <f t="shared" ca="1" si="99"/>
        <v>1.2137105812877848E-3</v>
      </c>
    </row>
    <row r="3087" spans="2:7" x14ac:dyDescent="0.35">
      <c r="B3087" s="191">
        <v>40231</v>
      </c>
      <c r="C3087" s="72">
        <v>74.709999999999994</v>
      </c>
      <c r="D3087" s="192">
        <f t="shared" si="98"/>
        <v>-0.89700144757703182</v>
      </c>
      <c r="E3087">
        <v>3.7619239553940975E-3</v>
      </c>
      <c r="F3087">
        <v>3084</v>
      </c>
      <c r="G3087">
        <f t="shared" ca="1" si="99"/>
        <v>-6.5402115002542574E-2</v>
      </c>
    </row>
    <row r="3088" spans="2:7" x14ac:dyDescent="0.35">
      <c r="B3088" s="191">
        <v>44943</v>
      </c>
      <c r="C3088" s="72">
        <v>725.35</v>
      </c>
      <c r="D3088" s="192">
        <f t="shared" si="98"/>
        <v>2.4301995649295374</v>
      </c>
      <c r="E3088">
        <v>3.7501383814901867E-3</v>
      </c>
      <c r="F3088">
        <v>3085</v>
      </c>
      <c r="G3088">
        <f t="shared" ca="1" si="99"/>
        <v>-2.2011024223115287E-2</v>
      </c>
    </row>
    <row r="3089" spans="2:7" x14ac:dyDescent="0.35">
      <c r="B3089" s="191">
        <v>43040</v>
      </c>
      <c r="C3089" s="72">
        <v>211.46</v>
      </c>
      <c r="D3089" s="192">
        <f t="shared" si="98"/>
        <v>1.1344503886141113</v>
      </c>
      <c r="E3089">
        <v>3.7499406654959433E-3</v>
      </c>
      <c r="F3089">
        <v>3086</v>
      </c>
      <c r="G3089">
        <f t="shared" ca="1" si="99"/>
        <v>1.4214412477500923E-2</v>
      </c>
    </row>
    <row r="3090" spans="2:7" x14ac:dyDescent="0.35">
      <c r="B3090" s="191">
        <v>41016</v>
      </c>
      <c r="C3090" s="72">
        <v>99.07</v>
      </c>
      <c r="D3090" s="192">
        <f t="shared" si="98"/>
        <v>-0.16092148725332434</v>
      </c>
      <c r="E3090">
        <v>3.7487335359673857E-3</v>
      </c>
      <c r="F3090">
        <v>3087</v>
      </c>
      <c r="G3090">
        <f t="shared" ca="1" si="99"/>
        <v>1.5937306330527888E-2</v>
      </c>
    </row>
    <row r="3091" spans="2:7" x14ac:dyDescent="0.35">
      <c r="B3091" s="191">
        <v>42562</v>
      </c>
      <c r="C3091" s="72">
        <v>118.07</v>
      </c>
      <c r="D3091" s="192">
        <f t="shared" si="98"/>
        <v>0.51585569392733333</v>
      </c>
      <c r="E3091">
        <v>3.7405423786449621E-3</v>
      </c>
      <c r="F3091">
        <v>3088</v>
      </c>
      <c r="G3091">
        <f t="shared" ca="1" si="99"/>
        <v>5.8433020272178081E-2</v>
      </c>
    </row>
    <row r="3092" spans="2:7" x14ac:dyDescent="0.35">
      <c r="B3092" s="191">
        <v>40274</v>
      </c>
      <c r="C3092" s="72">
        <v>77.89</v>
      </c>
      <c r="D3092" s="192">
        <f t="shared" si="98"/>
        <v>-0.39685612513551183</v>
      </c>
      <c r="E3092">
        <v>3.7371134020618424E-3</v>
      </c>
      <c r="F3092">
        <v>3089</v>
      </c>
      <c r="G3092">
        <f t="shared" ca="1" si="99"/>
        <v>-1.1619784208267096E-3</v>
      </c>
    </row>
    <row r="3093" spans="2:7" x14ac:dyDescent="0.35">
      <c r="B3093" s="191">
        <v>42142</v>
      </c>
      <c r="C3093" s="72">
        <v>129.13999999999999</v>
      </c>
      <c r="D3093" s="192">
        <f t="shared" si="98"/>
        <v>10.968489341983318</v>
      </c>
      <c r="E3093">
        <v>3.7307632519818501E-3</v>
      </c>
      <c r="F3093">
        <v>3090</v>
      </c>
      <c r="G3093">
        <f t="shared" ca="1" si="99"/>
        <v>-2.6669405511132852E-2</v>
      </c>
    </row>
    <row r="3094" spans="2:7" x14ac:dyDescent="0.35">
      <c r="B3094" s="191">
        <v>37287</v>
      </c>
      <c r="C3094" s="72">
        <v>10.79</v>
      </c>
      <c r="D3094" s="192">
        <f t="shared" si="98"/>
        <v>-0.98485465238690117</v>
      </c>
      <c r="E3094">
        <v>3.7209302325580396E-3</v>
      </c>
      <c r="F3094">
        <v>3091</v>
      </c>
      <c r="G3094">
        <f t="shared" ca="1" si="99"/>
        <v>-7.6470960329957371E-3</v>
      </c>
    </row>
    <row r="3095" spans="2:7" x14ac:dyDescent="0.35">
      <c r="B3095" s="191">
        <v>44368</v>
      </c>
      <c r="C3095" s="72">
        <v>712.43</v>
      </c>
      <c r="D3095" s="192">
        <f t="shared" si="98"/>
        <v>2.5483115848192046</v>
      </c>
      <c r="E3095">
        <v>3.7194099663280245E-3</v>
      </c>
      <c r="F3095">
        <v>3092</v>
      </c>
      <c r="G3095">
        <f t="shared" ca="1" si="99"/>
        <v>-3.3471324183831204E-2</v>
      </c>
    </row>
    <row r="3096" spans="2:7" x14ac:dyDescent="0.35">
      <c r="B3096" s="191">
        <v>43480</v>
      </c>
      <c r="C3096" s="72">
        <v>200.78</v>
      </c>
      <c r="D3096" s="192">
        <f t="shared" si="98"/>
        <v>-0.77725018582823924</v>
      </c>
      <c r="E3096">
        <v>3.6992601479703957E-3</v>
      </c>
      <c r="F3096">
        <v>3093</v>
      </c>
      <c r="G3096">
        <f t="shared" ca="1" si="99"/>
        <v>-1.1133914098527967E-2</v>
      </c>
    </row>
    <row r="3097" spans="2:7" x14ac:dyDescent="0.35">
      <c r="B3097" s="191">
        <v>45237</v>
      </c>
      <c r="C3097" s="72">
        <v>901.37</v>
      </c>
      <c r="D3097" s="192">
        <f t="shared" si="98"/>
        <v>5.2508321775312075</v>
      </c>
      <c r="E3097">
        <v>3.6968988363677013E-3</v>
      </c>
      <c r="F3097">
        <v>3094</v>
      </c>
      <c r="G3097">
        <f t="shared" ca="1" si="99"/>
        <v>8.1912028377687744E-3</v>
      </c>
    </row>
    <row r="3098" spans="2:7" x14ac:dyDescent="0.35">
      <c r="B3098" s="191">
        <v>41891</v>
      </c>
      <c r="C3098" s="72">
        <v>144.19999999999999</v>
      </c>
      <c r="D3098" s="192">
        <f t="shared" si="98"/>
        <v>1.5236261813090652</v>
      </c>
      <c r="E3098">
        <v>3.6890095357415831E-3</v>
      </c>
      <c r="F3098">
        <v>3095</v>
      </c>
      <c r="G3098">
        <f t="shared" ca="1" si="99"/>
        <v>2.2210828687730569E-2</v>
      </c>
    </row>
    <row r="3099" spans="2:7" x14ac:dyDescent="0.35">
      <c r="B3099" s="191">
        <v>39685</v>
      </c>
      <c r="C3099" s="72">
        <v>57.14</v>
      </c>
      <c r="D3099" s="192">
        <f t="shared" si="98"/>
        <v>-0.89024835295699445</v>
      </c>
      <c r="E3099">
        <v>3.6887405585808164E-3</v>
      </c>
      <c r="F3099">
        <v>3096</v>
      </c>
      <c r="G3099">
        <f t="shared" ca="1" si="99"/>
        <v>-1.3491593846544773E-2</v>
      </c>
    </row>
    <row r="3100" spans="2:7" x14ac:dyDescent="0.35">
      <c r="B3100" s="191">
        <v>44061</v>
      </c>
      <c r="C3100" s="72">
        <v>520.63</v>
      </c>
      <c r="D3100" s="192">
        <f t="shared" si="98"/>
        <v>2.9712433257055686</v>
      </c>
      <c r="E3100">
        <v>3.6821406539173651E-3</v>
      </c>
      <c r="F3100">
        <v>3097</v>
      </c>
      <c r="G3100">
        <f t="shared" ca="1" si="99"/>
        <v>2.7109620819894015E-2</v>
      </c>
    </row>
    <row r="3101" spans="2:7" x14ac:dyDescent="0.35">
      <c r="B3101" s="191">
        <v>42117</v>
      </c>
      <c r="C3101" s="72">
        <v>131.1</v>
      </c>
      <c r="D3101" s="192">
        <f t="shared" si="98"/>
        <v>-0.88228216363766976</v>
      </c>
      <c r="E3101">
        <v>3.6747818098299412E-3</v>
      </c>
      <c r="F3101">
        <v>3098</v>
      </c>
      <c r="G3101">
        <f t="shared" ca="1" si="99"/>
        <v>-1.8920445655056229E-2</v>
      </c>
    </row>
    <row r="3102" spans="2:7" x14ac:dyDescent="0.35">
      <c r="B3102" s="191">
        <v>45929</v>
      </c>
      <c r="C3102" s="72">
        <v>1113.68</v>
      </c>
      <c r="D3102" s="192">
        <f t="shared" si="98"/>
        <v>100.70593607305938</v>
      </c>
      <c r="E3102">
        <v>3.6679554077561072E-3</v>
      </c>
      <c r="F3102">
        <v>3099</v>
      </c>
      <c r="G3102">
        <f t="shared" ca="1" si="99"/>
        <v>-1.6094859835486839E-2</v>
      </c>
    </row>
    <row r="3103" spans="2:7" x14ac:dyDescent="0.35">
      <c r="B3103" s="191">
        <v>37666</v>
      </c>
      <c r="C3103" s="72">
        <v>10.95</v>
      </c>
      <c r="D3103" s="192">
        <f t="shared" si="98"/>
        <v>-0.55614106201864622</v>
      </c>
      <c r="E3103">
        <v>3.6663611365719273E-3</v>
      </c>
      <c r="F3103">
        <v>3100</v>
      </c>
      <c r="G3103">
        <f t="shared" ca="1" si="99"/>
        <v>1.1291512212403196E-2</v>
      </c>
    </row>
    <row r="3104" spans="2:7" x14ac:dyDescent="0.35">
      <c r="B3104" s="191">
        <v>35906</v>
      </c>
      <c r="C3104" s="72">
        <v>24.67</v>
      </c>
      <c r="D3104" s="192">
        <f t="shared" si="98"/>
        <v>-0.60921907175669254</v>
      </c>
      <c r="E3104">
        <v>3.6615134255493231E-3</v>
      </c>
      <c r="F3104">
        <v>3101</v>
      </c>
      <c r="G3104">
        <f t="shared" ca="1" si="99"/>
        <v>2.0818183622872941E-2</v>
      </c>
    </row>
    <row r="3105" spans="2:7" x14ac:dyDescent="0.35">
      <c r="B3105" s="191">
        <v>38810</v>
      </c>
      <c r="C3105" s="72">
        <v>63.13</v>
      </c>
      <c r="D3105" s="192">
        <f t="shared" si="98"/>
        <v>-0.15273117702321837</v>
      </c>
      <c r="E3105">
        <v>3.6565977742448741E-3</v>
      </c>
      <c r="F3105">
        <v>3102</v>
      </c>
      <c r="G3105">
        <f t="shared" ca="1" si="99"/>
        <v>3.2663207542378316E-2</v>
      </c>
    </row>
    <row r="3106" spans="2:7" x14ac:dyDescent="0.35">
      <c r="B3106" s="191">
        <v>40168</v>
      </c>
      <c r="C3106" s="72">
        <v>74.510000000000005</v>
      </c>
      <c r="D3106" s="192">
        <f t="shared" si="98"/>
        <v>-0.89046351969186888</v>
      </c>
      <c r="E3106">
        <v>3.6368534482760229E-3</v>
      </c>
      <c r="F3106">
        <v>3103</v>
      </c>
      <c r="G3106">
        <f t="shared" ca="1" si="99"/>
        <v>4.7251290845738057E-2</v>
      </c>
    </row>
    <row r="3107" spans="2:7" x14ac:dyDescent="0.35">
      <c r="B3107" s="191">
        <v>45036</v>
      </c>
      <c r="C3107" s="72">
        <v>680.23</v>
      </c>
      <c r="D3107" s="192">
        <f t="shared" si="98"/>
        <v>11.278519855595668</v>
      </c>
      <c r="E3107">
        <v>3.6295498472933563E-3</v>
      </c>
      <c r="F3107">
        <v>3104</v>
      </c>
      <c r="G3107">
        <f t="shared" ca="1" si="99"/>
        <v>-5.4732433352527143E-2</v>
      </c>
    </row>
    <row r="3108" spans="2:7" x14ac:dyDescent="0.35">
      <c r="B3108" s="191">
        <v>39010</v>
      </c>
      <c r="C3108" s="72">
        <v>55.4</v>
      </c>
      <c r="D3108" s="192">
        <f t="shared" si="98"/>
        <v>-1.8047283883770859E-4</v>
      </c>
      <c r="E3108">
        <v>3.6231884057971175E-3</v>
      </c>
      <c r="F3108">
        <v>3105</v>
      </c>
      <c r="G3108">
        <f t="shared" ca="1" si="99"/>
        <v>6.6327574180732977E-3</v>
      </c>
    </row>
    <row r="3109" spans="2:7" x14ac:dyDescent="0.35">
      <c r="B3109" s="191">
        <v>39057</v>
      </c>
      <c r="C3109" s="72">
        <v>55.41</v>
      </c>
      <c r="D3109" s="192">
        <f t="shared" si="98"/>
        <v>3.9963931469792602</v>
      </c>
      <c r="E3109">
        <v>3.6225321499727681E-3</v>
      </c>
      <c r="F3109">
        <v>3106</v>
      </c>
      <c r="G3109">
        <f t="shared" ca="1" si="99"/>
        <v>1.3293339831092618E-3</v>
      </c>
    </row>
    <row r="3110" spans="2:7" x14ac:dyDescent="0.35">
      <c r="B3110" s="191">
        <v>37347</v>
      </c>
      <c r="C3110" s="72">
        <v>11.09</v>
      </c>
      <c r="D3110" s="192">
        <f t="shared" si="98"/>
        <v>-0.99013055434424702</v>
      </c>
      <c r="E3110">
        <v>3.6199095022624306E-3</v>
      </c>
      <c r="F3110">
        <v>3107</v>
      </c>
      <c r="G3110">
        <f t="shared" ca="1" si="99"/>
        <v>-1.428857068395261E-2</v>
      </c>
    </row>
    <row r="3111" spans="2:7" x14ac:dyDescent="0.35">
      <c r="B3111" s="191">
        <v>45394</v>
      </c>
      <c r="C3111" s="72">
        <v>1123.67</v>
      </c>
      <c r="D3111" s="192">
        <f t="shared" si="98"/>
        <v>0.11162003877962889</v>
      </c>
      <c r="E3111">
        <v>3.617298726353857E-3</v>
      </c>
      <c r="F3111">
        <v>3108</v>
      </c>
      <c r="G3111">
        <f t="shared" ca="1" si="99"/>
        <v>4.6231466765347444E-2</v>
      </c>
    </row>
    <row r="3112" spans="2:7" x14ac:dyDescent="0.35">
      <c r="B3112" s="191">
        <v>45706</v>
      </c>
      <c r="C3112" s="72">
        <v>1010.84</v>
      </c>
      <c r="D3112" s="192">
        <f t="shared" si="98"/>
        <v>19.220844168833768</v>
      </c>
      <c r="E3112">
        <v>3.6139793486893446E-3</v>
      </c>
      <c r="F3112">
        <v>3109</v>
      </c>
      <c r="G3112">
        <f t="shared" ca="1" si="99"/>
        <v>-2.2596253432506245E-3</v>
      </c>
    </row>
    <row r="3113" spans="2:7" x14ac:dyDescent="0.35">
      <c r="B3113" s="191">
        <v>39190</v>
      </c>
      <c r="C3113" s="72">
        <v>49.99</v>
      </c>
      <c r="D3113" s="192">
        <f t="shared" si="98"/>
        <v>-9.9920063948832905E-4</v>
      </c>
      <c r="E3113">
        <v>3.6137321822926616E-3</v>
      </c>
      <c r="F3113">
        <v>3110</v>
      </c>
      <c r="G3113">
        <f t="shared" ca="1" si="99"/>
        <v>-4.4722062417118007E-2</v>
      </c>
    </row>
    <row r="3114" spans="2:7" x14ac:dyDescent="0.35">
      <c r="B3114" s="191">
        <v>39195</v>
      </c>
      <c r="C3114" s="72">
        <v>50.04</v>
      </c>
      <c r="D3114" s="192">
        <f t="shared" si="98"/>
        <v>-0.18288700195950358</v>
      </c>
      <c r="E3114">
        <v>3.6101083032491488E-3</v>
      </c>
      <c r="F3114">
        <v>3111</v>
      </c>
      <c r="G3114">
        <f t="shared" ca="1" si="99"/>
        <v>-5.0508913961756968E-2</v>
      </c>
    </row>
    <row r="3115" spans="2:7" x14ac:dyDescent="0.35">
      <c r="B3115" s="191">
        <v>38628</v>
      </c>
      <c r="C3115" s="72">
        <v>61.24</v>
      </c>
      <c r="D3115" s="192">
        <f t="shared" si="98"/>
        <v>-0.9236856206462547</v>
      </c>
      <c r="E3115">
        <v>3.6053752867912792E-3</v>
      </c>
      <c r="F3115">
        <v>3112</v>
      </c>
      <c r="G3115">
        <f t="shared" ca="1" si="99"/>
        <v>2.5792393679732888E-2</v>
      </c>
    </row>
    <row r="3116" spans="2:7" x14ac:dyDescent="0.35">
      <c r="B3116" s="191">
        <v>44517</v>
      </c>
      <c r="C3116" s="72">
        <v>802.47</v>
      </c>
      <c r="D3116" s="192">
        <f t="shared" si="98"/>
        <v>-2.0195113612776372E-2</v>
      </c>
      <c r="E3116">
        <v>3.6018459460473995E-3</v>
      </c>
      <c r="F3116">
        <v>3113</v>
      </c>
      <c r="G3116">
        <f t="shared" ca="1" si="99"/>
        <v>-1.1273349446070568E-2</v>
      </c>
    </row>
    <row r="3117" spans="2:7" x14ac:dyDescent="0.35">
      <c r="B3117" s="191">
        <v>45145</v>
      </c>
      <c r="C3117" s="72">
        <v>819.01</v>
      </c>
      <c r="D3117" s="192">
        <f t="shared" si="98"/>
        <v>-0.11814932058487848</v>
      </c>
      <c r="E3117">
        <v>3.5903342809526784E-3</v>
      </c>
      <c r="F3117">
        <v>3114</v>
      </c>
      <c r="G3117">
        <f t="shared" ca="1" si="99"/>
        <v>-3.8172921002714451E-3</v>
      </c>
    </row>
    <row r="3118" spans="2:7" x14ac:dyDescent="0.35">
      <c r="B3118" s="191">
        <v>45265</v>
      </c>
      <c r="C3118" s="72">
        <v>928.74</v>
      </c>
      <c r="D3118" s="192">
        <f t="shared" si="98"/>
        <v>7.2989902600303811</v>
      </c>
      <c r="E3118">
        <v>3.5875602429167319E-3</v>
      </c>
      <c r="F3118">
        <v>3115</v>
      </c>
      <c r="G3118">
        <f t="shared" ca="1" si="99"/>
        <v>-1.6242204148264314E-2</v>
      </c>
    </row>
    <row r="3119" spans="2:7" x14ac:dyDescent="0.35">
      <c r="B3119" s="191">
        <v>42541</v>
      </c>
      <c r="C3119" s="72">
        <v>111.91</v>
      </c>
      <c r="D3119" s="192">
        <f t="shared" si="98"/>
        <v>8.9919642857142854</v>
      </c>
      <c r="E3119">
        <v>3.5871222311898432E-3</v>
      </c>
      <c r="F3119">
        <v>3116</v>
      </c>
      <c r="G3119">
        <f t="shared" ca="1" si="99"/>
        <v>8.9144790421524893E-3</v>
      </c>
    </row>
    <row r="3120" spans="2:7" x14ac:dyDescent="0.35">
      <c r="B3120" s="191">
        <v>37480</v>
      </c>
      <c r="C3120" s="72">
        <v>11.2</v>
      </c>
      <c r="D3120" s="192">
        <f t="shared" si="98"/>
        <v>-0.98967760962931561</v>
      </c>
      <c r="E3120">
        <v>3.5842293906809264E-3</v>
      </c>
      <c r="F3120">
        <v>3117</v>
      </c>
      <c r="G3120">
        <f t="shared" ca="1" si="99"/>
        <v>2.306487390482791E-2</v>
      </c>
    </row>
    <row r="3121" spans="2:7" x14ac:dyDescent="0.35">
      <c r="B3121" s="191">
        <v>46127</v>
      </c>
      <c r="C3121" s="72">
        <v>1085.02</v>
      </c>
      <c r="D3121" s="192">
        <f t="shared" si="98"/>
        <v>76.170697012802279</v>
      </c>
      <c r="E3121">
        <v>3.5795218054848199E-3</v>
      </c>
      <c r="F3121">
        <v>3118</v>
      </c>
      <c r="G3121">
        <f t="shared" ca="1" si="99"/>
        <v>1.6058866849050821E-2</v>
      </c>
    </row>
    <row r="3122" spans="2:7" x14ac:dyDescent="0.35">
      <c r="B3122" s="191">
        <v>37832</v>
      </c>
      <c r="C3122" s="72">
        <v>14.06</v>
      </c>
      <c r="D3122" s="192">
        <f t="shared" si="98"/>
        <v>-0.79185788304959281</v>
      </c>
      <c r="E3122">
        <v>3.5688793718773315E-3</v>
      </c>
      <c r="F3122">
        <v>3119</v>
      </c>
      <c r="G3122">
        <f t="shared" ca="1" si="99"/>
        <v>-2.8549058741093605E-2</v>
      </c>
    </row>
    <row r="3123" spans="2:7" x14ac:dyDescent="0.35">
      <c r="B3123" s="191">
        <v>39555</v>
      </c>
      <c r="C3123" s="72">
        <v>67.55</v>
      </c>
      <c r="D3123" s="192">
        <f t="shared" si="98"/>
        <v>-0.44279468778355202</v>
      </c>
      <c r="E3123">
        <v>3.5655920368444782E-3</v>
      </c>
      <c r="F3123">
        <v>3120</v>
      </c>
      <c r="G3123">
        <f t="shared" ca="1" si="99"/>
        <v>3.5594575401607619E-3</v>
      </c>
    </row>
    <row r="3124" spans="2:7" x14ac:dyDescent="0.35">
      <c r="B3124" s="191">
        <v>41703</v>
      </c>
      <c r="C3124" s="72">
        <v>121.23</v>
      </c>
      <c r="D3124" s="192">
        <f t="shared" si="98"/>
        <v>9.7188328912466844</v>
      </c>
      <c r="E3124">
        <v>3.5596026490067878E-3</v>
      </c>
      <c r="F3124">
        <v>3121</v>
      </c>
      <c r="G3124">
        <f t="shared" ca="1" si="99"/>
        <v>-1.1753088888107109E-2</v>
      </c>
    </row>
    <row r="3125" spans="2:7" x14ac:dyDescent="0.35">
      <c r="B3125" s="191">
        <v>37300</v>
      </c>
      <c r="C3125" s="72">
        <v>11.31</v>
      </c>
      <c r="D3125" s="192">
        <f t="shared" si="98"/>
        <v>-0.85223412594721715</v>
      </c>
      <c r="E3125">
        <v>3.549245785270605E-3</v>
      </c>
      <c r="F3125">
        <v>3122</v>
      </c>
      <c r="G3125">
        <f t="shared" ca="1" si="99"/>
        <v>-1.9101459317255608E-2</v>
      </c>
    </row>
    <row r="3126" spans="2:7" x14ac:dyDescent="0.35">
      <c r="B3126" s="191">
        <v>40259</v>
      </c>
      <c r="C3126" s="72">
        <v>76.540000000000006</v>
      </c>
      <c r="D3126" s="192">
        <f t="shared" si="98"/>
        <v>-0.88850204670269639</v>
      </c>
      <c r="E3126">
        <v>3.5400550675233067E-3</v>
      </c>
      <c r="F3126">
        <v>3123</v>
      </c>
      <c r="G3126">
        <f t="shared" ca="1" si="99"/>
        <v>2.0343091310937353E-2</v>
      </c>
    </row>
    <row r="3127" spans="2:7" x14ac:dyDescent="0.35">
      <c r="B3127" s="191">
        <v>44988</v>
      </c>
      <c r="C3127" s="72">
        <v>686.47</v>
      </c>
      <c r="D3127" s="192">
        <f t="shared" si="98"/>
        <v>4.3777516647081862</v>
      </c>
      <c r="E3127">
        <v>3.5377530882245711E-3</v>
      </c>
      <c r="F3127">
        <v>3124</v>
      </c>
      <c r="G3127">
        <f t="shared" ca="1" si="99"/>
        <v>1.7799784048223303E-2</v>
      </c>
    </row>
    <row r="3128" spans="2:7" x14ac:dyDescent="0.35">
      <c r="B3128" s="191">
        <v>42615</v>
      </c>
      <c r="C3128" s="72">
        <v>127.65</v>
      </c>
      <c r="D3128" s="192">
        <f t="shared" si="98"/>
        <v>-0.82637613743012195</v>
      </c>
      <c r="E3128">
        <v>3.5377358490567001E-3</v>
      </c>
      <c r="F3128">
        <v>3125</v>
      </c>
      <c r="G3128">
        <f t="shared" ca="1" si="99"/>
        <v>-3.2516873429152118E-2</v>
      </c>
    </row>
    <row r="3129" spans="2:7" x14ac:dyDescent="0.35">
      <c r="B3129" s="191">
        <v>44382</v>
      </c>
      <c r="C3129" s="72">
        <v>735.21</v>
      </c>
      <c r="D3129" s="192">
        <f t="shared" si="98"/>
        <v>50.557503506311363</v>
      </c>
      <c r="E3129">
        <v>3.535257022740268E-3</v>
      </c>
      <c r="F3129">
        <v>3126</v>
      </c>
      <c r="G3129">
        <f t="shared" ca="1" si="99"/>
        <v>1.1943064678689086E-2</v>
      </c>
    </row>
    <row r="3130" spans="2:7" x14ac:dyDescent="0.35">
      <c r="B3130" s="191">
        <v>36774</v>
      </c>
      <c r="C3130" s="72">
        <v>14.26</v>
      </c>
      <c r="D3130" s="192">
        <f t="shared" si="98"/>
        <v>-0.98671659587152549</v>
      </c>
      <c r="E3130">
        <v>3.5186488388458947E-3</v>
      </c>
      <c r="F3130">
        <v>3127</v>
      </c>
      <c r="G3130">
        <f t="shared" ca="1" si="99"/>
        <v>1.0372387055145931E-2</v>
      </c>
    </row>
    <row r="3131" spans="2:7" x14ac:dyDescent="0.35">
      <c r="B3131" s="191">
        <v>45418</v>
      </c>
      <c r="C3131" s="72">
        <v>1073.52</v>
      </c>
      <c r="D3131" s="192">
        <f t="shared" si="98"/>
        <v>0.30227818618531188</v>
      </c>
      <c r="E3131">
        <v>3.5148070595274472E-3</v>
      </c>
      <c r="F3131">
        <v>3128</v>
      </c>
      <c r="G3131">
        <f t="shared" ca="1" si="99"/>
        <v>-1.4251698843652521E-2</v>
      </c>
    </row>
    <row r="3132" spans="2:7" x14ac:dyDescent="0.35">
      <c r="B3132" s="191">
        <v>45119</v>
      </c>
      <c r="C3132" s="72">
        <v>824.34</v>
      </c>
      <c r="D3132" s="192">
        <f t="shared" si="98"/>
        <v>8.912698412698413</v>
      </c>
      <c r="E3132">
        <v>3.5059528157184161E-3</v>
      </c>
      <c r="F3132">
        <v>3129</v>
      </c>
      <c r="G3132">
        <f t="shared" ca="1" si="99"/>
        <v>7.4877415448092602E-3</v>
      </c>
    </row>
    <row r="3133" spans="2:7" x14ac:dyDescent="0.35">
      <c r="B3133" s="191">
        <v>40653</v>
      </c>
      <c r="C3133" s="72">
        <v>83.16</v>
      </c>
      <c r="D3133" s="192">
        <f t="shared" si="98"/>
        <v>2.6235294117647059</v>
      </c>
      <c r="E3133">
        <v>3.4994569808133313E-3</v>
      </c>
      <c r="F3133">
        <v>3130</v>
      </c>
      <c r="G3133">
        <f t="shared" ca="1" si="99"/>
        <v>4.7984777027508967E-2</v>
      </c>
    </row>
    <row r="3134" spans="2:7" x14ac:dyDescent="0.35">
      <c r="B3134" s="191">
        <v>36348</v>
      </c>
      <c r="C3134" s="72">
        <v>22.95</v>
      </c>
      <c r="D3134" s="192">
        <f t="shared" si="98"/>
        <v>-0.71476510067114085</v>
      </c>
      <c r="E3134">
        <v>3.4980323567992411E-3</v>
      </c>
      <c r="F3134">
        <v>3131</v>
      </c>
      <c r="G3134">
        <f t="shared" ca="1" si="99"/>
        <v>4.656979391185395E-4</v>
      </c>
    </row>
    <row r="3135" spans="2:7" x14ac:dyDescent="0.35">
      <c r="B3135" s="191">
        <v>40630</v>
      </c>
      <c r="C3135" s="72">
        <v>80.459999999999994</v>
      </c>
      <c r="D3135" s="192">
        <f t="shared" si="98"/>
        <v>-0.34966052376333656</v>
      </c>
      <c r="E3135">
        <v>3.4921426789722432E-3</v>
      </c>
      <c r="F3135">
        <v>3132</v>
      </c>
      <c r="G3135">
        <f t="shared" ca="1" si="99"/>
        <v>-5.726205281295603E-3</v>
      </c>
    </row>
    <row r="3136" spans="2:7" x14ac:dyDescent="0.35">
      <c r="B3136" s="191">
        <v>41708</v>
      </c>
      <c r="C3136" s="72">
        <v>123.72</v>
      </c>
      <c r="D3136" s="192">
        <f t="shared" si="98"/>
        <v>-0.83164598301763548</v>
      </c>
      <c r="E3136">
        <v>3.4877118987752809E-3</v>
      </c>
      <c r="F3136">
        <v>3133</v>
      </c>
      <c r="G3136">
        <f t="shared" ca="1" si="99"/>
        <v>3.1380375564209737E-2</v>
      </c>
    </row>
    <row r="3137" spans="2:7" x14ac:dyDescent="0.35">
      <c r="B3137" s="191">
        <v>44386</v>
      </c>
      <c r="C3137" s="72">
        <v>734.88</v>
      </c>
      <c r="D3137" s="192">
        <f t="shared" si="98"/>
        <v>7.7788794648190187</v>
      </c>
      <c r="E3137">
        <v>3.4820367866945645E-3</v>
      </c>
      <c r="F3137">
        <v>3134</v>
      </c>
      <c r="G3137">
        <f t="shared" ca="1" si="99"/>
        <v>1.5058480585061977E-3</v>
      </c>
    </row>
    <row r="3138" spans="2:7" x14ac:dyDescent="0.35">
      <c r="B3138" s="191">
        <v>40185</v>
      </c>
      <c r="C3138" s="72">
        <v>83.71</v>
      </c>
      <c r="D3138" s="192">
        <f t="shared" si="98"/>
        <v>2.606635071090047</v>
      </c>
      <c r="E3138">
        <v>3.4763845600573884E-3</v>
      </c>
      <c r="F3138">
        <v>3135</v>
      </c>
      <c r="G3138">
        <f t="shared" ca="1" si="99"/>
        <v>-1.1515944470286216E-2</v>
      </c>
    </row>
    <row r="3139" spans="2:7" x14ac:dyDescent="0.35">
      <c r="B3139" s="191">
        <v>35628</v>
      </c>
      <c r="C3139" s="72">
        <v>23.21</v>
      </c>
      <c r="D3139" s="192">
        <f t="shared" si="98"/>
        <v>-0.91844980850989077</v>
      </c>
      <c r="E3139">
        <v>3.4587116299178433E-3</v>
      </c>
      <c r="F3139">
        <v>3136</v>
      </c>
      <c r="G3139">
        <f t="shared" ca="1" si="99"/>
        <v>2.1863021621798179E-2</v>
      </c>
    </row>
    <row r="3140" spans="2:7" x14ac:dyDescent="0.35">
      <c r="B3140" s="191">
        <v>43097</v>
      </c>
      <c r="C3140" s="72">
        <v>284.61</v>
      </c>
      <c r="D3140" s="192">
        <f t="shared" ref="D3140:D3203" si="100">C3140/C3141-1</f>
        <v>15.319380733944953</v>
      </c>
      <c r="E3140">
        <v>3.4552057257695168E-3</v>
      </c>
      <c r="F3140">
        <v>3137</v>
      </c>
      <c r="G3140">
        <f t="shared" ca="1" si="99"/>
        <v>3.6955383122867287E-2</v>
      </c>
    </row>
    <row r="3141" spans="2:7" x14ac:dyDescent="0.35">
      <c r="B3141" s="191">
        <v>35131</v>
      </c>
      <c r="C3141" s="72">
        <v>17.440000000000001</v>
      </c>
      <c r="D3141" s="192">
        <f t="shared" si="100"/>
        <v>-5.7306590257866219E-4</v>
      </c>
      <c r="E3141">
        <v>3.4522439585731313E-3</v>
      </c>
      <c r="F3141">
        <v>3138</v>
      </c>
      <c r="G3141">
        <f t="shared" ref="G3141:G3204" ca="1" si="101">_xlfn.NORM.INV(RAND(),M$5,M$6)</f>
        <v>1.3454832557918947E-2</v>
      </c>
    </row>
    <row r="3142" spans="2:7" x14ac:dyDescent="0.35">
      <c r="B3142" s="191">
        <v>35261</v>
      </c>
      <c r="C3142" s="72">
        <v>17.45</v>
      </c>
      <c r="D3142" s="192">
        <f t="shared" si="100"/>
        <v>-0.86075646345355894</v>
      </c>
      <c r="E3142">
        <v>3.4502587694076325E-3</v>
      </c>
      <c r="F3142">
        <v>3139</v>
      </c>
      <c r="G3142">
        <f t="shared" ca="1" si="101"/>
        <v>-1.6431713273616141E-2</v>
      </c>
    </row>
    <row r="3143" spans="2:7" x14ac:dyDescent="0.35">
      <c r="B3143" s="191">
        <v>41710</v>
      </c>
      <c r="C3143" s="72">
        <v>125.32</v>
      </c>
      <c r="D3143" s="192">
        <f t="shared" si="100"/>
        <v>6.144811858608894</v>
      </c>
      <c r="E3143">
        <v>3.443029866282199E-3</v>
      </c>
      <c r="F3143">
        <v>3140</v>
      </c>
      <c r="G3143">
        <f t="shared" ca="1" si="101"/>
        <v>-1.6030451358525523E-2</v>
      </c>
    </row>
    <row r="3144" spans="2:7" x14ac:dyDescent="0.35">
      <c r="B3144" s="191">
        <v>35251</v>
      </c>
      <c r="C3144" s="72">
        <v>17.54</v>
      </c>
      <c r="D3144" s="192">
        <f t="shared" si="100"/>
        <v>-0.96939452102599899</v>
      </c>
      <c r="E3144">
        <v>3.4324942791761348E-3</v>
      </c>
      <c r="F3144">
        <v>3141</v>
      </c>
      <c r="G3144">
        <f t="shared" ca="1" si="101"/>
        <v>3.9789750395308474E-3</v>
      </c>
    </row>
    <row r="3145" spans="2:7" x14ac:dyDescent="0.35">
      <c r="B3145" s="191">
        <v>44237</v>
      </c>
      <c r="C3145" s="72">
        <v>573.1</v>
      </c>
      <c r="D3145" s="192">
        <f t="shared" si="100"/>
        <v>9.3094081669364996</v>
      </c>
      <c r="E3145">
        <v>3.4317330251778522E-3</v>
      </c>
      <c r="F3145">
        <v>3142</v>
      </c>
      <c r="G3145">
        <f t="shared" ca="1" si="101"/>
        <v>-2.5667746793660139E-2</v>
      </c>
    </row>
    <row r="3146" spans="2:7" x14ac:dyDescent="0.35">
      <c r="B3146" s="191">
        <v>39013</v>
      </c>
      <c r="C3146" s="72">
        <v>55.59</v>
      </c>
      <c r="D3146" s="192">
        <f t="shared" si="100"/>
        <v>-0.55957851370622724</v>
      </c>
      <c r="E3146">
        <v>3.4296028880866913E-3</v>
      </c>
      <c r="F3146">
        <v>3143</v>
      </c>
      <c r="G3146">
        <f t="shared" ca="1" si="101"/>
        <v>-3.8628426525874705E-2</v>
      </c>
    </row>
    <row r="3147" spans="2:7" x14ac:dyDescent="0.35">
      <c r="B3147" s="191">
        <v>41617</v>
      </c>
      <c r="C3147" s="72">
        <v>126.22</v>
      </c>
      <c r="D3147" s="192">
        <f t="shared" si="100"/>
        <v>-3.1680658957711216E-4</v>
      </c>
      <c r="E3147">
        <v>3.4183957389299913E-3</v>
      </c>
      <c r="F3147">
        <v>3144</v>
      </c>
      <c r="G3147">
        <f t="shared" ca="1" si="101"/>
        <v>6.2476212248554963E-3</v>
      </c>
    </row>
    <row r="3148" spans="2:7" x14ac:dyDescent="0.35">
      <c r="B3148" s="191">
        <v>41509</v>
      </c>
      <c r="C3148" s="72">
        <v>126.26</v>
      </c>
      <c r="D3148" s="192">
        <f t="shared" si="100"/>
        <v>7.3365638017512724E-2</v>
      </c>
      <c r="E3148">
        <v>3.4173090677900309E-3</v>
      </c>
      <c r="F3148">
        <v>3145</v>
      </c>
      <c r="G3148">
        <f t="shared" ca="1" si="101"/>
        <v>-7.7224026706981686E-3</v>
      </c>
    </row>
    <row r="3149" spans="2:7" x14ac:dyDescent="0.35">
      <c r="B3149" s="191">
        <v>42565</v>
      </c>
      <c r="C3149" s="72">
        <v>117.63</v>
      </c>
      <c r="D3149" s="192">
        <f t="shared" si="100"/>
        <v>6.9857433808553964</v>
      </c>
      <c r="E3149">
        <v>3.4120958798942169E-3</v>
      </c>
      <c r="F3149">
        <v>3146</v>
      </c>
      <c r="G3149">
        <f t="shared" ca="1" si="101"/>
        <v>-7.5164229892047199E-3</v>
      </c>
    </row>
    <row r="3150" spans="2:7" x14ac:dyDescent="0.35">
      <c r="B3150" s="191">
        <v>37761</v>
      </c>
      <c r="C3150" s="72">
        <v>14.73</v>
      </c>
      <c r="D3150" s="192">
        <f t="shared" si="100"/>
        <v>-0.97993352042067405</v>
      </c>
      <c r="E3150">
        <v>3.4059945504087974E-3</v>
      </c>
      <c r="F3150">
        <v>3147</v>
      </c>
      <c r="G3150">
        <f t="shared" ca="1" si="101"/>
        <v>3.9018237936144181E-3</v>
      </c>
    </row>
    <row r="3151" spans="2:7" x14ac:dyDescent="0.35">
      <c r="B3151" s="191">
        <v>44578</v>
      </c>
      <c r="C3151" s="72">
        <v>734.06</v>
      </c>
      <c r="D3151" s="192">
        <f t="shared" si="100"/>
        <v>2.5484120462125968</v>
      </c>
      <c r="E3151">
        <v>3.4036387495384179E-3</v>
      </c>
      <c r="F3151">
        <v>3148</v>
      </c>
      <c r="G3151">
        <f t="shared" ca="1" si="101"/>
        <v>7.4323312990676902E-3</v>
      </c>
    </row>
    <row r="3152" spans="2:7" x14ac:dyDescent="0.35">
      <c r="B3152" s="191">
        <v>43462</v>
      </c>
      <c r="C3152" s="72">
        <v>206.87</v>
      </c>
      <c r="D3152" s="192">
        <f t="shared" si="100"/>
        <v>-0.60457603792338865</v>
      </c>
      <c r="E3152">
        <v>3.3952563418540027E-3</v>
      </c>
      <c r="F3152">
        <v>3149</v>
      </c>
      <c r="G3152">
        <f t="shared" ca="1" si="101"/>
        <v>3.2030509803699758E-2</v>
      </c>
    </row>
    <row r="3153" spans="2:7" x14ac:dyDescent="0.35">
      <c r="B3153" s="191">
        <v>44085</v>
      </c>
      <c r="C3153" s="72">
        <v>523.16</v>
      </c>
      <c r="D3153" s="192">
        <f t="shared" si="100"/>
        <v>8.3088967971530234</v>
      </c>
      <c r="E3153">
        <v>3.3947716680411411E-3</v>
      </c>
      <c r="F3153">
        <v>3150</v>
      </c>
      <c r="G3153">
        <f t="shared" ca="1" si="101"/>
        <v>-1.1657694028530249E-2</v>
      </c>
    </row>
    <row r="3154" spans="2:7" x14ac:dyDescent="0.35">
      <c r="B3154" s="191">
        <v>39209</v>
      </c>
      <c r="C3154" s="72">
        <v>56.2</v>
      </c>
      <c r="D3154" s="192">
        <f t="shared" si="100"/>
        <v>-0.26975051975051967</v>
      </c>
      <c r="E3154">
        <v>3.3922513836814883E-3</v>
      </c>
      <c r="F3154">
        <v>3151</v>
      </c>
      <c r="G3154">
        <f t="shared" ca="1" si="101"/>
        <v>1.5322951640586793E-2</v>
      </c>
    </row>
    <row r="3155" spans="2:7" x14ac:dyDescent="0.35">
      <c r="B3155" s="191">
        <v>40254</v>
      </c>
      <c r="C3155" s="72">
        <v>76.959999999999994</v>
      </c>
      <c r="D3155" s="192">
        <f t="shared" si="100"/>
        <v>-0.31760950523142406</v>
      </c>
      <c r="E3155">
        <v>3.3898305084745228E-3</v>
      </c>
      <c r="F3155">
        <v>3152</v>
      </c>
      <c r="G3155">
        <f t="shared" ca="1" si="101"/>
        <v>-4.4769355965286872E-3</v>
      </c>
    </row>
    <row r="3156" spans="2:7" x14ac:dyDescent="0.35">
      <c r="B3156" s="191">
        <v>41345</v>
      </c>
      <c r="C3156" s="72">
        <v>112.78</v>
      </c>
      <c r="D3156" s="192">
        <f t="shared" si="100"/>
        <v>3.2208083832335328</v>
      </c>
      <c r="E3156">
        <v>3.3807829181493609E-3</v>
      </c>
      <c r="F3156">
        <v>3153</v>
      </c>
      <c r="G3156">
        <f t="shared" ca="1" si="101"/>
        <v>-1.4590829788600648E-2</v>
      </c>
    </row>
    <row r="3157" spans="2:7" x14ac:dyDescent="0.35">
      <c r="B3157" s="191">
        <v>38033</v>
      </c>
      <c r="C3157" s="72">
        <v>26.72</v>
      </c>
      <c r="D3157" s="192">
        <f t="shared" si="100"/>
        <v>-0.55069783083907853</v>
      </c>
      <c r="E3157">
        <v>3.3796470146452151E-3</v>
      </c>
      <c r="F3157">
        <v>3154</v>
      </c>
      <c r="G3157">
        <f t="shared" ca="1" si="101"/>
        <v>-2.8757691029394961E-2</v>
      </c>
    </row>
    <row r="3158" spans="2:7" x14ac:dyDescent="0.35">
      <c r="B3158" s="191">
        <v>39349</v>
      </c>
      <c r="C3158" s="72">
        <v>59.47</v>
      </c>
      <c r="D3158" s="192">
        <f t="shared" si="100"/>
        <v>-3.3619095646331143E-4</v>
      </c>
      <c r="E3158">
        <v>3.3743883921037998E-3</v>
      </c>
      <c r="F3158">
        <v>3155</v>
      </c>
      <c r="G3158">
        <f t="shared" ca="1" si="101"/>
        <v>1.0375210957777579E-2</v>
      </c>
    </row>
    <row r="3159" spans="2:7" x14ac:dyDescent="0.35">
      <c r="B3159" s="191">
        <v>38673</v>
      </c>
      <c r="C3159" s="72">
        <v>59.49</v>
      </c>
      <c r="D3159" s="192">
        <f t="shared" si="100"/>
        <v>-0.79475590822839404</v>
      </c>
      <c r="E3159">
        <v>3.3732501264969184E-3</v>
      </c>
      <c r="F3159">
        <v>3156</v>
      </c>
      <c r="G3159">
        <f t="shared" ca="1" si="101"/>
        <v>2.6707968404507329E-2</v>
      </c>
    </row>
    <row r="3160" spans="2:7" x14ac:dyDescent="0.35">
      <c r="B3160" s="191">
        <v>43104</v>
      </c>
      <c r="C3160" s="72">
        <v>289.85000000000002</v>
      </c>
      <c r="D3160" s="192">
        <f t="shared" si="100"/>
        <v>0.48473517057678528</v>
      </c>
      <c r="E3160">
        <v>3.3577956244807972E-3</v>
      </c>
      <c r="F3160">
        <v>3157</v>
      </c>
      <c r="G3160">
        <f t="shared" ca="1" si="101"/>
        <v>-2.3503961444324002E-2</v>
      </c>
    </row>
    <row r="3161" spans="2:7" x14ac:dyDescent="0.35">
      <c r="B3161" s="191">
        <v>43025</v>
      </c>
      <c r="C3161" s="72">
        <v>195.22</v>
      </c>
      <c r="D3161" s="192">
        <f t="shared" si="100"/>
        <v>0.47525126577495636</v>
      </c>
      <c r="E3161">
        <v>3.3407000051395297E-3</v>
      </c>
      <c r="F3161">
        <v>3158</v>
      </c>
      <c r="G3161">
        <f t="shared" ca="1" si="101"/>
        <v>-4.799055593966991E-3</v>
      </c>
    </row>
    <row r="3162" spans="2:7" x14ac:dyDescent="0.35">
      <c r="B3162" s="191">
        <v>42102</v>
      </c>
      <c r="C3162" s="72">
        <v>132.33000000000001</v>
      </c>
      <c r="D3162" s="192">
        <f t="shared" si="100"/>
        <v>-0.81983417064902175</v>
      </c>
      <c r="E3162">
        <v>3.3361134278566684E-3</v>
      </c>
      <c r="F3162">
        <v>3159</v>
      </c>
      <c r="G3162">
        <f t="shared" ca="1" si="101"/>
        <v>1.0196186535629339E-2</v>
      </c>
    </row>
    <row r="3163" spans="2:7" x14ac:dyDescent="0.35">
      <c r="B3163" s="191">
        <v>44396</v>
      </c>
      <c r="C3163" s="72">
        <v>734.49</v>
      </c>
      <c r="D3163" s="192">
        <f t="shared" si="100"/>
        <v>-0.33604823546427542</v>
      </c>
      <c r="E3163">
        <v>3.3331056621817012E-3</v>
      </c>
      <c r="F3163">
        <v>3160</v>
      </c>
      <c r="G3163">
        <f t="shared" ca="1" si="101"/>
        <v>1.9808553915615722E-2</v>
      </c>
    </row>
    <row r="3164" spans="2:7" x14ac:dyDescent="0.35">
      <c r="B3164" s="191">
        <v>45814</v>
      </c>
      <c r="C3164" s="72">
        <v>1106.24</v>
      </c>
      <c r="D3164" s="192">
        <f t="shared" si="100"/>
        <v>17.318264613346582</v>
      </c>
      <c r="E3164">
        <v>3.3285868470935842E-3</v>
      </c>
      <c r="F3164">
        <v>3161</v>
      </c>
      <c r="G3164">
        <f t="shared" ca="1" si="101"/>
        <v>-1.0576046358588893E-2</v>
      </c>
    </row>
    <row r="3165" spans="2:7" x14ac:dyDescent="0.35">
      <c r="B3165" s="191">
        <v>38677</v>
      </c>
      <c r="C3165" s="72">
        <v>60.39</v>
      </c>
      <c r="D3165" s="192">
        <f t="shared" si="100"/>
        <v>-4.7926848494403318E-2</v>
      </c>
      <c r="E3165">
        <v>3.3228110981891046E-3</v>
      </c>
      <c r="F3165">
        <v>3162</v>
      </c>
      <c r="G3165">
        <f t="shared" ca="1" si="101"/>
        <v>2.4564579459301467E-3</v>
      </c>
    </row>
    <row r="3166" spans="2:7" x14ac:dyDescent="0.35">
      <c r="B3166" s="191">
        <v>39364</v>
      </c>
      <c r="C3166" s="72">
        <v>63.43</v>
      </c>
      <c r="D3166" s="192">
        <f t="shared" si="100"/>
        <v>-0.16175498876701466</v>
      </c>
      <c r="E3166">
        <v>3.3217336285986665E-3</v>
      </c>
      <c r="F3166">
        <v>3163</v>
      </c>
      <c r="G3166">
        <f t="shared" ca="1" si="101"/>
        <v>2.7870958774193461E-2</v>
      </c>
    </row>
    <row r="3167" spans="2:7" x14ac:dyDescent="0.35">
      <c r="B3167" s="191">
        <v>40884</v>
      </c>
      <c r="C3167" s="72">
        <v>75.67</v>
      </c>
      <c r="D3167" s="192">
        <f t="shared" si="100"/>
        <v>4.1425818882466325E-2</v>
      </c>
      <c r="E3167">
        <v>3.3147706178733305E-3</v>
      </c>
      <c r="F3167">
        <v>3164</v>
      </c>
      <c r="G3167">
        <f t="shared" ca="1" si="101"/>
        <v>3.0869090973744445E-2</v>
      </c>
    </row>
    <row r="3168" spans="2:7" x14ac:dyDescent="0.35">
      <c r="B3168" s="191">
        <v>40148</v>
      </c>
      <c r="C3168" s="72">
        <v>72.66</v>
      </c>
      <c r="D3168" s="192">
        <f t="shared" si="100"/>
        <v>-4.1424802110818004E-2</v>
      </c>
      <c r="E3168">
        <v>3.314001657000798E-3</v>
      </c>
      <c r="F3168">
        <v>3165</v>
      </c>
      <c r="G3168">
        <f t="shared" ca="1" si="101"/>
        <v>1.2757628481506581E-2</v>
      </c>
    </row>
    <row r="3169" spans="2:7" x14ac:dyDescent="0.35">
      <c r="B3169" s="191">
        <v>40063</v>
      </c>
      <c r="C3169" s="72">
        <v>75.8</v>
      </c>
      <c r="D3169" s="192">
        <f t="shared" si="100"/>
        <v>3.1648351648351651</v>
      </c>
      <c r="E3169">
        <v>3.3090668431501324E-3</v>
      </c>
      <c r="F3169">
        <v>3166</v>
      </c>
      <c r="G3169">
        <f t="shared" ca="1" si="101"/>
        <v>3.7228691141737618E-3</v>
      </c>
    </row>
    <row r="3170" spans="2:7" x14ac:dyDescent="0.35">
      <c r="B3170" s="191">
        <v>37916</v>
      </c>
      <c r="C3170" s="72">
        <v>18.2</v>
      </c>
      <c r="D3170" s="192">
        <f t="shared" si="100"/>
        <v>-0.97580527232362446</v>
      </c>
      <c r="E3170">
        <v>3.3076074972435698E-3</v>
      </c>
      <c r="F3170">
        <v>3167</v>
      </c>
      <c r="G3170">
        <f t="shared" ca="1" si="101"/>
        <v>-8.2708681062437905E-3</v>
      </c>
    </row>
    <row r="3171" spans="2:7" x14ac:dyDescent="0.35">
      <c r="B3171" s="191">
        <v>44922</v>
      </c>
      <c r="C3171" s="72">
        <v>752.23</v>
      </c>
      <c r="D3171" s="192">
        <f t="shared" si="100"/>
        <v>48.358923884514439</v>
      </c>
      <c r="E3171">
        <v>3.2943875373452336E-3</v>
      </c>
      <c r="F3171">
        <v>3168</v>
      </c>
      <c r="G3171">
        <f t="shared" ca="1" si="101"/>
        <v>-3.1648471795617313E-2</v>
      </c>
    </row>
    <row r="3172" spans="2:7" x14ac:dyDescent="0.35">
      <c r="B3172" s="191">
        <v>35325</v>
      </c>
      <c r="C3172" s="72">
        <v>15.24</v>
      </c>
      <c r="D3172" s="192">
        <f t="shared" si="100"/>
        <v>-0.75032765399737877</v>
      </c>
      <c r="E3172">
        <v>3.2916392363397939E-3</v>
      </c>
      <c r="F3172">
        <v>3169</v>
      </c>
      <c r="G3172">
        <f t="shared" ca="1" si="101"/>
        <v>-6.3358344352231735E-4</v>
      </c>
    </row>
    <row r="3173" spans="2:7" x14ac:dyDescent="0.35">
      <c r="B3173" s="191">
        <v>38607</v>
      </c>
      <c r="C3173" s="72">
        <v>61.04</v>
      </c>
      <c r="D3173" s="192">
        <f t="shared" si="100"/>
        <v>2.3282442748091601</v>
      </c>
      <c r="E3173">
        <v>3.2873109796185407E-3</v>
      </c>
      <c r="F3173">
        <v>3170</v>
      </c>
      <c r="G3173">
        <f t="shared" ca="1" si="101"/>
        <v>4.3577751007417988E-2</v>
      </c>
    </row>
    <row r="3174" spans="2:7" x14ac:dyDescent="0.35">
      <c r="B3174" s="191">
        <v>36937</v>
      </c>
      <c r="C3174" s="72">
        <v>18.34</v>
      </c>
      <c r="D3174" s="192">
        <f t="shared" si="100"/>
        <v>-0.96305026694872575</v>
      </c>
      <c r="E3174">
        <v>3.2822757111596879E-3</v>
      </c>
      <c r="F3174">
        <v>3171</v>
      </c>
      <c r="G3174">
        <f t="shared" ca="1" si="101"/>
        <v>-1.4925398119098701E-2</v>
      </c>
    </row>
    <row r="3175" spans="2:7" x14ac:dyDescent="0.35">
      <c r="B3175" s="191">
        <v>44053</v>
      </c>
      <c r="C3175" s="72">
        <v>496.35</v>
      </c>
      <c r="D3175" s="192">
        <f t="shared" si="100"/>
        <v>0.95113801643146378</v>
      </c>
      <c r="E3175">
        <v>3.2745133709295438E-3</v>
      </c>
      <c r="F3175">
        <v>3172</v>
      </c>
      <c r="G3175">
        <f t="shared" ca="1" si="101"/>
        <v>3.3992380300149239E-3</v>
      </c>
    </row>
    <row r="3176" spans="2:7" x14ac:dyDescent="0.35">
      <c r="B3176" s="191">
        <v>43061</v>
      </c>
      <c r="C3176" s="72">
        <v>254.39</v>
      </c>
      <c r="D3176" s="192">
        <f t="shared" si="100"/>
        <v>15.594259621656882</v>
      </c>
      <c r="E3176">
        <v>3.2733869695535933E-3</v>
      </c>
      <c r="F3176">
        <v>3173</v>
      </c>
      <c r="G3176">
        <f t="shared" ca="1" si="101"/>
        <v>-3.6079844935819602E-2</v>
      </c>
    </row>
    <row r="3177" spans="2:7" x14ac:dyDescent="0.35">
      <c r="B3177" s="191">
        <v>35313</v>
      </c>
      <c r="C3177" s="72">
        <v>15.33</v>
      </c>
      <c r="D3177" s="192">
        <f t="shared" si="100"/>
        <v>-0.98600166190315308</v>
      </c>
      <c r="E3177">
        <v>3.2722513089005201E-3</v>
      </c>
      <c r="F3177">
        <v>3174</v>
      </c>
      <c r="G3177">
        <f t="shared" ca="1" si="101"/>
        <v>5.2013799681239932E-3</v>
      </c>
    </row>
    <row r="3178" spans="2:7" x14ac:dyDescent="0.35">
      <c r="B3178" s="191">
        <v>45903</v>
      </c>
      <c r="C3178" s="72">
        <v>1095.1300000000001</v>
      </c>
      <c r="D3178" s="192">
        <f t="shared" si="100"/>
        <v>12.702827827827829</v>
      </c>
      <c r="E3178">
        <v>3.2705485726851613E-3</v>
      </c>
      <c r="F3178">
        <v>3175</v>
      </c>
      <c r="G3178">
        <f t="shared" ca="1" si="101"/>
        <v>1.8129043718592454E-3</v>
      </c>
    </row>
    <row r="3179" spans="2:7" x14ac:dyDescent="0.35">
      <c r="B3179" s="191">
        <v>40288</v>
      </c>
      <c r="C3179" s="72">
        <v>79.92</v>
      </c>
      <c r="D3179" s="192">
        <f t="shared" si="100"/>
        <v>-0.69246161542309614</v>
      </c>
      <c r="E3179">
        <v>3.2638714536781244E-3</v>
      </c>
      <c r="F3179">
        <v>3176</v>
      </c>
      <c r="G3179">
        <f t="shared" ca="1" si="101"/>
        <v>-6.9970832934694556E-3</v>
      </c>
    </row>
    <row r="3180" spans="2:7" x14ac:dyDescent="0.35">
      <c r="B3180" s="191">
        <v>43074</v>
      </c>
      <c r="C3180" s="72">
        <v>259.87</v>
      </c>
      <c r="D3180" s="192">
        <f t="shared" si="100"/>
        <v>0.9429532710280375</v>
      </c>
      <c r="E3180">
        <v>3.2428676215110475E-3</v>
      </c>
      <c r="F3180">
        <v>3177</v>
      </c>
      <c r="G3180">
        <f t="shared" ca="1" si="101"/>
        <v>2.9804003615063294E-2</v>
      </c>
    </row>
    <row r="3181" spans="2:7" x14ac:dyDescent="0.35">
      <c r="B3181" s="191">
        <v>41830</v>
      </c>
      <c r="C3181" s="72">
        <v>133.75</v>
      </c>
      <c r="D3181" s="192">
        <f t="shared" si="100"/>
        <v>-0.82773498879472451</v>
      </c>
      <c r="E3181">
        <v>3.2253225322533829E-3</v>
      </c>
      <c r="F3181">
        <v>3178</v>
      </c>
      <c r="G3181">
        <f t="shared" ca="1" si="101"/>
        <v>5.9575994973863171E-3</v>
      </c>
    </row>
    <row r="3182" spans="2:7" x14ac:dyDescent="0.35">
      <c r="B3182" s="191">
        <v>44657</v>
      </c>
      <c r="C3182" s="72">
        <v>776.42</v>
      </c>
      <c r="D3182" s="192">
        <f t="shared" si="100"/>
        <v>12.095294316073536</v>
      </c>
      <c r="E3182">
        <v>3.2173452379413714E-3</v>
      </c>
      <c r="F3182">
        <v>3179</v>
      </c>
      <c r="G3182">
        <f t="shared" ca="1" si="101"/>
        <v>-3.0568676066037611E-3</v>
      </c>
    </row>
    <row r="3183" spans="2:7" x14ac:dyDescent="0.35">
      <c r="B3183" s="191">
        <v>38672</v>
      </c>
      <c r="C3183" s="72">
        <v>59.29</v>
      </c>
      <c r="D3183" s="192">
        <f t="shared" si="100"/>
        <v>-0.87991412310372064</v>
      </c>
      <c r="E3183">
        <v>3.2148900169204353E-3</v>
      </c>
      <c r="F3183">
        <v>3180</v>
      </c>
      <c r="G3183">
        <f t="shared" ca="1" si="101"/>
        <v>6.4381041194168159E-3</v>
      </c>
    </row>
    <row r="3184" spans="2:7" x14ac:dyDescent="0.35">
      <c r="B3184" s="191">
        <v>44055</v>
      </c>
      <c r="C3184" s="72">
        <v>493.73</v>
      </c>
      <c r="D3184" s="192">
        <f t="shared" si="100"/>
        <v>3.1531796769851956</v>
      </c>
      <c r="E3184">
        <v>3.2104033323174797E-3</v>
      </c>
      <c r="F3184">
        <v>3181</v>
      </c>
      <c r="G3184">
        <f t="shared" ca="1" si="101"/>
        <v>7.7280330127962931E-3</v>
      </c>
    </row>
    <row r="3185" spans="2:7" x14ac:dyDescent="0.35">
      <c r="B3185" s="191">
        <v>41442</v>
      </c>
      <c r="C3185" s="72">
        <v>118.88</v>
      </c>
      <c r="D3185" s="192">
        <f t="shared" si="100"/>
        <v>-0.13936147107797003</v>
      </c>
      <c r="E3185">
        <v>3.2067510548523526E-3</v>
      </c>
      <c r="F3185">
        <v>3182</v>
      </c>
      <c r="G3185">
        <f t="shared" ca="1" si="101"/>
        <v>-9.400159234197257E-3</v>
      </c>
    </row>
    <row r="3186" spans="2:7" x14ac:dyDescent="0.35">
      <c r="B3186" s="191">
        <v>41954</v>
      </c>
      <c r="C3186" s="72">
        <v>138.13</v>
      </c>
      <c r="D3186" s="192">
        <f t="shared" si="100"/>
        <v>1.5862198090245272</v>
      </c>
      <c r="E3186">
        <v>3.1955842835353909E-3</v>
      </c>
      <c r="F3186">
        <v>3183</v>
      </c>
      <c r="G3186">
        <f t="shared" ca="1" si="101"/>
        <v>2.9275045693017782E-2</v>
      </c>
    </row>
    <row r="3187" spans="2:7" x14ac:dyDescent="0.35">
      <c r="B3187" s="191">
        <v>39720</v>
      </c>
      <c r="C3187" s="72">
        <v>53.41</v>
      </c>
      <c r="D3187" s="192">
        <f t="shared" si="100"/>
        <v>1.4266242616992275</v>
      </c>
      <c r="E3187">
        <v>3.1930879038315485E-3</v>
      </c>
      <c r="F3187">
        <v>3184</v>
      </c>
      <c r="G3187">
        <f t="shared" ca="1" si="101"/>
        <v>-3.1339904904955758E-2</v>
      </c>
    </row>
    <row r="3188" spans="2:7" x14ac:dyDescent="0.35">
      <c r="B3188" s="191">
        <v>35930</v>
      </c>
      <c r="C3188" s="72">
        <v>22.01</v>
      </c>
      <c r="D3188" s="192">
        <f t="shared" si="100"/>
        <v>0.74544012688342609</v>
      </c>
      <c r="E3188">
        <v>3.1905195989061497E-3</v>
      </c>
      <c r="F3188">
        <v>3185</v>
      </c>
      <c r="G3188">
        <f t="shared" ca="1" si="101"/>
        <v>-1.5475467868813122E-3</v>
      </c>
    </row>
    <row r="3189" spans="2:7" x14ac:dyDescent="0.35">
      <c r="B3189" s="191">
        <v>35433</v>
      </c>
      <c r="C3189" s="72">
        <v>12.61</v>
      </c>
      <c r="D3189" s="192">
        <f t="shared" si="100"/>
        <v>-0.95574351595128626</v>
      </c>
      <c r="E3189">
        <v>3.1821797931581575E-3</v>
      </c>
      <c r="F3189">
        <v>3186</v>
      </c>
      <c r="G3189">
        <f t="shared" ca="1" si="101"/>
        <v>-1.0704185836613294E-2</v>
      </c>
    </row>
    <row r="3190" spans="2:7" x14ac:dyDescent="0.35">
      <c r="B3190" s="191">
        <v>43776</v>
      </c>
      <c r="C3190" s="72">
        <v>284.93</v>
      </c>
      <c r="D3190" s="192">
        <f t="shared" si="100"/>
        <v>2.5736861908942679</v>
      </c>
      <c r="E3190">
        <v>3.1686793648559863E-3</v>
      </c>
      <c r="F3190">
        <v>3187</v>
      </c>
      <c r="G3190">
        <f t="shared" ca="1" si="101"/>
        <v>-2.5878633282073456E-2</v>
      </c>
    </row>
    <row r="3191" spans="2:7" x14ac:dyDescent="0.35">
      <c r="B3191" s="191">
        <v>40620</v>
      </c>
      <c r="C3191" s="72">
        <v>79.73</v>
      </c>
      <c r="D3191" s="192">
        <f t="shared" si="100"/>
        <v>-0.58395950740972657</v>
      </c>
      <c r="E3191">
        <v>3.1454453950678918E-3</v>
      </c>
      <c r="F3191">
        <v>3188</v>
      </c>
      <c r="G3191">
        <f t="shared" ca="1" si="101"/>
        <v>2.4365195793694672E-2</v>
      </c>
    </row>
    <row r="3192" spans="2:7" x14ac:dyDescent="0.35">
      <c r="B3192" s="191">
        <v>43011</v>
      </c>
      <c r="C3192" s="72">
        <v>191.64</v>
      </c>
      <c r="D3192" s="192">
        <f t="shared" si="100"/>
        <v>-0.80685151029540714</v>
      </c>
      <c r="E3192">
        <v>3.1407035175878839E-3</v>
      </c>
      <c r="F3192">
        <v>3189</v>
      </c>
      <c r="G3192">
        <f t="shared" ca="1" si="101"/>
        <v>-1.5240773924407399E-2</v>
      </c>
    </row>
    <row r="3193" spans="2:7" x14ac:dyDescent="0.35">
      <c r="B3193" s="191">
        <v>45715</v>
      </c>
      <c r="C3193" s="72">
        <v>992.19</v>
      </c>
      <c r="D3193" s="192">
        <f t="shared" si="100"/>
        <v>6.7399953194476954</v>
      </c>
      <c r="E3193">
        <v>3.1341940571636417E-3</v>
      </c>
      <c r="F3193">
        <v>3190</v>
      </c>
      <c r="G3193">
        <f t="shared" ca="1" si="101"/>
        <v>-2.6738420366400032E-3</v>
      </c>
    </row>
    <row r="3194" spans="2:7" x14ac:dyDescent="0.35">
      <c r="B3194" s="191">
        <v>42620</v>
      </c>
      <c r="C3194" s="72">
        <v>128.19</v>
      </c>
      <c r="D3194" s="192">
        <f t="shared" si="100"/>
        <v>-0.88478131909615487</v>
      </c>
      <c r="E3194">
        <v>3.1301353783550478E-3</v>
      </c>
      <c r="F3194">
        <v>3191</v>
      </c>
      <c r="G3194">
        <f t="shared" ca="1" si="101"/>
        <v>2.1633536972947318E-2</v>
      </c>
    </row>
    <row r="3195" spans="2:7" x14ac:dyDescent="0.35">
      <c r="B3195" s="191">
        <v>45401</v>
      </c>
      <c r="C3195" s="72">
        <v>1112.58</v>
      </c>
      <c r="D3195" s="192">
        <f t="shared" si="100"/>
        <v>3.1031901161718602</v>
      </c>
      <c r="E3195">
        <v>3.1286346710426294E-3</v>
      </c>
      <c r="F3195">
        <v>3192</v>
      </c>
      <c r="G3195">
        <f t="shared" ca="1" si="101"/>
        <v>3.9694114528451091E-2</v>
      </c>
    </row>
    <row r="3196" spans="2:7" x14ac:dyDescent="0.35">
      <c r="B3196" s="191">
        <v>43217</v>
      </c>
      <c r="C3196" s="72">
        <v>271.14999999999998</v>
      </c>
      <c r="D3196" s="192">
        <f t="shared" si="100"/>
        <v>5.459028108623154</v>
      </c>
      <c r="E3196">
        <v>3.1075431911509188E-3</v>
      </c>
      <c r="F3196">
        <v>3193</v>
      </c>
      <c r="G3196">
        <f t="shared" ca="1" si="101"/>
        <v>7.9601794987713258E-3</v>
      </c>
    </row>
    <row r="3197" spans="2:7" x14ac:dyDescent="0.35">
      <c r="B3197" s="191">
        <v>38509</v>
      </c>
      <c r="C3197" s="72">
        <v>41.98</v>
      </c>
      <c r="D3197" s="192">
        <f t="shared" si="100"/>
        <v>-0.65914257875933746</v>
      </c>
      <c r="E3197">
        <v>3.1063321385900178E-3</v>
      </c>
      <c r="F3197">
        <v>3194</v>
      </c>
      <c r="G3197">
        <f t="shared" ca="1" si="101"/>
        <v>1.7287199157525808E-2</v>
      </c>
    </row>
    <row r="3198" spans="2:7" x14ac:dyDescent="0.35">
      <c r="B3198" s="191">
        <v>41716</v>
      </c>
      <c r="C3198" s="72">
        <v>123.16</v>
      </c>
      <c r="D3198" s="192">
        <f t="shared" si="100"/>
        <v>1.6961471103327495</v>
      </c>
      <c r="E3198">
        <v>3.0949666069393089E-3</v>
      </c>
      <c r="F3198">
        <v>3195</v>
      </c>
      <c r="G3198">
        <f t="shared" ca="1" si="101"/>
        <v>-8.3181204386753929E-5</v>
      </c>
    </row>
    <row r="3199" spans="2:7" x14ac:dyDescent="0.35">
      <c r="B3199" s="191">
        <v>38537</v>
      </c>
      <c r="C3199" s="72">
        <v>45.68</v>
      </c>
      <c r="D3199" s="192">
        <f t="shared" si="100"/>
        <v>-0.95228445484362922</v>
      </c>
      <c r="E3199">
        <v>3.0742204655247463E-3</v>
      </c>
      <c r="F3199">
        <v>3196</v>
      </c>
      <c r="G3199">
        <f t="shared" ca="1" si="101"/>
        <v>-4.1769570331888139E-3</v>
      </c>
    </row>
    <row r="3200" spans="2:7" x14ac:dyDescent="0.35">
      <c r="B3200" s="191">
        <v>45281</v>
      </c>
      <c r="C3200" s="72">
        <v>957.34</v>
      </c>
      <c r="D3200" s="192">
        <f t="shared" si="100"/>
        <v>7.6045299298939426</v>
      </c>
      <c r="E3200">
        <v>3.0699594513889927E-3</v>
      </c>
      <c r="F3200">
        <v>3197</v>
      </c>
      <c r="G3200">
        <f t="shared" ca="1" si="101"/>
        <v>2.8510056969312998E-3</v>
      </c>
    </row>
    <row r="3201" spans="2:7" x14ac:dyDescent="0.35">
      <c r="B3201" s="191">
        <v>41375</v>
      </c>
      <c r="C3201" s="72">
        <v>111.26</v>
      </c>
      <c r="D3201" s="192">
        <f t="shared" si="100"/>
        <v>4.6477157360406096</v>
      </c>
      <c r="E3201">
        <v>3.0652722683015554E-3</v>
      </c>
      <c r="F3201">
        <v>3198</v>
      </c>
      <c r="G3201">
        <f t="shared" ca="1" si="101"/>
        <v>1.5422483859378947E-2</v>
      </c>
    </row>
    <row r="3202" spans="2:7" x14ac:dyDescent="0.35">
      <c r="B3202" s="191">
        <v>36721</v>
      </c>
      <c r="C3202" s="72">
        <v>19.7</v>
      </c>
      <c r="D3202" s="192">
        <f t="shared" si="100"/>
        <v>-0.14718614718614731</v>
      </c>
      <c r="E3202">
        <v>3.054989816700493E-3</v>
      </c>
      <c r="F3202">
        <v>3199</v>
      </c>
      <c r="G3202">
        <f t="shared" ca="1" si="101"/>
        <v>4.439133464417864E-3</v>
      </c>
    </row>
    <row r="3203" spans="2:7" x14ac:dyDescent="0.35">
      <c r="B3203" s="191">
        <v>38145</v>
      </c>
      <c r="C3203" s="72">
        <v>23.1</v>
      </c>
      <c r="D3203" s="192">
        <f t="shared" si="100"/>
        <v>-0.58955223880597019</v>
      </c>
      <c r="E3203">
        <v>3.0395136778116338E-3</v>
      </c>
      <c r="F3203">
        <v>3200</v>
      </c>
      <c r="G3203">
        <f t="shared" ca="1" si="101"/>
        <v>-9.709621797750952E-3</v>
      </c>
    </row>
    <row r="3204" spans="2:7" x14ac:dyDescent="0.35">
      <c r="B3204" s="191">
        <v>39619</v>
      </c>
      <c r="C3204" s="72">
        <v>56.28</v>
      </c>
      <c r="D3204" s="192">
        <f t="shared" ref="D3204:D3267" si="102">C3204/C3205-1</f>
        <v>-0.9276792598303778</v>
      </c>
      <c r="E3204">
        <v>3.0297629656033109E-3</v>
      </c>
      <c r="F3204">
        <v>3201</v>
      </c>
      <c r="G3204">
        <f t="shared" ca="1" si="101"/>
        <v>-5.4038783768576161E-2</v>
      </c>
    </row>
    <row r="3205" spans="2:7" x14ac:dyDescent="0.35">
      <c r="B3205" s="191">
        <v>45079</v>
      </c>
      <c r="C3205" s="72">
        <v>778.2</v>
      </c>
      <c r="D3205" s="192">
        <f t="shared" si="102"/>
        <v>6.3373562134640773</v>
      </c>
      <c r="E3205">
        <v>3.0289360056712233E-3</v>
      </c>
      <c r="F3205">
        <v>3202</v>
      </c>
      <c r="G3205">
        <f t="shared" ref="G3205:G3268" ca="1" si="103">_xlfn.NORM.INV(RAND(),M$5,M$6)</f>
        <v>3.5922129738169014E-4</v>
      </c>
    </row>
    <row r="3206" spans="2:7" x14ac:dyDescent="0.35">
      <c r="B3206" s="191">
        <v>42697</v>
      </c>
      <c r="C3206" s="72">
        <v>106.06</v>
      </c>
      <c r="D3206" s="192">
        <f t="shared" si="102"/>
        <v>0.67843013134989727</v>
      </c>
      <c r="E3206">
        <v>3.026290902212958E-3</v>
      </c>
      <c r="F3206">
        <v>3203</v>
      </c>
      <c r="G3206">
        <f t="shared" ca="1" si="103"/>
        <v>1.8636478423218084E-2</v>
      </c>
    </row>
    <row r="3207" spans="2:7" x14ac:dyDescent="0.35">
      <c r="B3207" s="191">
        <v>38799</v>
      </c>
      <c r="C3207" s="72">
        <v>63.19</v>
      </c>
      <c r="D3207" s="192">
        <f t="shared" si="102"/>
        <v>-0.8258652998236331</v>
      </c>
      <c r="E3207">
        <v>3.0158730158729163E-3</v>
      </c>
      <c r="F3207">
        <v>3204</v>
      </c>
      <c r="G3207">
        <f t="shared" ca="1" si="103"/>
        <v>-1.3445335762150096E-2</v>
      </c>
    </row>
    <row r="3208" spans="2:7" x14ac:dyDescent="0.35">
      <c r="B3208" s="191">
        <v>43880</v>
      </c>
      <c r="C3208" s="72">
        <v>362.88</v>
      </c>
      <c r="D3208" s="192">
        <f t="shared" si="102"/>
        <v>5.0329177057356613</v>
      </c>
      <c r="E3208">
        <v>3.0127974792004686E-3</v>
      </c>
      <c r="F3208">
        <v>3205</v>
      </c>
      <c r="G3208">
        <f t="shared" ca="1" si="103"/>
        <v>-4.5696692008181826E-3</v>
      </c>
    </row>
    <row r="3209" spans="2:7" x14ac:dyDescent="0.35">
      <c r="B3209" s="191">
        <v>39391</v>
      </c>
      <c r="C3209" s="72">
        <v>60.15</v>
      </c>
      <c r="D3209" s="192">
        <f t="shared" si="102"/>
        <v>-0.91914344477154497</v>
      </c>
      <c r="E3209">
        <v>3.0015007503751967E-3</v>
      </c>
      <c r="F3209">
        <v>3206</v>
      </c>
      <c r="G3209">
        <f t="shared" ca="1" si="103"/>
        <v>-9.9443524780646348E-3</v>
      </c>
    </row>
    <row r="3210" spans="2:7" x14ac:dyDescent="0.35">
      <c r="B3210" s="191">
        <v>44936</v>
      </c>
      <c r="C3210" s="72">
        <v>743.91</v>
      </c>
      <c r="D3210" s="192">
        <f t="shared" si="102"/>
        <v>6.9088879438656168</v>
      </c>
      <c r="E3210">
        <v>2.9931642600007358E-3</v>
      </c>
      <c r="F3210">
        <v>3207</v>
      </c>
      <c r="G3210">
        <f t="shared" ca="1" si="103"/>
        <v>4.9323904060938513E-2</v>
      </c>
    </row>
    <row r="3211" spans="2:7" x14ac:dyDescent="0.35">
      <c r="B3211" s="191">
        <v>40528</v>
      </c>
      <c r="C3211" s="72">
        <v>94.06</v>
      </c>
      <c r="D3211" s="192">
        <f t="shared" si="102"/>
        <v>0.74995348837209308</v>
      </c>
      <c r="E3211">
        <v>2.9857112390700991E-3</v>
      </c>
      <c r="F3211">
        <v>3208</v>
      </c>
      <c r="G3211">
        <f t="shared" ca="1" si="103"/>
        <v>3.1160053396879796E-2</v>
      </c>
    </row>
    <row r="3212" spans="2:7" x14ac:dyDescent="0.35">
      <c r="B3212" s="191">
        <v>39097</v>
      </c>
      <c r="C3212" s="72">
        <v>53.75</v>
      </c>
      <c r="D3212" s="192">
        <f t="shared" si="102"/>
        <v>-0.23963785542509541</v>
      </c>
      <c r="E3212">
        <v>2.9856316476954969E-3</v>
      </c>
      <c r="F3212">
        <v>3209</v>
      </c>
      <c r="G3212">
        <f t="shared" ca="1" si="103"/>
        <v>2.5575375135592562E-2</v>
      </c>
    </row>
    <row r="3213" spans="2:7" x14ac:dyDescent="0.35">
      <c r="B3213" s="191">
        <v>40101</v>
      </c>
      <c r="C3213" s="72">
        <v>70.69</v>
      </c>
      <c r="D3213" s="192">
        <f t="shared" si="102"/>
        <v>5.9990099009900995</v>
      </c>
      <c r="E3213">
        <v>2.9795686719635839E-3</v>
      </c>
      <c r="F3213">
        <v>3210</v>
      </c>
      <c r="G3213">
        <f t="shared" ca="1" si="103"/>
        <v>-1.2342504879238679E-2</v>
      </c>
    </row>
    <row r="3214" spans="2:7" x14ac:dyDescent="0.35">
      <c r="B3214" s="191">
        <v>37119</v>
      </c>
      <c r="C3214" s="72">
        <v>10.1</v>
      </c>
      <c r="D3214" s="192">
        <f t="shared" si="102"/>
        <v>-0.82364239566963504</v>
      </c>
      <c r="E3214">
        <v>2.9791459781529639E-3</v>
      </c>
      <c r="F3214">
        <v>3211</v>
      </c>
      <c r="G3214">
        <f t="shared" ca="1" si="103"/>
        <v>-9.8024861835982512E-4</v>
      </c>
    </row>
    <row r="3215" spans="2:7" x14ac:dyDescent="0.35">
      <c r="B3215" s="191">
        <v>39212</v>
      </c>
      <c r="C3215" s="72">
        <v>57.27</v>
      </c>
      <c r="D3215" s="192">
        <f t="shared" si="102"/>
        <v>-0.39454487789406911</v>
      </c>
      <c r="E3215">
        <v>2.9772329246935403E-3</v>
      </c>
      <c r="F3215">
        <v>3212</v>
      </c>
      <c r="G3215">
        <f t="shared" ca="1" si="103"/>
        <v>-3.049510850046426E-2</v>
      </c>
    </row>
    <row r="3216" spans="2:7" x14ac:dyDescent="0.35">
      <c r="B3216" s="191">
        <v>40533</v>
      </c>
      <c r="C3216" s="72">
        <v>94.59</v>
      </c>
      <c r="D3216" s="192">
        <f t="shared" si="102"/>
        <v>-0.87462556000318115</v>
      </c>
      <c r="E3216">
        <v>2.9689322447248312E-3</v>
      </c>
      <c r="F3216">
        <v>3213</v>
      </c>
      <c r="G3216">
        <f t="shared" ca="1" si="103"/>
        <v>1.5378879358534157E-2</v>
      </c>
    </row>
    <row r="3217" spans="2:7" x14ac:dyDescent="0.35">
      <c r="B3217" s="191">
        <v>44923</v>
      </c>
      <c r="C3217" s="72">
        <v>754.46</v>
      </c>
      <c r="D3217" s="192">
        <f t="shared" si="102"/>
        <v>43.589834515366427</v>
      </c>
      <c r="E3217">
        <v>2.9645188306768322E-3</v>
      </c>
      <c r="F3217">
        <v>3214</v>
      </c>
      <c r="G3217">
        <f t="shared" ca="1" si="103"/>
        <v>4.9464625381991307E-4</v>
      </c>
    </row>
    <row r="3218" spans="2:7" x14ac:dyDescent="0.35">
      <c r="B3218" s="191">
        <v>35206</v>
      </c>
      <c r="C3218" s="72">
        <v>16.920000000000002</v>
      </c>
      <c r="D3218" s="192">
        <f t="shared" si="102"/>
        <v>-2.9463759575719672E-3</v>
      </c>
      <c r="E3218">
        <v>2.9638411381149865E-3</v>
      </c>
      <c r="F3218">
        <v>3215</v>
      </c>
      <c r="G3218">
        <f t="shared" ca="1" si="103"/>
        <v>-8.6627585392039901E-3</v>
      </c>
    </row>
    <row r="3219" spans="2:7" x14ac:dyDescent="0.35">
      <c r="B3219" s="191">
        <v>36133</v>
      </c>
      <c r="C3219" s="72">
        <v>16.97</v>
      </c>
      <c r="D3219" s="192">
        <f t="shared" si="102"/>
        <v>0.66535819430814525</v>
      </c>
      <c r="E3219">
        <v>2.9550827423165948E-3</v>
      </c>
      <c r="F3219">
        <v>3216</v>
      </c>
      <c r="G3219">
        <f t="shared" ca="1" si="103"/>
        <v>8.9336667683763797E-3</v>
      </c>
    </row>
    <row r="3220" spans="2:7" x14ac:dyDescent="0.35">
      <c r="B3220" s="191">
        <v>37132</v>
      </c>
      <c r="C3220" s="72">
        <v>10.19</v>
      </c>
      <c r="D3220" s="192">
        <f t="shared" si="102"/>
        <v>-0.92322182037371914</v>
      </c>
      <c r="E3220">
        <v>2.9527559055118058E-3</v>
      </c>
      <c r="F3220">
        <v>3217</v>
      </c>
      <c r="G3220">
        <f t="shared" ca="1" si="103"/>
        <v>-1.865302326630492E-2</v>
      </c>
    </row>
    <row r="3221" spans="2:7" x14ac:dyDescent="0.35">
      <c r="B3221" s="191">
        <v>42103</v>
      </c>
      <c r="C3221" s="72">
        <v>132.72</v>
      </c>
      <c r="D3221" s="192">
        <f t="shared" si="102"/>
        <v>-0.84967720013591574</v>
      </c>
      <c r="E3221">
        <v>2.9471775107683396E-3</v>
      </c>
      <c r="F3221">
        <v>3218</v>
      </c>
      <c r="G3221">
        <f t="shared" ca="1" si="103"/>
        <v>-1.8592010763534214E-2</v>
      </c>
    </row>
    <row r="3222" spans="2:7" x14ac:dyDescent="0.35">
      <c r="B3222" s="191">
        <v>45231</v>
      </c>
      <c r="C3222" s="72">
        <v>882.9</v>
      </c>
      <c r="D3222" s="192">
        <f t="shared" si="102"/>
        <v>-0.2319736945118609</v>
      </c>
      <c r="E3222">
        <v>2.942145380604666E-3</v>
      </c>
      <c r="F3222">
        <v>3219</v>
      </c>
      <c r="G3222">
        <f t="shared" ca="1" si="103"/>
        <v>-1.2908807294837484E-2</v>
      </c>
    </row>
    <row r="3223" spans="2:7" x14ac:dyDescent="0.35">
      <c r="B3223" s="191">
        <v>46059</v>
      </c>
      <c r="C3223" s="72">
        <v>1149.57</v>
      </c>
      <c r="D3223" s="192">
        <f t="shared" si="102"/>
        <v>3.4926137251836797</v>
      </c>
      <c r="E3223">
        <v>2.9401500610712894E-3</v>
      </c>
      <c r="F3223">
        <v>3220</v>
      </c>
      <c r="G3223">
        <f t="shared" ca="1" si="103"/>
        <v>2.5341896701921912E-2</v>
      </c>
    </row>
    <row r="3224" spans="2:7" x14ac:dyDescent="0.35">
      <c r="B3224" s="191">
        <v>43164</v>
      </c>
      <c r="C3224" s="72">
        <v>255.88</v>
      </c>
      <c r="D3224" s="192">
        <f t="shared" si="102"/>
        <v>-0.59713453514917736</v>
      </c>
      <c r="E3224">
        <v>2.9396778113117694E-3</v>
      </c>
      <c r="F3224">
        <v>3221</v>
      </c>
      <c r="G3224">
        <f t="shared" ca="1" si="103"/>
        <v>1.1614090778651061E-2</v>
      </c>
    </row>
    <row r="3225" spans="2:7" x14ac:dyDescent="0.35">
      <c r="B3225" s="191">
        <v>44348</v>
      </c>
      <c r="C3225" s="72">
        <v>635.15</v>
      </c>
      <c r="D3225" s="192">
        <f t="shared" si="102"/>
        <v>3.7576779026217224</v>
      </c>
      <c r="E3225">
        <v>2.9370430608410825E-3</v>
      </c>
      <c r="F3225">
        <v>3222</v>
      </c>
      <c r="G3225">
        <f t="shared" ca="1" si="103"/>
        <v>3.4786014366295637E-2</v>
      </c>
    </row>
    <row r="3226" spans="2:7" x14ac:dyDescent="0.35">
      <c r="B3226" s="191">
        <v>42009</v>
      </c>
      <c r="C3226" s="72">
        <v>133.5</v>
      </c>
      <c r="D3226" s="192">
        <f t="shared" si="102"/>
        <v>-0.88086951865931362</v>
      </c>
      <c r="E3226">
        <v>2.9299075952218256E-3</v>
      </c>
      <c r="F3226">
        <v>3223</v>
      </c>
      <c r="G3226">
        <f t="shared" ca="1" si="103"/>
        <v>-1.4757157242463263E-2</v>
      </c>
    </row>
    <row r="3227" spans="2:7" x14ac:dyDescent="0.35">
      <c r="B3227" s="191">
        <v>45922</v>
      </c>
      <c r="C3227" s="72">
        <v>1120.6199999999999</v>
      </c>
      <c r="D3227" s="192">
        <f t="shared" si="102"/>
        <v>14.570654439349727</v>
      </c>
      <c r="E3227">
        <v>2.9265673244731616E-3</v>
      </c>
      <c r="F3227">
        <v>3224</v>
      </c>
      <c r="G3227">
        <f t="shared" ca="1" si="103"/>
        <v>-4.0362050030293382E-3</v>
      </c>
    </row>
    <row r="3228" spans="2:7" x14ac:dyDescent="0.35">
      <c r="B3228" s="191">
        <v>40584</v>
      </c>
      <c r="C3228" s="72">
        <v>71.97</v>
      </c>
      <c r="D3228" s="192">
        <f t="shared" si="102"/>
        <v>3.1965014577259474</v>
      </c>
      <c r="E3228">
        <v>2.9264214046822445E-3</v>
      </c>
      <c r="F3228">
        <v>3225</v>
      </c>
      <c r="G3228">
        <f t="shared" ca="1" si="103"/>
        <v>-2.971738663747921E-2</v>
      </c>
    </row>
    <row r="3229" spans="2:7" x14ac:dyDescent="0.35">
      <c r="B3229" s="191">
        <v>36104</v>
      </c>
      <c r="C3229" s="72">
        <v>17.149999999999999</v>
      </c>
      <c r="D3229" s="192">
        <f t="shared" si="102"/>
        <v>-0.98214638919830521</v>
      </c>
      <c r="E3229">
        <v>2.9239766081869956E-3</v>
      </c>
      <c r="F3229">
        <v>3226</v>
      </c>
      <c r="G3229">
        <f t="shared" ca="1" si="103"/>
        <v>-1.4800801908122085E-2</v>
      </c>
    </row>
    <row r="3230" spans="2:7" x14ac:dyDescent="0.35">
      <c r="B3230" s="191">
        <v>45593</v>
      </c>
      <c r="C3230" s="72">
        <v>960.59</v>
      </c>
      <c r="D3230" s="192">
        <f t="shared" si="102"/>
        <v>0.31285534659960645</v>
      </c>
      <c r="E3230">
        <v>2.923396569185277E-3</v>
      </c>
      <c r="F3230">
        <v>3227</v>
      </c>
      <c r="G3230">
        <f t="shared" ca="1" si="103"/>
        <v>2.5247934944945462E-2</v>
      </c>
    </row>
    <row r="3231" spans="2:7" x14ac:dyDescent="0.35">
      <c r="B3231" s="191">
        <v>44722</v>
      </c>
      <c r="C3231" s="72">
        <v>731.68</v>
      </c>
      <c r="D3231" s="192">
        <f t="shared" si="102"/>
        <v>5.0851630073186955</v>
      </c>
      <c r="E3231">
        <v>2.9196079775204442E-3</v>
      </c>
      <c r="F3231">
        <v>3228</v>
      </c>
      <c r="G3231">
        <f t="shared" ca="1" si="103"/>
        <v>-6.1167178397264288E-3</v>
      </c>
    </row>
    <row r="3232" spans="2:7" x14ac:dyDescent="0.35">
      <c r="B3232" s="191">
        <v>42159</v>
      </c>
      <c r="C3232" s="72">
        <v>120.24</v>
      </c>
      <c r="D3232" s="192">
        <f t="shared" si="102"/>
        <v>3.9995841995841994</v>
      </c>
      <c r="E3232">
        <v>2.9193427308364939E-3</v>
      </c>
      <c r="F3232">
        <v>3229</v>
      </c>
      <c r="G3232">
        <f t="shared" ca="1" si="103"/>
        <v>8.9445372285435528E-3</v>
      </c>
    </row>
    <row r="3233" spans="2:7" x14ac:dyDescent="0.35">
      <c r="B3233" s="191">
        <v>35698</v>
      </c>
      <c r="C3233" s="72">
        <v>24.05</v>
      </c>
      <c r="D3233" s="192">
        <f t="shared" si="102"/>
        <v>-0.77481273408239693</v>
      </c>
      <c r="E3233">
        <v>2.9190992493743906E-3</v>
      </c>
      <c r="F3233">
        <v>3230</v>
      </c>
      <c r="G3233">
        <f t="shared" ca="1" si="103"/>
        <v>1.6468780000565607E-4</v>
      </c>
    </row>
    <row r="3234" spans="2:7" x14ac:dyDescent="0.35">
      <c r="B3234" s="191">
        <v>42513</v>
      </c>
      <c r="C3234" s="72">
        <v>106.8</v>
      </c>
      <c r="D3234" s="192">
        <f t="shared" si="102"/>
        <v>2.870967741935484</v>
      </c>
      <c r="E3234">
        <v>2.9110714621092271E-3</v>
      </c>
      <c r="F3234">
        <v>3231</v>
      </c>
      <c r="G3234">
        <f t="shared" ca="1" si="103"/>
        <v>1.004201045447198E-2</v>
      </c>
    </row>
    <row r="3235" spans="2:7" x14ac:dyDescent="0.35">
      <c r="B3235" s="191">
        <v>36238</v>
      </c>
      <c r="C3235" s="72">
        <v>27.59</v>
      </c>
      <c r="D3235" s="192">
        <f t="shared" si="102"/>
        <v>-0.80487977369165487</v>
      </c>
      <c r="E3235">
        <v>2.90803344238455E-3</v>
      </c>
      <c r="F3235">
        <v>3232</v>
      </c>
      <c r="G3235">
        <f t="shared" ca="1" si="103"/>
        <v>4.4993587521900349E-4</v>
      </c>
    </row>
    <row r="3236" spans="2:7" x14ac:dyDescent="0.35">
      <c r="B3236" s="191">
        <v>42906</v>
      </c>
      <c r="C3236" s="72">
        <v>141.4</v>
      </c>
      <c r="D3236" s="192">
        <f t="shared" si="102"/>
        <v>4.8106144837299025E-2</v>
      </c>
      <c r="E3236">
        <v>2.908007660117784E-3</v>
      </c>
      <c r="F3236">
        <v>3233</v>
      </c>
      <c r="G3236">
        <f t="shared" ca="1" si="103"/>
        <v>-1.9955123902289693E-2</v>
      </c>
    </row>
    <row r="3237" spans="2:7" x14ac:dyDescent="0.35">
      <c r="B3237" s="191">
        <v>41645</v>
      </c>
      <c r="C3237" s="72">
        <v>134.91</v>
      </c>
      <c r="D3237" s="192">
        <f t="shared" si="102"/>
        <v>11.997109826589593</v>
      </c>
      <c r="E3237">
        <v>2.899197145405763E-3</v>
      </c>
      <c r="F3237">
        <v>3234</v>
      </c>
      <c r="G3237">
        <f t="shared" ca="1" si="103"/>
        <v>-2.1903650758274589E-2</v>
      </c>
    </row>
    <row r="3238" spans="2:7" x14ac:dyDescent="0.35">
      <c r="B3238" s="191">
        <v>37252</v>
      </c>
      <c r="C3238" s="72">
        <v>10.38</v>
      </c>
      <c r="D3238" s="192">
        <f t="shared" si="102"/>
        <v>-0.98772469252601702</v>
      </c>
      <c r="E3238">
        <v>2.8985507246377384E-3</v>
      </c>
      <c r="F3238">
        <v>3235</v>
      </c>
      <c r="G3238">
        <f t="shared" ca="1" si="103"/>
        <v>-3.7881492652845337E-3</v>
      </c>
    </row>
    <row r="3239" spans="2:7" x14ac:dyDescent="0.35">
      <c r="B3239" s="191">
        <v>45092</v>
      </c>
      <c r="C3239" s="72">
        <v>845.6</v>
      </c>
      <c r="D3239" s="192">
        <f t="shared" si="102"/>
        <v>1.60286448946243E-2</v>
      </c>
      <c r="E3239">
        <v>2.8938754210352524E-3</v>
      </c>
      <c r="F3239">
        <v>3236</v>
      </c>
      <c r="G3239">
        <f t="shared" ca="1" si="103"/>
        <v>2.5172216559306477E-2</v>
      </c>
    </row>
    <row r="3240" spans="2:7" x14ac:dyDescent="0.35">
      <c r="B3240" s="191">
        <v>44440</v>
      </c>
      <c r="C3240" s="72">
        <v>832.26</v>
      </c>
      <c r="D3240" s="192">
        <f t="shared" si="102"/>
        <v>-0.22201241399940175</v>
      </c>
      <c r="E3240">
        <v>2.8920540814112439E-3</v>
      </c>
      <c r="F3240">
        <v>3237</v>
      </c>
      <c r="G3240">
        <f t="shared" ca="1" si="103"/>
        <v>1.1072034683527236E-2</v>
      </c>
    </row>
    <row r="3241" spans="2:7" x14ac:dyDescent="0.35">
      <c r="B3241" s="191">
        <v>45415</v>
      </c>
      <c r="C3241" s="72">
        <v>1069.76</v>
      </c>
      <c r="D3241" s="192">
        <f t="shared" si="102"/>
        <v>18.133607583616527</v>
      </c>
      <c r="E3241">
        <v>2.8874639067011376E-3</v>
      </c>
      <c r="F3241">
        <v>3238</v>
      </c>
      <c r="G3241">
        <f t="shared" ca="1" si="103"/>
        <v>3.7552977435021694E-2</v>
      </c>
    </row>
    <row r="3242" spans="2:7" x14ac:dyDescent="0.35">
      <c r="B3242" s="191">
        <v>39007</v>
      </c>
      <c r="C3242" s="72">
        <v>55.91</v>
      </c>
      <c r="D3242" s="192">
        <f t="shared" si="102"/>
        <v>-0.2392162198938631</v>
      </c>
      <c r="E3242">
        <v>2.8699551569506543E-3</v>
      </c>
      <c r="F3242">
        <v>3239</v>
      </c>
      <c r="G3242">
        <f t="shared" ca="1" si="103"/>
        <v>-2.5126569103310395E-3</v>
      </c>
    </row>
    <row r="3243" spans="2:7" x14ac:dyDescent="0.35">
      <c r="B3243" s="191">
        <v>40207</v>
      </c>
      <c r="C3243" s="72">
        <v>73.489999999999995</v>
      </c>
      <c r="D3243" s="192">
        <f t="shared" si="102"/>
        <v>-0.92982506397769371</v>
      </c>
      <c r="E3243">
        <v>2.8657205240174566E-3</v>
      </c>
      <c r="F3243">
        <v>3240</v>
      </c>
      <c r="G3243">
        <f t="shared" ca="1" si="103"/>
        <v>2.5744952129094573E-2</v>
      </c>
    </row>
    <row r="3244" spans="2:7" x14ac:dyDescent="0.35">
      <c r="B3244" s="191">
        <v>46106</v>
      </c>
      <c r="C3244" s="72">
        <v>1047.24</v>
      </c>
      <c r="D3244" s="192">
        <f t="shared" si="102"/>
        <v>4.8322566273112049</v>
      </c>
      <c r="E3244">
        <v>2.8536954398330483E-3</v>
      </c>
      <c r="F3244">
        <v>3241</v>
      </c>
      <c r="G3244">
        <f t="shared" ca="1" si="103"/>
        <v>3.0904684003313233E-2</v>
      </c>
    </row>
    <row r="3245" spans="2:7" x14ac:dyDescent="0.35">
      <c r="B3245" s="191">
        <v>43522</v>
      </c>
      <c r="C3245" s="72">
        <v>179.56</v>
      </c>
      <c r="D3245" s="192">
        <f t="shared" si="102"/>
        <v>9.1849120816789576</v>
      </c>
      <c r="E3245">
        <v>2.8483663781067037E-3</v>
      </c>
      <c r="F3245">
        <v>3242</v>
      </c>
      <c r="G3245">
        <f t="shared" ca="1" si="103"/>
        <v>-2.8799790054915193E-2</v>
      </c>
    </row>
    <row r="3246" spans="2:7" x14ac:dyDescent="0.35">
      <c r="B3246" s="191">
        <v>36140</v>
      </c>
      <c r="C3246" s="72">
        <v>17.63</v>
      </c>
      <c r="D3246" s="192">
        <f t="shared" si="102"/>
        <v>-0.98361676424124156</v>
      </c>
      <c r="E3246">
        <v>2.8441410693971214E-3</v>
      </c>
      <c r="F3246">
        <v>3243</v>
      </c>
      <c r="G3246">
        <f t="shared" ca="1" si="103"/>
        <v>-1.7096505470821883E-2</v>
      </c>
    </row>
    <row r="3247" spans="2:7" x14ac:dyDescent="0.35">
      <c r="B3247" s="191">
        <v>45583</v>
      </c>
      <c r="C3247" s="72">
        <v>1076.0999999999999</v>
      </c>
      <c r="D3247" s="192">
        <f t="shared" si="102"/>
        <v>8.8166392993979184</v>
      </c>
      <c r="E3247">
        <v>2.8423652206326366E-3</v>
      </c>
      <c r="F3247">
        <v>3244</v>
      </c>
      <c r="G3247">
        <f t="shared" ca="1" si="103"/>
        <v>-2.1753264871744882E-2</v>
      </c>
    </row>
    <row r="3248" spans="2:7" x14ac:dyDescent="0.35">
      <c r="B3248" s="191">
        <v>42725</v>
      </c>
      <c r="C3248" s="72">
        <v>109.62</v>
      </c>
      <c r="D3248" s="192">
        <f t="shared" si="102"/>
        <v>0.81760902006300773</v>
      </c>
      <c r="E3248">
        <v>2.8359710913914427E-3</v>
      </c>
      <c r="F3248">
        <v>3245</v>
      </c>
      <c r="G3248">
        <f t="shared" ca="1" si="103"/>
        <v>-1.2364670442674508E-2</v>
      </c>
    </row>
    <row r="3249" spans="2:7" x14ac:dyDescent="0.35">
      <c r="B3249" s="191">
        <v>38601</v>
      </c>
      <c r="C3249" s="72">
        <v>60.31</v>
      </c>
      <c r="D3249" s="192">
        <f t="shared" si="102"/>
        <v>-0.56461160843199543</v>
      </c>
      <c r="E3249">
        <v>2.8267376122381727E-3</v>
      </c>
      <c r="F3249">
        <v>3246</v>
      </c>
      <c r="G3249">
        <f t="shared" ca="1" si="103"/>
        <v>5.7109112732977793E-3</v>
      </c>
    </row>
    <row r="3250" spans="2:7" x14ac:dyDescent="0.35">
      <c r="B3250" s="191">
        <v>42034</v>
      </c>
      <c r="C3250" s="72">
        <v>138.52000000000001</v>
      </c>
      <c r="D3250" s="192">
        <f t="shared" si="102"/>
        <v>-0.86888287299093192</v>
      </c>
      <c r="E3250">
        <v>2.8234272062550581E-3</v>
      </c>
      <c r="F3250">
        <v>3247</v>
      </c>
      <c r="G3250">
        <f t="shared" ca="1" si="103"/>
        <v>1.0847103823026278E-2</v>
      </c>
    </row>
    <row r="3251" spans="2:7" x14ac:dyDescent="0.35">
      <c r="B3251" s="191">
        <v>45898</v>
      </c>
      <c r="C3251" s="72">
        <v>1056.46</v>
      </c>
      <c r="D3251" s="192">
        <f t="shared" si="102"/>
        <v>73.137543859649128</v>
      </c>
      <c r="E3251">
        <v>2.8192009416321273E-3</v>
      </c>
      <c r="F3251">
        <v>3248</v>
      </c>
      <c r="G3251">
        <f t="shared" ca="1" si="103"/>
        <v>1.5581160347625371E-2</v>
      </c>
    </row>
    <row r="3252" spans="2:7" x14ac:dyDescent="0.35">
      <c r="B3252" s="191">
        <v>37435</v>
      </c>
      <c r="C3252" s="72">
        <v>14.25</v>
      </c>
      <c r="D3252" s="192">
        <f t="shared" si="102"/>
        <v>-0.98300617740358243</v>
      </c>
      <c r="E3252">
        <v>2.8149190710766714E-3</v>
      </c>
      <c r="F3252">
        <v>3249</v>
      </c>
      <c r="G3252">
        <f t="shared" ca="1" si="103"/>
        <v>-5.6668039059770622E-3</v>
      </c>
    </row>
    <row r="3253" spans="2:7" x14ac:dyDescent="0.35">
      <c r="B3253" s="191">
        <v>44455</v>
      </c>
      <c r="C3253" s="72">
        <v>838.54</v>
      </c>
      <c r="D3253" s="192">
        <f t="shared" si="102"/>
        <v>0.2220230548390385</v>
      </c>
      <c r="E3253">
        <v>2.8103660651286333E-3</v>
      </c>
      <c r="F3253">
        <v>3250</v>
      </c>
      <c r="G3253">
        <f t="shared" ca="1" si="103"/>
        <v>-3.7477362603393266E-2</v>
      </c>
    </row>
    <row r="3254" spans="2:7" x14ac:dyDescent="0.35">
      <c r="B3254" s="191">
        <v>44614</v>
      </c>
      <c r="C3254" s="72">
        <v>686.19</v>
      </c>
      <c r="D3254" s="192">
        <f t="shared" si="102"/>
        <v>11.749721293199554</v>
      </c>
      <c r="E3254">
        <v>2.8059099478277005E-3</v>
      </c>
      <c r="F3254">
        <v>3251</v>
      </c>
      <c r="G3254">
        <f t="shared" ca="1" si="103"/>
        <v>1.0401560480342268E-2</v>
      </c>
    </row>
    <row r="3255" spans="2:7" x14ac:dyDescent="0.35">
      <c r="B3255" s="191">
        <v>39100</v>
      </c>
      <c r="C3255" s="72">
        <v>53.82</v>
      </c>
      <c r="D3255" s="192">
        <f t="shared" si="102"/>
        <v>1.1425159235668789</v>
      </c>
      <c r="E3255">
        <v>2.7948574622693734E-3</v>
      </c>
      <c r="F3255">
        <v>3252</v>
      </c>
      <c r="G3255">
        <f t="shared" ca="1" si="103"/>
        <v>1.2818598490573397E-2</v>
      </c>
    </row>
    <row r="3256" spans="2:7" x14ac:dyDescent="0.35">
      <c r="B3256" s="191">
        <v>36362</v>
      </c>
      <c r="C3256" s="72">
        <v>25.12</v>
      </c>
      <c r="D3256" s="192">
        <f t="shared" si="102"/>
        <v>-7.9554494828959488E-4</v>
      </c>
      <c r="E3256">
        <v>2.7944111776447844E-3</v>
      </c>
      <c r="F3256">
        <v>3253</v>
      </c>
      <c r="G3256">
        <f t="shared" ca="1" si="103"/>
        <v>-3.3330136976954014E-2</v>
      </c>
    </row>
    <row r="3257" spans="2:7" x14ac:dyDescent="0.35">
      <c r="B3257" s="191">
        <v>38106</v>
      </c>
      <c r="C3257" s="72">
        <v>25.14</v>
      </c>
      <c r="D3257" s="192">
        <f t="shared" si="102"/>
        <v>0.39822024471635142</v>
      </c>
      <c r="E3257">
        <v>2.7921818907059581E-3</v>
      </c>
      <c r="F3257">
        <v>3254</v>
      </c>
      <c r="G3257">
        <f t="shared" ca="1" si="103"/>
        <v>-1.0150019547800556E-2</v>
      </c>
    </row>
    <row r="3258" spans="2:7" x14ac:dyDescent="0.35">
      <c r="B3258" s="191">
        <v>35118</v>
      </c>
      <c r="C3258" s="72">
        <v>17.98</v>
      </c>
      <c r="D3258" s="192">
        <f t="shared" si="102"/>
        <v>-0.95002779321845465</v>
      </c>
      <c r="E3258">
        <v>2.7886224205242449E-3</v>
      </c>
      <c r="F3258">
        <v>3255</v>
      </c>
      <c r="G3258">
        <f t="shared" ca="1" si="103"/>
        <v>1.9855010560592481E-2</v>
      </c>
    </row>
    <row r="3259" spans="2:7" x14ac:dyDescent="0.35">
      <c r="B3259" s="191">
        <v>43865</v>
      </c>
      <c r="C3259" s="72">
        <v>359.8</v>
      </c>
      <c r="D3259" s="192">
        <f t="shared" si="102"/>
        <v>-0.62424546233055533</v>
      </c>
      <c r="E3259">
        <v>2.7870680044592699E-3</v>
      </c>
      <c r="F3259">
        <v>3256</v>
      </c>
      <c r="G3259">
        <f t="shared" ca="1" si="103"/>
        <v>2.0529435314481564E-2</v>
      </c>
    </row>
    <row r="3260" spans="2:7" x14ac:dyDescent="0.35">
      <c r="B3260" s="191">
        <v>45667</v>
      </c>
      <c r="C3260" s="72">
        <v>957.54</v>
      </c>
      <c r="D3260" s="192">
        <f t="shared" si="102"/>
        <v>11.64079207920792</v>
      </c>
      <c r="E3260">
        <v>2.7856903485254936E-3</v>
      </c>
      <c r="F3260">
        <v>3257</v>
      </c>
      <c r="G3260">
        <f t="shared" ca="1" si="103"/>
        <v>1.3981369736957629E-2</v>
      </c>
    </row>
    <row r="3261" spans="2:7" x14ac:dyDescent="0.35">
      <c r="B3261" s="191">
        <v>40851</v>
      </c>
      <c r="C3261" s="72">
        <v>75.75</v>
      </c>
      <c r="D3261" s="192">
        <f t="shared" si="102"/>
        <v>-0.58876221498371328</v>
      </c>
      <c r="E3261">
        <v>2.7799841143762993E-3</v>
      </c>
      <c r="F3261">
        <v>3258</v>
      </c>
      <c r="G3261">
        <f t="shared" ca="1" si="103"/>
        <v>-1.0661281897869006E-2</v>
      </c>
    </row>
    <row r="3262" spans="2:7" x14ac:dyDescent="0.35">
      <c r="B3262" s="191">
        <v>43551</v>
      </c>
      <c r="C3262" s="72">
        <v>184.2</v>
      </c>
      <c r="D3262" s="192">
        <f t="shared" si="102"/>
        <v>15.85269899359561</v>
      </c>
      <c r="E3262">
        <v>2.7764167891555225E-3</v>
      </c>
      <c r="F3262">
        <v>3259</v>
      </c>
      <c r="G3262">
        <f t="shared" ca="1" si="103"/>
        <v>-1.5935306072157641E-2</v>
      </c>
    </row>
    <row r="3263" spans="2:7" x14ac:dyDescent="0.35">
      <c r="B3263" s="191">
        <v>37405</v>
      </c>
      <c r="C3263" s="72">
        <v>10.93</v>
      </c>
      <c r="D3263" s="192">
        <f t="shared" si="102"/>
        <v>-0.95715237759222238</v>
      </c>
      <c r="E3263">
        <v>2.7522935779815683E-3</v>
      </c>
      <c r="F3263">
        <v>3260</v>
      </c>
      <c r="G3263">
        <f t="shared" ca="1" si="103"/>
        <v>-8.0592493316667118E-4</v>
      </c>
    </row>
    <row r="3264" spans="2:7" x14ac:dyDescent="0.35">
      <c r="B3264" s="191">
        <v>43062</v>
      </c>
      <c r="C3264" s="72">
        <v>255.09</v>
      </c>
      <c r="D3264" s="192">
        <f t="shared" si="102"/>
        <v>-0.70797128825084998</v>
      </c>
      <c r="E3264">
        <v>2.7516804905853842E-3</v>
      </c>
      <c r="F3264">
        <v>3261</v>
      </c>
      <c r="G3264">
        <f t="shared" ca="1" si="103"/>
        <v>1.7841078385857585E-2</v>
      </c>
    </row>
    <row r="3265" spans="2:7" x14ac:dyDescent="0.35">
      <c r="B3265" s="191">
        <v>45229</v>
      </c>
      <c r="C3265" s="72">
        <v>873.51</v>
      </c>
      <c r="D3265" s="192">
        <f t="shared" si="102"/>
        <v>28.822806418572892</v>
      </c>
      <c r="E3265">
        <v>2.7435944531177814E-3</v>
      </c>
      <c r="F3265">
        <v>3262</v>
      </c>
      <c r="G3265">
        <f t="shared" ca="1" si="103"/>
        <v>-3.1965218458534651E-2</v>
      </c>
    </row>
    <row r="3266" spans="2:7" x14ac:dyDescent="0.35">
      <c r="B3266" s="191">
        <v>38202</v>
      </c>
      <c r="C3266" s="72">
        <v>29.29</v>
      </c>
      <c r="D3266" s="192">
        <f t="shared" si="102"/>
        <v>-0.77199128133271055</v>
      </c>
      <c r="E3266">
        <v>2.738788086271704E-3</v>
      </c>
      <c r="F3266">
        <v>3263</v>
      </c>
      <c r="G3266">
        <f t="shared" ca="1" si="103"/>
        <v>3.3132927343942986E-3</v>
      </c>
    </row>
    <row r="3267" spans="2:7" x14ac:dyDescent="0.35">
      <c r="B3267" s="191">
        <v>41610</v>
      </c>
      <c r="C3267" s="72">
        <v>128.46</v>
      </c>
      <c r="D3267" s="192">
        <f t="shared" si="102"/>
        <v>-0.83209818452731055</v>
      </c>
      <c r="E3267">
        <v>2.7320271641557703E-3</v>
      </c>
      <c r="F3267">
        <v>3264</v>
      </c>
      <c r="G3267">
        <f t="shared" ca="1" si="103"/>
        <v>3.5694630352357135E-2</v>
      </c>
    </row>
    <row r="3268" spans="2:7" x14ac:dyDescent="0.35">
      <c r="B3268" s="191">
        <v>45056</v>
      </c>
      <c r="C3268" s="72">
        <v>765.09</v>
      </c>
      <c r="D3268" s="192">
        <f t="shared" ref="D3268:D3331" si="104">C3268/C3269-1</f>
        <v>67.989179440937789</v>
      </c>
      <c r="E3268">
        <v>2.7260455302027253E-3</v>
      </c>
      <c r="F3268">
        <v>3265</v>
      </c>
      <c r="G3268">
        <f t="shared" ca="1" si="103"/>
        <v>-5.4473861340643262E-2</v>
      </c>
    </row>
    <row r="3269" spans="2:7" x14ac:dyDescent="0.35">
      <c r="B3269" s="191">
        <v>37272</v>
      </c>
      <c r="C3269" s="72">
        <v>11.09</v>
      </c>
      <c r="D3269" s="192">
        <f t="shared" si="104"/>
        <v>-9.009009009008917E-4</v>
      </c>
      <c r="E3269">
        <v>2.7124773960216508E-3</v>
      </c>
      <c r="F3269">
        <v>3266</v>
      </c>
      <c r="G3269">
        <f t="shared" ref="G3269:G3332" ca="1" si="105">_xlfn.NORM.INV(RAND(),M$5,M$6)</f>
        <v>1.3862011638303796E-2</v>
      </c>
    </row>
    <row r="3270" spans="2:7" x14ac:dyDescent="0.35">
      <c r="B3270" s="191">
        <v>35418</v>
      </c>
      <c r="C3270" s="72">
        <v>11.1</v>
      </c>
      <c r="D3270" s="192">
        <f t="shared" si="104"/>
        <v>-9.0009000900093117E-4</v>
      </c>
      <c r="E3270">
        <v>2.7100271002709064E-3</v>
      </c>
      <c r="F3270">
        <v>3267</v>
      </c>
      <c r="G3270">
        <f t="shared" ca="1" si="105"/>
        <v>-2.3257869807429641E-2</v>
      </c>
    </row>
    <row r="3271" spans="2:7" x14ac:dyDescent="0.35">
      <c r="B3271" s="191">
        <v>35404</v>
      </c>
      <c r="C3271" s="72">
        <v>11.11</v>
      </c>
      <c r="D3271" s="192">
        <f t="shared" si="104"/>
        <v>-0.72769607843137252</v>
      </c>
      <c r="E3271">
        <v>2.7075812274368616E-3</v>
      </c>
      <c r="F3271">
        <v>3268</v>
      </c>
      <c r="G3271">
        <f t="shared" ca="1" si="105"/>
        <v>-5.7407848294433989E-2</v>
      </c>
    </row>
    <row r="3272" spans="2:7" x14ac:dyDescent="0.35">
      <c r="B3272" s="191">
        <v>39766</v>
      </c>
      <c r="C3272" s="72">
        <v>40.799999999999997</v>
      </c>
      <c r="D3272" s="192">
        <f t="shared" si="104"/>
        <v>-0.68639508070714839</v>
      </c>
      <c r="E3272">
        <v>2.7033669206193434E-3</v>
      </c>
      <c r="F3272">
        <v>3269</v>
      </c>
      <c r="G3272">
        <f t="shared" ca="1" si="105"/>
        <v>-1.0885471070184385E-2</v>
      </c>
    </row>
    <row r="3273" spans="2:7" x14ac:dyDescent="0.35">
      <c r="B3273" s="191">
        <v>42003</v>
      </c>
      <c r="C3273" s="72">
        <v>130.1</v>
      </c>
      <c r="D3273" s="192">
        <f t="shared" si="104"/>
        <v>-0.85434556263364714</v>
      </c>
      <c r="E3273">
        <v>2.6974951830442961E-3</v>
      </c>
      <c r="F3273">
        <v>3270</v>
      </c>
      <c r="G3273">
        <f t="shared" ca="1" si="105"/>
        <v>-8.6556888706123547E-3</v>
      </c>
    </row>
    <row r="3274" spans="2:7" x14ac:dyDescent="0.35">
      <c r="B3274" s="191">
        <v>45233</v>
      </c>
      <c r="C3274" s="72">
        <v>893.21</v>
      </c>
      <c r="D3274" s="192">
        <f t="shared" si="104"/>
        <v>78.893559928443651</v>
      </c>
      <c r="E3274">
        <v>2.6941772095061545E-3</v>
      </c>
      <c r="F3274">
        <v>3271</v>
      </c>
      <c r="G3274">
        <f t="shared" ca="1" si="105"/>
        <v>1.4679218567630103E-2</v>
      </c>
    </row>
    <row r="3275" spans="2:7" x14ac:dyDescent="0.35">
      <c r="B3275" s="191">
        <v>36818</v>
      </c>
      <c r="C3275" s="72">
        <v>11.18</v>
      </c>
      <c r="D3275" s="192">
        <f t="shared" si="104"/>
        <v>-0.81263616557734208</v>
      </c>
      <c r="E3275">
        <v>2.6905829596413078E-3</v>
      </c>
      <c r="F3275">
        <v>3272</v>
      </c>
      <c r="G3275">
        <f t="shared" ca="1" si="105"/>
        <v>-6.2572421524858431E-3</v>
      </c>
    </row>
    <row r="3276" spans="2:7" x14ac:dyDescent="0.35">
      <c r="B3276" s="191">
        <v>40015</v>
      </c>
      <c r="C3276" s="72">
        <v>59.67</v>
      </c>
      <c r="D3276" s="192">
        <f t="shared" si="104"/>
        <v>0.22878912685337727</v>
      </c>
      <c r="E3276">
        <v>2.6886237607124386E-3</v>
      </c>
      <c r="F3276">
        <v>3273</v>
      </c>
      <c r="G3276">
        <f t="shared" ca="1" si="105"/>
        <v>1.7181772910083905E-2</v>
      </c>
    </row>
    <row r="3277" spans="2:7" x14ac:dyDescent="0.35">
      <c r="B3277" s="191">
        <v>38558</v>
      </c>
      <c r="C3277" s="72">
        <v>48.56</v>
      </c>
      <c r="D3277" s="192">
        <f t="shared" si="104"/>
        <v>0.8513152878383532</v>
      </c>
      <c r="E3277">
        <v>2.6842865992153797E-3</v>
      </c>
      <c r="F3277">
        <v>3274</v>
      </c>
      <c r="G3277">
        <f t="shared" ca="1" si="105"/>
        <v>-5.3726212438860816E-3</v>
      </c>
    </row>
    <row r="3278" spans="2:7" x14ac:dyDescent="0.35">
      <c r="B3278" s="191">
        <v>37993</v>
      </c>
      <c r="C3278" s="72">
        <v>26.23</v>
      </c>
      <c r="D3278" s="192">
        <f t="shared" si="104"/>
        <v>-0.66692063492063491</v>
      </c>
      <c r="E3278">
        <v>2.6758409785931914E-3</v>
      </c>
      <c r="F3278">
        <v>3275</v>
      </c>
      <c r="G3278">
        <f t="shared" ca="1" si="105"/>
        <v>2.9401498397056164E-2</v>
      </c>
    </row>
    <row r="3279" spans="2:7" x14ac:dyDescent="0.35">
      <c r="B3279" s="191">
        <v>40596</v>
      </c>
      <c r="C3279" s="72">
        <v>78.75</v>
      </c>
      <c r="D3279" s="192">
        <f t="shared" si="104"/>
        <v>-0.86211786952410963</v>
      </c>
      <c r="E3279">
        <v>2.673796791443861E-3</v>
      </c>
      <c r="F3279">
        <v>3276</v>
      </c>
      <c r="G3279">
        <f t="shared" ca="1" si="105"/>
        <v>-1.02162818705722E-2</v>
      </c>
    </row>
    <row r="3280" spans="2:7" x14ac:dyDescent="0.35">
      <c r="B3280" s="191">
        <v>44236</v>
      </c>
      <c r="C3280" s="72">
        <v>571.14</v>
      </c>
      <c r="D3280" s="192">
        <f t="shared" si="104"/>
        <v>6.5959569091634522</v>
      </c>
      <c r="E3280">
        <v>2.6684456304202353E-3</v>
      </c>
      <c r="F3280">
        <v>3277</v>
      </c>
      <c r="G3280">
        <f t="shared" ca="1" si="105"/>
        <v>3.490509814073977E-2</v>
      </c>
    </row>
    <row r="3281" spans="2:7" x14ac:dyDescent="0.35">
      <c r="B3281" s="191">
        <v>40721</v>
      </c>
      <c r="C3281" s="72">
        <v>75.19</v>
      </c>
      <c r="D3281" s="192">
        <f t="shared" si="104"/>
        <v>-0.92041617713989354</v>
      </c>
      <c r="E3281">
        <v>2.6670222696358881E-3</v>
      </c>
      <c r="F3281">
        <v>3278</v>
      </c>
      <c r="G3281">
        <f t="shared" ca="1" si="105"/>
        <v>1.3761337683539912E-2</v>
      </c>
    </row>
    <row r="3282" spans="2:7" x14ac:dyDescent="0.35">
      <c r="B3282" s="191">
        <v>45727</v>
      </c>
      <c r="C3282" s="72">
        <v>944.79</v>
      </c>
      <c r="D3282" s="192">
        <f t="shared" si="104"/>
        <v>5.9613174182139694</v>
      </c>
      <c r="E3282">
        <v>2.6637517510719189E-3</v>
      </c>
      <c r="F3282">
        <v>3279</v>
      </c>
      <c r="G3282">
        <f t="shared" ca="1" si="105"/>
        <v>2.3146622281358342E-2</v>
      </c>
    </row>
    <row r="3283" spans="2:7" x14ac:dyDescent="0.35">
      <c r="B3283" s="191">
        <v>42825</v>
      </c>
      <c r="C3283" s="72">
        <v>135.72</v>
      </c>
      <c r="D3283" s="192">
        <f t="shared" si="104"/>
        <v>8</v>
      </c>
      <c r="E3283">
        <v>2.6595744680850686E-3</v>
      </c>
      <c r="F3283">
        <v>3280</v>
      </c>
      <c r="G3283">
        <f t="shared" ca="1" si="105"/>
        <v>-4.0289417970159766E-2</v>
      </c>
    </row>
    <row r="3284" spans="2:7" x14ac:dyDescent="0.35">
      <c r="B3284" s="191">
        <v>37768</v>
      </c>
      <c r="C3284" s="72">
        <v>15.08</v>
      </c>
      <c r="D3284" s="192">
        <f t="shared" si="104"/>
        <v>-0.84010179196267631</v>
      </c>
      <c r="E3284">
        <v>2.6595744680850686E-3</v>
      </c>
      <c r="F3284">
        <v>3281</v>
      </c>
      <c r="G3284">
        <f t="shared" ca="1" si="105"/>
        <v>-2.5014886162919334E-2</v>
      </c>
    </row>
    <row r="3285" spans="2:7" x14ac:dyDescent="0.35">
      <c r="B3285" s="191">
        <v>40532</v>
      </c>
      <c r="C3285" s="72">
        <v>94.31</v>
      </c>
      <c r="D3285" s="192">
        <f t="shared" si="104"/>
        <v>7.3165784832451504</v>
      </c>
      <c r="E3285">
        <v>2.6578779502444139E-3</v>
      </c>
      <c r="F3285">
        <v>3282</v>
      </c>
      <c r="G3285">
        <f t="shared" ca="1" si="105"/>
        <v>-4.1563953298544572E-2</v>
      </c>
    </row>
    <row r="3286" spans="2:7" x14ac:dyDescent="0.35">
      <c r="B3286" s="191">
        <v>35409</v>
      </c>
      <c r="C3286" s="72">
        <v>11.34</v>
      </c>
      <c r="D3286" s="192">
        <f t="shared" si="104"/>
        <v>-0.80052770448548816</v>
      </c>
      <c r="E3286">
        <v>2.6525198938991412E-3</v>
      </c>
      <c r="F3286">
        <v>3283</v>
      </c>
      <c r="G3286">
        <f t="shared" ca="1" si="105"/>
        <v>-3.0449050896618694E-2</v>
      </c>
    </row>
    <row r="3287" spans="2:7" x14ac:dyDescent="0.35">
      <c r="B3287" s="191">
        <v>39668</v>
      </c>
      <c r="C3287" s="72">
        <v>56.85</v>
      </c>
      <c r="D3287" s="192">
        <f t="shared" si="104"/>
        <v>-0.58415624314241832</v>
      </c>
      <c r="E3287">
        <v>2.6455026455025621E-3</v>
      </c>
      <c r="F3287">
        <v>3284</v>
      </c>
      <c r="G3287">
        <f t="shared" ca="1" si="105"/>
        <v>-8.5004306334782054E-3</v>
      </c>
    </row>
    <row r="3288" spans="2:7" x14ac:dyDescent="0.35">
      <c r="B3288" s="191">
        <v>42653</v>
      </c>
      <c r="C3288" s="72">
        <v>136.71</v>
      </c>
      <c r="D3288" s="192">
        <f t="shared" si="104"/>
        <v>4.993423936869795</v>
      </c>
      <c r="E3288">
        <v>2.6402640264027166E-3</v>
      </c>
      <c r="F3288">
        <v>3285</v>
      </c>
      <c r="G3288">
        <f t="shared" ca="1" si="105"/>
        <v>-4.5111932994681414E-3</v>
      </c>
    </row>
    <row r="3289" spans="2:7" x14ac:dyDescent="0.35">
      <c r="B3289" s="191">
        <v>35608</v>
      </c>
      <c r="C3289" s="72">
        <v>22.81</v>
      </c>
      <c r="D3289" s="192">
        <f t="shared" si="104"/>
        <v>-2.6235242675995973E-3</v>
      </c>
      <c r="E3289">
        <v>2.6373626373625836E-3</v>
      </c>
      <c r="F3289">
        <v>3286</v>
      </c>
      <c r="G3289">
        <f t="shared" ca="1" si="105"/>
        <v>-1.7741094700918079E-2</v>
      </c>
    </row>
    <row r="3290" spans="2:7" x14ac:dyDescent="0.35">
      <c r="B3290" s="191">
        <v>36347</v>
      </c>
      <c r="C3290" s="72">
        <v>22.87</v>
      </c>
      <c r="D3290" s="192">
        <f t="shared" si="104"/>
        <v>0</v>
      </c>
      <c r="E3290">
        <v>2.6304252520825688E-3</v>
      </c>
      <c r="F3290">
        <v>3287</v>
      </c>
      <c r="G3290">
        <f t="shared" ca="1" si="105"/>
        <v>1.962063932635744E-2</v>
      </c>
    </row>
    <row r="3291" spans="2:7" x14ac:dyDescent="0.35">
      <c r="B3291" s="191">
        <v>35611</v>
      </c>
      <c r="C3291" s="72">
        <v>22.87</v>
      </c>
      <c r="D3291" s="192">
        <f t="shared" si="104"/>
        <v>-0.96792651286726039</v>
      </c>
      <c r="E3291">
        <v>2.6304252520825688E-3</v>
      </c>
      <c r="F3291">
        <v>3288</v>
      </c>
      <c r="G3291">
        <f t="shared" ca="1" si="105"/>
        <v>1.2510272232198133E-2</v>
      </c>
    </row>
    <row r="3292" spans="2:7" x14ac:dyDescent="0.35">
      <c r="B3292" s="191">
        <v>44649</v>
      </c>
      <c r="C3292" s="72">
        <v>713.05</v>
      </c>
      <c r="D3292" s="192">
        <f t="shared" si="104"/>
        <v>19.686103858427618</v>
      </c>
      <c r="E3292">
        <v>2.6294327736999801E-3</v>
      </c>
      <c r="F3292">
        <v>3289</v>
      </c>
      <c r="G3292">
        <f t="shared" ca="1" si="105"/>
        <v>3.3614676609267057E-2</v>
      </c>
    </row>
    <row r="3293" spans="2:7" x14ac:dyDescent="0.35">
      <c r="B3293" s="191">
        <v>38349</v>
      </c>
      <c r="C3293" s="72">
        <v>34.47</v>
      </c>
      <c r="D3293" s="192">
        <f t="shared" si="104"/>
        <v>-0.75016307893020229</v>
      </c>
      <c r="E3293">
        <v>2.6178010471202828E-3</v>
      </c>
      <c r="F3293">
        <v>3290</v>
      </c>
      <c r="G3293">
        <f t="shared" ca="1" si="105"/>
        <v>2.4410699059182011E-2</v>
      </c>
    </row>
    <row r="3294" spans="2:7" x14ac:dyDescent="0.35">
      <c r="B3294" s="191">
        <v>42831</v>
      </c>
      <c r="C3294" s="72">
        <v>137.97</v>
      </c>
      <c r="D3294" s="192">
        <f t="shared" si="104"/>
        <v>0.23684446436575524</v>
      </c>
      <c r="E3294">
        <v>2.6160889470241422E-3</v>
      </c>
      <c r="F3294">
        <v>3291</v>
      </c>
      <c r="G3294">
        <f t="shared" ca="1" si="105"/>
        <v>-6.9581798639646985E-3</v>
      </c>
    </row>
    <row r="3295" spans="2:7" x14ac:dyDescent="0.35">
      <c r="B3295" s="191">
        <v>41376</v>
      </c>
      <c r="C3295" s="72">
        <v>111.55</v>
      </c>
      <c r="D3295" s="192">
        <f t="shared" si="104"/>
        <v>-0.90283862763372214</v>
      </c>
      <c r="E3295">
        <v>2.6065072802443634E-3</v>
      </c>
      <c r="F3295">
        <v>3292</v>
      </c>
      <c r="G3295">
        <f t="shared" ca="1" si="105"/>
        <v>5.1932716198027007E-3</v>
      </c>
    </row>
    <row r="3296" spans="2:7" x14ac:dyDescent="0.35">
      <c r="B3296" s="191">
        <v>45975</v>
      </c>
      <c r="C3296" s="72">
        <v>1148.0899999999999</v>
      </c>
      <c r="D3296" s="192">
        <f t="shared" si="104"/>
        <v>9.2572143303850609</v>
      </c>
      <c r="E3296">
        <v>2.6023700779838066E-3</v>
      </c>
      <c r="F3296">
        <v>3293</v>
      </c>
      <c r="G3296">
        <f t="shared" ca="1" si="105"/>
        <v>-2.235760794403217E-2</v>
      </c>
    </row>
    <row r="3297" spans="2:7" x14ac:dyDescent="0.35">
      <c r="B3297" s="191">
        <v>41332</v>
      </c>
      <c r="C3297" s="72">
        <v>111.93</v>
      </c>
      <c r="D3297" s="192">
        <f t="shared" si="104"/>
        <v>8.6658031088082907</v>
      </c>
      <c r="E3297">
        <v>2.5976352561807303E-3</v>
      </c>
      <c r="F3297">
        <v>3294</v>
      </c>
      <c r="G3297">
        <f t="shared" ca="1" si="105"/>
        <v>1.8744804798561287E-2</v>
      </c>
    </row>
    <row r="3298" spans="2:7" x14ac:dyDescent="0.35">
      <c r="B3298" s="191">
        <v>37614</v>
      </c>
      <c r="C3298" s="72">
        <v>11.58</v>
      </c>
      <c r="D3298" s="192">
        <f t="shared" si="104"/>
        <v>-0.98369611128319212</v>
      </c>
      <c r="E3298">
        <v>2.5974025974024872E-3</v>
      </c>
      <c r="F3298">
        <v>3295</v>
      </c>
      <c r="G3298">
        <f t="shared" ca="1" si="105"/>
        <v>-3.0924158459472148E-2</v>
      </c>
    </row>
    <row r="3299" spans="2:7" x14ac:dyDescent="0.35">
      <c r="B3299" s="191">
        <v>45041</v>
      </c>
      <c r="C3299" s="72">
        <v>710.26</v>
      </c>
      <c r="D3299" s="192">
        <f t="shared" si="104"/>
        <v>44.912087912087912</v>
      </c>
      <c r="E3299">
        <v>2.5973292679484228E-3</v>
      </c>
      <c r="F3299">
        <v>3296</v>
      </c>
      <c r="G3299">
        <f t="shared" ca="1" si="105"/>
        <v>1.2072607865553527E-2</v>
      </c>
    </row>
    <row r="3300" spans="2:7" x14ac:dyDescent="0.35">
      <c r="B3300" s="191">
        <v>35310</v>
      </c>
      <c r="C3300" s="72">
        <v>15.47</v>
      </c>
      <c r="D3300" s="192">
        <f t="shared" si="104"/>
        <v>-0.97831663045763539</v>
      </c>
      <c r="E3300">
        <v>2.5923525599482744E-3</v>
      </c>
      <c r="F3300">
        <v>3297</v>
      </c>
      <c r="G3300">
        <f t="shared" ca="1" si="105"/>
        <v>-9.1801840395396815E-3</v>
      </c>
    </row>
    <row r="3301" spans="2:7" x14ac:dyDescent="0.35">
      <c r="B3301" s="191">
        <v>44727</v>
      </c>
      <c r="C3301" s="72">
        <v>713.45</v>
      </c>
      <c r="D3301" s="192">
        <f t="shared" si="104"/>
        <v>5.8129297173414827</v>
      </c>
      <c r="E3301">
        <v>2.585685979680008E-3</v>
      </c>
      <c r="F3301">
        <v>3298</v>
      </c>
      <c r="G3301">
        <f t="shared" ca="1" si="105"/>
        <v>-1.3574709844757268E-2</v>
      </c>
    </row>
    <row r="3302" spans="2:7" x14ac:dyDescent="0.35">
      <c r="B3302" s="191">
        <v>42522</v>
      </c>
      <c r="C3302" s="72">
        <v>104.72</v>
      </c>
      <c r="D3302" s="192">
        <f t="shared" si="104"/>
        <v>5.6871008939974459</v>
      </c>
      <c r="E3302">
        <v>2.5849688846337759E-3</v>
      </c>
      <c r="F3302">
        <v>3299</v>
      </c>
      <c r="G3302">
        <f t="shared" ca="1" si="105"/>
        <v>-5.9764358927895328E-3</v>
      </c>
    </row>
    <row r="3303" spans="2:7" x14ac:dyDescent="0.35">
      <c r="B3303" s="191">
        <v>37788</v>
      </c>
      <c r="C3303" s="72">
        <v>15.66</v>
      </c>
      <c r="D3303" s="192">
        <f t="shared" si="104"/>
        <v>-0.83365200764818359</v>
      </c>
      <c r="E3303">
        <v>2.5608194622279701E-3</v>
      </c>
      <c r="F3303">
        <v>3300</v>
      </c>
      <c r="G3303">
        <f t="shared" ca="1" si="105"/>
        <v>-8.3496900581019468E-3</v>
      </c>
    </row>
    <row r="3304" spans="2:7" x14ac:dyDescent="0.35">
      <c r="B3304" s="191">
        <v>40519</v>
      </c>
      <c r="C3304" s="72">
        <v>94.14</v>
      </c>
      <c r="D3304" s="192">
        <f t="shared" si="104"/>
        <v>0.70327483263976842</v>
      </c>
      <c r="E3304">
        <v>2.5559105431309792E-3</v>
      </c>
      <c r="F3304">
        <v>3301</v>
      </c>
      <c r="G3304">
        <f t="shared" ca="1" si="105"/>
        <v>-1.443041185790235E-2</v>
      </c>
    </row>
    <row r="3305" spans="2:7" x14ac:dyDescent="0.35">
      <c r="B3305" s="191">
        <v>39650</v>
      </c>
      <c r="C3305" s="72">
        <v>55.27</v>
      </c>
      <c r="D3305" s="192">
        <f t="shared" si="104"/>
        <v>-0.72581605317987896</v>
      </c>
      <c r="E3305">
        <v>2.5394522038817424E-3</v>
      </c>
      <c r="F3305">
        <v>3302</v>
      </c>
      <c r="G3305">
        <f t="shared" ca="1" si="105"/>
        <v>-1.2391821583570571E-2</v>
      </c>
    </row>
    <row r="3306" spans="2:7" x14ac:dyDescent="0.35">
      <c r="B3306" s="191">
        <v>43567</v>
      </c>
      <c r="C3306" s="72">
        <v>201.58</v>
      </c>
      <c r="D3306" s="192">
        <f t="shared" si="104"/>
        <v>11.685966016362492</v>
      </c>
      <c r="E3306">
        <v>2.5364300989705324E-3</v>
      </c>
      <c r="F3306">
        <v>3303</v>
      </c>
      <c r="G3306">
        <f t="shared" ca="1" si="105"/>
        <v>-2.7416835529011235E-2</v>
      </c>
    </row>
    <row r="3307" spans="2:7" x14ac:dyDescent="0.35">
      <c r="B3307" s="191">
        <v>35291</v>
      </c>
      <c r="C3307" s="72">
        <v>15.89</v>
      </c>
      <c r="D3307" s="192">
        <f t="shared" si="104"/>
        <v>-0.98613679986040825</v>
      </c>
      <c r="E3307">
        <v>2.5236593059938528E-3</v>
      </c>
      <c r="F3307">
        <v>3304</v>
      </c>
      <c r="G3307">
        <f t="shared" ca="1" si="105"/>
        <v>-2.4584392564405821E-3</v>
      </c>
    </row>
    <row r="3308" spans="2:7" x14ac:dyDescent="0.35">
      <c r="B3308" s="191">
        <v>46058</v>
      </c>
      <c r="C3308" s="72">
        <v>1146.2</v>
      </c>
      <c r="D3308" s="192">
        <f t="shared" si="104"/>
        <v>0.55307444242703463</v>
      </c>
      <c r="E3308">
        <v>2.5102114000332687E-3</v>
      </c>
      <c r="F3308">
        <v>3305</v>
      </c>
      <c r="G3308">
        <f t="shared" ca="1" si="105"/>
        <v>1.5083543715305665E-2</v>
      </c>
    </row>
    <row r="3309" spans="2:7" x14ac:dyDescent="0.35">
      <c r="B3309" s="191">
        <v>44851</v>
      </c>
      <c r="C3309" s="72">
        <v>738.02</v>
      </c>
      <c r="D3309" s="192">
        <f t="shared" si="104"/>
        <v>1.0399126565134469</v>
      </c>
      <c r="E3309">
        <v>2.4993887364503919E-3</v>
      </c>
      <c r="F3309">
        <v>3306</v>
      </c>
      <c r="G3309">
        <f t="shared" ca="1" si="105"/>
        <v>-1.4239522592187775E-2</v>
      </c>
    </row>
    <row r="3310" spans="2:7" x14ac:dyDescent="0.35">
      <c r="B3310" s="191">
        <v>43879</v>
      </c>
      <c r="C3310" s="72">
        <v>361.79</v>
      </c>
      <c r="D3310" s="192">
        <f t="shared" si="104"/>
        <v>-0.57202848490583891</v>
      </c>
      <c r="E3310">
        <v>2.493834686469576E-3</v>
      </c>
      <c r="F3310">
        <v>3307</v>
      </c>
      <c r="G3310">
        <f t="shared" ca="1" si="105"/>
        <v>2.0264707140445926E-2</v>
      </c>
    </row>
    <row r="3311" spans="2:7" x14ac:dyDescent="0.35">
      <c r="B3311" s="191">
        <v>45181</v>
      </c>
      <c r="C3311" s="72">
        <v>845.36</v>
      </c>
      <c r="D3311" s="192">
        <f t="shared" si="104"/>
        <v>5.5460740281864647</v>
      </c>
      <c r="E3311">
        <v>2.4903351279557118E-3</v>
      </c>
      <c r="F3311">
        <v>3308</v>
      </c>
      <c r="G3311">
        <f t="shared" ca="1" si="105"/>
        <v>4.7428463596052859E-3</v>
      </c>
    </row>
    <row r="3312" spans="2:7" x14ac:dyDescent="0.35">
      <c r="B3312" s="191">
        <v>42591</v>
      </c>
      <c r="C3312" s="72">
        <v>129.13999999999999</v>
      </c>
      <c r="D3312" s="192">
        <f t="shared" si="104"/>
        <v>9.6113393590797038</v>
      </c>
      <c r="E3312">
        <v>2.4840863219997011E-3</v>
      </c>
      <c r="F3312">
        <v>3309</v>
      </c>
      <c r="G3312">
        <f t="shared" ca="1" si="105"/>
        <v>2.0009362664734787E-2</v>
      </c>
    </row>
    <row r="3313" spans="2:7" x14ac:dyDescent="0.35">
      <c r="B3313" s="191">
        <v>37678</v>
      </c>
      <c r="C3313" s="72">
        <v>12.17</v>
      </c>
      <c r="D3313" s="192">
        <f t="shared" si="104"/>
        <v>-0.9767987188774927</v>
      </c>
      <c r="E3313">
        <v>2.4711696869850197E-3</v>
      </c>
      <c r="F3313">
        <v>3310</v>
      </c>
      <c r="G3313">
        <f t="shared" ca="1" si="105"/>
        <v>5.1991443397733459E-3</v>
      </c>
    </row>
    <row r="3314" spans="2:7" x14ac:dyDescent="0.35">
      <c r="B3314" s="191">
        <v>44076</v>
      </c>
      <c r="C3314" s="72">
        <v>524.54</v>
      </c>
      <c r="D3314" s="192">
        <f t="shared" si="104"/>
        <v>-0.55398154840355429</v>
      </c>
      <c r="E3314">
        <v>2.4653607262301591E-3</v>
      </c>
      <c r="F3314">
        <v>3311</v>
      </c>
      <c r="G3314">
        <f t="shared" ca="1" si="105"/>
        <v>1.1163869611951604E-2</v>
      </c>
    </row>
    <row r="3315" spans="2:7" x14ac:dyDescent="0.35">
      <c r="B3315" s="191">
        <v>45985</v>
      </c>
      <c r="C3315" s="72">
        <v>1176.05</v>
      </c>
      <c r="D3315" s="192">
        <f t="shared" si="104"/>
        <v>19.5136926565498</v>
      </c>
      <c r="E3315">
        <v>2.4548871860001764E-3</v>
      </c>
      <c r="F3315">
        <v>3312</v>
      </c>
      <c r="G3315">
        <f t="shared" ca="1" si="105"/>
        <v>3.1651323385902055E-2</v>
      </c>
    </row>
    <row r="3316" spans="2:7" x14ac:dyDescent="0.35">
      <c r="B3316" s="191">
        <v>40004</v>
      </c>
      <c r="C3316" s="72">
        <v>57.33</v>
      </c>
      <c r="D3316" s="192">
        <f t="shared" si="104"/>
        <v>-0.94203763054929279</v>
      </c>
      <c r="E3316">
        <v>2.4479804161565699E-3</v>
      </c>
      <c r="F3316">
        <v>3313</v>
      </c>
      <c r="G3316">
        <f t="shared" ca="1" si="105"/>
        <v>-1.1028087597538714E-2</v>
      </c>
    </row>
    <row r="3317" spans="2:7" x14ac:dyDescent="0.35">
      <c r="B3317" s="191">
        <v>45713</v>
      </c>
      <c r="C3317" s="72">
        <v>989.09</v>
      </c>
      <c r="D3317" s="192">
        <f t="shared" si="104"/>
        <v>11.579041078468778</v>
      </c>
      <c r="E3317">
        <v>2.4425345603438231E-3</v>
      </c>
      <c r="F3317">
        <v>3314</v>
      </c>
      <c r="G3317">
        <f t="shared" ca="1" si="105"/>
        <v>7.9032003446227652E-3</v>
      </c>
    </row>
    <row r="3318" spans="2:7" x14ac:dyDescent="0.35">
      <c r="B3318" s="191">
        <v>40241</v>
      </c>
      <c r="C3318" s="72">
        <v>78.63</v>
      </c>
      <c r="D3318" s="192">
        <f t="shared" si="104"/>
        <v>1.1040941932031041</v>
      </c>
      <c r="E3318">
        <v>2.4222335543089279E-3</v>
      </c>
      <c r="F3318">
        <v>3315</v>
      </c>
      <c r="G3318">
        <f t="shared" ca="1" si="105"/>
        <v>1.9931763325150035E-4</v>
      </c>
    </row>
    <row r="3319" spans="2:7" x14ac:dyDescent="0.35">
      <c r="B3319" s="191">
        <v>38432</v>
      </c>
      <c r="C3319" s="72">
        <v>37.369999999999997</v>
      </c>
      <c r="D3319" s="192">
        <f t="shared" si="104"/>
        <v>-0.35801408692664494</v>
      </c>
      <c r="E3319">
        <v>2.4141630901286515E-3</v>
      </c>
      <c r="F3319">
        <v>3316</v>
      </c>
      <c r="G3319">
        <f t="shared" ca="1" si="105"/>
        <v>4.0020622331642195E-3</v>
      </c>
    </row>
    <row r="3320" spans="2:7" x14ac:dyDescent="0.35">
      <c r="B3320" s="191">
        <v>38666</v>
      </c>
      <c r="C3320" s="72">
        <v>58.21</v>
      </c>
      <c r="D3320" s="192">
        <f t="shared" si="104"/>
        <v>-0.89871589643652561</v>
      </c>
      <c r="E3320">
        <v>2.4108834165661452E-3</v>
      </c>
      <c r="F3320">
        <v>3317</v>
      </c>
      <c r="G3320">
        <f t="shared" ca="1" si="105"/>
        <v>1.3784091982809946E-2</v>
      </c>
    </row>
    <row r="3321" spans="2:7" x14ac:dyDescent="0.35">
      <c r="B3321" s="191">
        <v>44193</v>
      </c>
      <c r="C3321" s="72">
        <v>574.72</v>
      </c>
      <c r="D3321" s="192">
        <f t="shared" si="104"/>
        <v>1.9300025490695898</v>
      </c>
      <c r="E3321">
        <v>2.406948756409788E-3</v>
      </c>
      <c r="F3321">
        <v>3318</v>
      </c>
      <c r="G3321">
        <f t="shared" ca="1" si="105"/>
        <v>3.0230170751606527E-3</v>
      </c>
    </row>
    <row r="3322" spans="2:7" x14ac:dyDescent="0.35">
      <c r="B3322" s="191">
        <v>43577</v>
      </c>
      <c r="C3322" s="72">
        <v>196.15</v>
      </c>
      <c r="D3322" s="192">
        <f t="shared" si="104"/>
        <v>2.607688063270186</v>
      </c>
      <c r="E3322">
        <v>2.4018806214227695E-3</v>
      </c>
      <c r="F3322">
        <v>3319</v>
      </c>
      <c r="G3322">
        <f t="shared" ca="1" si="105"/>
        <v>-2.6706447224418433E-2</v>
      </c>
    </row>
    <row r="3323" spans="2:7" x14ac:dyDescent="0.35">
      <c r="B3323" s="191">
        <v>39926</v>
      </c>
      <c r="C3323" s="72">
        <v>54.37</v>
      </c>
      <c r="D3323" s="192">
        <f t="shared" si="104"/>
        <v>2.2420989862850327</v>
      </c>
      <c r="E3323">
        <v>2.3967551622419148E-3</v>
      </c>
      <c r="F3323">
        <v>3320</v>
      </c>
      <c r="G3323">
        <f t="shared" ca="1" si="105"/>
        <v>-2.6026415972300331E-2</v>
      </c>
    </row>
    <row r="3324" spans="2:7" x14ac:dyDescent="0.35">
      <c r="B3324" s="191">
        <v>35209</v>
      </c>
      <c r="C3324" s="72">
        <v>16.77</v>
      </c>
      <c r="D3324" s="192">
        <f t="shared" si="104"/>
        <v>-0.89194587628865984</v>
      </c>
      <c r="E3324">
        <v>2.3909145248057762E-3</v>
      </c>
      <c r="F3324">
        <v>3321</v>
      </c>
      <c r="G3324">
        <f t="shared" ca="1" si="105"/>
        <v>5.9013069711085853E-3</v>
      </c>
    </row>
    <row r="3325" spans="2:7" x14ac:dyDescent="0.35">
      <c r="B3325" s="191">
        <v>42947</v>
      </c>
      <c r="C3325" s="72">
        <v>155.19999999999999</v>
      </c>
      <c r="D3325" s="192">
        <f t="shared" si="104"/>
        <v>0.2694258138393586</v>
      </c>
      <c r="E3325">
        <v>2.3897177549569992E-3</v>
      </c>
      <c r="F3325">
        <v>3322</v>
      </c>
      <c r="G3325">
        <f t="shared" ca="1" si="105"/>
        <v>2.1765600980229467E-3</v>
      </c>
    </row>
    <row r="3326" spans="2:7" x14ac:dyDescent="0.35">
      <c r="B3326" s="191">
        <v>41415</v>
      </c>
      <c r="C3326" s="72">
        <v>122.26</v>
      </c>
      <c r="D3326" s="192">
        <f t="shared" si="104"/>
        <v>2.2165219679031836</v>
      </c>
      <c r="E3326">
        <v>2.3776338443879386E-3</v>
      </c>
      <c r="F3326">
        <v>3323</v>
      </c>
      <c r="G3326">
        <f t="shared" ca="1" si="105"/>
        <v>5.0218016026185627E-2</v>
      </c>
    </row>
    <row r="3327" spans="2:7" x14ac:dyDescent="0.35">
      <c r="B3327" s="191">
        <v>36447</v>
      </c>
      <c r="C3327" s="72">
        <v>38.01</v>
      </c>
      <c r="D3327" s="192">
        <f t="shared" si="104"/>
        <v>-0.50170424750917675</v>
      </c>
      <c r="E3327">
        <v>2.373417721518889E-3</v>
      </c>
      <c r="F3327">
        <v>3324</v>
      </c>
      <c r="G3327">
        <f t="shared" ca="1" si="105"/>
        <v>-1.7623551390866559E-2</v>
      </c>
    </row>
    <row r="3328" spans="2:7" x14ac:dyDescent="0.35">
      <c r="B3328" s="191">
        <v>40171</v>
      </c>
      <c r="C3328" s="72">
        <v>76.28</v>
      </c>
      <c r="D3328" s="192">
        <f t="shared" si="104"/>
        <v>-0.43944738389182836</v>
      </c>
      <c r="E3328">
        <v>2.3653088042050463E-3</v>
      </c>
      <c r="F3328">
        <v>3325</v>
      </c>
      <c r="G3328">
        <f t="shared" ca="1" si="105"/>
        <v>2.3282937718903742E-2</v>
      </c>
    </row>
    <row r="3329" spans="2:7" x14ac:dyDescent="0.35">
      <c r="B3329" s="191">
        <v>42835</v>
      </c>
      <c r="C3329" s="72">
        <v>136.08000000000001</v>
      </c>
      <c r="D3329" s="192">
        <f t="shared" si="104"/>
        <v>-1.9801980198018709E-3</v>
      </c>
      <c r="E3329">
        <v>2.3571007660578847E-3</v>
      </c>
      <c r="F3329">
        <v>3326</v>
      </c>
      <c r="G3329">
        <f t="shared" ca="1" si="105"/>
        <v>5.420172170105945E-3</v>
      </c>
    </row>
    <row r="3330" spans="2:7" x14ac:dyDescent="0.35">
      <c r="B3330" s="191">
        <v>42650</v>
      </c>
      <c r="C3330" s="72">
        <v>136.35</v>
      </c>
      <c r="D3330" s="192">
        <f t="shared" si="104"/>
        <v>-0.85522250183161852</v>
      </c>
      <c r="E3330">
        <v>2.3524222597954836E-3</v>
      </c>
      <c r="F3330">
        <v>3327</v>
      </c>
      <c r="G3330">
        <f t="shared" ca="1" si="105"/>
        <v>1.4473263653944754E-2</v>
      </c>
    </row>
    <row r="3331" spans="2:7" x14ac:dyDescent="0.35">
      <c r="B3331" s="191">
        <v>45721</v>
      </c>
      <c r="C3331" s="72">
        <v>941.79</v>
      </c>
      <c r="D3331" s="192">
        <f t="shared" si="104"/>
        <v>6.1239788199697429</v>
      </c>
      <c r="E3331">
        <v>2.3521147746865534E-3</v>
      </c>
      <c r="F3331">
        <v>3328</v>
      </c>
      <c r="G3331">
        <f t="shared" ca="1" si="105"/>
        <v>2.9899708227842707E-2</v>
      </c>
    </row>
    <row r="3332" spans="2:7" x14ac:dyDescent="0.35">
      <c r="B3332" s="191">
        <v>42100</v>
      </c>
      <c r="C3332" s="72">
        <v>132.19999999999999</v>
      </c>
      <c r="D3332" s="192">
        <f t="shared" ref="D3332:D3395" si="106">C3332/C3333-1</f>
        <v>-0.8270787824881296</v>
      </c>
      <c r="E3332">
        <v>2.3504435514443145E-3</v>
      </c>
      <c r="F3332">
        <v>3329</v>
      </c>
      <c r="G3332">
        <f t="shared" ca="1" si="105"/>
        <v>4.0123054495589922E-2</v>
      </c>
    </row>
    <row r="3333" spans="2:7" x14ac:dyDescent="0.35">
      <c r="B3333" s="191">
        <v>44783</v>
      </c>
      <c r="C3333" s="72">
        <v>764.51</v>
      </c>
      <c r="D3333" s="192">
        <f t="shared" si="106"/>
        <v>1.0731912354919189</v>
      </c>
      <c r="E3333">
        <v>2.346863855674286E-3</v>
      </c>
      <c r="F3333">
        <v>3330</v>
      </c>
      <c r="G3333">
        <f t="shared" ref="G3333:G3396" ca="1" si="107">_xlfn.NORM.INV(RAND(),M$5,M$6)</f>
        <v>9.642660569599561E-3</v>
      </c>
    </row>
    <row r="3334" spans="2:7" x14ac:dyDescent="0.35">
      <c r="B3334" s="191">
        <v>44011</v>
      </c>
      <c r="C3334" s="72">
        <v>368.76</v>
      </c>
      <c r="D3334" s="192">
        <f t="shared" si="106"/>
        <v>-2.3267139224067979E-3</v>
      </c>
      <c r="E3334">
        <v>2.3375917368850807E-3</v>
      </c>
      <c r="F3334">
        <v>3331</v>
      </c>
      <c r="G3334">
        <f t="shared" ca="1" si="107"/>
        <v>-8.3929599644646975E-3</v>
      </c>
    </row>
    <row r="3335" spans="2:7" x14ac:dyDescent="0.35">
      <c r="B3335" s="191">
        <v>44012</v>
      </c>
      <c r="C3335" s="72">
        <v>369.62</v>
      </c>
      <c r="D3335" s="192">
        <f t="shared" si="106"/>
        <v>7.5898210550778522</v>
      </c>
      <c r="E3335">
        <v>2.3321401453519908E-3</v>
      </c>
      <c r="F3335">
        <v>3332</v>
      </c>
      <c r="G3335">
        <f t="shared" ca="1" si="107"/>
        <v>1.428686020730904E-2</v>
      </c>
    </row>
    <row r="3336" spans="2:7" x14ac:dyDescent="0.35">
      <c r="B3336" s="191">
        <v>39868</v>
      </c>
      <c r="C3336" s="72">
        <v>43.03</v>
      </c>
      <c r="D3336" s="192">
        <f t="shared" si="106"/>
        <v>-0.88253439615636597</v>
      </c>
      <c r="E3336">
        <v>2.3293733985558784E-3</v>
      </c>
      <c r="F3336">
        <v>3333</v>
      </c>
      <c r="G3336">
        <f t="shared" ca="1" si="107"/>
        <v>-1.7893892283016282E-3</v>
      </c>
    </row>
    <row r="3337" spans="2:7" x14ac:dyDescent="0.35">
      <c r="B3337" s="191">
        <v>44007</v>
      </c>
      <c r="C3337" s="72">
        <v>366.32</v>
      </c>
      <c r="D3337" s="192">
        <f t="shared" si="106"/>
        <v>0.66056210335448773</v>
      </c>
      <c r="E3337">
        <v>2.3257722932112923E-3</v>
      </c>
      <c r="F3337">
        <v>3334</v>
      </c>
      <c r="G3337">
        <f t="shared" ca="1" si="107"/>
        <v>-2.2780963142855871E-2</v>
      </c>
    </row>
    <row r="3338" spans="2:7" x14ac:dyDescent="0.35">
      <c r="B3338" s="191">
        <v>43389</v>
      </c>
      <c r="C3338" s="72">
        <v>220.6</v>
      </c>
      <c r="D3338" s="192">
        <f t="shared" si="106"/>
        <v>-0.70806976682635048</v>
      </c>
      <c r="E3338">
        <v>2.3172338588759445E-3</v>
      </c>
      <c r="F3338">
        <v>3335</v>
      </c>
      <c r="G3338">
        <f t="shared" ca="1" si="107"/>
        <v>-3.6794560575910352E-4</v>
      </c>
    </row>
    <row r="3339" spans="2:7" x14ac:dyDescent="0.35">
      <c r="B3339" s="191">
        <v>45049</v>
      </c>
      <c r="C3339" s="72">
        <v>755.66</v>
      </c>
      <c r="D3339" s="192">
        <f t="shared" si="106"/>
        <v>33.711070280202115</v>
      </c>
      <c r="E3339">
        <v>2.3079371816638883E-3</v>
      </c>
      <c r="F3339">
        <v>3336</v>
      </c>
      <c r="G3339">
        <f t="shared" ca="1" si="107"/>
        <v>1.4492662299796366E-2</v>
      </c>
    </row>
    <row r="3340" spans="2:7" x14ac:dyDescent="0.35">
      <c r="B3340" s="191">
        <v>36670</v>
      </c>
      <c r="C3340" s="72">
        <v>21.77</v>
      </c>
      <c r="D3340" s="192">
        <f t="shared" si="106"/>
        <v>-0.73739445114595903</v>
      </c>
      <c r="E3340">
        <v>2.302025782688899E-3</v>
      </c>
      <c r="F3340">
        <v>3337</v>
      </c>
      <c r="G3340">
        <f t="shared" ca="1" si="107"/>
        <v>-1.296737680189885E-2</v>
      </c>
    </row>
    <row r="3341" spans="2:7" x14ac:dyDescent="0.35">
      <c r="B3341" s="191">
        <v>40310</v>
      </c>
      <c r="C3341" s="72">
        <v>82.9</v>
      </c>
      <c r="D3341" s="192">
        <f t="shared" si="106"/>
        <v>2.1484998101025452</v>
      </c>
      <c r="E3341">
        <v>2.2971829283038314E-3</v>
      </c>
      <c r="F3341">
        <v>3338</v>
      </c>
      <c r="G3341">
        <f t="shared" ca="1" si="107"/>
        <v>-1.8936159500860489E-3</v>
      </c>
    </row>
    <row r="3342" spans="2:7" x14ac:dyDescent="0.35">
      <c r="B3342" s="191">
        <v>38182</v>
      </c>
      <c r="C3342" s="72">
        <v>26.33</v>
      </c>
      <c r="D3342" s="192">
        <f t="shared" si="106"/>
        <v>-0.62599431818181817</v>
      </c>
      <c r="E3342">
        <v>2.2839741149600634E-3</v>
      </c>
      <c r="F3342">
        <v>3339</v>
      </c>
      <c r="G3342">
        <f t="shared" ca="1" si="107"/>
        <v>6.898249751062225E-3</v>
      </c>
    </row>
    <row r="3343" spans="2:7" x14ac:dyDescent="0.35">
      <c r="B3343" s="191">
        <v>39430</v>
      </c>
      <c r="C3343" s="72">
        <v>70.400000000000006</v>
      </c>
      <c r="D3343" s="192">
        <f t="shared" si="106"/>
        <v>-0.93824832244199818</v>
      </c>
      <c r="E3343">
        <v>2.277904328018332E-3</v>
      </c>
      <c r="F3343">
        <v>3340</v>
      </c>
      <c r="G3343">
        <f t="shared" ca="1" si="107"/>
        <v>-1.4969660015903804E-3</v>
      </c>
    </row>
    <row r="3344" spans="2:7" x14ac:dyDescent="0.35">
      <c r="B3344" s="191">
        <v>45329</v>
      </c>
      <c r="C3344" s="72">
        <v>1140.05</v>
      </c>
      <c r="D3344" s="192">
        <f t="shared" si="106"/>
        <v>42.053247734138971</v>
      </c>
      <c r="E3344">
        <v>2.2770031473633434E-3</v>
      </c>
      <c r="F3344">
        <v>3341</v>
      </c>
      <c r="G3344">
        <f t="shared" ca="1" si="107"/>
        <v>-3.6992903406629523E-3</v>
      </c>
    </row>
    <row r="3345" spans="2:7" x14ac:dyDescent="0.35">
      <c r="B3345" s="191">
        <v>36209</v>
      </c>
      <c r="C3345" s="72">
        <v>26.48</v>
      </c>
      <c r="D3345" s="192">
        <f t="shared" si="106"/>
        <v>-0.25091937765205097</v>
      </c>
      <c r="E3345">
        <v>2.2710068130202821E-3</v>
      </c>
      <c r="F3345">
        <v>3342</v>
      </c>
      <c r="G3345">
        <f t="shared" ca="1" si="107"/>
        <v>-1.2915401086813345E-2</v>
      </c>
    </row>
    <row r="3346" spans="2:7" x14ac:dyDescent="0.35">
      <c r="B3346" s="191">
        <v>38362</v>
      </c>
      <c r="C3346" s="72">
        <v>35.35</v>
      </c>
      <c r="D3346" s="192">
        <f t="shared" si="106"/>
        <v>-0.96752560745946448</v>
      </c>
      <c r="E3346">
        <v>2.268216614686569E-3</v>
      </c>
      <c r="F3346">
        <v>3343</v>
      </c>
      <c r="G3346">
        <f t="shared" ca="1" si="107"/>
        <v>2.572448461394029E-2</v>
      </c>
    </row>
    <row r="3347" spans="2:7" x14ac:dyDescent="0.35">
      <c r="B3347" s="191">
        <v>45763</v>
      </c>
      <c r="C3347" s="72">
        <v>1088.55</v>
      </c>
      <c r="D3347" s="192">
        <f t="shared" si="106"/>
        <v>0.31613628669536187</v>
      </c>
      <c r="E3347">
        <v>2.2650056625141968E-3</v>
      </c>
      <c r="F3347">
        <v>3344</v>
      </c>
      <c r="G3347">
        <f t="shared" ca="1" si="107"/>
        <v>-1.8649575622984981E-2</v>
      </c>
    </row>
    <row r="3348" spans="2:7" x14ac:dyDescent="0.35">
      <c r="B3348" s="191">
        <v>45173</v>
      </c>
      <c r="C3348" s="72">
        <v>827.08</v>
      </c>
      <c r="D3348" s="192">
        <f t="shared" si="106"/>
        <v>-0.26007568505712153</v>
      </c>
      <c r="E3348">
        <v>2.2539444027047661E-3</v>
      </c>
      <c r="F3348">
        <v>3345</v>
      </c>
      <c r="G3348">
        <f t="shared" ca="1" si="107"/>
        <v>1.7022463391087157E-2</v>
      </c>
    </row>
    <row r="3349" spans="2:7" x14ac:dyDescent="0.35">
      <c r="B3349" s="191">
        <v>45454</v>
      </c>
      <c r="C3349" s="72">
        <v>1117.79</v>
      </c>
      <c r="D3349" s="192">
        <f t="shared" si="106"/>
        <v>2.8478141135972459</v>
      </c>
      <c r="E3349">
        <v>2.2505559142098619E-3</v>
      </c>
      <c r="F3349">
        <v>3346</v>
      </c>
      <c r="G3349">
        <f t="shared" ca="1" si="107"/>
        <v>1.9047439764044903E-2</v>
      </c>
    </row>
    <row r="3350" spans="2:7" x14ac:dyDescent="0.35">
      <c r="B3350" s="191">
        <v>43105</v>
      </c>
      <c r="C3350" s="72">
        <v>290.5</v>
      </c>
      <c r="D3350" s="192">
        <f t="shared" si="106"/>
        <v>-0.68482494493929758</v>
      </c>
      <c r="E3350">
        <v>2.2425392444367365E-3</v>
      </c>
      <c r="F3350">
        <v>3347</v>
      </c>
      <c r="G3350">
        <f t="shared" ca="1" si="107"/>
        <v>4.3841104899791414E-2</v>
      </c>
    </row>
    <row r="3351" spans="2:7" x14ac:dyDescent="0.35">
      <c r="B3351" s="191">
        <v>45261</v>
      </c>
      <c r="C3351" s="72">
        <v>921.71</v>
      </c>
      <c r="D3351" s="192">
        <f t="shared" si="106"/>
        <v>50.492178770949728</v>
      </c>
      <c r="E3351">
        <v>2.2399826020769176E-3</v>
      </c>
      <c r="F3351">
        <v>3348</v>
      </c>
      <c r="G3351">
        <f t="shared" ca="1" si="107"/>
        <v>2.0082718164057479E-2</v>
      </c>
    </row>
    <row r="3352" spans="2:7" x14ac:dyDescent="0.35">
      <c r="B3352" s="191">
        <v>37952</v>
      </c>
      <c r="C3352" s="72">
        <v>17.899999999999999</v>
      </c>
      <c r="D3352" s="192">
        <f t="shared" si="106"/>
        <v>-0.86674607310355101</v>
      </c>
      <c r="E3352">
        <v>2.2396416573347011E-3</v>
      </c>
      <c r="F3352">
        <v>3349</v>
      </c>
      <c r="G3352">
        <f t="shared" ca="1" si="107"/>
        <v>-4.1355658317954368E-2</v>
      </c>
    </row>
    <row r="3353" spans="2:7" x14ac:dyDescent="0.35">
      <c r="B3353" s="191">
        <v>41218</v>
      </c>
      <c r="C3353" s="72">
        <v>134.33000000000001</v>
      </c>
      <c r="D3353" s="192">
        <f t="shared" si="106"/>
        <v>8.9947916666666679</v>
      </c>
      <c r="E3353">
        <v>2.2383048571217312E-3</v>
      </c>
      <c r="F3353">
        <v>3350</v>
      </c>
      <c r="G3353">
        <f t="shared" ca="1" si="107"/>
        <v>1.2205635122758556E-2</v>
      </c>
    </row>
    <row r="3354" spans="2:7" x14ac:dyDescent="0.35">
      <c r="B3354" s="191">
        <v>37029</v>
      </c>
      <c r="C3354" s="72">
        <v>13.44</v>
      </c>
      <c r="D3354" s="192">
        <f t="shared" si="106"/>
        <v>-0.90011148272017838</v>
      </c>
      <c r="E3354">
        <v>2.2371364653244186E-3</v>
      </c>
      <c r="F3354">
        <v>3351</v>
      </c>
      <c r="G3354">
        <f t="shared" ca="1" si="107"/>
        <v>-1.726163193476634E-2</v>
      </c>
    </row>
    <row r="3355" spans="2:7" x14ac:dyDescent="0.35">
      <c r="B3355" s="191">
        <v>41858</v>
      </c>
      <c r="C3355" s="72">
        <v>134.55000000000001</v>
      </c>
      <c r="D3355" s="192">
        <f t="shared" si="106"/>
        <v>-3.2362459546925515E-2</v>
      </c>
      <c r="E3355">
        <v>2.2346368715084886E-3</v>
      </c>
      <c r="F3355">
        <v>3352</v>
      </c>
      <c r="G3355">
        <f t="shared" ca="1" si="107"/>
        <v>-2.3436306460820171E-2</v>
      </c>
    </row>
    <row r="3356" spans="2:7" x14ac:dyDescent="0.35">
      <c r="B3356" s="191">
        <v>42110</v>
      </c>
      <c r="C3356" s="72">
        <v>139.05000000000001</v>
      </c>
      <c r="D3356" s="192">
        <f t="shared" si="106"/>
        <v>5.1965240641711228</v>
      </c>
      <c r="E3356">
        <v>2.2343952717314153E-3</v>
      </c>
      <c r="F3356">
        <v>3353</v>
      </c>
      <c r="G3356">
        <f t="shared" ca="1" si="107"/>
        <v>2.7825197875421558E-2</v>
      </c>
    </row>
    <row r="3357" spans="2:7" x14ac:dyDescent="0.35">
      <c r="B3357" s="191">
        <v>36677</v>
      </c>
      <c r="C3357" s="72">
        <v>22.44</v>
      </c>
      <c r="D3357" s="192">
        <f t="shared" si="106"/>
        <v>-0.97276897313302424</v>
      </c>
      <c r="E3357">
        <v>2.2331397945511977E-3</v>
      </c>
      <c r="F3357">
        <v>3354</v>
      </c>
      <c r="G3357">
        <f t="shared" ca="1" si="107"/>
        <v>1.667844046584448E-2</v>
      </c>
    </row>
    <row r="3358" spans="2:7" x14ac:dyDescent="0.35">
      <c r="B3358" s="191">
        <v>44460</v>
      </c>
      <c r="C3358" s="72">
        <v>824.06</v>
      </c>
      <c r="D3358" s="192">
        <f t="shared" si="106"/>
        <v>-1.8555571435377116E-2</v>
      </c>
      <c r="E3358">
        <v>2.2256546221859352E-3</v>
      </c>
      <c r="F3358">
        <v>3355</v>
      </c>
      <c r="G3358">
        <f t="shared" ca="1" si="107"/>
        <v>2.1488832244868673E-2</v>
      </c>
    </row>
    <row r="3359" spans="2:7" x14ac:dyDescent="0.35">
      <c r="B3359" s="191">
        <v>45097</v>
      </c>
      <c r="C3359" s="72">
        <v>839.64</v>
      </c>
      <c r="D3359" s="192">
        <f t="shared" si="106"/>
        <v>60.920353982300881</v>
      </c>
      <c r="E3359">
        <v>2.2201532621930475E-3</v>
      </c>
      <c r="F3359">
        <v>3356</v>
      </c>
      <c r="G3359">
        <f t="shared" ca="1" si="107"/>
        <v>1.235282542938511E-2</v>
      </c>
    </row>
    <row r="3360" spans="2:7" x14ac:dyDescent="0.35">
      <c r="B3360" s="191">
        <v>37736</v>
      </c>
      <c r="C3360" s="72">
        <v>13.56</v>
      </c>
      <c r="D3360" s="192">
        <f t="shared" si="106"/>
        <v>-0.88003184995134032</v>
      </c>
      <c r="E3360">
        <v>2.2172949002217113E-3</v>
      </c>
      <c r="F3360">
        <v>3357</v>
      </c>
      <c r="G3360">
        <f t="shared" ca="1" si="107"/>
        <v>-4.7552675368863163E-3</v>
      </c>
    </row>
    <row r="3361" spans="2:7" x14ac:dyDescent="0.35">
      <c r="B3361" s="191">
        <v>41346</v>
      </c>
      <c r="C3361" s="72">
        <v>113.03</v>
      </c>
      <c r="D3361" s="192">
        <f t="shared" si="106"/>
        <v>1.0766121624104357</v>
      </c>
      <c r="E3361">
        <v>2.21670508955496E-3</v>
      </c>
      <c r="F3361">
        <v>3358</v>
      </c>
      <c r="G3361">
        <f t="shared" ca="1" si="107"/>
        <v>-4.2225909365599251E-2</v>
      </c>
    </row>
    <row r="3362" spans="2:7" x14ac:dyDescent="0.35">
      <c r="B3362" s="191">
        <v>39924</v>
      </c>
      <c r="C3362" s="72">
        <v>54.43</v>
      </c>
      <c r="D3362" s="192">
        <f t="shared" si="106"/>
        <v>-0.42897608057070913</v>
      </c>
      <c r="E3362">
        <v>2.2095378383353292E-3</v>
      </c>
      <c r="F3362">
        <v>3359</v>
      </c>
      <c r="G3362">
        <f t="shared" ca="1" si="107"/>
        <v>1.4358534987690751E-2</v>
      </c>
    </row>
    <row r="3363" spans="2:7" x14ac:dyDescent="0.35">
      <c r="B3363" s="191">
        <v>41106</v>
      </c>
      <c r="C3363" s="72">
        <v>95.32</v>
      </c>
      <c r="D3363" s="192">
        <f t="shared" si="106"/>
        <v>-0.19418378561163252</v>
      </c>
      <c r="E3363">
        <v>2.2079697192722847E-3</v>
      </c>
      <c r="F3363">
        <v>3360</v>
      </c>
      <c r="G3363">
        <f t="shared" ca="1" si="107"/>
        <v>-2.8556611004910506E-3</v>
      </c>
    </row>
    <row r="3364" spans="2:7" x14ac:dyDescent="0.35">
      <c r="B3364" s="191">
        <v>42285</v>
      </c>
      <c r="C3364" s="72">
        <v>118.29</v>
      </c>
      <c r="D3364" s="192">
        <f t="shared" si="106"/>
        <v>0.99409979770735002</v>
      </c>
      <c r="E3364">
        <v>2.2028297890366311E-3</v>
      </c>
      <c r="F3364">
        <v>3361</v>
      </c>
      <c r="G3364">
        <f t="shared" ca="1" si="107"/>
        <v>3.8317961322688762E-2</v>
      </c>
    </row>
    <row r="3365" spans="2:7" x14ac:dyDescent="0.35">
      <c r="B3365" s="191">
        <v>39493</v>
      </c>
      <c r="C3365" s="72">
        <v>59.32</v>
      </c>
      <c r="D3365" s="192">
        <f t="shared" si="106"/>
        <v>-0.8994303539943036</v>
      </c>
      <c r="E3365">
        <v>2.196316945429988E-3</v>
      </c>
      <c r="F3365">
        <v>3362</v>
      </c>
      <c r="G3365">
        <f t="shared" ca="1" si="107"/>
        <v>-3.5667629423942422E-2</v>
      </c>
    </row>
    <row r="3366" spans="2:7" x14ac:dyDescent="0.35">
      <c r="B3366" s="191">
        <v>44249</v>
      </c>
      <c r="C3366" s="72">
        <v>589.84</v>
      </c>
      <c r="D3366" s="192">
        <f t="shared" si="106"/>
        <v>6.5698151950718691</v>
      </c>
      <c r="E3366">
        <v>2.1918273723560144E-3</v>
      </c>
      <c r="F3366">
        <v>3363</v>
      </c>
      <c r="G3366">
        <f t="shared" ca="1" si="107"/>
        <v>2.0763594802940669E-2</v>
      </c>
    </row>
    <row r="3367" spans="2:7" x14ac:dyDescent="0.35">
      <c r="B3367" s="191">
        <v>40785</v>
      </c>
      <c r="C3367" s="72">
        <v>77.92</v>
      </c>
      <c r="D3367" s="192">
        <f t="shared" si="106"/>
        <v>-0.89258044059665276</v>
      </c>
      <c r="E3367">
        <v>2.1864951768488794E-3</v>
      </c>
      <c r="F3367">
        <v>3364</v>
      </c>
      <c r="G3367">
        <f t="shared" ca="1" si="107"/>
        <v>-1.446172069907002E-2</v>
      </c>
    </row>
    <row r="3368" spans="2:7" x14ac:dyDescent="0.35">
      <c r="B3368" s="191">
        <v>44378</v>
      </c>
      <c r="C3368" s="72">
        <v>725.38</v>
      </c>
      <c r="D3368" s="192">
        <f t="shared" si="106"/>
        <v>9.5310685249709639</v>
      </c>
      <c r="E3368">
        <v>2.1829234595192037E-3</v>
      </c>
      <c r="F3368">
        <v>3365</v>
      </c>
      <c r="G3368">
        <f t="shared" ca="1" si="107"/>
        <v>8.7652556792254879E-3</v>
      </c>
    </row>
    <row r="3369" spans="2:7" x14ac:dyDescent="0.35">
      <c r="B3369" s="191">
        <v>38705</v>
      </c>
      <c r="C3369" s="72">
        <v>68.88</v>
      </c>
      <c r="D3369" s="192">
        <f t="shared" si="106"/>
        <v>-0.83338171262699567</v>
      </c>
      <c r="E3369">
        <v>2.1824530772587281E-3</v>
      </c>
      <c r="F3369">
        <v>3366</v>
      </c>
      <c r="G3369">
        <f t="shared" ca="1" si="107"/>
        <v>1.8231547706737964E-2</v>
      </c>
    </row>
    <row r="3370" spans="2:7" x14ac:dyDescent="0.35">
      <c r="B3370" s="191">
        <v>44021</v>
      </c>
      <c r="C3370" s="72">
        <v>413.4</v>
      </c>
      <c r="D3370" s="192">
        <f t="shared" si="106"/>
        <v>29</v>
      </c>
      <c r="E3370">
        <v>2.1818181818180626E-3</v>
      </c>
      <c r="F3370">
        <v>3367</v>
      </c>
      <c r="G3370">
        <f t="shared" ca="1" si="107"/>
        <v>-1.3852471891773056E-2</v>
      </c>
    </row>
    <row r="3371" spans="2:7" x14ac:dyDescent="0.35">
      <c r="B3371" s="191">
        <v>37746</v>
      </c>
      <c r="C3371" s="72">
        <v>13.78</v>
      </c>
      <c r="D3371" s="192">
        <f t="shared" si="106"/>
        <v>-0.77063914780292941</v>
      </c>
      <c r="E3371">
        <v>2.1818181818180626E-3</v>
      </c>
      <c r="F3371">
        <v>3368</v>
      </c>
      <c r="G3371">
        <f t="shared" ca="1" si="107"/>
        <v>2.9146635776786684E-3</v>
      </c>
    </row>
    <row r="3372" spans="2:7" x14ac:dyDescent="0.35">
      <c r="B3372" s="191">
        <v>39979</v>
      </c>
      <c r="C3372" s="72">
        <v>60.08</v>
      </c>
      <c r="D3372" s="192">
        <f t="shared" si="106"/>
        <v>-0.56804946437558423</v>
      </c>
      <c r="E3372">
        <v>2.1684737281066901E-3</v>
      </c>
      <c r="F3372">
        <v>3369</v>
      </c>
      <c r="G3372">
        <f t="shared" ca="1" si="107"/>
        <v>2.5151847704662746E-2</v>
      </c>
    </row>
    <row r="3373" spans="2:7" x14ac:dyDescent="0.35">
      <c r="B3373" s="191">
        <v>41912</v>
      </c>
      <c r="C3373" s="72">
        <v>139.09</v>
      </c>
      <c r="D3373" s="192">
        <f t="shared" si="106"/>
        <v>0.15379510576524269</v>
      </c>
      <c r="E3373">
        <v>2.1615390157794234E-3</v>
      </c>
      <c r="F3373">
        <v>3370</v>
      </c>
      <c r="G3373">
        <f t="shared" ca="1" si="107"/>
        <v>2.4909671133030036E-2</v>
      </c>
    </row>
    <row r="3374" spans="2:7" x14ac:dyDescent="0.35">
      <c r="B3374" s="191">
        <v>42306</v>
      </c>
      <c r="C3374" s="72">
        <v>120.55</v>
      </c>
      <c r="D3374" s="192">
        <f t="shared" si="106"/>
        <v>-0.82129621394052599</v>
      </c>
      <c r="E3374">
        <v>2.1614431789840349E-3</v>
      </c>
      <c r="F3374">
        <v>3371</v>
      </c>
      <c r="G3374">
        <f t="shared" ca="1" si="107"/>
        <v>9.219329981570424E-3</v>
      </c>
    </row>
    <row r="3375" spans="2:7" x14ac:dyDescent="0.35">
      <c r="B3375" s="191">
        <v>45014</v>
      </c>
      <c r="C3375" s="72">
        <v>674.58</v>
      </c>
      <c r="D3375" s="192">
        <f t="shared" si="106"/>
        <v>2.0801333272453317</v>
      </c>
      <c r="E3375">
        <v>2.154115846864757E-3</v>
      </c>
      <c r="F3375">
        <v>3372</v>
      </c>
      <c r="G3375">
        <f t="shared" ca="1" si="107"/>
        <v>2.4268207583105671E-2</v>
      </c>
    </row>
    <row r="3376" spans="2:7" x14ac:dyDescent="0.35">
      <c r="B3376" s="191">
        <v>43371</v>
      </c>
      <c r="C3376" s="72">
        <v>219.01</v>
      </c>
      <c r="D3376" s="192">
        <f t="shared" si="106"/>
        <v>4.874731759656652</v>
      </c>
      <c r="E3376">
        <v>2.1506360391689849E-3</v>
      </c>
      <c r="F3376">
        <v>3373</v>
      </c>
      <c r="G3376">
        <f t="shared" ca="1" si="107"/>
        <v>2.9276287814242095E-2</v>
      </c>
    </row>
    <row r="3377" spans="2:7" x14ac:dyDescent="0.35">
      <c r="B3377" s="191">
        <v>38429</v>
      </c>
      <c r="C3377" s="72">
        <v>37.28</v>
      </c>
      <c r="D3377" s="192">
        <f t="shared" si="106"/>
        <v>0.59248184536522852</v>
      </c>
      <c r="E3377">
        <v>2.1505376344086446E-3</v>
      </c>
      <c r="F3377">
        <v>3374</v>
      </c>
      <c r="G3377">
        <f t="shared" ca="1" si="107"/>
        <v>2.7797652412717158E-2</v>
      </c>
    </row>
    <row r="3378" spans="2:7" x14ac:dyDescent="0.35">
      <c r="B3378" s="191">
        <v>35818</v>
      </c>
      <c r="C3378" s="72">
        <v>23.41</v>
      </c>
      <c r="D3378" s="192">
        <f t="shared" si="106"/>
        <v>-0.96971617810664668</v>
      </c>
      <c r="E3378">
        <v>2.1404109589040488E-3</v>
      </c>
      <c r="F3378">
        <v>3375</v>
      </c>
      <c r="G3378">
        <f t="shared" ca="1" si="107"/>
        <v>1.1998446750990689E-3</v>
      </c>
    </row>
    <row r="3379" spans="2:7" x14ac:dyDescent="0.35">
      <c r="B3379" s="191">
        <v>44902</v>
      </c>
      <c r="C3379" s="72">
        <v>773.02</v>
      </c>
      <c r="D3379" s="192">
        <f t="shared" si="106"/>
        <v>-0.3337527795494114</v>
      </c>
      <c r="E3379">
        <v>2.1260597889496413E-3</v>
      </c>
      <c r="F3379">
        <v>3376</v>
      </c>
      <c r="G3379">
        <f t="shared" ca="1" si="107"/>
        <v>2.0947753765457124E-2</v>
      </c>
    </row>
    <row r="3380" spans="2:7" x14ac:dyDescent="0.35">
      <c r="B3380" s="191">
        <v>45491</v>
      </c>
      <c r="C3380" s="72">
        <v>1160.26</v>
      </c>
      <c r="D3380" s="192">
        <f t="shared" si="106"/>
        <v>33.884546001202651</v>
      </c>
      <c r="E3380">
        <v>2.1247192952151828E-3</v>
      </c>
      <c r="F3380">
        <v>3377</v>
      </c>
      <c r="G3380">
        <f t="shared" ca="1" si="107"/>
        <v>7.2733340052031064E-4</v>
      </c>
    </row>
    <row r="3381" spans="2:7" x14ac:dyDescent="0.35">
      <c r="B3381" s="191">
        <v>38338</v>
      </c>
      <c r="C3381" s="72">
        <v>33.26</v>
      </c>
      <c r="D3381" s="192">
        <f t="shared" si="106"/>
        <v>-0.95497434647822499</v>
      </c>
      <c r="E3381">
        <v>2.1090689966858367E-3</v>
      </c>
      <c r="F3381">
        <v>3378</v>
      </c>
      <c r="G3381">
        <f t="shared" ca="1" si="107"/>
        <v>1.5037396208756921E-2</v>
      </c>
    </row>
    <row r="3382" spans="2:7" x14ac:dyDescent="0.35">
      <c r="B3382" s="191">
        <v>44931</v>
      </c>
      <c r="C3382" s="72">
        <v>738.69</v>
      </c>
      <c r="D3382" s="192">
        <f t="shared" si="106"/>
        <v>4.9571774193548395</v>
      </c>
      <c r="E3382">
        <v>2.1027213283772994E-3</v>
      </c>
      <c r="F3382">
        <v>3379</v>
      </c>
      <c r="G3382">
        <f t="shared" ca="1" si="107"/>
        <v>3.9870280701919544E-2</v>
      </c>
    </row>
    <row r="3383" spans="2:7" x14ac:dyDescent="0.35">
      <c r="B3383" s="191">
        <v>41407</v>
      </c>
      <c r="C3383" s="72">
        <v>124</v>
      </c>
      <c r="D3383" s="192">
        <f t="shared" si="106"/>
        <v>-4.3062200956937913E-2</v>
      </c>
      <c r="E3383">
        <v>2.1011798933248116E-3</v>
      </c>
      <c r="F3383">
        <v>3380</v>
      </c>
      <c r="G3383">
        <f t="shared" ca="1" si="107"/>
        <v>-1.4736405712768271E-2</v>
      </c>
    </row>
    <row r="3384" spans="2:7" x14ac:dyDescent="0.35">
      <c r="B3384" s="191">
        <v>42011</v>
      </c>
      <c r="C3384" s="72">
        <v>129.58000000000001</v>
      </c>
      <c r="D3384" s="192">
        <f t="shared" si="106"/>
        <v>0.3447488584474887</v>
      </c>
      <c r="E3384">
        <v>2.0880055680150278E-3</v>
      </c>
      <c r="F3384">
        <v>3381</v>
      </c>
      <c r="G3384">
        <f t="shared" ca="1" si="107"/>
        <v>2.6295014439776554E-2</v>
      </c>
    </row>
    <row r="3385" spans="2:7" x14ac:dyDescent="0.35">
      <c r="B3385" s="191">
        <v>41026</v>
      </c>
      <c r="C3385" s="72">
        <v>96.36</v>
      </c>
      <c r="D3385" s="192">
        <f t="shared" si="106"/>
        <v>-0.91151271384886634</v>
      </c>
      <c r="E3385">
        <v>2.0798668885191329E-3</v>
      </c>
      <c r="F3385">
        <v>3382</v>
      </c>
      <c r="G3385">
        <f t="shared" ca="1" si="107"/>
        <v>1.7789580254990514E-2</v>
      </c>
    </row>
    <row r="3386" spans="2:7" x14ac:dyDescent="0.35">
      <c r="B3386" s="191">
        <v>45301</v>
      </c>
      <c r="C3386" s="72">
        <v>1088.97</v>
      </c>
      <c r="D3386" s="192">
        <f t="shared" si="106"/>
        <v>9.1915769770706603</v>
      </c>
      <c r="E3386">
        <v>2.0704505300352949E-3</v>
      </c>
      <c r="F3386">
        <v>3383</v>
      </c>
      <c r="G3386">
        <f t="shared" ca="1" si="107"/>
        <v>5.0951423478849608E-2</v>
      </c>
    </row>
    <row r="3387" spans="2:7" x14ac:dyDescent="0.35">
      <c r="B3387" s="191">
        <v>42254</v>
      </c>
      <c r="C3387" s="72">
        <v>106.85</v>
      </c>
      <c r="D3387" s="192">
        <f t="shared" si="106"/>
        <v>0.83307599931377596</v>
      </c>
      <c r="E3387">
        <v>2.0632092281722691E-3</v>
      </c>
      <c r="F3387">
        <v>3384</v>
      </c>
      <c r="G3387">
        <f t="shared" ca="1" si="107"/>
        <v>-1.2208879572314412E-2</v>
      </c>
    </row>
    <row r="3388" spans="2:7" x14ac:dyDescent="0.35">
      <c r="B3388" s="191">
        <v>39412</v>
      </c>
      <c r="C3388" s="72">
        <v>58.29</v>
      </c>
      <c r="D3388" s="192">
        <f t="shared" si="106"/>
        <v>-0.94519556224144419</v>
      </c>
      <c r="E3388">
        <v>2.0629190304279899E-3</v>
      </c>
      <c r="F3388">
        <v>3385</v>
      </c>
      <c r="G3388">
        <f t="shared" ca="1" si="107"/>
        <v>-3.0084584012007316E-2</v>
      </c>
    </row>
    <row r="3389" spans="2:7" x14ac:dyDescent="0.35">
      <c r="B3389" s="191">
        <v>45873</v>
      </c>
      <c r="C3389" s="72">
        <v>1063.5999999999999</v>
      </c>
      <c r="D3389" s="192">
        <f t="shared" si="106"/>
        <v>4.7346201542028359</v>
      </c>
      <c r="E3389">
        <v>2.0538523864255254E-3</v>
      </c>
      <c r="F3389">
        <v>3386</v>
      </c>
      <c r="G3389">
        <f t="shared" ca="1" si="107"/>
        <v>-1.488252238419995E-2</v>
      </c>
    </row>
    <row r="3390" spans="2:7" x14ac:dyDescent="0.35">
      <c r="B3390" s="191">
        <v>43530</v>
      </c>
      <c r="C3390" s="72">
        <v>185.47</v>
      </c>
      <c r="D3390" s="192">
        <f t="shared" si="106"/>
        <v>-0.83830555168084808</v>
      </c>
      <c r="E3390">
        <v>2.0530552704089988E-3</v>
      </c>
      <c r="F3390">
        <v>3387</v>
      </c>
      <c r="G3390">
        <f t="shared" ca="1" si="107"/>
        <v>-1.6063154004214691E-2</v>
      </c>
    </row>
    <row r="3391" spans="2:7" x14ac:dyDescent="0.35">
      <c r="B3391" s="191">
        <v>45405</v>
      </c>
      <c r="C3391" s="72">
        <v>1147.04</v>
      </c>
      <c r="D3391" s="192">
        <f t="shared" si="106"/>
        <v>14.64216555297968</v>
      </c>
      <c r="E3391">
        <v>2.0529575692982416E-3</v>
      </c>
      <c r="F3391">
        <v>3388</v>
      </c>
      <c r="G3391">
        <f t="shared" ca="1" si="107"/>
        <v>2.0532499959319352E-2</v>
      </c>
    </row>
    <row r="3392" spans="2:7" x14ac:dyDescent="0.35">
      <c r="B3392" s="191">
        <v>40085</v>
      </c>
      <c r="C3392" s="72">
        <v>73.33</v>
      </c>
      <c r="D3392" s="192">
        <f t="shared" si="106"/>
        <v>-2.1771669614912836E-3</v>
      </c>
      <c r="E3392">
        <v>2.0497403662200764E-3</v>
      </c>
      <c r="F3392">
        <v>3389</v>
      </c>
      <c r="G3392">
        <f t="shared" ca="1" si="107"/>
        <v>1.6256435286065903E-2</v>
      </c>
    </row>
    <row r="3393" spans="2:7" x14ac:dyDescent="0.35">
      <c r="B3393" s="191">
        <v>40074</v>
      </c>
      <c r="C3393" s="72">
        <v>73.489999999999995</v>
      </c>
      <c r="D3393" s="192">
        <f t="shared" si="106"/>
        <v>-6.5250572373442006E-2</v>
      </c>
      <c r="E3393">
        <v>2.0452686119443175E-3</v>
      </c>
      <c r="F3393">
        <v>3390</v>
      </c>
      <c r="G3393">
        <f t="shared" ca="1" si="107"/>
        <v>3.7082868886161345E-3</v>
      </c>
    </row>
    <row r="3394" spans="2:7" x14ac:dyDescent="0.35">
      <c r="B3394" s="191">
        <v>40793</v>
      </c>
      <c r="C3394" s="72">
        <v>78.62</v>
      </c>
      <c r="D3394" s="192">
        <f t="shared" si="106"/>
        <v>-0.90653272305771859</v>
      </c>
      <c r="E3394">
        <v>2.0392556716799515E-3</v>
      </c>
      <c r="F3394">
        <v>3391</v>
      </c>
      <c r="G3394">
        <f t="shared" ca="1" si="107"/>
        <v>1.0470203855506829E-2</v>
      </c>
    </row>
    <row r="3395" spans="2:7" x14ac:dyDescent="0.35">
      <c r="B3395" s="191">
        <v>45126</v>
      </c>
      <c r="C3395" s="72">
        <v>841.15</v>
      </c>
      <c r="D3395" s="192">
        <f t="shared" si="106"/>
        <v>0.13802714001596472</v>
      </c>
      <c r="E3395">
        <v>2.0370723339369068E-3</v>
      </c>
      <c r="F3395">
        <v>3392</v>
      </c>
      <c r="G3395">
        <f t="shared" ca="1" si="107"/>
        <v>2.8925833838751185E-2</v>
      </c>
    </row>
    <row r="3396" spans="2:7" x14ac:dyDescent="0.35">
      <c r="B3396" s="191">
        <v>44869</v>
      </c>
      <c r="C3396" s="72">
        <v>739.13</v>
      </c>
      <c r="D3396" s="192">
        <f t="shared" ref="D3396:D3459" si="108">C3396/C3397-1</f>
        <v>10.514721919302072</v>
      </c>
      <c r="E3396">
        <v>2.033539850602617E-3</v>
      </c>
      <c r="F3396">
        <v>3393</v>
      </c>
      <c r="G3396">
        <f t="shared" ca="1" si="107"/>
        <v>4.3825099914683004E-3</v>
      </c>
    </row>
    <row r="3397" spans="2:7" x14ac:dyDescent="0.35">
      <c r="B3397" s="191">
        <v>38685</v>
      </c>
      <c r="C3397" s="72">
        <v>64.19</v>
      </c>
      <c r="D3397" s="192">
        <f t="shared" si="108"/>
        <v>0.62136903258398557</v>
      </c>
      <c r="E3397">
        <v>2.0293474867312256E-3</v>
      </c>
      <c r="F3397">
        <v>3394</v>
      </c>
      <c r="G3397">
        <f t="shared" ref="G3397:G3460" ca="1" si="109">_xlfn.NORM.INV(RAND(),M$5,M$6)</f>
        <v>2.0524080776006086E-2</v>
      </c>
    </row>
    <row r="3398" spans="2:7" x14ac:dyDescent="0.35">
      <c r="B3398" s="191">
        <v>38482</v>
      </c>
      <c r="C3398" s="72">
        <v>39.590000000000003</v>
      </c>
      <c r="D3398" s="192">
        <f t="shared" si="108"/>
        <v>-0.46972944012858286</v>
      </c>
      <c r="E3398">
        <v>2.0248038471275542E-3</v>
      </c>
      <c r="F3398">
        <v>3395</v>
      </c>
      <c r="G3398">
        <f t="shared" ca="1" si="109"/>
        <v>1.6198271238605649E-2</v>
      </c>
    </row>
    <row r="3399" spans="2:7" x14ac:dyDescent="0.35">
      <c r="B3399" s="191">
        <v>40169</v>
      </c>
      <c r="C3399" s="72">
        <v>74.66</v>
      </c>
      <c r="D3399" s="192">
        <f t="shared" si="108"/>
        <v>-0.21119915478077134</v>
      </c>
      <c r="E3399">
        <v>2.0131525969666608E-3</v>
      </c>
      <c r="F3399">
        <v>3396</v>
      </c>
      <c r="G3399">
        <f t="shared" ca="1" si="109"/>
        <v>-1.7570360645035824E-2</v>
      </c>
    </row>
    <row r="3400" spans="2:7" x14ac:dyDescent="0.35">
      <c r="B3400" s="191">
        <v>40354</v>
      </c>
      <c r="C3400" s="72">
        <v>94.65</v>
      </c>
      <c r="D3400" s="192">
        <f t="shared" si="108"/>
        <v>1.6942783945345856</v>
      </c>
      <c r="E3400">
        <v>2.0114334109677667E-3</v>
      </c>
      <c r="F3400">
        <v>3397</v>
      </c>
      <c r="G3400">
        <f t="shared" ca="1" si="109"/>
        <v>1.0733657869346458E-2</v>
      </c>
    </row>
    <row r="3401" spans="2:7" x14ac:dyDescent="0.35">
      <c r="B3401" s="191">
        <v>36438</v>
      </c>
      <c r="C3401" s="72">
        <v>35.130000000000003</v>
      </c>
      <c r="D3401" s="192">
        <f t="shared" si="108"/>
        <v>0.39793076004775174</v>
      </c>
      <c r="E3401">
        <v>1.9965772960639505E-3</v>
      </c>
      <c r="F3401">
        <v>3398</v>
      </c>
      <c r="G3401">
        <f t="shared" ca="1" si="109"/>
        <v>7.2368641353050623E-3</v>
      </c>
    </row>
    <row r="3402" spans="2:7" x14ac:dyDescent="0.35">
      <c r="B3402" s="191">
        <v>38058</v>
      </c>
      <c r="C3402" s="72">
        <v>25.13</v>
      </c>
      <c r="D3402" s="192">
        <f t="shared" si="108"/>
        <v>-0.80915856622114224</v>
      </c>
      <c r="E3402">
        <v>1.9936204146731029E-3</v>
      </c>
      <c r="F3402">
        <v>3399</v>
      </c>
      <c r="G3402">
        <f t="shared" ca="1" si="109"/>
        <v>3.0370986314266688E-2</v>
      </c>
    </row>
    <row r="3403" spans="2:7" x14ac:dyDescent="0.35">
      <c r="B3403" s="191">
        <v>41744</v>
      </c>
      <c r="C3403" s="72">
        <v>131.68</v>
      </c>
      <c r="D3403" s="192">
        <f t="shared" si="108"/>
        <v>3.3315789473684214</v>
      </c>
      <c r="E3403">
        <v>1.9783898949932155E-3</v>
      </c>
      <c r="F3403">
        <v>3400</v>
      </c>
      <c r="G3403">
        <f t="shared" ca="1" si="109"/>
        <v>-1.7699683909815644E-2</v>
      </c>
    </row>
    <row r="3404" spans="2:7" x14ac:dyDescent="0.35">
      <c r="B3404" s="191">
        <v>38271</v>
      </c>
      <c r="C3404" s="72">
        <v>30.4</v>
      </c>
      <c r="D3404" s="192">
        <f t="shared" si="108"/>
        <v>-0.83797036563266181</v>
      </c>
      <c r="E3404">
        <v>1.9775873434408897E-3</v>
      </c>
      <c r="F3404">
        <v>3401</v>
      </c>
      <c r="G3404">
        <f t="shared" ca="1" si="109"/>
        <v>-1.0311820812734469E-2</v>
      </c>
    </row>
    <row r="3405" spans="2:7" x14ac:dyDescent="0.35">
      <c r="B3405" s="191">
        <v>43599</v>
      </c>
      <c r="C3405" s="72">
        <v>187.62</v>
      </c>
      <c r="D3405" s="192">
        <f t="shared" si="108"/>
        <v>3.1090670170827863</v>
      </c>
      <c r="E3405">
        <v>1.9759679572763922E-3</v>
      </c>
      <c r="F3405">
        <v>3402</v>
      </c>
      <c r="G3405">
        <f t="shared" ca="1" si="109"/>
        <v>2.6898009610834644E-2</v>
      </c>
    </row>
    <row r="3406" spans="2:7" x14ac:dyDescent="0.35">
      <c r="B3406" s="191">
        <v>39871</v>
      </c>
      <c r="C3406" s="72">
        <v>45.66</v>
      </c>
      <c r="D3406" s="192">
        <f t="shared" si="108"/>
        <v>-0.6409530549657938</v>
      </c>
      <c r="E3406">
        <v>1.9749835418036987E-3</v>
      </c>
      <c r="F3406">
        <v>3403</v>
      </c>
      <c r="G3406">
        <f t="shared" ca="1" si="109"/>
        <v>-2.6612137433592722E-2</v>
      </c>
    </row>
    <row r="3407" spans="2:7" x14ac:dyDescent="0.35">
      <c r="B3407" s="191">
        <v>41430</v>
      </c>
      <c r="C3407" s="72">
        <v>127.17</v>
      </c>
      <c r="D3407" s="192">
        <f t="shared" si="108"/>
        <v>5.2491400491400491</v>
      </c>
      <c r="E3407">
        <v>1.9697447210842434E-3</v>
      </c>
      <c r="F3407">
        <v>3404</v>
      </c>
      <c r="G3407">
        <f t="shared" ca="1" si="109"/>
        <v>1.4793088431951344E-2</v>
      </c>
    </row>
    <row r="3408" spans="2:7" x14ac:dyDescent="0.35">
      <c r="B3408" s="191">
        <v>36622</v>
      </c>
      <c r="C3408" s="72">
        <v>20.350000000000001</v>
      </c>
      <c r="D3408" s="192">
        <f t="shared" si="108"/>
        <v>-0.85207530711637713</v>
      </c>
      <c r="E3408">
        <v>1.969473165928326E-3</v>
      </c>
      <c r="F3408">
        <v>3405</v>
      </c>
      <c r="G3408">
        <f t="shared" ca="1" si="109"/>
        <v>1.5644308454586871E-2</v>
      </c>
    </row>
    <row r="3409" spans="2:7" x14ac:dyDescent="0.35">
      <c r="B3409" s="191">
        <v>42863</v>
      </c>
      <c r="C3409" s="72">
        <v>137.57</v>
      </c>
      <c r="D3409" s="192">
        <f t="shared" si="108"/>
        <v>4.3780297107114938</v>
      </c>
      <c r="E3409">
        <v>1.9664967225052621E-3</v>
      </c>
      <c r="F3409">
        <v>3406</v>
      </c>
      <c r="G3409">
        <f t="shared" ca="1" si="109"/>
        <v>-1.420480590711742E-2</v>
      </c>
    </row>
    <row r="3410" spans="2:7" x14ac:dyDescent="0.35">
      <c r="B3410" s="191">
        <v>35801</v>
      </c>
      <c r="C3410" s="72">
        <v>25.58</v>
      </c>
      <c r="D3410" s="192">
        <f t="shared" si="108"/>
        <v>1.498046875</v>
      </c>
      <c r="E3410">
        <v>1.9584802193497453E-3</v>
      </c>
      <c r="F3410">
        <v>3407</v>
      </c>
      <c r="G3410">
        <f t="shared" ca="1" si="109"/>
        <v>3.1419194782700756E-2</v>
      </c>
    </row>
    <row r="3411" spans="2:7" x14ac:dyDescent="0.35">
      <c r="B3411" s="191">
        <v>37565</v>
      </c>
      <c r="C3411" s="72">
        <v>10.24</v>
      </c>
      <c r="D3411" s="192">
        <f t="shared" si="108"/>
        <v>-0.3337670787247885</v>
      </c>
      <c r="E3411">
        <v>1.9569471624265589E-3</v>
      </c>
      <c r="F3411">
        <v>3408</v>
      </c>
      <c r="G3411">
        <f t="shared" ca="1" si="109"/>
        <v>2.4925235652417103E-2</v>
      </c>
    </row>
    <row r="3412" spans="2:7" x14ac:dyDescent="0.35">
      <c r="B3412" s="191">
        <v>37778</v>
      </c>
      <c r="C3412" s="72">
        <v>15.37</v>
      </c>
      <c r="D3412" s="192">
        <f t="shared" si="108"/>
        <v>-0.93044619422572183</v>
      </c>
      <c r="E3412">
        <v>1.9556714471968828E-3</v>
      </c>
      <c r="F3412">
        <v>3409</v>
      </c>
      <c r="G3412">
        <f t="shared" ca="1" si="109"/>
        <v>-2.1032744790501517E-2</v>
      </c>
    </row>
    <row r="3413" spans="2:7" x14ac:dyDescent="0.35">
      <c r="B3413" s="191">
        <v>43605</v>
      </c>
      <c r="C3413" s="72">
        <v>220.98</v>
      </c>
      <c r="D3413" s="192">
        <f t="shared" si="108"/>
        <v>13.330739299610894</v>
      </c>
      <c r="E3413">
        <v>1.949671276354481E-3</v>
      </c>
      <c r="F3413">
        <v>3410</v>
      </c>
      <c r="G3413">
        <f t="shared" ca="1" si="109"/>
        <v>-1.2993850961044097E-3</v>
      </c>
    </row>
    <row r="3414" spans="2:7" x14ac:dyDescent="0.35">
      <c r="B3414" s="191">
        <v>35328</v>
      </c>
      <c r="C3414" s="72">
        <v>15.42</v>
      </c>
      <c r="D3414" s="192">
        <f t="shared" si="108"/>
        <v>-0.98622673193040122</v>
      </c>
      <c r="E3414">
        <v>1.9493177387914784E-3</v>
      </c>
      <c r="F3414">
        <v>3411</v>
      </c>
      <c r="G3414">
        <f t="shared" ca="1" si="109"/>
        <v>3.0424543992788145E-2</v>
      </c>
    </row>
    <row r="3415" spans="2:7" x14ac:dyDescent="0.35">
      <c r="B3415" s="191">
        <v>45478</v>
      </c>
      <c r="C3415" s="72">
        <v>1119.56</v>
      </c>
      <c r="D3415" s="192">
        <f t="shared" si="108"/>
        <v>9.331856773717238</v>
      </c>
      <c r="E3415">
        <v>1.9420256132594016E-3</v>
      </c>
      <c r="F3415">
        <v>3412</v>
      </c>
      <c r="G3415">
        <f t="shared" ca="1" si="109"/>
        <v>-3.1324688831863061E-2</v>
      </c>
    </row>
    <row r="3416" spans="2:7" x14ac:dyDescent="0.35">
      <c r="B3416" s="191">
        <v>41129</v>
      </c>
      <c r="C3416" s="72">
        <v>108.36</v>
      </c>
      <c r="D3416" s="192">
        <f t="shared" si="108"/>
        <v>3.1967467079783116</v>
      </c>
      <c r="E3416">
        <v>1.9417475728153999E-3</v>
      </c>
      <c r="F3416">
        <v>3413</v>
      </c>
      <c r="G3416">
        <f t="shared" ca="1" si="109"/>
        <v>-1.4602334774504963E-2</v>
      </c>
    </row>
    <row r="3417" spans="2:7" x14ac:dyDescent="0.35">
      <c r="B3417" s="191">
        <v>38167</v>
      </c>
      <c r="C3417" s="72">
        <v>25.82</v>
      </c>
      <c r="D3417" s="192">
        <f t="shared" si="108"/>
        <v>-0.9419436075010118</v>
      </c>
      <c r="E3417">
        <v>1.9402405898332198E-3</v>
      </c>
      <c r="F3417">
        <v>3414</v>
      </c>
      <c r="G3417">
        <f t="shared" ca="1" si="109"/>
        <v>7.5646715570534826E-3</v>
      </c>
    </row>
    <row r="3418" spans="2:7" x14ac:dyDescent="0.35">
      <c r="B3418" s="191">
        <v>44126</v>
      </c>
      <c r="C3418" s="72">
        <v>444.74</v>
      </c>
      <c r="D3418" s="192">
        <f t="shared" si="108"/>
        <v>8.5499248443203779</v>
      </c>
      <c r="E3418">
        <v>1.937460574930272E-3</v>
      </c>
      <c r="F3418">
        <v>3415</v>
      </c>
      <c r="G3418">
        <f t="shared" ca="1" si="109"/>
        <v>4.1222745207947449E-2</v>
      </c>
    </row>
    <row r="3419" spans="2:7" x14ac:dyDescent="0.35">
      <c r="B3419" s="191">
        <v>39911</v>
      </c>
      <c r="C3419" s="72">
        <v>46.57</v>
      </c>
      <c r="D3419" s="192">
        <f t="shared" si="108"/>
        <v>0.48785942492012779</v>
      </c>
      <c r="E3419">
        <v>1.9363166953529909E-3</v>
      </c>
      <c r="F3419">
        <v>3416</v>
      </c>
      <c r="G3419">
        <f t="shared" ca="1" si="109"/>
        <v>2.8269908089107187E-2</v>
      </c>
    </row>
    <row r="3420" spans="2:7" x14ac:dyDescent="0.35">
      <c r="B3420" s="191">
        <v>38247</v>
      </c>
      <c r="C3420" s="72">
        <v>31.3</v>
      </c>
      <c r="D3420" s="192">
        <f t="shared" si="108"/>
        <v>-0.84219813461053694</v>
      </c>
      <c r="E3420">
        <v>1.9206145966710331E-3</v>
      </c>
      <c r="F3420">
        <v>3417</v>
      </c>
      <c r="G3420">
        <f t="shared" ca="1" si="109"/>
        <v>-1.4396936322433832E-3</v>
      </c>
    </row>
    <row r="3421" spans="2:7" x14ac:dyDescent="0.35">
      <c r="B3421" s="191">
        <v>43563</v>
      </c>
      <c r="C3421" s="72">
        <v>198.35</v>
      </c>
      <c r="D3421" s="192">
        <f t="shared" si="108"/>
        <v>6.5937978560490045</v>
      </c>
      <c r="E3421">
        <v>1.9194827499116052E-3</v>
      </c>
      <c r="F3421">
        <v>3418</v>
      </c>
      <c r="G3421">
        <f t="shared" ca="1" si="109"/>
        <v>-1.4328152311320105E-2</v>
      </c>
    </row>
    <row r="3422" spans="2:7" x14ac:dyDescent="0.35">
      <c r="B3422" s="191">
        <v>35664</v>
      </c>
      <c r="C3422" s="72">
        <v>26.12</v>
      </c>
      <c r="D3422" s="192">
        <f t="shared" si="108"/>
        <v>-0.95014981773765672</v>
      </c>
      <c r="E3422">
        <v>1.9179133103184309E-3</v>
      </c>
      <c r="F3422">
        <v>3419</v>
      </c>
      <c r="G3422">
        <f t="shared" ca="1" si="109"/>
        <v>5.0031908755763677E-3</v>
      </c>
    </row>
    <row r="3423" spans="2:7" x14ac:dyDescent="0.35">
      <c r="B3423" s="191">
        <v>44063</v>
      </c>
      <c r="C3423" s="72">
        <v>523.97</v>
      </c>
      <c r="D3423" s="192">
        <f t="shared" si="108"/>
        <v>4.8793761220825855</v>
      </c>
      <c r="E3423">
        <v>1.9121555729775253E-3</v>
      </c>
      <c r="F3423">
        <v>3420</v>
      </c>
      <c r="G3423">
        <f t="shared" ca="1" si="109"/>
        <v>-9.9417088166826682E-3</v>
      </c>
    </row>
    <row r="3424" spans="2:7" x14ac:dyDescent="0.35">
      <c r="B3424" s="191">
        <v>41051</v>
      </c>
      <c r="C3424" s="72">
        <v>89.12</v>
      </c>
      <c r="D3424" s="192">
        <f t="shared" si="108"/>
        <v>3.2377555872563004</v>
      </c>
      <c r="E3424">
        <v>1.911186059583958E-3</v>
      </c>
      <c r="F3424">
        <v>3421</v>
      </c>
      <c r="G3424">
        <f t="shared" ca="1" si="109"/>
        <v>-4.4494482010268453E-3</v>
      </c>
    </row>
    <row r="3425" spans="2:7" x14ac:dyDescent="0.35">
      <c r="B3425" s="191">
        <v>36711</v>
      </c>
      <c r="C3425" s="72">
        <v>21.03</v>
      </c>
      <c r="D3425" s="192">
        <f t="shared" si="108"/>
        <v>-0.8182996371176775</v>
      </c>
      <c r="E3425">
        <v>1.9056693663650481E-3</v>
      </c>
      <c r="F3425">
        <v>3422</v>
      </c>
      <c r="G3425">
        <f t="shared" ca="1" si="109"/>
        <v>5.6586493177205742E-4</v>
      </c>
    </row>
    <row r="3426" spans="2:7" x14ac:dyDescent="0.35">
      <c r="B3426" s="191">
        <v>42173</v>
      </c>
      <c r="C3426" s="72">
        <v>115.74</v>
      </c>
      <c r="D3426" s="192">
        <f t="shared" si="108"/>
        <v>4.4931181775035594</v>
      </c>
      <c r="E3426">
        <v>1.9044321329639846E-3</v>
      </c>
      <c r="F3426">
        <v>3423</v>
      </c>
      <c r="G3426">
        <f t="shared" ca="1" si="109"/>
        <v>2.6886254712693434E-2</v>
      </c>
    </row>
    <row r="3427" spans="2:7" x14ac:dyDescent="0.35">
      <c r="B3427" s="191">
        <v>36712</v>
      </c>
      <c r="C3427" s="72">
        <v>21.07</v>
      </c>
      <c r="D3427" s="192">
        <f t="shared" si="108"/>
        <v>-0.75005931198102016</v>
      </c>
      <c r="E3427">
        <v>1.9020446980504424E-3</v>
      </c>
      <c r="F3427">
        <v>3424</v>
      </c>
      <c r="G3427">
        <f t="shared" ca="1" si="109"/>
        <v>-4.0853131225801774E-2</v>
      </c>
    </row>
    <row r="3428" spans="2:7" x14ac:dyDescent="0.35">
      <c r="B3428" s="191">
        <v>40730</v>
      </c>
      <c r="C3428" s="72">
        <v>84.3</v>
      </c>
      <c r="D3428" s="192">
        <f t="shared" si="108"/>
        <v>0.22546881814217157</v>
      </c>
      <c r="E3428">
        <v>1.9015925837888581E-3</v>
      </c>
      <c r="F3428">
        <v>3425</v>
      </c>
      <c r="G3428">
        <f t="shared" ca="1" si="109"/>
        <v>3.8806396349509158E-2</v>
      </c>
    </row>
    <row r="3429" spans="2:7" x14ac:dyDescent="0.35">
      <c r="B3429" s="191">
        <v>40116</v>
      </c>
      <c r="C3429" s="72">
        <v>68.790000000000006</v>
      </c>
      <c r="D3429" s="192">
        <f t="shared" si="108"/>
        <v>5.4957507082152981</v>
      </c>
      <c r="E3429">
        <v>1.8933877075446581E-3</v>
      </c>
      <c r="F3429">
        <v>3426</v>
      </c>
      <c r="G3429">
        <f t="shared" ca="1" si="109"/>
        <v>3.2465321473173929E-2</v>
      </c>
    </row>
    <row r="3430" spans="2:7" x14ac:dyDescent="0.35">
      <c r="B3430" s="191">
        <v>37525</v>
      </c>
      <c r="C3430" s="72">
        <v>10.59</v>
      </c>
      <c r="D3430" s="192">
        <f t="shared" si="108"/>
        <v>-0.92338301258862687</v>
      </c>
      <c r="E3430">
        <v>1.8921475875117721E-3</v>
      </c>
      <c r="F3430">
        <v>3427</v>
      </c>
      <c r="G3430">
        <f t="shared" ca="1" si="109"/>
        <v>5.4489696193157938E-2</v>
      </c>
    </row>
    <row r="3431" spans="2:7" x14ac:dyDescent="0.35">
      <c r="B3431" s="191">
        <v>41838</v>
      </c>
      <c r="C3431" s="72">
        <v>138.22</v>
      </c>
      <c r="D3431" s="192">
        <f t="shared" si="108"/>
        <v>11.990601503759398</v>
      </c>
      <c r="E3431">
        <v>1.8846042331108759E-3</v>
      </c>
      <c r="F3431">
        <v>3428</v>
      </c>
      <c r="G3431">
        <f t="shared" ca="1" si="109"/>
        <v>2.1976611919322536E-3</v>
      </c>
    </row>
    <row r="3432" spans="2:7" x14ac:dyDescent="0.35">
      <c r="B3432" s="191">
        <v>37295</v>
      </c>
      <c r="C3432" s="72">
        <v>10.64</v>
      </c>
      <c r="D3432" s="192">
        <f t="shared" si="108"/>
        <v>-0.77851790174854285</v>
      </c>
      <c r="E3432">
        <v>1.8832391713747842E-3</v>
      </c>
      <c r="F3432">
        <v>3429</v>
      </c>
      <c r="G3432">
        <f t="shared" ca="1" si="109"/>
        <v>1.8062405043353467E-3</v>
      </c>
    </row>
    <row r="3433" spans="2:7" x14ac:dyDescent="0.35">
      <c r="B3433" s="191">
        <v>39835</v>
      </c>
      <c r="C3433" s="72">
        <v>48.04</v>
      </c>
      <c r="D3433" s="192">
        <f t="shared" si="108"/>
        <v>-0.95915903661574298</v>
      </c>
      <c r="E3433">
        <v>1.87695516162667E-3</v>
      </c>
      <c r="F3433">
        <v>3430</v>
      </c>
      <c r="G3433">
        <f t="shared" ca="1" si="109"/>
        <v>6.9529690127782349E-3</v>
      </c>
    </row>
    <row r="3434" spans="2:7" x14ac:dyDescent="0.35">
      <c r="B3434" s="191">
        <v>45355</v>
      </c>
      <c r="C3434" s="72">
        <v>1176.27</v>
      </c>
      <c r="D3434" s="192">
        <f t="shared" si="108"/>
        <v>17.321962616822429</v>
      </c>
      <c r="E3434">
        <v>1.8738235369271106E-3</v>
      </c>
      <c r="F3434">
        <v>3431</v>
      </c>
      <c r="G3434">
        <f t="shared" ca="1" si="109"/>
        <v>1.3735411081312583E-4</v>
      </c>
    </row>
    <row r="3435" spans="2:7" x14ac:dyDescent="0.35">
      <c r="B3435" s="191">
        <v>39974</v>
      </c>
      <c r="C3435" s="72">
        <v>64.2</v>
      </c>
      <c r="D3435" s="192">
        <f t="shared" si="108"/>
        <v>-0.25113729149655895</v>
      </c>
      <c r="E3435">
        <v>1.8726591760300781E-3</v>
      </c>
      <c r="F3435">
        <v>3432</v>
      </c>
      <c r="G3435">
        <f t="shared" ca="1" si="109"/>
        <v>-3.058088668791651E-2</v>
      </c>
    </row>
    <row r="3436" spans="2:7" x14ac:dyDescent="0.35">
      <c r="B3436" s="191">
        <v>40562</v>
      </c>
      <c r="C3436" s="72">
        <v>85.73</v>
      </c>
      <c r="D3436" s="192">
        <f t="shared" si="108"/>
        <v>-0.87726029750740908</v>
      </c>
      <c r="E3436">
        <v>1.869814187215324E-3</v>
      </c>
      <c r="F3436">
        <v>3433</v>
      </c>
      <c r="G3436">
        <f t="shared" ca="1" si="109"/>
        <v>1.7279795598068238E-2</v>
      </c>
    </row>
    <row r="3437" spans="2:7" x14ac:dyDescent="0.35">
      <c r="B3437" s="191">
        <v>44560</v>
      </c>
      <c r="C3437" s="72">
        <v>698.47</v>
      </c>
      <c r="D3437" s="192">
        <f t="shared" si="108"/>
        <v>3.9610767810213794</v>
      </c>
      <c r="E3437">
        <v>1.8646814980565196E-3</v>
      </c>
      <c r="F3437">
        <v>3434</v>
      </c>
      <c r="G3437">
        <f t="shared" ca="1" si="109"/>
        <v>8.5298928071615814E-3</v>
      </c>
    </row>
    <row r="3438" spans="2:7" x14ac:dyDescent="0.35">
      <c r="B3438" s="191">
        <v>41971</v>
      </c>
      <c r="C3438" s="72">
        <v>140.79</v>
      </c>
      <c r="D3438" s="192">
        <f t="shared" si="108"/>
        <v>4.1971207087486153</v>
      </c>
      <c r="E3438">
        <v>1.8501387604070718E-3</v>
      </c>
      <c r="F3438">
        <v>3435</v>
      </c>
      <c r="G3438">
        <f t="shared" ca="1" si="109"/>
        <v>-6.9178444781210505E-2</v>
      </c>
    </row>
    <row r="3439" spans="2:7" x14ac:dyDescent="0.35">
      <c r="B3439" s="191">
        <v>35684</v>
      </c>
      <c r="C3439" s="72">
        <v>27.09</v>
      </c>
      <c r="D3439" s="192">
        <f t="shared" si="108"/>
        <v>-0.80783145350074481</v>
      </c>
      <c r="E3439">
        <v>1.8491124260355818E-3</v>
      </c>
      <c r="F3439">
        <v>3436</v>
      </c>
      <c r="G3439">
        <f t="shared" ca="1" si="109"/>
        <v>4.303115337187715E-3</v>
      </c>
    </row>
    <row r="3440" spans="2:7" x14ac:dyDescent="0.35">
      <c r="B3440" s="191">
        <v>42107</v>
      </c>
      <c r="C3440" s="72">
        <v>140.97</v>
      </c>
      <c r="D3440" s="192">
        <f t="shared" si="108"/>
        <v>5.4933210502072773</v>
      </c>
      <c r="E3440">
        <v>1.8477720133607267E-3</v>
      </c>
      <c r="F3440">
        <v>3437</v>
      </c>
      <c r="G3440">
        <f t="shared" ca="1" si="109"/>
        <v>-1.8109847582946419E-2</v>
      </c>
    </row>
    <row r="3441" spans="2:7" x14ac:dyDescent="0.35">
      <c r="B3441" s="191">
        <v>36662</v>
      </c>
      <c r="C3441" s="72">
        <v>21.71</v>
      </c>
      <c r="D3441" s="192">
        <f t="shared" si="108"/>
        <v>-0.81852378166011874</v>
      </c>
      <c r="E3441">
        <v>1.8458698661742989E-3</v>
      </c>
      <c r="F3441">
        <v>3438</v>
      </c>
      <c r="G3441">
        <f t="shared" ca="1" si="109"/>
        <v>-7.0573502246968622E-3</v>
      </c>
    </row>
    <row r="3442" spans="2:7" x14ac:dyDescent="0.35">
      <c r="B3442" s="191">
        <v>42199</v>
      </c>
      <c r="C3442" s="72">
        <v>119.63</v>
      </c>
      <c r="D3442" s="192">
        <f t="shared" si="108"/>
        <v>9.9954044117647047</v>
      </c>
      <c r="E3442">
        <v>1.8423917594840855E-3</v>
      </c>
      <c r="F3442">
        <v>3439</v>
      </c>
      <c r="G3442">
        <f t="shared" ca="1" si="109"/>
        <v>2.9734281010107902E-2</v>
      </c>
    </row>
    <row r="3443" spans="2:7" x14ac:dyDescent="0.35">
      <c r="B3443" s="191">
        <v>37550</v>
      </c>
      <c r="C3443" s="72">
        <v>10.88</v>
      </c>
      <c r="D3443" s="192">
        <f t="shared" si="108"/>
        <v>-0.95745679205443024</v>
      </c>
      <c r="E3443">
        <v>1.8416206261511192E-3</v>
      </c>
      <c r="F3443">
        <v>3440</v>
      </c>
      <c r="G3443">
        <f t="shared" ca="1" si="109"/>
        <v>-1.4597824069187125E-2</v>
      </c>
    </row>
    <row r="3444" spans="2:7" x14ac:dyDescent="0.35">
      <c r="B3444" s="191">
        <v>43159</v>
      </c>
      <c r="C3444" s="72">
        <v>255.74</v>
      </c>
      <c r="D3444" s="192">
        <f t="shared" si="108"/>
        <v>22.483930211202939</v>
      </c>
      <c r="E3444">
        <v>1.841187761977503E-3</v>
      </c>
      <c r="F3444">
        <v>3441</v>
      </c>
      <c r="G3444">
        <f t="shared" ca="1" si="109"/>
        <v>-3.3142437184133934E-2</v>
      </c>
    </row>
    <row r="3445" spans="2:7" x14ac:dyDescent="0.35">
      <c r="B3445" s="191">
        <v>37580</v>
      </c>
      <c r="C3445" s="72">
        <v>10.89</v>
      </c>
      <c r="D3445" s="192">
        <f t="shared" si="108"/>
        <v>-0.33353733170134636</v>
      </c>
      <c r="E3445">
        <v>1.8399264029440587E-3</v>
      </c>
      <c r="F3445">
        <v>3442</v>
      </c>
      <c r="G3445">
        <f t="shared" ca="1" si="109"/>
        <v>-2.4538494832361674E-2</v>
      </c>
    </row>
    <row r="3446" spans="2:7" x14ac:dyDescent="0.35">
      <c r="B3446" s="191">
        <v>37797</v>
      </c>
      <c r="C3446" s="72">
        <v>16.34</v>
      </c>
      <c r="D3446" s="192">
        <f t="shared" si="108"/>
        <v>-0.96530932869092612</v>
      </c>
      <c r="E3446">
        <v>1.8393623543839777E-3</v>
      </c>
      <c r="F3446">
        <v>3443</v>
      </c>
      <c r="G3446">
        <f t="shared" ca="1" si="109"/>
        <v>2.3050048849850145E-2</v>
      </c>
    </row>
    <row r="3447" spans="2:7" x14ac:dyDescent="0.35">
      <c r="B3447" s="191">
        <v>44137</v>
      </c>
      <c r="C3447" s="72">
        <v>471.02</v>
      </c>
      <c r="D3447" s="192">
        <f t="shared" si="108"/>
        <v>-0.60827657327245666</v>
      </c>
      <c r="E3447">
        <v>1.8291645397310319E-3</v>
      </c>
      <c r="F3447">
        <v>3444</v>
      </c>
      <c r="G3447">
        <f t="shared" ca="1" si="109"/>
        <v>-1.5279945005255447E-2</v>
      </c>
    </row>
    <row r="3448" spans="2:7" x14ac:dyDescent="0.35">
      <c r="B3448" s="191">
        <v>46029</v>
      </c>
      <c r="C3448" s="72">
        <v>1202.43</v>
      </c>
      <c r="D3448" s="192">
        <f t="shared" si="108"/>
        <v>35.47042766151047</v>
      </c>
      <c r="E3448">
        <v>1.8246350729853589E-3</v>
      </c>
      <c r="F3448">
        <v>3445</v>
      </c>
      <c r="G3448">
        <f t="shared" ca="1" si="109"/>
        <v>-2.3232078991427003E-2</v>
      </c>
    </row>
    <row r="3449" spans="2:7" x14ac:dyDescent="0.35">
      <c r="B3449" s="191">
        <v>38376</v>
      </c>
      <c r="C3449" s="72">
        <v>32.97</v>
      </c>
      <c r="D3449" s="192">
        <f t="shared" si="108"/>
        <v>-0.96387284820459995</v>
      </c>
      <c r="E3449">
        <v>1.823154056517895E-3</v>
      </c>
      <c r="F3449">
        <v>3446</v>
      </c>
      <c r="G3449">
        <f t="shared" ca="1" si="109"/>
        <v>-2.8349401995402614E-2</v>
      </c>
    </row>
    <row r="3450" spans="2:7" x14ac:dyDescent="0.35">
      <c r="B3450" s="191">
        <v>45259</v>
      </c>
      <c r="C3450" s="72">
        <v>912.61</v>
      </c>
      <c r="D3450" s="192">
        <f t="shared" si="108"/>
        <v>81.889191643960032</v>
      </c>
      <c r="E3450">
        <v>1.8222734507931104E-3</v>
      </c>
      <c r="F3450">
        <v>3447</v>
      </c>
      <c r="G3450">
        <f t="shared" ca="1" si="109"/>
        <v>-1.081171047725576E-2</v>
      </c>
    </row>
    <row r="3451" spans="2:7" x14ac:dyDescent="0.35">
      <c r="B3451" s="191">
        <v>37257</v>
      </c>
      <c r="C3451" s="72">
        <v>11.01</v>
      </c>
      <c r="D3451" s="192">
        <f t="shared" si="108"/>
        <v>-1.8132366273798661E-3</v>
      </c>
      <c r="E3451">
        <v>1.8198362147405778E-3</v>
      </c>
      <c r="F3451">
        <v>3448</v>
      </c>
      <c r="G3451">
        <f t="shared" ca="1" si="109"/>
        <v>-3.730681761451755E-3</v>
      </c>
    </row>
    <row r="3452" spans="2:7" x14ac:dyDescent="0.35">
      <c r="B3452" s="191">
        <v>37370</v>
      </c>
      <c r="C3452" s="72">
        <v>11.03</v>
      </c>
      <c r="D3452" s="192">
        <f t="shared" si="108"/>
        <v>-0.92329624478442285</v>
      </c>
      <c r="E3452">
        <v>1.8165304268846771E-3</v>
      </c>
      <c r="F3452">
        <v>3449</v>
      </c>
      <c r="G3452">
        <f t="shared" ca="1" si="109"/>
        <v>1.1367742095676292E-2</v>
      </c>
    </row>
    <row r="3453" spans="2:7" x14ac:dyDescent="0.35">
      <c r="B3453" s="191">
        <v>41906</v>
      </c>
      <c r="C3453" s="72">
        <v>143.80000000000001</v>
      </c>
      <c r="D3453" s="192">
        <f t="shared" si="108"/>
        <v>0.17637434554973841</v>
      </c>
      <c r="E3453">
        <v>1.8113417862617442E-3</v>
      </c>
      <c r="F3453">
        <v>3450</v>
      </c>
      <c r="G3453">
        <f t="shared" ca="1" si="109"/>
        <v>-6.5393236447578032E-3</v>
      </c>
    </row>
    <row r="3454" spans="2:7" x14ac:dyDescent="0.35">
      <c r="B3454" s="191">
        <v>42300</v>
      </c>
      <c r="C3454" s="72">
        <v>122.24</v>
      </c>
      <c r="D3454" s="192">
        <f t="shared" si="108"/>
        <v>9.8081343943412893</v>
      </c>
      <c r="E3454">
        <v>1.8029831175216948E-3</v>
      </c>
      <c r="F3454">
        <v>3451</v>
      </c>
      <c r="G3454">
        <f t="shared" ca="1" si="109"/>
        <v>8.6284903970827861E-4</v>
      </c>
    </row>
    <row r="3455" spans="2:7" x14ac:dyDescent="0.35">
      <c r="B3455" s="191">
        <v>35408</v>
      </c>
      <c r="C3455" s="72">
        <v>11.31</v>
      </c>
      <c r="D3455" s="192">
        <f t="shared" si="108"/>
        <v>-0.98451151707704532</v>
      </c>
      <c r="E3455">
        <v>1.7714791851197731E-3</v>
      </c>
      <c r="F3455">
        <v>3452</v>
      </c>
      <c r="G3455">
        <f t="shared" ca="1" si="109"/>
        <v>-2.9544107062990575E-2</v>
      </c>
    </row>
    <row r="3456" spans="2:7" x14ac:dyDescent="0.35">
      <c r="B3456" s="191">
        <v>44713</v>
      </c>
      <c r="C3456" s="72">
        <v>730.22</v>
      </c>
      <c r="D3456" s="192">
        <f t="shared" si="108"/>
        <v>63.393298059964735</v>
      </c>
      <c r="E3456">
        <v>1.7697172568011954E-3</v>
      </c>
      <c r="F3456">
        <v>3453</v>
      </c>
      <c r="G3456">
        <f t="shared" ca="1" si="109"/>
        <v>-1.1585523334171946E-2</v>
      </c>
    </row>
    <row r="3457" spans="2:7" x14ac:dyDescent="0.35">
      <c r="B3457" s="191">
        <v>37474</v>
      </c>
      <c r="C3457" s="72">
        <v>11.34</v>
      </c>
      <c r="D3457" s="192">
        <f t="shared" si="108"/>
        <v>-1.7605633802816323E-3</v>
      </c>
      <c r="E3457">
        <v>1.7667844522968323E-3</v>
      </c>
      <c r="F3457">
        <v>3454</v>
      </c>
      <c r="G3457">
        <f t="shared" ca="1" si="109"/>
        <v>1.5876275868973846E-2</v>
      </c>
    </row>
    <row r="3458" spans="2:7" x14ac:dyDescent="0.35">
      <c r="B3458" s="191">
        <v>36811</v>
      </c>
      <c r="C3458" s="72">
        <v>11.36</v>
      </c>
      <c r="D3458" s="192">
        <f t="shared" si="108"/>
        <v>-0.98996927206583551</v>
      </c>
      <c r="E3458">
        <v>1.7636684303350414E-3</v>
      </c>
      <c r="F3458">
        <v>3455</v>
      </c>
      <c r="G3458">
        <f t="shared" ca="1" si="109"/>
        <v>3.6973123335559029E-2</v>
      </c>
    </row>
    <row r="3459" spans="2:7" x14ac:dyDescent="0.35">
      <c r="B3459" s="191">
        <v>46002</v>
      </c>
      <c r="C3459" s="72">
        <v>1132.52</v>
      </c>
      <c r="D3459" s="192">
        <f t="shared" si="108"/>
        <v>14.285733567283033</v>
      </c>
      <c r="E3459">
        <v>1.7602363493229856E-3</v>
      </c>
      <c r="F3459">
        <v>3456</v>
      </c>
      <c r="G3459">
        <f t="shared" ca="1" si="109"/>
        <v>3.7551092704649097E-2</v>
      </c>
    </row>
    <row r="3460" spans="2:7" x14ac:dyDescent="0.35">
      <c r="B3460" s="191">
        <v>40154</v>
      </c>
      <c r="C3460" s="72">
        <v>74.09</v>
      </c>
      <c r="D3460" s="192">
        <f t="shared" ref="D3460:D3523" si="110">C3460/C3461-1</f>
        <v>-0.41100246442483501</v>
      </c>
      <c r="E3460">
        <v>1.7577068685776798E-3</v>
      </c>
      <c r="F3460">
        <v>3457</v>
      </c>
      <c r="G3460">
        <f t="shared" ca="1" si="109"/>
        <v>1.1472579631961652E-3</v>
      </c>
    </row>
    <row r="3461" spans="2:7" x14ac:dyDescent="0.35">
      <c r="B3461" s="191">
        <v>41544</v>
      </c>
      <c r="C3461" s="72">
        <v>125.79</v>
      </c>
      <c r="D3461" s="192">
        <f t="shared" si="110"/>
        <v>-0.86479427318457369</v>
      </c>
      <c r="E3461">
        <v>1.7520108306126048E-3</v>
      </c>
      <c r="F3461">
        <v>3458</v>
      </c>
      <c r="G3461">
        <f t="shared" ref="G3461:G3524" ca="1" si="111">_xlfn.NORM.INV(RAND(),M$5,M$6)</f>
        <v>-7.8084570668073283E-3</v>
      </c>
    </row>
    <row r="3462" spans="2:7" x14ac:dyDescent="0.35">
      <c r="B3462" s="191">
        <v>45266</v>
      </c>
      <c r="C3462" s="72">
        <v>930.36</v>
      </c>
      <c r="D3462" s="192">
        <f t="shared" si="110"/>
        <v>52.623054755043221</v>
      </c>
      <c r="E3462">
        <v>1.7442987273079691E-3</v>
      </c>
      <c r="F3462">
        <v>3459</v>
      </c>
      <c r="G3462">
        <f t="shared" ca="1" si="111"/>
        <v>-7.8520652540169569E-3</v>
      </c>
    </row>
    <row r="3463" spans="2:7" x14ac:dyDescent="0.35">
      <c r="B3463" s="191">
        <v>36126</v>
      </c>
      <c r="C3463" s="72">
        <v>17.350000000000001</v>
      </c>
      <c r="D3463" s="192">
        <f t="shared" si="110"/>
        <v>-0.96309766887867965</v>
      </c>
      <c r="E3463">
        <v>1.7321016166282899E-3</v>
      </c>
      <c r="F3463">
        <v>3460</v>
      </c>
      <c r="G3463">
        <f t="shared" ca="1" si="111"/>
        <v>7.2590393919595101E-3</v>
      </c>
    </row>
    <row r="3464" spans="2:7" x14ac:dyDescent="0.35">
      <c r="B3464" s="191">
        <v>44134</v>
      </c>
      <c r="C3464" s="72">
        <v>470.16</v>
      </c>
      <c r="D3464" s="192">
        <f t="shared" si="110"/>
        <v>7.0825167612171231</v>
      </c>
      <c r="E3464">
        <v>1.7257909875358912E-3</v>
      </c>
      <c r="F3464">
        <v>3461</v>
      </c>
      <c r="G3464">
        <f t="shared" ca="1" si="111"/>
        <v>3.4374878184273087E-2</v>
      </c>
    </row>
    <row r="3465" spans="2:7" x14ac:dyDescent="0.35">
      <c r="B3465" s="191">
        <v>39409</v>
      </c>
      <c r="C3465" s="72">
        <v>58.17</v>
      </c>
      <c r="D3465" s="192">
        <f t="shared" si="110"/>
        <v>-0.41384522370012089</v>
      </c>
      <c r="E3465">
        <v>1.7220595832616592E-3</v>
      </c>
      <c r="F3465">
        <v>3462</v>
      </c>
      <c r="G3465">
        <f t="shared" ca="1" si="111"/>
        <v>1.5687469492205636E-2</v>
      </c>
    </row>
    <row r="3466" spans="2:7" x14ac:dyDescent="0.35">
      <c r="B3466" s="191">
        <v>41017</v>
      </c>
      <c r="C3466" s="72">
        <v>99.24</v>
      </c>
      <c r="D3466" s="192">
        <f t="shared" si="110"/>
        <v>0.88275469550369934</v>
      </c>
      <c r="E3466">
        <v>1.7159584132431238E-3</v>
      </c>
      <c r="F3466">
        <v>3463</v>
      </c>
      <c r="G3466">
        <f t="shared" ca="1" si="111"/>
        <v>-1.0583421775241294E-3</v>
      </c>
    </row>
    <row r="3467" spans="2:7" x14ac:dyDescent="0.35">
      <c r="B3467" s="191">
        <v>39077</v>
      </c>
      <c r="C3467" s="72">
        <v>52.71</v>
      </c>
      <c r="D3467" s="192">
        <f t="shared" si="110"/>
        <v>-0.93533546796216549</v>
      </c>
      <c r="E3467">
        <v>1.7103762827823665E-3</v>
      </c>
      <c r="F3467">
        <v>3464</v>
      </c>
      <c r="G3467">
        <f t="shared" ca="1" si="111"/>
        <v>2.4526661640382245E-2</v>
      </c>
    </row>
    <row r="3468" spans="2:7" x14ac:dyDescent="0.35">
      <c r="B3468" s="191">
        <v>44483</v>
      </c>
      <c r="C3468" s="72">
        <v>815.13</v>
      </c>
      <c r="D3468" s="192">
        <f t="shared" si="110"/>
        <v>5.5975718332658841</v>
      </c>
      <c r="E3468">
        <v>1.708162312286543E-3</v>
      </c>
      <c r="F3468">
        <v>3465</v>
      </c>
      <c r="G3468">
        <f t="shared" ca="1" si="111"/>
        <v>1.6683659632306537E-2</v>
      </c>
    </row>
    <row r="3469" spans="2:7" x14ac:dyDescent="0.35">
      <c r="B3469" s="191">
        <v>41680</v>
      </c>
      <c r="C3469" s="72">
        <v>123.55</v>
      </c>
      <c r="D3469" s="192">
        <f t="shared" si="110"/>
        <v>9.47921967769296</v>
      </c>
      <c r="E3469">
        <v>1.7026106696935717E-3</v>
      </c>
      <c r="F3469">
        <v>3466</v>
      </c>
      <c r="G3469">
        <f t="shared" ca="1" si="111"/>
        <v>-1.3038578070185035E-3</v>
      </c>
    </row>
    <row r="3470" spans="2:7" x14ac:dyDescent="0.35">
      <c r="B3470" s="191">
        <v>37686</v>
      </c>
      <c r="C3470" s="72">
        <v>11.79</v>
      </c>
      <c r="D3470" s="192">
        <f t="shared" si="110"/>
        <v>-0.98937368748366394</v>
      </c>
      <c r="E3470">
        <v>1.6992353440952179E-3</v>
      </c>
      <c r="F3470">
        <v>3467</v>
      </c>
      <c r="G3470">
        <f t="shared" ca="1" si="111"/>
        <v>-3.993876985996922E-2</v>
      </c>
    </row>
    <row r="3471" spans="2:7" x14ac:dyDescent="0.35">
      <c r="B3471" s="191">
        <v>45944</v>
      </c>
      <c r="C3471" s="72">
        <v>1109.51</v>
      </c>
      <c r="D3471" s="192">
        <f t="shared" si="110"/>
        <v>92.787827557058321</v>
      </c>
      <c r="E3471">
        <v>1.6973176963426262E-3</v>
      </c>
      <c r="F3471">
        <v>3468</v>
      </c>
      <c r="G3471">
        <f t="shared" ca="1" si="111"/>
        <v>2.3191890762078175E-2</v>
      </c>
    </row>
    <row r="3472" spans="2:7" x14ac:dyDescent="0.35">
      <c r="B3472" s="191">
        <v>37622</v>
      </c>
      <c r="C3472" s="72">
        <v>11.83</v>
      </c>
      <c r="D3472" s="192">
        <f t="shared" si="110"/>
        <v>-0.88261559833300263</v>
      </c>
      <c r="E3472">
        <v>1.6934801016088574E-3</v>
      </c>
      <c r="F3472">
        <v>3469</v>
      </c>
      <c r="G3472">
        <f t="shared" ca="1" si="111"/>
        <v>-3.3353002308322659E-2</v>
      </c>
    </row>
    <row r="3473" spans="2:7" x14ac:dyDescent="0.35">
      <c r="B3473" s="191">
        <v>40954</v>
      </c>
      <c r="C3473" s="72">
        <v>100.78</v>
      </c>
      <c r="D3473" s="192">
        <f t="shared" si="110"/>
        <v>-0.90538777119574909</v>
      </c>
      <c r="E3473">
        <v>1.6896928734717598E-3</v>
      </c>
      <c r="F3473">
        <v>3470</v>
      </c>
      <c r="G3473">
        <f t="shared" ca="1" si="111"/>
        <v>-1.4893640977393182E-2</v>
      </c>
    </row>
    <row r="3474" spans="2:7" x14ac:dyDescent="0.35">
      <c r="B3474" s="191">
        <v>45908</v>
      </c>
      <c r="C3474" s="72">
        <v>1065.19</v>
      </c>
      <c r="D3474" s="192">
        <f t="shared" si="110"/>
        <v>0.53066532547779866</v>
      </c>
      <c r="E3474">
        <v>1.6832800451382912E-3</v>
      </c>
      <c r="F3474">
        <v>3471</v>
      </c>
      <c r="G3474">
        <f t="shared" ca="1" si="111"/>
        <v>2.544392291298549E-2</v>
      </c>
    </row>
    <row r="3475" spans="2:7" x14ac:dyDescent="0.35">
      <c r="B3475" s="191">
        <v>45029</v>
      </c>
      <c r="C3475" s="72">
        <v>695.9</v>
      </c>
      <c r="D3475" s="192">
        <f t="shared" si="110"/>
        <v>6.2061716889303096</v>
      </c>
      <c r="E3475">
        <v>1.6696893801997348E-3</v>
      </c>
      <c r="F3475">
        <v>3472</v>
      </c>
      <c r="G3475">
        <f t="shared" ca="1" si="111"/>
        <v>-3.0206291142874488E-3</v>
      </c>
    </row>
    <row r="3476" spans="2:7" x14ac:dyDescent="0.35">
      <c r="B3476" s="191">
        <v>41089</v>
      </c>
      <c r="C3476" s="72">
        <v>96.57</v>
      </c>
      <c r="D3476" s="192">
        <f t="shared" si="110"/>
        <v>-2.3760330578512789E-3</v>
      </c>
      <c r="E3476">
        <v>1.6595788818587476E-3</v>
      </c>
      <c r="F3476">
        <v>3473</v>
      </c>
      <c r="G3476">
        <f t="shared" ca="1" si="111"/>
        <v>-1.0259901880349222E-2</v>
      </c>
    </row>
    <row r="3477" spans="2:7" x14ac:dyDescent="0.35">
      <c r="B3477" s="191">
        <v>40366</v>
      </c>
      <c r="C3477" s="72">
        <v>96.8</v>
      </c>
      <c r="D3477" s="192">
        <f t="shared" si="110"/>
        <v>0.22920634920634919</v>
      </c>
      <c r="E3477">
        <v>1.6556291390728006E-3</v>
      </c>
      <c r="F3477">
        <v>3474</v>
      </c>
      <c r="G3477">
        <f t="shared" ca="1" si="111"/>
        <v>8.4252432645816472E-3</v>
      </c>
    </row>
    <row r="3478" spans="2:7" x14ac:dyDescent="0.35">
      <c r="B3478" s="191">
        <v>40794</v>
      </c>
      <c r="C3478" s="72">
        <v>78.75</v>
      </c>
      <c r="D3478" s="192">
        <f t="shared" si="110"/>
        <v>-0.72532263690268572</v>
      </c>
      <c r="E3478">
        <v>1.6535232765200192E-3</v>
      </c>
      <c r="F3478">
        <v>3475</v>
      </c>
      <c r="G3478">
        <f t="shared" ca="1" si="111"/>
        <v>1.6741634027379722E-2</v>
      </c>
    </row>
    <row r="3479" spans="2:7" x14ac:dyDescent="0.35">
      <c r="B3479" s="191">
        <v>43122</v>
      </c>
      <c r="C3479" s="72">
        <v>286.7</v>
      </c>
      <c r="D3479" s="192">
        <f t="shared" si="110"/>
        <v>8.151948394884756E-2</v>
      </c>
      <c r="E3479">
        <v>1.6420361247946325E-3</v>
      </c>
      <c r="F3479">
        <v>3476</v>
      </c>
      <c r="G3479">
        <f t="shared" ca="1" si="111"/>
        <v>-1.682320601718661E-2</v>
      </c>
    </row>
    <row r="3480" spans="2:7" x14ac:dyDescent="0.35">
      <c r="B3480" s="191">
        <v>43734</v>
      </c>
      <c r="C3480" s="72">
        <v>265.08999999999997</v>
      </c>
      <c r="D3480" s="192">
        <f t="shared" si="110"/>
        <v>-0.75962750378571497</v>
      </c>
      <c r="E3480">
        <v>1.6247260636286232E-3</v>
      </c>
      <c r="F3480">
        <v>3477</v>
      </c>
      <c r="G3480">
        <f t="shared" ca="1" si="111"/>
        <v>2.3931306140236221E-2</v>
      </c>
    </row>
    <row r="3481" spans="2:7" x14ac:dyDescent="0.35">
      <c r="B3481" s="191">
        <v>45791</v>
      </c>
      <c r="C3481" s="72">
        <v>1102.83</v>
      </c>
      <c r="D3481" s="192">
        <f t="shared" si="110"/>
        <v>34.44937319189971</v>
      </c>
      <c r="E3481">
        <v>1.6166386630942498E-3</v>
      </c>
      <c r="F3481">
        <v>3478</v>
      </c>
      <c r="G3481">
        <f t="shared" ca="1" si="111"/>
        <v>4.0576901408718811E-3</v>
      </c>
    </row>
    <row r="3482" spans="2:7" x14ac:dyDescent="0.35">
      <c r="B3482" s="191">
        <v>38251</v>
      </c>
      <c r="C3482" s="72">
        <v>31.11</v>
      </c>
      <c r="D3482" s="192">
        <f t="shared" si="110"/>
        <v>-0.9704471401837198</v>
      </c>
      <c r="E3482">
        <v>1.6097875080489654E-3</v>
      </c>
      <c r="F3482">
        <v>3479</v>
      </c>
      <c r="G3482">
        <f t="shared" ca="1" si="111"/>
        <v>1.8024880033246388E-2</v>
      </c>
    </row>
    <row r="3483" spans="2:7" x14ac:dyDescent="0.35">
      <c r="B3483" s="191">
        <v>45867</v>
      </c>
      <c r="C3483" s="72">
        <v>1052.69</v>
      </c>
      <c r="D3483" s="192">
        <f t="shared" si="110"/>
        <v>11.880092989110485</v>
      </c>
      <c r="E3483">
        <v>1.5984624313756246E-3</v>
      </c>
      <c r="F3483">
        <v>3480</v>
      </c>
      <c r="G3483">
        <f t="shared" ca="1" si="111"/>
        <v>-1.3763028054272798E-2</v>
      </c>
    </row>
    <row r="3484" spans="2:7" x14ac:dyDescent="0.35">
      <c r="B3484" s="191">
        <v>40708</v>
      </c>
      <c r="C3484" s="72">
        <v>81.73</v>
      </c>
      <c r="D3484" s="192">
        <f t="shared" si="110"/>
        <v>-0.60670805062316535</v>
      </c>
      <c r="E3484">
        <v>1.5931372549020661E-3</v>
      </c>
      <c r="F3484">
        <v>3481</v>
      </c>
      <c r="G3484">
        <f t="shared" ca="1" si="111"/>
        <v>-2.4979263689439351E-2</v>
      </c>
    </row>
    <row r="3485" spans="2:7" x14ac:dyDescent="0.35">
      <c r="B3485" s="191">
        <v>43420</v>
      </c>
      <c r="C3485" s="72">
        <v>207.81</v>
      </c>
      <c r="D3485" s="192">
        <f t="shared" si="110"/>
        <v>3.0485096434833432</v>
      </c>
      <c r="E3485">
        <v>1.5905147484096549E-3</v>
      </c>
      <c r="F3485">
        <v>3482</v>
      </c>
      <c r="G3485">
        <f t="shared" ca="1" si="111"/>
        <v>-2.1603443641677179E-3</v>
      </c>
    </row>
    <row r="3486" spans="2:7" x14ac:dyDescent="0.35">
      <c r="B3486" s="191">
        <v>39064</v>
      </c>
      <c r="C3486" s="72">
        <v>51.33</v>
      </c>
      <c r="D3486" s="192">
        <f t="shared" si="110"/>
        <v>-0.27366633649356165</v>
      </c>
      <c r="E3486">
        <v>1.5609756097560989E-3</v>
      </c>
      <c r="F3486">
        <v>3483</v>
      </c>
      <c r="G3486">
        <f t="shared" ca="1" si="111"/>
        <v>-1.5945104856992905E-2</v>
      </c>
    </row>
    <row r="3487" spans="2:7" x14ac:dyDescent="0.35">
      <c r="B3487" s="191">
        <v>40135</v>
      </c>
      <c r="C3487" s="72">
        <v>70.67</v>
      </c>
      <c r="D3487" s="192">
        <f t="shared" si="110"/>
        <v>4.4868012422360248</v>
      </c>
      <c r="E3487">
        <v>1.5589569160998629E-3</v>
      </c>
      <c r="F3487">
        <v>3484</v>
      </c>
      <c r="G3487">
        <f t="shared" ca="1" si="111"/>
        <v>-3.5066125181002224E-2</v>
      </c>
    </row>
    <row r="3488" spans="2:7" x14ac:dyDescent="0.35">
      <c r="B3488" s="191">
        <v>35465</v>
      </c>
      <c r="C3488" s="72">
        <v>12.88</v>
      </c>
      <c r="D3488" s="192">
        <f t="shared" si="110"/>
        <v>-0.9869681792887135</v>
      </c>
      <c r="E3488">
        <v>1.5552099533437946E-3</v>
      </c>
      <c r="F3488">
        <v>3485</v>
      </c>
      <c r="G3488">
        <f t="shared" ca="1" si="111"/>
        <v>1.4598689382101925E-2</v>
      </c>
    </row>
    <row r="3489" spans="2:7" x14ac:dyDescent="0.35">
      <c r="B3489" s="191">
        <v>45597</v>
      </c>
      <c r="C3489" s="72">
        <v>988.35</v>
      </c>
      <c r="D3489" s="192">
        <f t="shared" si="110"/>
        <v>15.993638239339752</v>
      </c>
      <c r="E3489">
        <v>1.5504347297379262E-3</v>
      </c>
      <c r="F3489">
        <v>3486</v>
      </c>
      <c r="G3489">
        <f t="shared" ca="1" si="111"/>
        <v>-3.7231661580485772E-3</v>
      </c>
    </row>
    <row r="3490" spans="2:7" x14ac:dyDescent="0.35">
      <c r="B3490" s="191">
        <v>38588</v>
      </c>
      <c r="C3490" s="72">
        <v>58.16</v>
      </c>
      <c r="D3490" s="192">
        <f t="shared" si="110"/>
        <v>-0.92191716452977113</v>
      </c>
      <c r="E3490">
        <v>1.5498536249354267E-3</v>
      </c>
      <c r="F3490">
        <v>3487</v>
      </c>
      <c r="G3490">
        <f t="shared" ca="1" si="111"/>
        <v>3.2019169240024681E-2</v>
      </c>
    </row>
    <row r="3491" spans="2:7" x14ac:dyDescent="0.35">
      <c r="B3491" s="191">
        <v>44403</v>
      </c>
      <c r="C3491" s="72">
        <v>744.85</v>
      </c>
      <c r="D3491" s="192">
        <f t="shared" si="110"/>
        <v>10.489279654480951</v>
      </c>
      <c r="E3491">
        <v>1.5463224418448274E-3</v>
      </c>
      <c r="F3491">
        <v>3488</v>
      </c>
      <c r="G3491">
        <f t="shared" ca="1" si="111"/>
        <v>-6.0593895652825388E-3</v>
      </c>
    </row>
    <row r="3492" spans="2:7" x14ac:dyDescent="0.35">
      <c r="B3492" s="191">
        <v>39598</v>
      </c>
      <c r="C3492" s="72">
        <v>64.83</v>
      </c>
      <c r="D3492" s="192">
        <f t="shared" si="110"/>
        <v>1.4982658959537574</v>
      </c>
      <c r="E3492">
        <v>1.544878727019805E-3</v>
      </c>
      <c r="F3492">
        <v>3489</v>
      </c>
      <c r="G3492">
        <f t="shared" ca="1" si="111"/>
        <v>-3.012060873750303E-3</v>
      </c>
    </row>
    <row r="3493" spans="2:7" x14ac:dyDescent="0.35">
      <c r="B3493" s="191">
        <v>38099</v>
      </c>
      <c r="C3493" s="72">
        <v>25.95</v>
      </c>
      <c r="D3493" s="192">
        <f t="shared" si="110"/>
        <v>-0.97636095321381722</v>
      </c>
      <c r="E3493">
        <v>1.5438054805094747E-3</v>
      </c>
      <c r="F3493">
        <v>3490</v>
      </c>
      <c r="G3493">
        <f t="shared" ca="1" si="111"/>
        <v>-3.7344937560727126E-2</v>
      </c>
    </row>
    <row r="3494" spans="2:7" x14ac:dyDescent="0.35">
      <c r="B3494" s="191">
        <v>45580</v>
      </c>
      <c r="C3494" s="72">
        <v>1097.76</v>
      </c>
      <c r="D3494" s="192">
        <f t="shared" si="110"/>
        <v>0.50975780830960926</v>
      </c>
      <c r="E3494">
        <v>1.5327348368732174E-3</v>
      </c>
      <c r="F3494">
        <v>3491</v>
      </c>
      <c r="G3494">
        <f t="shared" ca="1" si="111"/>
        <v>1.3189118309886338E-2</v>
      </c>
    </row>
    <row r="3495" spans="2:7" x14ac:dyDescent="0.35">
      <c r="B3495" s="191">
        <v>44370</v>
      </c>
      <c r="C3495" s="72">
        <v>727.11</v>
      </c>
      <c r="D3495" s="192">
        <f t="shared" si="110"/>
        <v>4.6592970031954506E-2</v>
      </c>
      <c r="E3495">
        <v>1.5289256198347534E-3</v>
      </c>
      <c r="F3495">
        <v>3492</v>
      </c>
      <c r="G3495">
        <f t="shared" ca="1" si="111"/>
        <v>-1.6933385974083739E-2</v>
      </c>
    </row>
    <row r="3496" spans="2:7" x14ac:dyDescent="0.35">
      <c r="B3496" s="191">
        <v>45028</v>
      </c>
      <c r="C3496" s="72">
        <v>694.74</v>
      </c>
      <c r="D3496" s="192">
        <f t="shared" si="110"/>
        <v>20.084673748103185</v>
      </c>
      <c r="E3496">
        <v>1.5280821127898747E-3</v>
      </c>
      <c r="F3496">
        <v>3493</v>
      </c>
      <c r="G3496">
        <f t="shared" ca="1" si="111"/>
        <v>9.6669390474429136E-3</v>
      </c>
    </row>
    <row r="3497" spans="2:7" x14ac:dyDescent="0.35">
      <c r="B3497" s="191">
        <v>38335</v>
      </c>
      <c r="C3497" s="72">
        <v>32.950000000000003</v>
      </c>
      <c r="D3497" s="192">
        <f t="shared" si="110"/>
        <v>1.4849170437405732</v>
      </c>
      <c r="E3497">
        <v>1.5197568389058169E-3</v>
      </c>
      <c r="F3497">
        <v>3494</v>
      </c>
      <c r="G3497">
        <f t="shared" ca="1" si="111"/>
        <v>9.3577407774969174E-3</v>
      </c>
    </row>
    <row r="3498" spans="2:7" x14ac:dyDescent="0.35">
      <c r="B3498" s="191">
        <v>35481</v>
      </c>
      <c r="C3498" s="72">
        <v>13.26</v>
      </c>
      <c r="D3498" s="192">
        <f t="shared" si="110"/>
        <v>-0.3353383458646616</v>
      </c>
      <c r="E3498">
        <v>1.5105740181269312E-3</v>
      </c>
      <c r="F3498">
        <v>3495</v>
      </c>
      <c r="G3498">
        <f t="shared" ca="1" si="111"/>
        <v>3.1533196543842401E-2</v>
      </c>
    </row>
    <row r="3499" spans="2:7" x14ac:dyDescent="0.35">
      <c r="B3499" s="191">
        <v>36719</v>
      </c>
      <c r="C3499" s="72">
        <v>19.95</v>
      </c>
      <c r="D3499" s="192">
        <f t="shared" si="110"/>
        <v>-0.75003132439543918</v>
      </c>
      <c r="E3499">
        <v>1.5060240963853389E-3</v>
      </c>
      <c r="F3499">
        <v>3496</v>
      </c>
      <c r="G3499">
        <f t="shared" ca="1" si="111"/>
        <v>3.8277985676544906E-3</v>
      </c>
    </row>
    <row r="3500" spans="2:7" x14ac:dyDescent="0.35">
      <c r="B3500" s="191">
        <v>40672</v>
      </c>
      <c r="C3500" s="72">
        <v>79.81</v>
      </c>
      <c r="D3500" s="192">
        <f t="shared" si="110"/>
        <v>-0.90626798360482463</v>
      </c>
      <c r="E3500">
        <v>1.505835111055287E-3</v>
      </c>
      <c r="F3500">
        <v>3497</v>
      </c>
      <c r="G3500">
        <f t="shared" ca="1" si="111"/>
        <v>1.2313959744951317E-2</v>
      </c>
    </row>
    <row r="3501" spans="2:7" x14ac:dyDescent="0.35">
      <c r="B3501" s="191">
        <v>45190</v>
      </c>
      <c r="C3501" s="72">
        <v>851.47</v>
      </c>
      <c r="D3501" s="192">
        <f t="shared" si="110"/>
        <v>1.432493429322363</v>
      </c>
      <c r="E3501">
        <v>1.4937661726652784E-3</v>
      </c>
      <c r="F3501">
        <v>3498</v>
      </c>
      <c r="G3501">
        <f t="shared" ca="1" si="111"/>
        <v>5.3752241176761757E-2</v>
      </c>
    </row>
    <row r="3502" spans="2:7" x14ac:dyDescent="0.35">
      <c r="B3502" s="191">
        <v>43999</v>
      </c>
      <c r="C3502" s="72">
        <v>350.04</v>
      </c>
      <c r="D3502" s="192">
        <f t="shared" si="110"/>
        <v>11.94526627218935</v>
      </c>
      <c r="E3502">
        <v>1.4877546349281179E-3</v>
      </c>
      <c r="F3502">
        <v>3499</v>
      </c>
      <c r="G3502">
        <f t="shared" ca="1" si="111"/>
        <v>-4.800787134348952E-3</v>
      </c>
    </row>
    <row r="3503" spans="2:7" x14ac:dyDescent="0.35">
      <c r="B3503" s="191">
        <v>35683</v>
      </c>
      <c r="C3503" s="72">
        <v>27.04</v>
      </c>
      <c r="D3503" s="192">
        <f t="shared" si="110"/>
        <v>-0.96064905770210285</v>
      </c>
      <c r="E3503">
        <v>1.481481481481417E-3</v>
      </c>
      <c r="F3503">
        <v>3500</v>
      </c>
      <c r="G3503">
        <f t="shared" ca="1" si="111"/>
        <v>-1.7267461865487811E-2</v>
      </c>
    </row>
    <row r="3504" spans="2:7" x14ac:dyDescent="0.35">
      <c r="B3504" s="191">
        <v>44706</v>
      </c>
      <c r="C3504" s="72">
        <v>687.15</v>
      </c>
      <c r="D3504" s="192">
        <f t="shared" si="110"/>
        <v>49.488611315209404</v>
      </c>
      <c r="E3504">
        <v>1.4720027982626505E-3</v>
      </c>
      <c r="F3504">
        <v>3501</v>
      </c>
      <c r="G3504">
        <f t="shared" ca="1" si="111"/>
        <v>1.5463927456838731E-2</v>
      </c>
    </row>
    <row r="3505" spans="2:7" x14ac:dyDescent="0.35">
      <c r="B3505" s="191">
        <v>36889</v>
      </c>
      <c r="C3505" s="72">
        <v>13.61</v>
      </c>
      <c r="D3505" s="192">
        <f t="shared" si="110"/>
        <v>-0.9288291586048214</v>
      </c>
      <c r="E3505">
        <v>1.4716703458423908E-3</v>
      </c>
      <c r="F3505">
        <v>3502</v>
      </c>
      <c r="G3505">
        <f t="shared" ca="1" si="111"/>
        <v>8.9262761591630373E-3</v>
      </c>
    </row>
    <row r="3506" spans="2:7" x14ac:dyDescent="0.35">
      <c r="B3506" s="191">
        <v>43497</v>
      </c>
      <c r="C3506" s="72">
        <v>191.23</v>
      </c>
      <c r="D3506" s="192">
        <f t="shared" si="110"/>
        <v>12.897529069767442</v>
      </c>
      <c r="E3506">
        <v>1.4663524482849688E-3</v>
      </c>
      <c r="F3506">
        <v>3503</v>
      </c>
      <c r="G3506">
        <f t="shared" ca="1" si="111"/>
        <v>1.0642435758601873E-2</v>
      </c>
    </row>
    <row r="3507" spans="2:7" x14ac:dyDescent="0.35">
      <c r="B3507" s="191">
        <v>37048</v>
      </c>
      <c r="C3507" s="72">
        <v>13.76</v>
      </c>
      <c r="D3507" s="192">
        <f t="shared" si="110"/>
        <v>-0.98363580144138141</v>
      </c>
      <c r="E3507">
        <v>1.4556040756914523E-3</v>
      </c>
      <c r="F3507">
        <v>3504</v>
      </c>
      <c r="G3507">
        <f t="shared" ca="1" si="111"/>
        <v>1.1801716856670913E-2</v>
      </c>
    </row>
    <row r="3508" spans="2:7" x14ac:dyDescent="0.35">
      <c r="B3508" s="191">
        <v>45098</v>
      </c>
      <c r="C3508" s="72">
        <v>840.86</v>
      </c>
      <c r="D3508" s="192">
        <f t="shared" si="110"/>
        <v>59.976069615663526</v>
      </c>
      <c r="E3508">
        <v>1.4530036682387504E-3</v>
      </c>
      <c r="F3508">
        <v>3505</v>
      </c>
      <c r="G3508">
        <f t="shared" ca="1" si="111"/>
        <v>8.3411200711514359E-3</v>
      </c>
    </row>
    <row r="3509" spans="2:7" x14ac:dyDescent="0.35">
      <c r="B3509" s="191">
        <v>35531</v>
      </c>
      <c r="C3509" s="72">
        <v>13.79</v>
      </c>
      <c r="D3509" s="192">
        <f t="shared" si="110"/>
        <v>-0.33510125361620058</v>
      </c>
      <c r="E3509">
        <v>1.4524328249818641E-3</v>
      </c>
      <c r="F3509">
        <v>3506</v>
      </c>
      <c r="G3509">
        <f t="shared" ca="1" si="111"/>
        <v>4.8763187806987376E-3</v>
      </c>
    </row>
    <row r="3510" spans="2:7" x14ac:dyDescent="0.35">
      <c r="B3510" s="191">
        <v>36161</v>
      </c>
      <c r="C3510" s="72">
        <v>20.74</v>
      </c>
      <c r="D3510" s="192">
        <f t="shared" si="110"/>
        <v>0.4974729241877256</v>
      </c>
      <c r="E3510">
        <v>1.4485755673585565E-3</v>
      </c>
      <c r="F3510">
        <v>3507</v>
      </c>
      <c r="G3510">
        <f t="shared" ca="1" si="111"/>
        <v>-2.6155201210459542E-2</v>
      </c>
    </row>
    <row r="3511" spans="2:7" x14ac:dyDescent="0.35">
      <c r="B3511" s="191">
        <v>37431</v>
      </c>
      <c r="C3511" s="72">
        <v>13.85</v>
      </c>
      <c r="D3511" s="192">
        <f t="shared" si="110"/>
        <v>-0.80048977239988472</v>
      </c>
      <c r="E3511">
        <v>1.4461315979754641E-3</v>
      </c>
      <c r="F3511">
        <v>3508</v>
      </c>
      <c r="G3511">
        <f t="shared" ca="1" si="111"/>
        <v>1.3811612290175218E-2</v>
      </c>
    </row>
    <row r="3512" spans="2:7" x14ac:dyDescent="0.35">
      <c r="B3512" s="191">
        <v>38721</v>
      </c>
      <c r="C3512" s="72">
        <v>69.42</v>
      </c>
      <c r="D3512" s="192">
        <f t="shared" si="110"/>
        <v>3.9799139167862272</v>
      </c>
      <c r="E3512">
        <v>1.4425851125217104E-3</v>
      </c>
      <c r="F3512">
        <v>3509</v>
      </c>
      <c r="G3512">
        <f t="shared" ca="1" si="111"/>
        <v>9.5259642071431859E-3</v>
      </c>
    </row>
    <row r="3513" spans="2:7" x14ac:dyDescent="0.35">
      <c r="B3513" s="191">
        <v>37753</v>
      </c>
      <c r="C3513" s="72">
        <v>13.94</v>
      </c>
      <c r="D3513" s="192">
        <f t="shared" si="110"/>
        <v>-0.98150850290504865</v>
      </c>
      <c r="E3513">
        <v>1.4367816091953589E-3</v>
      </c>
      <c r="F3513">
        <v>3510</v>
      </c>
      <c r="G3513">
        <f t="shared" ca="1" si="111"/>
        <v>8.2684461289608401E-4</v>
      </c>
    </row>
    <row r="3514" spans="2:7" x14ac:dyDescent="0.35">
      <c r="B3514" s="191">
        <v>45070</v>
      </c>
      <c r="C3514" s="72">
        <v>753.86</v>
      </c>
      <c r="D3514" s="192">
        <f t="shared" si="110"/>
        <v>-0.37236389672885906</v>
      </c>
      <c r="E3514">
        <v>1.4346821116395514E-3</v>
      </c>
      <c r="F3514">
        <v>3511</v>
      </c>
      <c r="G3514">
        <f t="shared" ca="1" si="111"/>
        <v>3.02818401843435E-2</v>
      </c>
    </row>
    <row r="3515" spans="2:7" x14ac:dyDescent="0.35">
      <c r="B3515" s="191">
        <v>45552</v>
      </c>
      <c r="C3515" s="72">
        <v>1201.1099999999999</v>
      </c>
      <c r="D3515" s="192">
        <f t="shared" si="110"/>
        <v>8.486691414580207</v>
      </c>
      <c r="E3515">
        <v>1.4340623150099763E-3</v>
      </c>
      <c r="F3515">
        <v>3512</v>
      </c>
      <c r="G3515">
        <f t="shared" ca="1" si="111"/>
        <v>-7.2749847416753617E-3</v>
      </c>
    </row>
    <row r="3516" spans="2:7" x14ac:dyDescent="0.35">
      <c r="B3516" s="191">
        <v>42607</v>
      </c>
      <c r="C3516" s="72">
        <v>126.61</v>
      </c>
      <c r="D3516" s="192">
        <f t="shared" si="110"/>
        <v>-0.89282328242982423</v>
      </c>
      <c r="E3516">
        <v>1.4237127264098426E-3</v>
      </c>
      <c r="F3516">
        <v>3513</v>
      </c>
      <c r="G3516">
        <f t="shared" ca="1" si="111"/>
        <v>3.5834628963637941E-2</v>
      </c>
    </row>
    <row r="3517" spans="2:7" x14ac:dyDescent="0.35">
      <c r="B3517" s="191">
        <v>45534</v>
      </c>
      <c r="C3517" s="72">
        <v>1181.32</v>
      </c>
      <c r="D3517" s="192">
        <f t="shared" si="110"/>
        <v>0.50298989796178017</v>
      </c>
      <c r="E3517">
        <v>1.415674140634815E-3</v>
      </c>
      <c r="F3517">
        <v>3514</v>
      </c>
      <c r="G3517">
        <f t="shared" ca="1" si="111"/>
        <v>1.9898370356333144E-3</v>
      </c>
    </row>
    <row r="3518" spans="2:7" x14ac:dyDescent="0.35">
      <c r="B3518" s="191">
        <v>44776</v>
      </c>
      <c r="C3518" s="72">
        <v>785.98</v>
      </c>
      <c r="D3518" s="192">
        <f t="shared" si="110"/>
        <v>-0.16661718551191784</v>
      </c>
      <c r="E3518">
        <v>1.4142469453539697E-3</v>
      </c>
      <c r="F3518">
        <v>3515</v>
      </c>
      <c r="G3518">
        <f t="shared" ca="1" si="111"/>
        <v>2.3233316625727266E-2</v>
      </c>
    </row>
    <row r="3519" spans="2:7" x14ac:dyDescent="0.35">
      <c r="B3519" s="191">
        <v>45722</v>
      </c>
      <c r="C3519" s="72">
        <v>943.12</v>
      </c>
      <c r="D3519" s="192">
        <f t="shared" si="110"/>
        <v>2.157838344605906</v>
      </c>
      <c r="E3519">
        <v>1.4122044192441674E-3</v>
      </c>
      <c r="F3519">
        <v>3516</v>
      </c>
      <c r="G3519">
        <f t="shared" ca="1" si="111"/>
        <v>-4.2272617207309371E-3</v>
      </c>
    </row>
    <row r="3520" spans="2:7" x14ac:dyDescent="0.35">
      <c r="B3520" s="191">
        <v>43823</v>
      </c>
      <c r="C3520" s="72">
        <v>298.66000000000003</v>
      </c>
      <c r="D3520" s="192">
        <f t="shared" si="110"/>
        <v>-2.8210718120586842E-2</v>
      </c>
      <c r="E3520">
        <v>1.4082618025752502E-3</v>
      </c>
      <c r="F3520">
        <v>3517</v>
      </c>
      <c r="G3520">
        <f t="shared" ca="1" si="111"/>
        <v>3.9528703576044238E-2</v>
      </c>
    </row>
    <row r="3521" spans="2:7" x14ac:dyDescent="0.35">
      <c r="B3521" s="191">
        <v>43938</v>
      </c>
      <c r="C3521" s="72">
        <v>307.33</v>
      </c>
      <c r="D3521" s="192">
        <f t="shared" si="110"/>
        <v>1.3664433664433662</v>
      </c>
      <c r="E3521">
        <v>1.4011078527207399E-3</v>
      </c>
      <c r="F3521">
        <v>3518</v>
      </c>
      <c r="G3521">
        <f t="shared" ca="1" si="111"/>
        <v>3.4809842363199787E-3</v>
      </c>
    </row>
    <row r="3522" spans="2:7" x14ac:dyDescent="0.35">
      <c r="B3522" s="191">
        <v>42370</v>
      </c>
      <c r="C3522" s="72">
        <v>129.87</v>
      </c>
      <c r="D3522" s="192">
        <f t="shared" si="110"/>
        <v>0.4949925175549672</v>
      </c>
      <c r="E3522">
        <v>1.3879250520472119E-3</v>
      </c>
      <c r="F3522">
        <v>3519</v>
      </c>
      <c r="G3522">
        <f t="shared" ca="1" si="111"/>
        <v>5.5948760450844825E-3</v>
      </c>
    </row>
    <row r="3523" spans="2:7" x14ac:dyDescent="0.35">
      <c r="B3523" s="191">
        <v>40570</v>
      </c>
      <c r="C3523" s="72">
        <v>86.87</v>
      </c>
      <c r="D3523" s="192">
        <f t="shared" si="110"/>
        <v>0.49905090595340806</v>
      </c>
      <c r="E3523">
        <v>1.3832853025936842E-3</v>
      </c>
      <c r="F3523">
        <v>3520</v>
      </c>
      <c r="G3523">
        <f t="shared" ca="1" si="111"/>
        <v>3.7852566266322558E-2</v>
      </c>
    </row>
    <row r="3524" spans="2:7" x14ac:dyDescent="0.35">
      <c r="B3524" s="191">
        <v>39294</v>
      </c>
      <c r="C3524" s="72">
        <v>57.95</v>
      </c>
      <c r="D3524" s="192">
        <f t="shared" ref="D3524:D3587" si="112">C3524/C3525-1</f>
        <v>-1.2272029998295575E-2</v>
      </c>
      <c r="E3524">
        <v>1.382408847416805E-3</v>
      </c>
      <c r="F3524">
        <v>3521</v>
      </c>
      <c r="G3524">
        <f t="shared" ca="1" si="111"/>
        <v>2.077853520883902E-2</v>
      </c>
    </row>
    <row r="3525" spans="2:7" x14ac:dyDescent="0.35">
      <c r="B3525" s="191">
        <v>39674</v>
      </c>
      <c r="C3525" s="72">
        <v>58.67</v>
      </c>
      <c r="D3525" s="192">
        <f t="shared" si="112"/>
        <v>-0.5303770111262307</v>
      </c>
      <c r="E3525">
        <v>1.3654207202593582E-3</v>
      </c>
      <c r="F3525">
        <v>3522</v>
      </c>
      <c r="G3525">
        <f t="shared" ref="G3525:G3588" ca="1" si="113">_xlfn.NORM.INV(RAND(),M$5,M$6)</f>
        <v>1.3141954502534907E-2</v>
      </c>
    </row>
    <row r="3526" spans="2:7" x14ac:dyDescent="0.35">
      <c r="B3526" s="191">
        <v>41400</v>
      </c>
      <c r="C3526" s="72">
        <v>124.93</v>
      </c>
      <c r="D3526" s="192">
        <f t="shared" si="112"/>
        <v>-0.83183243818061892</v>
      </c>
      <c r="E3526">
        <v>1.3626162231483718E-3</v>
      </c>
      <c r="F3526">
        <v>3523</v>
      </c>
      <c r="G3526">
        <f t="shared" ca="1" si="113"/>
        <v>2.1880997238517275E-2</v>
      </c>
    </row>
    <row r="3527" spans="2:7" x14ac:dyDescent="0.35">
      <c r="B3527" s="191">
        <v>44533</v>
      </c>
      <c r="C3527" s="72">
        <v>742.89</v>
      </c>
      <c r="D3527" s="192">
        <f t="shared" si="112"/>
        <v>10.176320144426057</v>
      </c>
      <c r="E3527">
        <v>1.3614061573299363E-3</v>
      </c>
      <c r="F3527">
        <v>3524</v>
      </c>
      <c r="G3527">
        <f t="shared" ca="1" si="113"/>
        <v>-5.5257081617443181E-4</v>
      </c>
    </row>
    <row r="3528" spans="2:7" x14ac:dyDescent="0.35">
      <c r="B3528" s="191">
        <v>38771</v>
      </c>
      <c r="C3528" s="72">
        <v>66.47</v>
      </c>
      <c r="D3528" s="192">
        <f t="shared" si="112"/>
        <v>3.4791105121293802</v>
      </c>
      <c r="E3528">
        <v>1.3558300692979586E-3</v>
      </c>
      <c r="F3528">
        <v>3525</v>
      </c>
      <c r="G3528">
        <f t="shared" ca="1" si="113"/>
        <v>3.2592479335393186E-2</v>
      </c>
    </row>
    <row r="3529" spans="2:7" x14ac:dyDescent="0.35">
      <c r="B3529" s="191">
        <v>37816</v>
      </c>
      <c r="C3529" s="72">
        <v>14.84</v>
      </c>
      <c r="D3529" s="192">
        <f t="shared" si="112"/>
        <v>-0.88431555971312759</v>
      </c>
      <c r="E3529">
        <v>1.3495276653170407E-3</v>
      </c>
      <c r="F3529">
        <v>3526</v>
      </c>
      <c r="G3529">
        <f t="shared" ca="1" si="113"/>
        <v>5.358257193931174E-3</v>
      </c>
    </row>
    <row r="3530" spans="2:7" x14ac:dyDescent="0.35">
      <c r="B3530" s="191">
        <v>41789</v>
      </c>
      <c r="C3530" s="72">
        <v>128.28</v>
      </c>
      <c r="D3530" s="192">
        <f t="shared" si="112"/>
        <v>-6.3649635036496344E-2</v>
      </c>
      <c r="E3530">
        <v>1.3269846225898441E-3</v>
      </c>
      <c r="F3530">
        <v>3527</v>
      </c>
      <c r="G3530">
        <f t="shared" ca="1" si="113"/>
        <v>-2.6119629542310469E-2</v>
      </c>
    </row>
    <row r="3531" spans="2:7" x14ac:dyDescent="0.35">
      <c r="B3531" s="191">
        <v>41967</v>
      </c>
      <c r="C3531" s="72">
        <v>137</v>
      </c>
      <c r="D3531" s="192">
        <f t="shared" si="112"/>
        <v>7.995403808273144</v>
      </c>
      <c r="E3531">
        <v>1.3155971349219087E-3</v>
      </c>
      <c r="F3531">
        <v>3528</v>
      </c>
      <c r="G3531">
        <f t="shared" ca="1" si="113"/>
        <v>2.0168295601326561E-2</v>
      </c>
    </row>
    <row r="3532" spans="2:7" x14ac:dyDescent="0.35">
      <c r="B3532" s="191">
        <v>35300</v>
      </c>
      <c r="C3532" s="72">
        <v>15.23</v>
      </c>
      <c r="D3532" s="192">
        <f t="shared" si="112"/>
        <v>-0.98728459791611012</v>
      </c>
      <c r="E3532">
        <v>1.3149243918475495E-3</v>
      </c>
      <c r="F3532">
        <v>3529</v>
      </c>
      <c r="G3532">
        <f t="shared" ca="1" si="113"/>
        <v>2.5777354202202616E-3</v>
      </c>
    </row>
    <row r="3533" spans="2:7" x14ac:dyDescent="0.35">
      <c r="B3533" s="191">
        <v>45555</v>
      </c>
      <c r="C3533" s="72">
        <v>1197.76</v>
      </c>
      <c r="D3533" s="192">
        <f t="shared" si="112"/>
        <v>16.409302325581397</v>
      </c>
      <c r="E3533">
        <v>1.3125005224920994E-3</v>
      </c>
      <c r="F3533">
        <v>3530</v>
      </c>
      <c r="G3533">
        <f t="shared" ca="1" si="113"/>
        <v>8.5340071123821692E-3</v>
      </c>
    </row>
    <row r="3534" spans="2:7" x14ac:dyDescent="0.35">
      <c r="B3534" s="191">
        <v>40865</v>
      </c>
      <c r="C3534" s="72">
        <v>68.8</v>
      </c>
      <c r="D3534" s="192">
        <f t="shared" si="112"/>
        <v>1.9719222462203025</v>
      </c>
      <c r="E3534">
        <v>1.3098530053849977E-3</v>
      </c>
      <c r="F3534">
        <v>3531</v>
      </c>
      <c r="G3534">
        <f t="shared" ca="1" si="113"/>
        <v>3.4378492570536462E-2</v>
      </c>
    </row>
    <row r="3535" spans="2:7" x14ac:dyDescent="0.35">
      <c r="B3535" s="191">
        <v>35615</v>
      </c>
      <c r="C3535" s="72">
        <v>23.15</v>
      </c>
      <c r="D3535" s="192">
        <f t="shared" si="112"/>
        <v>-0.97222488841963817</v>
      </c>
      <c r="E3535">
        <v>1.2975778546711059E-3</v>
      </c>
      <c r="F3535">
        <v>3532</v>
      </c>
      <c r="G3535">
        <f t="shared" ca="1" si="113"/>
        <v>-2.1139553275154429E-2</v>
      </c>
    </row>
    <row r="3536" spans="2:7" x14ac:dyDescent="0.35">
      <c r="B3536" s="191">
        <v>45124</v>
      </c>
      <c r="C3536" s="72">
        <v>833.48</v>
      </c>
      <c r="D3536" s="192">
        <f t="shared" si="112"/>
        <v>12.307999361328436</v>
      </c>
      <c r="E3536">
        <v>1.2974531475253848E-3</v>
      </c>
      <c r="F3536">
        <v>3533</v>
      </c>
      <c r="G3536">
        <f t="shared" ca="1" si="113"/>
        <v>4.9118226388417197E-3</v>
      </c>
    </row>
    <row r="3537" spans="2:7" x14ac:dyDescent="0.35">
      <c r="B3537" s="191">
        <v>38827</v>
      </c>
      <c r="C3537" s="72">
        <v>62.63</v>
      </c>
      <c r="D3537" s="192">
        <f t="shared" si="112"/>
        <v>-0.43269927536231889</v>
      </c>
      <c r="E3537">
        <v>1.2789768185452743E-3</v>
      </c>
      <c r="F3537">
        <v>3534</v>
      </c>
      <c r="G3537">
        <f t="shared" ca="1" si="113"/>
        <v>-1.7468012206340949E-2</v>
      </c>
    </row>
    <row r="3538" spans="2:7" x14ac:dyDescent="0.35">
      <c r="B3538" s="191">
        <v>42396</v>
      </c>
      <c r="C3538" s="72">
        <v>110.4</v>
      </c>
      <c r="D3538" s="192">
        <f t="shared" si="112"/>
        <v>0.72257762521454194</v>
      </c>
      <c r="E3538">
        <v>1.2697261019409822E-3</v>
      </c>
      <c r="F3538">
        <v>3535</v>
      </c>
      <c r="G3538">
        <f t="shared" ca="1" si="113"/>
        <v>-1.1429387177723821E-2</v>
      </c>
    </row>
    <row r="3539" spans="2:7" x14ac:dyDescent="0.35">
      <c r="B3539" s="191">
        <v>38943</v>
      </c>
      <c r="C3539" s="72">
        <v>64.09</v>
      </c>
      <c r="D3539" s="192">
        <f t="shared" si="112"/>
        <v>-0.65373602031444156</v>
      </c>
      <c r="E3539">
        <v>1.2498047180127259E-3</v>
      </c>
      <c r="F3539">
        <v>3536</v>
      </c>
      <c r="G3539">
        <f t="shared" ca="1" si="113"/>
        <v>8.9975807272489241E-3</v>
      </c>
    </row>
    <row r="3540" spans="2:7" x14ac:dyDescent="0.35">
      <c r="B3540" s="191">
        <v>43529</v>
      </c>
      <c r="C3540" s="72">
        <v>185.09</v>
      </c>
      <c r="D3540" s="192">
        <f t="shared" si="112"/>
        <v>6.6074804767776412</v>
      </c>
      <c r="E3540">
        <v>1.2441847884885338E-3</v>
      </c>
      <c r="F3540">
        <v>3537</v>
      </c>
      <c r="G3540">
        <f t="shared" ca="1" si="113"/>
        <v>-5.7366859021245914E-4</v>
      </c>
    </row>
    <row r="3541" spans="2:7" x14ac:dyDescent="0.35">
      <c r="B3541" s="191">
        <v>35844</v>
      </c>
      <c r="C3541" s="72">
        <v>24.33</v>
      </c>
      <c r="D3541" s="192">
        <f t="shared" si="112"/>
        <v>-1.0170870626525663E-2</v>
      </c>
      <c r="E3541">
        <v>1.2345679012344402E-3</v>
      </c>
      <c r="F3541">
        <v>3538</v>
      </c>
      <c r="G3541">
        <f t="shared" ca="1" si="113"/>
        <v>1.175134855435629E-3</v>
      </c>
    </row>
    <row r="3542" spans="2:7" x14ac:dyDescent="0.35">
      <c r="B3542" s="191">
        <v>35909</v>
      </c>
      <c r="C3542" s="72">
        <v>24.58</v>
      </c>
      <c r="D3542" s="192">
        <f t="shared" si="112"/>
        <v>-0.7695697009468454</v>
      </c>
      <c r="E3542">
        <v>1.2219959266801528E-3</v>
      </c>
      <c r="F3542">
        <v>3539</v>
      </c>
      <c r="G3542">
        <f t="shared" ca="1" si="113"/>
        <v>-1.5610309811246656E-3</v>
      </c>
    </row>
    <row r="3543" spans="2:7" x14ac:dyDescent="0.35">
      <c r="B3543" s="191">
        <v>42482</v>
      </c>
      <c r="C3543" s="72">
        <v>106.67</v>
      </c>
      <c r="D3543" s="192">
        <f t="shared" si="112"/>
        <v>-0.89968967462854998</v>
      </c>
      <c r="E3543">
        <v>1.220198986296106E-3</v>
      </c>
      <c r="F3543">
        <v>3540</v>
      </c>
      <c r="G3543">
        <f t="shared" ca="1" si="113"/>
        <v>-4.149187670261241E-2</v>
      </c>
    </row>
    <row r="3544" spans="2:7" x14ac:dyDescent="0.35">
      <c r="B3544" s="191">
        <v>45905</v>
      </c>
      <c r="C3544" s="72">
        <v>1063.4000000000001</v>
      </c>
      <c r="D3544" s="192">
        <f t="shared" si="112"/>
        <v>24.31904761904762</v>
      </c>
      <c r="E3544">
        <v>1.2145634632949598E-3</v>
      </c>
      <c r="F3544">
        <v>3541</v>
      </c>
      <c r="G3544">
        <f t="shared" ca="1" si="113"/>
        <v>2.975913282431577E-3</v>
      </c>
    </row>
    <row r="3545" spans="2:7" x14ac:dyDescent="0.35">
      <c r="B3545" s="191">
        <v>38518</v>
      </c>
      <c r="C3545" s="72">
        <v>42</v>
      </c>
      <c r="D3545" s="192">
        <f t="shared" si="112"/>
        <v>4</v>
      </c>
      <c r="E3545">
        <v>1.1918951132299238E-3</v>
      </c>
      <c r="F3545">
        <v>3542</v>
      </c>
      <c r="G3545">
        <f t="shared" ca="1" si="113"/>
        <v>-2.5567238591362222E-2</v>
      </c>
    </row>
    <row r="3546" spans="2:7" x14ac:dyDescent="0.35">
      <c r="B3546" s="191">
        <v>37176</v>
      </c>
      <c r="C3546" s="72">
        <v>8.4</v>
      </c>
      <c r="D3546" s="192">
        <f t="shared" si="112"/>
        <v>-0.88935721812434143</v>
      </c>
      <c r="E3546">
        <v>1.1918951132299238E-3</v>
      </c>
      <c r="F3546">
        <v>3543</v>
      </c>
      <c r="G3546">
        <f t="shared" ca="1" si="113"/>
        <v>-2.9177958180662409E-2</v>
      </c>
    </row>
    <row r="3547" spans="2:7" x14ac:dyDescent="0.35">
      <c r="B3547" s="191">
        <v>40799</v>
      </c>
      <c r="C3547" s="72">
        <v>75.92</v>
      </c>
      <c r="D3547" s="192">
        <f t="shared" si="112"/>
        <v>-0.61340258682146853</v>
      </c>
      <c r="E3547">
        <v>1.1868653567190801E-3</v>
      </c>
      <c r="F3547">
        <v>3544</v>
      </c>
      <c r="G3547">
        <f t="shared" ca="1" si="113"/>
        <v>-1.1525226507118916E-2</v>
      </c>
    </row>
    <row r="3548" spans="2:7" x14ac:dyDescent="0.35">
      <c r="B3548" s="191">
        <v>43578</v>
      </c>
      <c r="C3548" s="72">
        <v>196.38</v>
      </c>
      <c r="D3548" s="192">
        <f t="shared" si="112"/>
        <v>10.371163867979154</v>
      </c>
      <c r="E3548">
        <v>1.1725720112158999E-3</v>
      </c>
      <c r="F3548">
        <v>3545</v>
      </c>
      <c r="G3548">
        <f t="shared" ca="1" si="113"/>
        <v>-8.8036962192260763E-3</v>
      </c>
    </row>
    <row r="3549" spans="2:7" x14ac:dyDescent="0.35">
      <c r="B3549" s="191">
        <v>35193</v>
      </c>
      <c r="C3549" s="72">
        <v>17.27</v>
      </c>
      <c r="D3549" s="192">
        <f t="shared" si="112"/>
        <v>-0.9839311467783205</v>
      </c>
      <c r="E3549">
        <v>1.159420289855051E-3</v>
      </c>
      <c r="F3549">
        <v>3546</v>
      </c>
      <c r="G3549">
        <f t="shared" ca="1" si="113"/>
        <v>1.9697353885864835E-3</v>
      </c>
    </row>
    <row r="3550" spans="2:7" x14ac:dyDescent="0.35">
      <c r="B3550" s="191">
        <v>45419</v>
      </c>
      <c r="C3550" s="72">
        <v>1074.75</v>
      </c>
      <c r="D3550" s="192">
        <f t="shared" si="112"/>
        <v>8.4541695988740315</v>
      </c>
      <c r="E3550">
        <v>1.1457634697071839E-3</v>
      </c>
      <c r="F3550">
        <v>3547</v>
      </c>
      <c r="G3550">
        <f t="shared" ca="1" si="113"/>
        <v>-2.6924983606051986E-2</v>
      </c>
    </row>
    <row r="3551" spans="2:7" x14ac:dyDescent="0.35">
      <c r="B3551" s="191">
        <v>42324</v>
      </c>
      <c r="C3551" s="72">
        <v>113.68</v>
      </c>
      <c r="D3551" s="192">
        <f t="shared" si="112"/>
        <v>7.2554014529672806E-2</v>
      </c>
      <c r="E3551">
        <v>1.1448701012770623E-3</v>
      </c>
      <c r="F3551">
        <v>3548</v>
      </c>
      <c r="G3551">
        <f t="shared" ca="1" si="113"/>
        <v>2.5659240847553721E-2</v>
      </c>
    </row>
    <row r="3552" spans="2:7" x14ac:dyDescent="0.35">
      <c r="B3552" s="191">
        <v>40470</v>
      </c>
      <c r="C3552" s="72">
        <v>105.99</v>
      </c>
      <c r="D3552" s="192">
        <f t="shared" si="112"/>
        <v>0.69964720974983963</v>
      </c>
      <c r="E3552">
        <v>1.1334655709831498E-3</v>
      </c>
      <c r="F3552">
        <v>3549</v>
      </c>
      <c r="G3552">
        <f t="shared" ca="1" si="113"/>
        <v>-4.0155736098330622E-3</v>
      </c>
    </row>
    <row r="3553" spans="2:7" x14ac:dyDescent="0.35">
      <c r="B3553" s="191">
        <v>38950</v>
      </c>
      <c r="C3553" s="72">
        <v>62.36</v>
      </c>
      <c r="D3553" s="192">
        <f t="shared" si="112"/>
        <v>2.4916013437849944</v>
      </c>
      <c r="E3553">
        <v>1.123775886980205E-3</v>
      </c>
      <c r="F3553">
        <v>3550</v>
      </c>
      <c r="G3553">
        <f t="shared" ca="1" si="113"/>
        <v>-2.5499816561140511E-2</v>
      </c>
    </row>
    <row r="3554" spans="2:7" x14ac:dyDescent="0.35">
      <c r="B3554" s="191">
        <v>36111</v>
      </c>
      <c r="C3554" s="72">
        <v>17.86</v>
      </c>
      <c r="D3554" s="192">
        <f t="shared" si="112"/>
        <v>-0.75006996921354596</v>
      </c>
      <c r="E3554">
        <v>1.1210762331839152E-3</v>
      </c>
      <c r="F3554">
        <v>3551</v>
      </c>
      <c r="G3554">
        <f t="shared" ca="1" si="113"/>
        <v>2.361942034509194E-2</v>
      </c>
    </row>
    <row r="3555" spans="2:7" x14ac:dyDescent="0.35">
      <c r="B3555" s="191">
        <v>40816</v>
      </c>
      <c r="C3555" s="72">
        <v>71.459999999999994</v>
      </c>
      <c r="D3555" s="192">
        <f t="shared" si="112"/>
        <v>-0.38907412156963328</v>
      </c>
      <c r="E3555">
        <v>1.1207621182403038E-3</v>
      </c>
      <c r="F3555">
        <v>3552</v>
      </c>
      <c r="G3555">
        <f t="shared" ca="1" si="113"/>
        <v>1.5050262222908589E-2</v>
      </c>
    </row>
    <row r="3556" spans="2:7" x14ac:dyDescent="0.35">
      <c r="B3556" s="191">
        <v>41327</v>
      </c>
      <c r="C3556" s="72">
        <v>116.97</v>
      </c>
      <c r="D3556" s="192">
        <f t="shared" si="112"/>
        <v>0.83223684210526305</v>
      </c>
      <c r="E3556">
        <v>1.1126326600479075E-3</v>
      </c>
      <c r="F3556">
        <v>3553</v>
      </c>
      <c r="G3556">
        <f t="shared" ca="1" si="113"/>
        <v>-1.8597928619813197E-2</v>
      </c>
    </row>
    <row r="3557" spans="2:7" x14ac:dyDescent="0.35">
      <c r="B3557" s="191">
        <v>38754</v>
      </c>
      <c r="C3557" s="72">
        <v>63.84</v>
      </c>
      <c r="D3557" s="192">
        <f t="shared" si="112"/>
        <v>2.5000000000000004</v>
      </c>
      <c r="E3557">
        <v>1.097694840834329E-3</v>
      </c>
      <c r="F3557">
        <v>3554</v>
      </c>
      <c r="G3557">
        <f t="shared" ca="1" si="113"/>
        <v>2.4147801389102835E-3</v>
      </c>
    </row>
    <row r="3558" spans="2:7" x14ac:dyDescent="0.35">
      <c r="B3558" s="191">
        <v>36726</v>
      </c>
      <c r="C3558" s="72">
        <v>18.239999999999998</v>
      </c>
      <c r="D3558" s="192">
        <f t="shared" si="112"/>
        <v>-0.8572658267470068</v>
      </c>
      <c r="E3558">
        <v>1.097694840834329E-3</v>
      </c>
      <c r="F3558">
        <v>3555</v>
      </c>
      <c r="G3558">
        <f t="shared" ca="1" si="113"/>
        <v>7.3323157476117735E-3</v>
      </c>
    </row>
    <row r="3559" spans="2:7" x14ac:dyDescent="0.35">
      <c r="B3559" s="191">
        <v>42619</v>
      </c>
      <c r="C3559" s="72">
        <v>127.79</v>
      </c>
      <c r="D3559" s="192">
        <f t="shared" si="112"/>
        <v>-0.5056862138325855</v>
      </c>
      <c r="E3559">
        <v>1.096748922835955E-3</v>
      </c>
      <c r="F3559">
        <v>3556</v>
      </c>
      <c r="G3559">
        <f t="shared" ca="1" si="113"/>
        <v>-4.9781378969641132E-2</v>
      </c>
    </row>
    <row r="3560" spans="2:7" x14ac:dyDescent="0.35">
      <c r="B3560" s="191">
        <v>43173</v>
      </c>
      <c r="C3560" s="72">
        <v>258.52</v>
      </c>
      <c r="D3560" s="192">
        <f t="shared" si="112"/>
        <v>1.1407750910897647</v>
      </c>
      <c r="E3560">
        <v>1.0842627013629702E-3</v>
      </c>
      <c r="F3560">
        <v>3557</v>
      </c>
      <c r="G3560">
        <f t="shared" ca="1" si="113"/>
        <v>1.609277828753829E-2</v>
      </c>
    </row>
    <row r="3561" spans="2:7" x14ac:dyDescent="0.35">
      <c r="B3561" s="191">
        <v>41689</v>
      </c>
      <c r="C3561" s="72">
        <v>120.76</v>
      </c>
      <c r="D3561" s="192">
        <f t="shared" si="112"/>
        <v>-0.53612722313986083</v>
      </c>
      <c r="E3561">
        <v>1.0776755367654101E-3</v>
      </c>
      <c r="F3561">
        <v>3558</v>
      </c>
      <c r="G3561">
        <f t="shared" ca="1" si="113"/>
        <v>2.4233773199282965E-3</v>
      </c>
    </row>
    <row r="3562" spans="2:7" x14ac:dyDescent="0.35">
      <c r="B3562" s="191">
        <v>43139</v>
      </c>
      <c r="C3562" s="72">
        <v>260.33</v>
      </c>
      <c r="D3562" s="192">
        <f t="shared" si="112"/>
        <v>2.4480794701986754</v>
      </c>
      <c r="E3562">
        <v>1.0767160161506695E-3</v>
      </c>
      <c r="F3562">
        <v>3559</v>
      </c>
      <c r="G3562">
        <f t="shared" ca="1" si="113"/>
        <v>1.4268581564068001E-2</v>
      </c>
    </row>
    <row r="3563" spans="2:7" x14ac:dyDescent="0.35">
      <c r="B3563" s="191">
        <v>40805</v>
      </c>
      <c r="C3563" s="72">
        <v>75.5</v>
      </c>
      <c r="D3563" s="192">
        <f t="shared" si="112"/>
        <v>-0.38507900309496657</v>
      </c>
      <c r="E3563">
        <v>1.0607265977193858E-3</v>
      </c>
      <c r="F3563">
        <v>3560</v>
      </c>
      <c r="G3563">
        <f t="shared" ca="1" si="113"/>
        <v>-1.3770506027232956E-2</v>
      </c>
    </row>
    <row r="3564" spans="2:7" x14ac:dyDescent="0.35">
      <c r="B3564" s="191">
        <v>41712</v>
      </c>
      <c r="C3564" s="72">
        <v>122.78</v>
      </c>
      <c r="D3564" s="192">
        <f t="shared" si="112"/>
        <v>2.2378691983122363</v>
      </c>
      <c r="E3564">
        <v>1.059926620464724E-3</v>
      </c>
      <c r="F3564">
        <v>3561</v>
      </c>
      <c r="G3564">
        <f t="shared" ca="1" si="113"/>
        <v>-2.9370359789696729E-3</v>
      </c>
    </row>
    <row r="3565" spans="2:7" x14ac:dyDescent="0.35">
      <c r="B3565" s="191">
        <v>36446</v>
      </c>
      <c r="C3565" s="72">
        <v>37.92</v>
      </c>
      <c r="D3565" s="192">
        <f t="shared" si="112"/>
        <v>-0.71625261897635428</v>
      </c>
      <c r="E3565">
        <v>1.0559662090812161E-3</v>
      </c>
      <c r="F3565">
        <v>3562</v>
      </c>
      <c r="G3565">
        <f t="shared" ca="1" si="113"/>
        <v>4.8376472287151324E-3</v>
      </c>
    </row>
    <row r="3566" spans="2:7" x14ac:dyDescent="0.35">
      <c r="B3566" s="191">
        <v>41878</v>
      </c>
      <c r="C3566" s="72">
        <v>133.63999999999999</v>
      </c>
      <c r="D3566" s="192">
        <f t="shared" si="112"/>
        <v>-0.63315948394180621</v>
      </c>
      <c r="E3566">
        <v>1.0486891385765862E-3</v>
      </c>
      <c r="F3566">
        <v>3563</v>
      </c>
      <c r="G3566">
        <f t="shared" ca="1" si="113"/>
        <v>5.5115750225959844E-3</v>
      </c>
    </row>
    <row r="3567" spans="2:7" x14ac:dyDescent="0.35">
      <c r="B3567" s="191">
        <v>43992</v>
      </c>
      <c r="C3567" s="72">
        <v>364.3</v>
      </c>
      <c r="D3567" s="192">
        <f t="shared" si="112"/>
        <v>3.720134749935216</v>
      </c>
      <c r="E3567">
        <v>1.0441855352825158E-3</v>
      </c>
      <c r="F3567">
        <v>3564</v>
      </c>
      <c r="G3567">
        <f t="shared" ca="1" si="113"/>
        <v>4.2690486599279022E-2</v>
      </c>
    </row>
    <row r="3568" spans="2:7" x14ac:dyDescent="0.35">
      <c r="B3568" s="191">
        <v>40252</v>
      </c>
      <c r="C3568" s="72">
        <v>77.180000000000007</v>
      </c>
      <c r="D3568" s="192">
        <f t="shared" si="112"/>
        <v>-0.85978489935324465</v>
      </c>
      <c r="E3568">
        <v>1.037613488975575E-3</v>
      </c>
      <c r="F3568">
        <v>3565</v>
      </c>
      <c r="G3568">
        <f t="shared" ca="1" si="113"/>
        <v>-5.2728707417326402E-2</v>
      </c>
    </row>
    <row r="3569" spans="2:7" x14ac:dyDescent="0.35">
      <c r="B3569" s="191">
        <v>44179</v>
      </c>
      <c r="C3569" s="72">
        <v>550.44000000000005</v>
      </c>
      <c r="D3569" s="192">
        <f t="shared" si="112"/>
        <v>55.981366459627331</v>
      </c>
      <c r="E3569">
        <v>1.0366086529545182E-3</v>
      </c>
      <c r="F3569">
        <v>3566</v>
      </c>
      <c r="G3569">
        <f t="shared" ca="1" si="113"/>
        <v>3.1482332278547007E-2</v>
      </c>
    </row>
    <row r="3570" spans="2:7" x14ac:dyDescent="0.35">
      <c r="B3570" s="191">
        <v>37140</v>
      </c>
      <c r="C3570" s="72">
        <v>9.66</v>
      </c>
      <c r="D3570" s="192">
        <f t="shared" si="112"/>
        <v>-0.50129065565307185</v>
      </c>
      <c r="E3570">
        <v>1.0362694300518616E-3</v>
      </c>
      <c r="F3570">
        <v>3567</v>
      </c>
      <c r="G3570">
        <f t="shared" ca="1" si="113"/>
        <v>-1.2941899214651902E-2</v>
      </c>
    </row>
    <row r="3571" spans="2:7" x14ac:dyDescent="0.35">
      <c r="B3571" s="191">
        <v>37958</v>
      </c>
      <c r="C3571" s="72">
        <v>19.37</v>
      </c>
      <c r="D3571" s="192">
        <f t="shared" si="112"/>
        <v>-0.85910677916787892</v>
      </c>
      <c r="E3571">
        <v>1.0335917312660481E-3</v>
      </c>
      <c r="F3571">
        <v>3568</v>
      </c>
      <c r="G3571">
        <f t="shared" ca="1" si="113"/>
        <v>4.9586231683821272E-2</v>
      </c>
    </row>
    <row r="3572" spans="2:7" x14ac:dyDescent="0.35">
      <c r="B3572" s="191">
        <v>42664</v>
      </c>
      <c r="C3572" s="72">
        <v>137.47999999999999</v>
      </c>
      <c r="D3572" s="192">
        <f t="shared" si="112"/>
        <v>1.310199966392203</v>
      </c>
      <c r="E3572">
        <v>1.0193679918448773E-3</v>
      </c>
      <c r="F3572">
        <v>3569</v>
      </c>
      <c r="G3572">
        <f t="shared" ca="1" si="113"/>
        <v>3.3073906293180952E-2</v>
      </c>
    </row>
    <row r="3573" spans="2:7" x14ac:dyDescent="0.35">
      <c r="B3573" s="191">
        <v>38596</v>
      </c>
      <c r="C3573" s="72">
        <v>59.51</v>
      </c>
      <c r="D3573" s="192">
        <f t="shared" si="112"/>
        <v>-0.54645225211493031</v>
      </c>
      <c r="E3573">
        <v>1.0092514718249568E-3</v>
      </c>
      <c r="F3573">
        <v>3570</v>
      </c>
      <c r="G3573">
        <f t="shared" ca="1" si="113"/>
        <v>6.3640405394150426E-3</v>
      </c>
    </row>
    <row r="3574" spans="2:7" x14ac:dyDescent="0.35">
      <c r="B3574" s="191">
        <v>42885</v>
      </c>
      <c r="C3574" s="72">
        <v>131.21</v>
      </c>
      <c r="D3574" s="192">
        <f t="shared" si="112"/>
        <v>-8.0067307018158784E-2</v>
      </c>
      <c r="E3574">
        <v>9.9176075678975018E-4</v>
      </c>
      <c r="F3574">
        <v>3571</v>
      </c>
      <c r="G3574">
        <f t="shared" ca="1" si="113"/>
        <v>-2.4081846392476385E-2</v>
      </c>
    </row>
    <row r="3575" spans="2:7" x14ac:dyDescent="0.35">
      <c r="B3575" s="191">
        <v>41977</v>
      </c>
      <c r="C3575" s="72">
        <v>142.63</v>
      </c>
      <c r="D3575" s="192">
        <f t="shared" si="112"/>
        <v>7.1197897108524089E-2</v>
      </c>
      <c r="E3575">
        <v>9.8252508947993533E-4</v>
      </c>
      <c r="F3575">
        <v>3572</v>
      </c>
      <c r="G3575">
        <f t="shared" ca="1" si="113"/>
        <v>2.2471876709168156E-2</v>
      </c>
    </row>
    <row r="3576" spans="2:7" x14ac:dyDescent="0.35">
      <c r="B3576" s="191">
        <v>41478</v>
      </c>
      <c r="C3576" s="72">
        <v>133.15</v>
      </c>
      <c r="D3576" s="192">
        <f t="shared" si="112"/>
        <v>-0.32585691863703092</v>
      </c>
      <c r="E3576">
        <v>9.7729664712065123E-4</v>
      </c>
      <c r="F3576">
        <v>3573</v>
      </c>
      <c r="G3576">
        <f t="shared" ca="1" si="113"/>
        <v>-2.2516321341300501E-2</v>
      </c>
    </row>
    <row r="3577" spans="2:7" x14ac:dyDescent="0.35">
      <c r="B3577" s="191">
        <v>43489</v>
      </c>
      <c r="C3577" s="72">
        <v>197.51</v>
      </c>
      <c r="D3577" s="192">
        <f t="shared" si="112"/>
        <v>0.45979305247597901</v>
      </c>
      <c r="E3577">
        <v>9.6290289884448654E-4</v>
      </c>
      <c r="F3577">
        <v>3574</v>
      </c>
      <c r="G3577">
        <f t="shared" ca="1" si="113"/>
        <v>-2.0715110019554734E-3</v>
      </c>
    </row>
    <row r="3578" spans="2:7" x14ac:dyDescent="0.35">
      <c r="B3578" s="191">
        <v>41648</v>
      </c>
      <c r="C3578" s="72">
        <v>135.30000000000001</v>
      </c>
      <c r="D3578" s="192">
        <f t="shared" si="112"/>
        <v>-0.81976341450418289</v>
      </c>
      <c r="E3578">
        <v>9.6175186801827905E-4</v>
      </c>
      <c r="F3578">
        <v>3575</v>
      </c>
      <c r="G3578">
        <f t="shared" ca="1" si="113"/>
        <v>7.86701225048448E-3</v>
      </c>
    </row>
    <row r="3579" spans="2:7" x14ac:dyDescent="0.35">
      <c r="B3579" s="191">
        <v>45051</v>
      </c>
      <c r="C3579" s="72">
        <v>750.68</v>
      </c>
      <c r="D3579" s="192">
        <f t="shared" si="112"/>
        <v>70.561487130600568</v>
      </c>
      <c r="E3579">
        <v>9.6005120273079392E-4</v>
      </c>
      <c r="F3579">
        <v>3576</v>
      </c>
      <c r="G3579">
        <f t="shared" ca="1" si="113"/>
        <v>2.1438130642196036E-2</v>
      </c>
    </row>
    <row r="3580" spans="2:7" x14ac:dyDescent="0.35">
      <c r="B3580" s="191">
        <v>37533</v>
      </c>
      <c r="C3580" s="72">
        <v>10.49</v>
      </c>
      <c r="D3580" s="192">
        <f t="shared" si="112"/>
        <v>-0.98251520960080008</v>
      </c>
      <c r="E3580">
        <v>9.5419847328237495E-4</v>
      </c>
      <c r="F3580">
        <v>3577</v>
      </c>
      <c r="G3580">
        <f t="shared" ca="1" si="113"/>
        <v>-4.1393569066233947E-3</v>
      </c>
    </row>
    <row r="3581" spans="2:7" x14ac:dyDescent="0.35">
      <c r="B3581" s="191">
        <v>44285</v>
      </c>
      <c r="C3581" s="72">
        <v>599.95000000000005</v>
      </c>
      <c r="D3581" s="192">
        <f t="shared" si="112"/>
        <v>3.3779188558085238</v>
      </c>
      <c r="E3581">
        <v>9.5098268210502823E-4</v>
      </c>
      <c r="F3581">
        <v>3578</v>
      </c>
      <c r="G3581">
        <f t="shared" ca="1" si="113"/>
        <v>-3.3766290281493312E-2</v>
      </c>
    </row>
    <row r="3582" spans="2:7" x14ac:dyDescent="0.35">
      <c r="B3582" s="191">
        <v>42054</v>
      </c>
      <c r="C3582" s="72">
        <v>137.04</v>
      </c>
      <c r="D3582" s="192">
        <f t="shared" si="112"/>
        <v>11.96499526963103</v>
      </c>
      <c r="E3582">
        <v>9.4952888759025633E-4</v>
      </c>
      <c r="F3582">
        <v>3579</v>
      </c>
      <c r="G3582">
        <f t="shared" ca="1" si="113"/>
        <v>2.0758567204656617E-2</v>
      </c>
    </row>
    <row r="3583" spans="2:7" x14ac:dyDescent="0.35">
      <c r="B3583" s="191">
        <v>37524</v>
      </c>
      <c r="C3583" s="72">
        <v>10.57</v>
      </c>
      <c r="D3583" s="192">
        <f t="shared" si="112"/>
        <v>-0.92308811758713527</v>
      </c>
      <c r="E3583">
        <v>9.4696969696972388E-4</v>
      </c>
      <c r="F3583">
        <v>3580</v>
      </c>
      <c r="G3583">
        <f t="shared" ca="1" si="113"/>
        <v>-3.7485000366175546E-2</v>
      </c>
    </row>
    <row r="3584" spans="2:7" x14ac:dyDescent="0.35">
      <c r="B3584" s="191">
        <v>41942</v>
      </c>
      <c r="C3584" s="72">
        <v>137.43</v>
      </c>
      <c r="D3584" s="192">
        <f t="shared" si="112"/>
        <v>-0.3182359361047723</v>
      </c>
      <c r="E3584">
        <v>9.468317552803196E-4</v>
      </c>
      <c r="F3584">
        <v>3581</v>
      </c>
      <c r="G3584">
        <f t="shared" ca="1" si="113"/>
        <v>1.139549954955482E-2</v>
      </c>
    </row>
    <row r="3585" spans="2:7" x14ac:dyDescent="0.35">
      <c r="B3585" s="191">
        <v>43473</v>
      </c>
      <c r="C3585" s="72">
        <v>201.58</v>
      </c>
      <c r="D3585" s="192">
        <f t="shared" si="112"/>
        <v>-0.74107945641842421</v>
      </c>
      <c r="E3585">
        <v>9.4344307065896693E-4</v>
      </c>
      <c r="F3585">
        <v>3582</v>
      </c>
      <c r="G3585">
        <f t="shared" ca="1" si="113"/>
        <v>3.3494046117827213E-2</v>
      </c>
    </row>
    <row r="3586" spans="2:7" x14ac:dyDescent="0.35">
      <c r="B3586" s="191">
        <v>44894</v>
      </c>
      <c r="C3586" s="72">
        <v>778.54</v>
      </c>
      <c r="D3586" s="192">
        <f t="shared" si="112"/>
        <v>2.0243959288322584</v>
      </c>
      <c r="E3586">
        <v>9.385325465087746E-4</v>
      </c>
      <c r="F3586">
        <v>3583</v>
      </c>
      <c r="G3586">
        <f t="shared" ca="1" si="113"/>
        <v>3.1799623891464207E-2</v>
      </c>
    </row>
    <row r="3587" spans="2:7" x14ac:dyDescent="0.35">
      <c r="B3587" s="191">
        <v>43648</v>
      </c>
      <c r="C3587" s="72">
        <v>257.42</v>
      </c>
      <c r="D3587" s="192">
        <f t="shared" si="112"/>
        <v>2.4108917450642644</v>
      </c>
      <c r="E3587">
        <v>9.3319853798901065E-4</v>
      </c>
      <c r="F3587">
        <v>3584</v>
      </c>
      <c r="G3587">
        <f t="shared" ca="1" si="113"/>
        <v>9.7352518169969184E-3</v>
      </c>
    </row>
    <row r="3588" spans="2:7" x14ac:dyDescent="0.35">
      <c r="B3588" s="191">
        <v>40262</v>
      </c>
      <c r="C3588" s="72">
        <v>75.47</v>
      </c>
      <c r="D3588" s="192">
        <f t="shared" ref="D3588:D3651" si="114">C3588/C3589-1</f>
        <v>-0.4622345731794214</v>
      </c>
      <c r="E3588">
        <v>9.2838196286471053E-4</v>
      </c>
      <c r="F3588">
        <v>3585</v>
      </c>
      <c r="G3588">
        <f t="shared" ca="1" si="113"/>
        <v>1.9579895985493308E-2</v>
      </c>
    </row>
    <row r="3589" spans="2:7" x14ac:dyDescent="0.35">
      <c r="B3589" s="191">
        <v>41249</v>
      </c>
      <c r="C3589" s="72">
        <v>140.34</v>
      </c>
      <c r="D3589" s="192">
        <f t="shared" si="114"/>
        <v>1.5816777041942607</v>
      </c>
      <c r="E3589">
        <v>9.2718065758501389E-4</v>
      </c>
      <c r="F3589">
        <v>3586</v>
      </c>
      <c r="G3589">
        <f t="shared" ref="G3589:G3652" ca="1" si="115">_xlfn.NORM.INV(RAND(),M$5,M$6)</f>
        <v>1.0750848221699817E-2</v>
      </c>
    </row>
    <row r="3590" spans="2:7" x14ac:dyDescent="0.35">
      <c r="B3590" s="191">
        <v>39048</v>
      </c>
      <c r="C3590" s="72">
        <v>54.36</v>
      </c>
      <c r="D3590" s="192">
        <f t="shared" si="114"/>
        <v>-0.93119335729836461</v>
      </c>
      <c r="E3590">
        <v>9.2064076597297984E-4</v>
      </c>
      <c r="F3590">
        <v>3587</v>
      </c>
      <c r="G3590">
        <f t="shared" ca="1" si="115"/>
        <v>2.6029011232151962E-2</v>
      </c>
    </row>
    <row r="3591" spans="2:7" x14ac:dyDescent="0.35">
      <c r="B3591" s="191">
        <v>44468</v>
      </c>
      <c r="C3591" s="72">
        <v>790.04</v>
      </c>
      <c r="D3591" s="192">
        <f t="shared" si="114"/>
        <v>16.922867513611614</v>
      </c>
      <c r="E3591">
        <v>9.1217757056694104E-4</v>
      </c>
      <c r="F3591">
        <v>3588</v>
      </c>
      <c r="G3591">
        <f t="shared" ca="1" si="115"/>
        <v>2.3015080490863964E-2</v>
      </c>
    </row>
    <row r="3592" spans="2:7" x14ac:dyDescent="0.35">
      <c r="B3592" s="191">
        <v>38532</v>
      </c>
      <c r="C3592" s="72">
        <v>44.08</v>
      </c>
      <c r="D3592" s="192">
        <f t="shared" si="114"/>
        <v>-0.5106028644387699</v>
      </c>
      <c r="E3592">
        <v>9.0826521344222755E-4</v>
      </c>
      <c r="F3592">
        <v>3589</v>
      </c>
      <c r="G3592">
        <f t="shared" ca="1" si="115"/>
        <v>-3.0202011492935849E-2</v>
      </c>
    </row>
    <row r="3593" spans="2:7" x14ac:dyDescent="0.35">
      <c r="B3593" s="191">
        <v>40345</v>
      </c>
      <c r="C3593" s="72">
        <v>90.07</v>
      </c>
      <c r="D3593" s="192">
        <f t="shared" si="114"/>
        <v>-0.89223240565699102</v>
      </c>
      <c r="E3593">
        <v>8.8898766529621476E-4</v>
      </c>
      <c r="F3593">
        <v>3590</v>
      </c>
      <c r="G3593">
        <f t="shared" ca="1" si="115"/>
        <v>-1.3692639436494711E-2</v>
      </c>
    </row>
    <row r="3594" spans="2:7" x14ac:dyDescent="0.35">
      <c r="B3594" s="191">
        <v>45105</v>
      </c>
      <c r="C3594" s="72">
        <v>835.78</v>
      </c>
      <c r="D3594" s="192">
        <f t="shared" si="114"/>
        <v>72.378402107111498</v>
      </c>
      <c r="E3594">
        <v>8.8618509292959224E-4</v>
      </c>
      <c r="F3594">
        <v>3591</v>
      </c>
      <c r="G3594">
        <f t="shared" ca="1" si="115"/>
        <v>2.4482469270003315E-2</v>
      </c>
    </row>
    <row r="3595" spans="2:7" x14ac:dyDescent="0.35">
      <c r="B3595" s="191">
        <v>37384</v>
      </c>
      <c r="C3595" s="72">
        <v>11.39</v>
      </c>
      <c r="D3595" s="192">
        <f t="shared" si="114"/>
        <v>-0.87606093579978239</v>
      </c>
      <c r="E3595">
        <v>8.7873462214416165E-4</v>
      </c>
      <c r="F3595">
        <v>3592</v>
      </c>
      <c r="G3595">
        <f t="shared" ca="1" si="115"/>
        <v>7.0754000940411073E-5</v>
      </c>
    </row>
    <row r="3596" spans="2:7" x14ac:dyDescent="0.35">
      <c r="B3596" s="191">
        <v>40536</v>
      </c>
      <c r="C3596" s="72">
        <v>91.9</v>
      </c>
      <c r="D3596" s="192">
        <f t="shared" si="114"/>
        <v>6.9774305555555562</v>
      </c>
      <c r="E3596">
        <v>8.7126987584418281E-4</v>
      </c>
      <c r="F3596">
        <v>3593</v>
      </c>
      <c r="G3596">
        <f t="shared" ca="1" si="115"/>
        <v>2.7515638272950546E-2</v>
      </c>
    </row>
    <row r="3597" spans="2:7" x14ac:dyDescent="0.35">
      <c r="B3597" s="191">
        <v>37642</v>
      </c>
      <c r="C3597" s="72">
        <v>11.52</v>
      </c>
      <c r="D3597" s="192">
        <f t="shared" si="114"/>
        <v>-0.95653486266223964</v>
      </c>
      <c r="E3597">
        <v>8.6880973066905121E-4</v>
      </c>
      <c r="F3597">
        <v>3594</v>
      </c>
      <c r="G3597">
        <f t="shared" ca="1" si="115"/>
        <v>1.1358910224201781E-3</v>
      </c>
    </row>
    <row r="3598" spans="2:7" x14ac:dyDescent="0.35">
      <c r="B3598" s="191">
        <v>43765</v>
      </c>
      <c r="C3598" s="72">
        <v>265.04000000000002</v>
      </c>
      <c r="D3598" s="192">
        <f t="shared" si="114"/>
        <v>10.488513220632857</v>
      </c>
      <c r="E3598">
        <v>8.6854726029983453E-4</v>
      </c>
      <c r="F3598">
        <v>3595</v>
      </c>
      <c r="G3598">
        <f t="shared" ca="1" si="115"/>
        <v>-1.7216865690184899E-4</v>
      </c>
    </row>
    <row r="3599" spans="2:7" x14ac:dyDescent="0.35">
      <c r="B3599" s="191">
        <v>35605</v>
      </c>
      <c r="C3599" s="72">
        <v>23.07</v>
      </c>
      <c r="D3599" s="192">
        <f t="shared" si="114"/>
        <v>-0.96919564172408268</v>
      </c>
      <c r="E3599">
        <v>8.6767895878514523E-4</v>
      </c>
      <c r="F3599">
        <v>3596</v>
      </c>
      <c r="G3599">
        <f t="shared" ca="1" si="115"/>
        <v>3.7333791538326146E-2</v>
      </c>
    </row>
    <row r="3600" spans="2:7" x14ac:dyDescent="0.35">
      <c r="B3600" s="191">
        <v>45068</v>
      </c>
      <c r="C3600" s="72">
        <v>748.92</v>
      </c>
      <c r="D3600" s="192">
        <f t="shared" si="114"/>
        <v>5.8220076516669694</v>
      </c>
      <c r="E3600">
        <v>8.5529480942958536E-4</v>
      </c>
      <c r="F3600">
        <v>3597</v>
      </c>
      <c r="G3600">
        <f t="shared" ca="1" si="115"/>
        <v>-1.2691686674502975E-2</v>
      </c>
    </row>
    <row r="3601" spans="2:7" x14ac:dyDescent="0.35">
      <c r="B3601" s="191">
        <v>42257</v>
      </c>
      <c r="C3601" s="72">
        <v>109.78</v>
      </c>
      <c r="D3601" s="192">
        <f t="shared" si="114"/>
        <v>-2.3830695358349585E-2</v>
      </c>
      <c r="E3601">
        <v>8.2049411979223663E-4</v>
      </c>
      <c r="F3601">
        <v>3598</v>
      </c>
      <c r="G3601">
        <f t="shared" ca="1" si="115"/>
        <v>2.1040079339907205E-3</v>
      </c>
    </row>
    <row r="3602" spans="2:7" x14ac:dyDescent="0.35">
      <c r="B3602" s="191">
        <v>42744</v>
      </c>
      <c r="C3602" s="72">
        <v>112.46</v>
      </c>
      <c r="D3602" s="192">
        <f t="shared" si="114"/>
        <v>-0.85781834732476991</v>
      </c>
      <c r="E3602">
        <v>8.0092551392718647E-4</v>
      </c>
      <c r="F3602">
        <v>3599</v>
      </c>
      <c r="G3602">
        <f t="shared" ca="1" si="115"/>
        <v>-2.6831897519096738E-2</v>
      </c>
    </row>
    <row r="3603" spans="2:7" x14ac:dyDescent="0.35">
      <c r="B3603" s="191">
        <v>44683</v>
      </c>
      <c r="C3603" s="72">
        <v>790.96</v>
      </c>
      <c r="D3603" s="192">
        <f t="shared" si="114"/>
        <v>9.470743976701085</v>
      </c>
      <c r="E3603">
        <v>7.971353738311926E-4</v>
      </c>
      <c r="F3603">
        <v>3600</v>
      </c>
      <c r="G3603">
        <f t="shared" ca="1" si="115"/>
        <v>1.9125689957512054E-2</v>
      </c>
    </row>
    <row r="3604" spans="2:7" x14ac:dyDescent="0.35">
      <c r="B3604" s="191">
        <v>40227</v>
      </c>
      <c r="C3604" s="72">
        <v>75.540000000000006</v>
      </c>
      <c r="D3604" s="192">
        <f t="shared" si="114"/>
        <v>-0.93356667956520212</v>
      </c>
      <c r="E3604">
        <v>7.9491255961849916E-4</v>
      </c>
      <c r="F3604">
        <v>3601</v>
      </c>
      <c r="G3604">
        <f t="shared" ca="1" si="115"/>
        <v>-1.6305912382752225E-2</v>
      </c>
    </row>
    <row r="3605" spans="2:7" x14ac:dyDescent="0.35">
      <c r="B3605" s="191">
        <v>46000</v>
      </c>
      <c r="C3605" s="72">
        <v>1137.08</v>
      </c>
      <c r="D3605" s="192">
        <f t="shared" si="114"/>
        <v>43.486697965571203</v>
      </c>
      <c r="E3605">
        <v>7.8331969124878498E-4</v>
      </c>
      <c r="F3605">
        <v>3602</v>
      </c>
      <c r="G3605">
        <f t="shared" ca="1" si="115"/>
        <v>1.2012213584127606E-3</v>
      </c>
    </row>
    <row r="3606" spans="2:7" x14ac:dyDescent="0.35">
      <c r="B3606" s="191">
        <v>35852</v>
      </c>
      <c r="C3606" s="72">
        <v>25.56</v>
      </c>
      <c r="D3606" s="192">
        <f t="shared" si="114"/>
        <v>0.99687499999999973</v>
      </c>
      <c r="E3606">
        <v>7.8308535630378096E-4</v>
      </c>
      <c r="F3606">
        <v>3603</v>
      </c>
      <c r="G3606">
        <f t="shared" ca="1" si="115"/>
        <v>-2.7642939990076026E-2</v>
      </c>
    </row>
    <row r="3607" spans="2:7" x14ac:dyDescent="0.35">
      <c r="B3607" s="191">
        <v>36864</v>
      </c>
      <c r="C3607" s="72">
        <v>12.8</v>
      </c>
      <c r="D3607" s="192">
        <f t="shared" si="114"/>
        <v>-0.88905261333102192</v>
      </c>
      <c r="E3607">
        <v>7.8186082877262919E-4</v>
      </c>
      <c r="F3607">
        <v>3604</v>
      </c>
      <c r="G3607">
        <f t="shared" ca="1" si="115"/>
        <v>-1.720061198207468E-2</v>
      </c>
    </row>
    <row r="3608" spans="2:7" x14ac:dyDescent="0.35">
      <c r="B3608" s="191">
        <v>42570</v>
      </c>
      <c r="C3608" s="72">
        <v>115.37</v>
      </c>
      <c r="D3608" s="192">
        <f t="shared" si="114"/>
        <v>3.4527209571593982</v>
      </c>
      <c r="E3608">
        <v>7.8070784177652897E-4</v>
      </c>
      <c r="F3608">
        <v>3605</v>
      </c>
      <c r="G3608">
        <f t="shared" ca="1" si="115"/>
        <v>7.5971573800063174E-3</v>
      </c>
    </row>
    <row r="3609" spans="2:7" x14ac:dyDescent="0.35">
      <c r="B3609" s="191">
        <v>38098</v>
      </c>
      <c r="C3609" s="72">
        <v>25.91</v>
      </c>
      <c r="D3609" s="192">
        <f t="shared" si="114"/>
        <v>0.99768696993060901</v>
      </c>
      <c r="E3609">
        <v>7.7249903437626166E-4</v>
      </c>
      <c r="F3609">
        <v>3606</v>
      </c>
      <c r="G3609">
        <f t="shared" ca="1" si="115"/>
        <v>4.6857041078520126E-3</v>
      </c>
    </row>
    <row r="3610" spans="2:7" x14ac:dyDescent="0.35">
      <c r="B3610" s="191">
        <v>35384</v>
      </c>
      <c r="C3610" s="72">
        <v>12.97</v>
      </c>
      <c r="D3610" s="192">
        <f t="shared" si="114"/>
        <v>-0.90064348092538682</v>
      </c>
      <c r="E3610">
        <v>7.7160493827155285E-4</v>
      </c>
      <c r="F3610">
        <v>3607</v>
      </c>
      <c r="G3610">
        <f t="shared" ca="1" si="115"/>
        <v>-2.8948111138352123E-3</v>
      </c>
    </row>
    <row r="3611" spans="2:7" x14ac:dyDescent="0.35">
      <c r="B3611" s="191">
        <v>42811</v>
      </c>
      <c r="C3611" s="72">
        <v>130.54</v>
      </c>
      <c r="D3611" s="192">
        <f t="shared" si="114"/>
        <v>1.4845831747240199</v>
      </c>
      <c r="E3611">
        <v>7.6663600122661713E-4</v>
      </c>
      <c r="F3611">
        <v>3608</v>
      </c>
      <c r="G3611">
        <f t="shared" ca="1" si="115"/>
        <v>3.4805648880688468E-2</v>
      </c>
    </row>
    <row r="3612" spans="2:7" x14ac:dyDescent="0.35">
      <c r="B3612" s="191">
        <v>39070</v>
      </c>
      <c r="C3612" s="72">
        <v>52.54</v>
      </c>
      <c r="D3612" s="192">
        <f t="shared" si="114"/>
        <v>0.99392789373814017</v>
      </c>
      <c r="E3612">
        <v>7.6190476190474143E-4</v>
      </c>
      <c r="F3612">
        <v>3609</v>
      </c>
      <c r="G3612">
        <f t="shared" ca="1" si="115"/>
        <v>-3.2346290356677202E-3</v>
      </c>
    </row>
    <row r="3613" spans="2:7" x14ac:dyDescent="0.35">
      <c r="B3613" s="191">
        <v>38028</v>
      </c>
      <c r="C3613" s="72">
        <v>26.35</v>
      </c>
      <c r="D3613" s="192">
        <f t="shared" si="114"/>
        <v>-7.5843761850591385E-4</v>
      </c>
      <c r="E3613">
        <v>7.5958982149648691E-4</v>
      </c>
      <c r="F3613">
        <v>3610</v>
      </c>
      <c r="G3613">
        <f t="shared" ca="1" si="115"/>
        <v>1.0125889880341203E-2</v>
      </c>
    </row>
    <row r="3614" spans="2:7" x14ac:dyDescent="0.35">
      <c r="B3614" s="191">
        <v>38029</v>
      </c>
      <c r="C3614" s="72">
        <v>26.37</v>
      </c>
      <c r="D3614" s="192">
        <f t="shared" si="114"/>
        <v>-0.33860045146726858</v>
      </c>
      <c r="E3614">
        <v>7.5901328273242363E-4</v>
      </c>
      <c r="F3614">
        <v>3611</v>
      </c>
      <c r="G3614">
        <f t="shared" ca="1" si="115"/>
        <v>1.4349642564447261E-2</v>
      </c>
    </row>
    <row r="3615" spans="2:7" x14ac:dyDescent="0.35">
      <c r="B3615" s="191">
        <v>38415</v>
      </c>
      <c r="C3615" s="72">
        <v>39.869999999999997</v>
      </c>
      <c r="D3615" s="192">
        <f t="shared" si="114"/>
        <v>-0.62559864776035301</v>
      </c>
      <c r="E3615">
        <v>7.5301204819266943E-4</v>
      </c>
      <c r="F3615">
        <v>3612</v>
      </c>
      <c r="G3615">
        <f t="shared" ca="1" si="115"/>
        <v>-5.8939824250640253E-2</v>
      </c>
    </row>
    <row r="3616" spans="2:7" x14ac:dyDescent="0.35">
      <c r="B3616" s="191">
        <v>42510</v>
      </c>
      <c r="C3616" s="72">
        <v>106.49</v>
      </c>
      <c r="D3616" s="192">
        <f t="shared" si="114"/>
        <v>6.9233630952380949</v>
      </c>
      <c r="E3616">
        <v>7.5180904050364816E-4</v>
      </c>
      <c r="F3616">
        <v>3613</v>
      </c>
      <c r="G3616">
        <f t="shared" ca="1" si="115"/>
        <v>-2.4499331341036714E-3</v>
      </c>
    </row>
    <row r="3617" spans="2:7" x14ac:dyDescent="0.35">
      <c r="B3617" s="191">
        <v>37825</v>
      </c>
      <c r="C3617" s="72">
        <v>13.44</v>
      </c>
      <c r="D3617" s="192">
        <f t="shared" si="114"/>
        <v>-0.88952819332566169</v>
      </c>
      <c r="E3617">
        <v>7.446016381236209E-4</v>
      </c>
      <c r="F3617">
        <v>3614</v>
      </c>
      <c r="G3617">
        <f t="shared" ca="1" si="115"/>
        <v>6.80310927818485E-3</v>
      </c>
    </row>
    <row r="3618" spans="2:7" x14ac:dyDescent="0.35">
      <c r="B3618" s="191">
        <v>41718</v>
      </c>
      <c r="C3618" s="72">
        <v>121.66</v>
      </c>
      <c r="D3618" s="192">
        <f t="shared" si="114"/>
        <v>-0.37126614987080109</v>
      </c>
      <c r="E3618">
        <v>7.4031422225884214E-4</v>
      </c>
      <c r="F3618">
        <v>3615</v>
      </c>
      <c r="G3618">
        <f t="shared" ca="1" si="115"/>
        <v>-4.7967375362571181E-2</v>
      </c>
    </row>
    <row r="3619" spans="2:7" x14ac:dyDescent="0.35">
      <c r="B3619" s="191">
        <v>43018</v>
      </c>
      <c r="C3619" s="72">
        <v>193.5</v>
      </c>
      <c r="D3619" s="192">
        <f t="shared" si="114"/>
        <v>2.4883720930232558</v>
      </c>
      <c r="E3619">
        <v>7.2403806371523771E-4</v>
      </c>
      <c r="F3619">
        <v>3616</v>
      </c>
      <c r="G3619">
        <f t="shared" ca="1" si="115"/>
        <v>2.9228896417851813E-2</v>
      </c>
    </row>
    <row r="3620" spans="2:7" x14ac:dyDescent="0.35">
      <c r="B3620" s="191">
        <v>39020</v>
      </c>
      <c r="C3620" s="72">
        <v>55.47</v>
      </c>
      <c r="D3620" s="192">
        <f t="shared" si="114"/>
        <v>-0.71490980109986124</v>
      </c>
      <c r="E3620">
        <v>7.2163088580179391E-4</v>
      </c>
      <c r="F3620">
        <v>3617</v>
      </c>
      <c r="G3620">
        <f t="shared" ca="1" si="115"/>
        <v>3.5842777015350408E-2</v>
      </c>
    </row>
    <row r="3621" spans="2:7" x14ac:dyDescent="0.35">
      <c r="B3621" s="191">
        <v>43014</v>
      </c>
      <c r="C3621" s="72">
        <v>194.57</v>
      </c>
      <c r="D3621" s="192">
        <f t="shared" si="114"/>
        <v>0.55531574740207845</v>
      </c>
      <c r="E3621">
        <v>7.2005348968784411E-4</v>
      </c>
      <c r="F3621">
        <v>3618</v>
      </c>
      <c r="G3621">
        <f t="shared" ca="1" si="115"/>
        <v>-6.7755748701693458E-3</v>
      </c>
    </row>
    <row r="3622" spans="2:7" x14ac:dyDescent="0.35">
      <c r="B3622" s="191">
        <v>41303</v>
      </c>
      <c r="C3622" s="72">
        <v>125.1</v>
      </c>
      <c r="D3622" s="192">
        <f t="shared" si="114"/>
        <v>-0.88662521977125663</v>
      </c>
      <c r="E3622">
        <v>7.1994240460759862E-4</v>
      </c>
      <c r="F3622">
        <v>3619</v>
      </c>
      <c r="G3622">
        <f t="shared" ca="1" si="115"/>
        <v>1.3820826446982327E-2</v>
      </c>
    </row>
    <row r="3623" spans="2:7" x14ac:dyDescent="0.35">
      <c r="B3623" s="191">
        <v>45768</v>
      </c>
      <c r="C3623" s="72">
        <v>1103.42</v>
      </c>
      <c r="D3623" s="192">
        <f t="shared" si="114"/>
        <v>0.51896259791032873</v>
      </c>
      <c r="E3623">
        <v>7.164688063991953E-4</v>
      </c>
      <c r="F3623">
        <v>3620</v>
      </c>
      <c r="G3623">
        <f t="shared" ca="1" si="115"/>
        <v>2.8934375956158949E-2</v>
      </c>
    </row>
    <row r="3624" spans="2:7" x14ac:dyDescent="0.35">
      <c r="B3624" s="191">
        <v>44720</v>
      </c>
      <c r="C3624" s="72">
        <v>726.43</v>
      </c>
      <c r="D3624" s="192">
        <f t="shared" si="114"/>
        <v>5.4686553873552981</v>
      </c>
      <c r="E3624">
        <v>7.1634224628391863E-4</v>
      </c>
      <c r="F3624">
        <v>3621</v>
      </c>
      <c r="G3624">
        <f t="shared" ca="1" si="115"/>
        <v>1.3825468078911018E-3</v>
      </c>
    </row>
    <row r="3625" spans="2:7" x14ac:dyDescent="0.35">
      <c r="B3625" s="191">
        <v>42401</v>
      </c>
      <c r="C3625" s="72">
        <v>112.3</v>
      </c>
      <c r="D3625" s="192">
        <f t="shared" si="114"/>
        <v>-0.12776699029126215</v>
      </c>
      <c r="E3625">
        <v>7.1288540367131503E-4</v>
      </c>
      <c r="F3625">
        <v>3622</v>
      </c>
      <c r="G3625">
        <f t="shared" ca="1" si="115"/>
        <v>1.7624853554012096E-2</v>
      </c>
    </row>
    <row r="3626" spans="2:7" x14ac:dyDescent="0.35">
      <c r="B3626" s="191">
        <v>41995</v>
      </c>
      <c r="C3626" s="72">
        <v>128.75</v>
      </c>
      <c r="D3626" s="192">
        <f t="shared" si="114"/>
        <v>1.2240456037312142</v>
      </c>
      <c r="E3626">
        <v>6.9951810974666628E-4</v>
      </c>
      <c r="F3626">
        <v>3623</v>
      </c>
      <c r="G3626">
        <f t="shared" ca="1" si="115"/>
        <v>8.4507005321865156E-3</v>
      </c>
    </row>
    <row r="3627" spans="2:7" x14ac:dyDescent="0.35">
      <c r="B3627" s="191">
        <v>39996</v>
      </c>
      <c r="C3627" s="72">
        <v>57.89</v>
      </c>
      <c r="D3627" s="192">
        <f t="shared" si="114"/>
        <v>-0.94896321895828195</v>
      </c>
      <c r="E3627">
        <v>6.9144338807247685E-4</v>
      </c>
      <c r="F3627">
        <v>3624</v>
      </c>
      <c r="G3627">
        <f t="shared" ca="1" si="115"/>
        <v>1.8542326889499611E-2</v>
      </c>
    </row>
    <row r="3628" spans="2:7" x14ac:dyDescent="0.35">
      <c r="B3628" s="191">
        <v>45345</v>
      </c>
      <c r="C3628" s="72">
        <v>1134.28</v>
      </c>
      <c r="D3628" s="192">
        <f t="shared" si="114"/>
        <v>76.957388316151196</v>
      </c>
      <c r="E3628">
        <v>6.881340979267847E-4</v>
      </c>
      <c r="F3628">
        <v>3625</v>
      </c>
      <c r="G3628">
        <f t="shared" ca="1" si="115"/>
        <v>-8.2239270118611343E-3</v>
      </c>
    </row>
    <row r="3629" spans="2:7" x14ac:dyDescent="0.35">
      <c r="B3629" s="191">
        <v>36748</v>
      </c>
      <c r="C3629" s="72">
        <v>14.55</v>
      </c>
      <c r="D3629" s="192">
        <f t="shared" si="114"/>
        <v>-0.98437600670059922</v>
      </c>
      <c r="E3629">
        <v>6.8775790921615787E-4</v>
      </c>
      <c r="F3629">
        <v>3626</v>
      </c>
      <c r="G3629">
        <f t="shared" ca="1" si="115"/>
        <v>6.0359104527887928E-3</v>
      </c>
    </row>
    <row r="3630" spans="2:7" x14ac:dyDescent="0.35">
      <c r="B3630" s="191">
        <v>45729</v>
      </c>
      <c r="C3630" s="72">
        <v>931.26</v>
      </c>
      <c r="D3630" s="192">
        <f t="shared" si="114"/>
        <v>-7.5397140587768141E-2</v>
      </c>
      <c r="E3630">
        <v>6.877135672991308E-4</v>
      </c>
      <c r="F3630">
        <v>3627</v>
      </c>
      <c r="G3630">
        <f t="shared" ca="1" si="115"/>
        <v>-1.5117647328921046E-2</v>
      </c>
    </row>
    <row r="3631" spans="2:7" x14ac:dyDescent="0.35">
      <c r="B3631" s="191">
        <v>45705</v>
      </c>
      <c r="C3631" s="72">
        <v>1007.2</v>
      </c>
      <c r="D3631" s="192">
        <f t="shared" si="114"/>
        <v>7.1968326273441408E-2</v>
      </c>
      <c r="E3631">
        <v>6.8553715313313113E-4</v>
      </c>
      <c r="F3631">
        <v>3628</v>
      </c>
      <c r="G3631">
        <f t="shared" ca="1" si="115"/>
        <v>-1.7553760541010408E-3</v>
      </c>
    </row>
    <row r="3632" spans="2:7" x14ac:dyDescent="0.35">
      <c r="B3632" s="191">
        <v>45720</v>
      </c>
      <c r="C3632" s="72">
        <v>939.58</v>
      </c>
      <c r="D3632" s="192">
        <f t="shared" si="114"/>
        <v>2.3644143660257102</v>
      </c>
      <c r="E3632">
        <v>6.8161969880931039E-4</v>
      </c>
      <c r="F3632">
        <v>3629</v>
      </c>
      <c r="G3632">
        <f t="shared" ca="1" si="115"/>
        <v>-3.1013036065589784E-2</v>
      </c>
    </row>
    <row r="3633" spans="2:7" x14ac:dyDescent="0.35">
      <c r="B3633" s="191">
        <v>43089</v>
      </c>
      <c r="C3633" s="72">
        <v>279.27</v>
      </c>
      <c r="D3633" s="192">
        <f t="shared" si="114"/>
        <v>0.32562775905444541</v>
      </c>
      <c r="E3633">
        <v>6.8080837035977559E-4</v>
      </c>
      <c r="F3633">
        <v>3630</v>
      </c>
      <c r="G3633">
        <f t="shared" ca="1" si="115"/>
        <v>-4.5408922252574452E-2</v>
      </c>
    </row>
    <row r="3634" spans="2:7" x14ac:dyDescent="0.35">
      <c r="B3634" s="191">
        <v>43039</v>
      </c>
      <c r="C3634" s="72">
        <v>210.67</v>
      </c>
      <c r="D3634" s="192">
        <f t="shared" si="114"/>
        <v>5.857747395833333</v>
      </c>
      <c r="E3634">
        <v>6.6498836270367789E-4</v>
      </c>
      <c r="F3634">
        <v>3631</v>
      </c>
      <c r="G3634">
        <f t="shared" ca="1" si="115"/>
        <v>-4.3158997926164427E-3</v>
      </c>
    </row>
    <row r="3635" spans="2:7" x14ac:dyDescent="0.35">
      <c r="B3635" s="191">
        <v>38308</v>
      </c>
      <c r="C3635" s="72">
        <v>30.72</v>
      </c>
      <c r="D3635" s="192">
        <f t="shared" si="114"/>
        <v>0.99351070733290059</v>
      </c>
      <c r="E3635">
        <v>6.514657980456473E-4</v>
      </c>
      <c r="F3635">
        <v>3632</v>
      </c>
      <c r="G3635">
        <f t="shared" ca="1" si="115"/>
        <v>2.5212351359492221E-3</v>
      </c>
    </row>
    <row r="3636" spans="2:7" x14ac:dyDescent="0.35">
      <c r="B3636" s="191">
        <v>35074</v>
      </c>
      <c r="C3636" s="72">
        <v>15.41</v>
      </c>
      <c r="D3636" s="192">
        <f t="shared" si="114"/>
        <v>-0.75105008077544422</v>
      </c>
      <c r="E3636">
        <v>6.493506493505663E-4</v>
      </c>
      <c r="F3636">
        <v>3633</v>
      </c>
      <c r="G3636">
        <f t="shared" ca="1" si="115"/>
        <v>-4.3254995552429079E-2</v>
      </c>
    </row>
    <row r="3637" spans="2:7" x14ac:dyDescent="0.35">
      <c r="B3637" s="191">
        <v>38624</v>
      </c>
      <c r="C3637" s="72">
        <v>61.9</v>
      </c>
      <c r="D3637" s="192">
        <f t="shared" si="114"/>
        <v>-0.55687593958049963</v>
      </c>
      <c r="E3637">
        <v>6.4662140316840144E-4</v>
      </c>
      <c r="F3637">
        <v>3634</v>
      </c>
      <c r="G3637">
        <f t="shared" ca="1" si="115"/>
        <v>-4.049204515322969E-3</v>
      </c>
    </row>
    <row r="3638" spans="2:7" x14ac:dyDescent="0.35">
      <c r="B3638" s="191">
        <v>42891</v>
      </c>
      <c r="C3638" s="72">
        <v>139.69</v>
      </c>
      <c r="D3638" s="192">
        <f t="shared" si="114"/>
        <v>1.2332533972821742</v>
      </c>
      <c r="E3638">
        <v>6.4469914040121701E-4</v>
      </c>
      <c r="F3638">
        <v>3635</v>
      </c>
      <c r="G3638">
        <f t="shared" ca="1" si="115"/>
        <v>-3.1075356924274232E-2</v>
      </c>
    </row>
    <row r="3639" spans="2:7" x14ac:dyDescent="0.35">
      <c r="B3639" s="191">
        <v>38826</v>
      </c>
      <c r="C3639" s="72">
        <v>62.55</v>
      </c>
      <c r="D3639" s="192">
        <f t="shared" si="114"/>
        <v>-0.20571428571428574</v>
      </c>
      <c r="E3639">
        <v>6.3989761638127973E-4</v>
      </c>
      <c r="F3639">
        <v>3636</v>
      </c>
      <c r="G3639">
        <f t="shared" ca="1" si="115"/>
        <v>4.2507972593947181E-3</v>
      </c>
    </row>
    <row r="3640" spans="2:7" x14ac:dyDescent="0.35">
      <c r="B3640" s="191">
        <v>40681</v>
      </c>
      <c r="C3640" s="72">
        <v>78.75</v>
      </c>
      <c r="D3640" s="192">
        <f t="shared" si="114"/>
        <v>0</v>
      </c>
      <c r="E3640">
        <v>6.3532401524768467E-4</v>
      </c>
      <c r="F3640">
        <v>3637</v>
      </c>
      <c r="G3640">
        <f t="shared" ca="1" si="115"/>
        <v>1.9389032531406093E-2</v>
      </c>
    </row>
    <row r="3641" spans="2:7" x14ac:dyDescent="0.35">
      <c r="B3641" s="191">
        <v>40612</v>
      </c>
      <c r="C3641" s="72">
        <v>78.75</v>
      </c>
      <c r="D3641" s="192">
        <f t="shared" si="114"/>
        <v>1.4834437086092715</v>
      </c>
      <c r="E3641">
        <v>6.3532401524768467E-4</v>
      </c>
      <c r="F3641">
        <v>3638</v>
      </c>
      <c r="G3641">
        <f t="shared" ca="1" si="115"/>
        <v>-2.1036107806487722E-2</v>
      </c>
    </row>
    <row r="3642" spans="2:7" x14ac:dyDescent="0.35">
      <c r="B3642" s="191">
        <v>36510</v>
      </c>
      <c r="C3642" s="72">
        <v>31.71</v>
      </c>
      <c r="D3642" s="192">
        <f t="shared" si="114"/>
        <v>-0.89688475546305935</v>
      </c>
      <c r="E3642">
        <v>6.3111391606174294E-4</v>
      </c>
      <c r="F3642">
        <v>3639</v>
      </c>
      <c r="G3642">
        <f t="shared" ca="1" si="115"/>
        <v>5.700972032029507E-3</v>
      </c>
    </row>
    <row r="3643" spans="2:7" x14ac:dyDescent="0.35">
      <c r="B3643" s="191">
        <v>43941</v>
      </c>
      <c r="C3643" s="72">
        <v>307.52</v>
      </c>
      <c r="D3643" s="192">
        <f t="shared" si="114"/>
        <v>5.2836125868410297</v>
      </c>
      <c r="E3643">
        <v>6.1822796342703157E-4</v>
      </c>
      <c r="F3643">
        <v>3640</v>
      </c>
      <c r="G3643">
        <f t="shared" ca="1" si="115"/>
        <v>-2.3440564771586306E-2</v>
      </c>
    </row>
    <row r="3644" spans="2:7" x14ac:dyDescent="0.35">
      <c r="B3644" s="191">
        <v>39841</v>
      </c>
      <c r="C3644" s="72">
        <v>48.94</v>
      </c>
      <c r="D3644" s="192">
        <f t="shared" si="114"/>
        <v>-0.93764572476970709</v>
      </c>
      <c r="E3644">
        <v>6.1337149867113361E-4</v>
      </c>
      <c r="F3644">
        <v>3641</v>
      </c>
      <c r="G3644">
        <f t="shared" ca="1" si="115"/>
        <v>-4.8679158647772489E-2</v>
      </c>
    </row>
    <row r="3645" spans="2:7" x14ac:dyDescent="0.35">
      <c r="B3645" s="191">
        <v>44775</v>
      </c>
      <c r="C3645" s="72">
        <v>784.87</v>
      </c>
      <c r="D3645" s="192">
        <f t="shared" si="114"/>
        <v>4.3283774609640187</v>
      </c>
      <c r="E3645">
        <v>6.1194048878743246E-4</v>
      </c>
      <c r="F3645">
        <v>3642</v>
      </c>
      <c r="G3645">
        <f t="shared" ca="1" si="115"/>
        <v>-9.5813859244277474E-3</v>
      </c>
    </row>
    <row r="3646" spans="2:7" x14ac:dyDescent="0.35">
      <c r="B3646" s="191">
        <v>41799</v>
      </c>
      <c r="C3646" s="72">
        <v>147.30000000000001</v>
      </c>
      <c r="D3646" s="192">
        <f t="shared" si="114"/>
        <v>3.4812899300273816</v>
      </c>
      <c r="E3646">
        <v>6.113715100877215E-4</v>
      </c>
      <c r="F3646">
        <v>3643</v>
      </c>
      <c r="G3646">
        <f t="shared" ca="1" si="115"/>
        <v>1.713170327059007E-3</v>
      </c>
    </row>
    <row r="3647" spans="2:7" x14ac:dyDescent="0.35">
      <c r="B3647" s="191">
        <v>36426</v>
      </c>
      <c r="C3647" s="72">
        <v>32.869999999999997</v>
      </c>
      <c r="D3647" s="192">
        <f t="shared" si="114"/>
        <v>-0.9585931496668052</v>
      </c>
      <c r="E3647">
        <v>6.0882800608808019E-4</v>
      </c>
      <c r="F3647">
        <v>3644</v>
      </c>
      <c r="G3647">
        <f t="shared" ca="1" si="115"/>
        <v>-5.7172312518472728E-3</v>
      </c>
    </row>
    <row r="3648" spans="2:7" x14ac:dyDescent="0.35">
      <c r="B3648" s="191">
        <v>44504</v>
      </c>
      <c r="C3648" s="72">
        <v>793.83</v>
      </c>
      <c r="D3648" s="192">
        <f t="shared" si="114"/>
        <v>22.888955762864885</v>
      </c>
      <c r="E3648">
        <v>6.0502930610706329E-4</v>
      </c>
      <c r="F3648">
        <v>3645</v>
      </c>
      <c r="G3648">
        <f t="shared" ca="1" si="115"/>
        <v>5.3423191756531242E-2</v>
      </c>
    </row>
    <row r="3649" spans="2:7" x14ac:dyDescent="0.35">
      <c r="B3649" s="191">
        <v>38371</v>
      </c>
      <c r="C3649" s="72">
        <v>33.229999999999997</v>
      </c>
      <c r="D3649" s="192">
        <f t="shared" si="114"/>
        <v>-0.95421477582738568</v>
      </c>
      <c r="E3649">
        <v>6.022282445046212E-4</v>
      </c>
      <c r="F3649">
        <v>3646</v>
      </c>
      <c r="G3649">
        <f t="shared" ca="1" si="115"/>
        <v>2.3537538678683956E-2</v>
      </c>
    </row>
    <row r="3650" spans="2:7" x14ac:dyDescent="0.35">
      <c r="B3650" s="191">
        <v>44944</v>
      </c>
      <c r="C3650" s="72">
        <v>725.78</v>
      </c>
      <c r="D3650" s="192">
        <f t="shared" si="114"/>
        <v>41.692941176470583</v>
      </c>
      <c r="E3650">
        <v>5.9281726063264983E-4</v>
      </c>
      <c r="F3650">
        <v>3647</v>
      </c>
      <c r="G3650">
        <f t="shared" ca="1" si="115"/>
        <v>-2.033334755721794E-2</v>
      </c>
    </row>
    <row r="3651" spans="2:7" x14ac:dyDescent="0.35">
      <c r="B3651" s="191">
        <v>36123</v>
      </c>
      <c r="C3651" s="72">
        <v>17</v>
      </c>
      <c r="D3651" s="192">
        <f t="shared" si="114"/>
        <v>-0.97677881134833144</v>
      </c>
      <c r="E3651">
        <v>5.8858151854046525E-4</v>
      </c>
      <c r="F3651">
        <v>3648</v>
      </c>
      <c r="G3651">
        <f t="shared" ca="1" si="115"/>
        <v>-6.5984003214363931E-3</v>
      </c>
    </row>
    <row r="3652" spans="2:7" x14ac:dyDescent="0.35">
      <c r="B3652" s="191">
        <v>44384</v>
      </c>
      <c r="C3652" s="72">
        <v>732.09</v>
      </c>
      <c r="D3652" s="192">
        <f t="shared" ref="D3652:D3715" si="116">C3652/C3653-1</f>
        <v>-0.19322702577609285</v>
      </c>
      <c r="E3652">
        <v>5.8770467156876727E-4</v>
      </c>
      <c r="F3652">
        <v>3649</v>
      </c>
      <c r="G3652">
        <f t="shared" ca="1" si="115"/>
        <v>-2.6458737296899022E-3</v>
      </c>
    </row>
    <row r="3653" spans="2:7" x14ac:dyDescent="0.35">
      <c r="B3653" s="191">
        <v>45252</v>
      </c>
      <c r="C3653" s="72">
        <v>907.43</v>
      </c>
      <c r="D3653" s="192">
        <f t="shared" si="116"/>
        <v>0.22314929638216419</v>
      </c>
      <c r="E3653">
        <v>5.8440842430251827E-4</v>
      </c>
      <c r="F3653">
        <v>3650</v>
      </c>
      <c r="G3653">
        <f t="shared" ref="G3653:G3716" ca="1" si="117">_xlfn.NORM.INV(RAND(),M$5,M$6)</f>
        <v>1.7890875042119544E-2</v>
      </c>
    </row>
    <row r="3654" spans="2:7" x14ac:dyDescent="0.35">
      <c r="B3654" s="191">
        <v>44532</v>
      </c>
      <c r="C3654" s="72">
        <v>741.88</v>
      </c>
      <c r="D3654" s="192">
        <f t="shared" si="116"/>
        <v>13.066742510428517</v>
      </c>
      <c r="E3654">
        <v>5.7994470294686629E-4</v>
      </c>
      <c r="F3654">
        <v>3651</v>
      </c>
      <c r="G3654">
        <f t="shared" ca="1" si="117"/>
        <v>1.9741095012209189E-2</v>
      </c>
    </row>
    <row r="3655" spans="2:7" x14ac:dyDescent="0.35">
      <c r="B3655" s="191">
        <v>39078</v>
      </c>
      <c r="C3655" s="72">
        <v>52.74</v>
      </c>
      <c r="D3655" s="192">
        <f t="shared" si="116"/>
        <v>-1.5677491601343685E-2</v>
      </c>
      <c r="E3655">
        <v>5.6915196357421038E-4</v>
      </c>
      <c r="F3655">
        <v>3652</v>
      </c>
      <c r="G3655">
        <f t="shared" ca="1" si="117"/>
        <v>1.4926433245267599E-2</v>
      </c>
    </row>
    <row r="3656" spans="2:7" x14ac:dyDescent="0.35">
      <c r="B3656" s="191">
        <v>38650</v>
      </c>
      <c r="C3656" s="72">
        <v>53.58</v>
      </c>
      <c r="D3656" s="192">
        <f t="shared" si="116"/>
        <v>-0.92404094247072499</v>
      </c>
      <c r="E3656">
        <v>5.6022408963585235E-4</v>
      </c>
      <c r="F3656">
        <v>3653</v>
      </c>
      <c r="G3656">
        <f t="shared" ca="1" si="117"/>
        <v>-1.4040928837969176E-2</v>
      </c>
    </row>
    <row r="3657" spans="2:7" x14ac:dyDescent="0.35">
      <c r="B3657" s="191">
        <v>44739</v>
      </c>
      <c r="C3657" s="72">
        <v>705.38</v>
      </c>
      <c r="D3657" s="192">
        <f t="shared" si="116"/>
        <v>-8.49006212926251E-3</v>
      </c>
      <c r="E3657">
        <v>5.5319933616071459E-4</v>
      </c>
      <c r="F3657">
        <v>3654</v>
      </c>
      <c r="G3657">
        <f t="shared" ca="1" si="117"/>
        <v>-2.1801167106363518E-2</v>
      </c>
    </row>
    <row r="3658" spans="2:7" x14ac:dyDescent="0.35">
      <c r="B3658" s="191">
        <v>44956</v>
      </c>
      <c r="C3658" s="72">
        <v>711.42</v>
      </c>
      <c r="D3658" s="192">
        <f t="shared" si="116"/>
        <v>8.3276517634718754</v>
      </c>
      <c r="E3658">
        <v>5.4850006328854839E-4</v>
      </c>
      <c r="F3658">
        <v>3655</v>
      </c>
      <c r="G3658">
        <f t="shared" ca="1" si="117"/>
        <v>-2.4195243394903424E-2</v>
      </c>
    </row>
    <row r="3659" spans="2:7" x14ac:dyDescent="0.35">
      <c r="B3659" s="191">
        <v>40256</v>
      </c>
      <c r="C3659" s="72">
        <v>76.27</v>
      </c>
      <c r="D3659" s="192">
        <f t="shared" si="116"/>
        <v>0.33222707423580777</v>
      </c>
      <c r="E3659">
        <v>5.2472779745493803E-4</v>
      </c>
      <c r="F3659">
        <v>3656</v>
      </c>
      <c r="G3659">
        <f t="shared" ca="1" si="117"/>
        <v>-1.8462656296700457E-2</v>
      </c>
    </row>
    <row r="3660" spans="2:7" x14ac:dyDescent="0.35">
      <c r="B3660" s="191">
        <v>39205</v>
      </c>
      <c r="C3660" s="72">
        <v>57.25</v>
      </c>
      <c r="D3660" s="192">
        <f t="shared" si="116"/>
        <v>-0.7193902558572689</v>
      </c>
      <c r="E3660">
        <v>5.2429220552263622E-4</v>
      </c>
      <c r="F3660">
        <v>3657</v>
      </c>
      <c r="G3660">
        <f t="shared" ca="1" si="117"/>
        <v>2.1366711503852189E-2</v>
      </c>
    </row>
    <row r="3661" spans="2:7" x14ac:dyDescent="0.35">
      <c r="B3661" s="191">
        <v>43431</v>
      </c>
      <c r="C3661" s="72">
        <v>204.02</v>
      </c>
      <c r="D3661" s="192">
        <f t="shared" si="116"/>
        <v>3.8414807783578553</v>
      </c>
      <c r="E3661">
        <v>4.9038838760306902E-4</v>
      </c>
      <c r="F3661">
        <v>3658</v>
      </c>
      <c r="G3661">
        <f t="shared" ca="1" si="117"/>
        <v>-1.5755223041246862E-2</v>
      </c>
    </row>
    <row r="3662" spans="2:7" x14ac:dyDescent="0.35">
      <c r="B3662" s="191">
        <v>39792</v>
      </c>
      <c r="C3662" s="72">
        <v>42.14</v>
      </c>
      <c r="D3662" s="192">
        <f t="shared" si="116"/>
        <v>-0.61374885426214476</v>
      </c>
      <c r="E3662">
        <v>4.7483380816726317E-4</v>
      </c>
      <c r="F3662">
        <v>3659</v>
      </c>
      <c r="G3662">
        <f t="shared" ca="1" si="117"/>
        <v>1.0053461124855351E-2</v>
      </c>
    </row>
    <row r="3663" spans="2:7" x14ac:dyDescent="0.35">
      <c r="B3663" s="191">
        <v>41177</v>
      </c>
      <c r="C3663" s="72">
        <v>109.1</v>
      </c>
      <c r="D3663" s="192">
        <f t="shared" si="116"/>
        <v>-0.85373374446976813</v>
      </c>
      <c r="E3663">
        <v>4.5850527281054987E-4</v>
      </c>
      <c r="F3663">
        <v>3660</v>
      </c>
      <c r="G3663">
        <f t="shared" ca="1" si="117"/>
        <v>2.0292784351066302E-2</v>
      </c>
    </row>
    <row r="3664" spans="2:7" x14ac:dyDescent="0.35">
      <c r="B3664" s="191">
        <v>44887</v>
      </c>
      <c r="C3664" s="72">
        <v>745.9</v>
      </c>
      <c r="D3664" s="192">
        <f t="shared" si="116"/>
        <v>-0.12987179636736934</v>
      </c>
      <c r="E3664">
        <v>4.5603304898333974E-4</v>
      </c>
      <c r="F3664">
        <v>3661</v>
      </c>
      <c r="G3664">
        <f t="shared" ca="1" si="117"/>
        <v>-2.0680346870812147E-2</v>
      </c>
    </row>
    <row r="3665" spans="2:7" x14ac:dyDescent="0.35">
      <c r="B3665" s="191">
        <v>45198</v>
      </c>
      <c r="C3665" s="72">
        <v>857.23</v>
      </c>
      <c r="D3665" s="192">
        <f t="shared" si="116"/>
        <v>37.965000000000003</v>
      </c>
      <c r="E3665">
        <v>4.5516082349084108E-4</v>
      </c>
      <c r="F3665">
        <v>3662</v>
      </c>
      <c r="G3665">
        <f t="shared" ca="1" si="117"/>
        <v>6.4312551877027752E-2</v>
      </c>
    </row>
    <row r="3666" spans="2:7" x14ac:dyDescent="0.35">
      <c r="B3666" s="191">
        <v>37967</v>
      </c>
      <c r="C3666" s="72">
        <v>22</v>
      </c>
      <c r="D3666" s="192">
        <f t="shared" si="116"/>
        <v>-0.80238929309260754</v>
      </c>
      <c r="E3666">
        <v>4.5475216007284658E-4</v>
      </c>
      <c r="F3666">
        <v>3663</v>
      </c>
      <c r="G3666">
        <f t="shared" ca="1" si="117"/>
        <v>-1.1510588817334397E-2</v>
      </c>
    </row>
    <row r="3667" spans="2:7" x14ac:dyDescent="0.35">
      <c r="B3667" s="191">
        <v>42268</v>
      </c>
      <c r="C3667" s="72">
        <v>111.33</v>
      </c>
      <c r="D3667" s="192">
        <f t="shared" si="116"/>
        <v>0.24224503459049318</v>
      </c>
      <c r="E3667">
        <v>4.4931703810213719E-4</v>
      </c>
      <c r="F3667">
        <v>3664</v>
      </c>
      <c r="G3667">
        <f t="shared" ca="1" si="117"/>
        <v>-1.4490229378780391E-2</v>
      </c>
    </row>
    <row r="3668" spans="2:7" x14ac:dyDescent="0.35">
      <c r="B3668" s="191">
        <v>41060</v>
      </c>
      <c r="C3668" s="72">
        <v>89.62</v>
      </c>
      <c r="D3668" s="192">
        <f t="shared" si="116"/>
        <v>2.9725177304964543</v>
      </c>
      <c r="E3668">
        <v>4.4652824291135929E-4</v>
      </c>
      <c r="F3668">
        <v>3665</v>
      </c>
      <c r="G3668">
        <f t="shared" ca="1" si="117"/>
        <v>7.5598584342685821E-3</v>
      </c>
    </row>
    <row r="3669" spans="2:7" x14ac:dyDescent="0.35">
      <c r="B3669" s="191">
        <v>37979</v>
      </c>
      <c r="C3669" s="72">
        <v>22.56</v>
      </c>
      <c r="D3669" s="192">
        <f t="shared" si="116"/>
        <v>-0.67108908004082224</v>
      </c>
      <c r="E3669">
        <v>4.4345898004416462E-4</v>
      </c>
      <c r="F3669">
        <v>3666</v>
      </c>
      <c r="G3669">
        <f t="shared" ca="1" si="117"/>
        <v>-6.6408120509755988E-4</v>
      </c>
    </row>
    <row r="3670" spans="2:7" x14ac:dyDescent="0.35">
      <c r="B3670" s="191">
        <v>38733</v>
      </c>
      <c r="C3670" s="72">
        <v>68.59</v>
      </c>
      <c r="D3670" s="192">
        <f t="shared" si="116"/>
        <v>1.9654128837008216</v>
      </c>
      <c r="E3670">
        <v>4.3757292882151688E-4</v>
      </c>
      <c r="F3670">
        <v>3667</v>
      </c>
      <c r="G3670">
        <f t="shared" ca="1" si="117"/>
        <v>2.8398427214595082E-2</v>
      </c>
    </row>
    <row r="3671" spans="2:7" x14ac:dyDescent="0.35">
      <c r="B3671" s="191">
        <v>38139</v>
      </c>
      <c r="C3671" s="72">
        <v>23.13</v>
      </c>
      <c r="D3671" s="192">
        <f t="shared" si="116"/>
        <v>-9.8458904109589573E-3</v>
      </c>
      <c r="E3671">
        <v>4.3252595155696127E-4</v>
      </c>
      <c r="F3671">
        <v>3668</v>
      </c>
      <c r="G3671">
        <f t="shared" ca="1" si="117"/>
        <v>2.7013278491838103E-2</v>
      </c>
    </row>
    <row r="3672" spans="2:7" x14ac:dyDescent="0.35">
      <c r="B3672" s="191">
        <v>38160</v>
      </c>
      <c r="C3672" s="72">
        <v>23.36</v>
      </c>
      <c r="D3672" s="192">
        <f t="shared" si="116"/>
        <v>-0.75319598520866349</v>
      </c>
      <c r="E3672">
        <v>4.282655246252709E-4</v>
      </c>
      <c r="F3672">
        <v>3669</v>
      </c>
      <c r="G3672">
        <f t="shared" ca="1" si="117"/>
        <v>5.5259850266975068E-3</v>
      </c>
    </row>
    <row r="3673" spans="2:7" x14ac:dyDescent="0.35">
      <c r="B3673" s="191">
        <v>42424</v>
      </c>
      <c r="C3673" s="72">
        <v>94.65</v>
      </c>
      <c r="D3673" s="192">
        <f t="shared" si="116"/>
        <v>2.9486858573216526</v>
      </c>
      <c r="E3673">
        <v>4.2278828876440855E-4</v>
      </c>
      <c r="F3673">
        <v>3670</v>
      </c>
      <c r="G3673">
        <f t="shared" ca="1" si="117"/>
        <v>-2.0750837145969734E-2</v>
      </c>
    </row>
    <row r="3674" spans="2:7" x14ac:dyDescent="0.35">
      <c r="B3674" s="191">
        <v>35915</v>
      </c>
      <c r="C3674" s="72">
        <v>23.97</v>
      </c>
      <c r="D3674" s="192">
        <f t="shared" si="116"/>
        <v>-0.75093516209476308</v>
      </c>
      <c r="E3674">
        <v>4.1736227045063856E-4</v>
      </c>
      <c r="F3674">
        <v>3671</v>
      </c>
      <c r="G3674">
        <f t="shared" ca="1" si="117"/>
        <v>8.498896076652853E-3</v>
      </c>
    </row>
    <row r="3675" spans="2:7" x14ac:dyDescent="0.35">
      <c r="B3675" s="191">
        <v>40372</v>
      </c>
      <c r="C3675" s="72">
        <v>96.24</v>
      </c>
      <c r="D3675" s="192">
        <f t="shared" si="116"/>
        <v>-6.1957868649319403E-3</v>
      </c>
      <c r="E3675">
        <v>4.1580041580036031E-4</v>
      </c>
      <c r="F3675">
        <v>3672</v>
      </c>
      <c r="G3675">
        <f t="shared" ca="1" si="117"/>
        <v>9.7534532329588072E-3</v>
      </c>
    </row>
    <row r="3676" spans="2:7" x14ac:dyDescent="0.35">
      <c r="B3676" s="191">
        <v>40367</v>
      </c>
      <c r="C3676" s="72">
        <v>96.84</v>
      </c>
      <c r="D3676" s="192">
        <f t="shared" si="116"/>
        <v>2.973738202708248</v>
      </c>
      <c r="E3676">
        <v>4.1322314049585529E-4</v>
      </c>
      <c r="F3676">
        <v>3673</v>
      </c>
      <c r="G3676">
        <f t="shared" ca="1" si="117"/>
        <v>1.7079622025038425E-2</v>
      </c>
    </row>
    <row r="3677" spans="2:7" x14ac:dyDescent="0.35">
      <c r="B3677" s="191">
        <v>35913</v>
      </c>
      <c r="C3677" s="72">
        <v>24.37</v>
      </c>
      <c r="D3677" s="192">
        <f t="shared" si="116"/>
        <v>-0.50896635099738063</v>
      </c>
      <c r="E3677">
        <v>4.1050903119876914E-4</v>
      </c>
      <c r="F3677">
        <v>3674</v>
      </c>
      <c r="G3677">
        <f t="shared" ca="1" si="117"/>
        <v>-1.3534987117653392E-2</v>
      </c>
    </row>
    <row r="3678" spans="2:7" x14ac:dyDescent="0.35">
      <c r="B3678" s="191">
        <v>39829</v>
      </c>
      <c r="C3678" s="72">
        <v>49.63</v>
      </c>
      <c r="D3678" s="192">
        <f t="shared" si="116"/>
        <v>-0.95472045836070363</v>
      </c>
      <c r="E3678">
        <v>4.0314452731315953E-4</v>
      </c>
      <c r="F3678">
        <v>3675</v>
      </c>
      <c r="G3678">
        <f t="shared" ca="1" si="117"/>
        <v>-2.297645852585367E-3</v>
      </c>
    </row>
    <row r="3679" spans="2:7" x14ac:dyDescent="0.35">
      <c r="B3679" s="191">
        <v>45579</v>
      </c>
      <c r="C3679" s="72">
        <v>1096.08</v>
      </c>
      <c r="D3679" s="192">
        <f t="shared" si="116"/>
        <v>7.6907706945765923</v>
      </c>
      <c r="E3679">
        <v>4.0159176371790117E-4</v>
      </c>
      <c r="F3679">
        <v>3676</v>
      </c>
      <c r="G3679">
        <f t="shared" ca="1" si="117"/>
        <v>2.1844192133692035E-2</v>
      </c>
    </row>
    <row r="3680" spans="2:7" x14ac:dyDescent="0.35">
      <c r="B3680" s="191">
        <v>42632</v>
      </c>
      <c r="C3680" s="72">
        <v>126.12</v>
      </c>
      <c r="D3680" s="192">
        <f t="shared" si="116"/>
        <v>-2.812668567465515E-2</v>
      </c>
      <c r="E3680">
        <v>3.9660506068073254E-4</v>
      </c>
      <c r="F3680">
        <v>3677</v>
      </c>
      <c r="G3680">
        <f t="shared" ca="1" si="117"/>
        <v>-2.0781223471307054E-2</v>
      </c>
    </row>
    <row r="3681" spans="2:7" x14ac:dyDescent="0.35">
      <c r="B3681" s="191">
        <v>42776</v>
      </c>
      <c r="C3681" s="72">
        <v>129.77000000000001</v>
      </c>
      <c r="D3681" s="192">
        <f t="shared" si="116"/>
        <v>0.22632772632772657</v>
      </c>
      <c r="E3681">
        <v>3.854455750849084E-4</v>
      </c>
      <c r="F3681">
        <v>3678</v>
      </c>
      <c r="G3681">
        <f t="shared" ca="1" si="117"/>
        <v>-2.0275437226342272E-2</v>
      </c>
    </row>
    <row r="3682" spans="2:7" x14ac:dyDescent="0.35">
      <c r="B3682" s="191">
        <v>41122</v>
      </c>
      <c r="C3682" s="72">
        <v>105.82</v>
      </c>
      <c r="D3682" s="192">
        <f t="shared" si="116"/>
        <v>-4.7227732124310862E-4</v>
      </c>
      <c r="E3682">
        <v>3.7814331631680353E-4</v>
      </c>
      <c r="F3682">
        <v>3679</v>
      </c>
      <c r="G3682">
        <f t="shared" ca="1" si="117"/>
        <v>2.1215967235441648E-2</v>
      </c>
    </row>
    <row r="3683" spans="2:7" x14ac:dyDescent="0.35">
      <c r="B3683" s="191">
        <v>42528</v>
      </c>
      <c r="C3683" s="72">
        <v>105.87</v>
      </c>
      <c r="D3683" s="192">
        <f t="shared" si="116"/>
        <v>2.9066420664206642</v>
      </c>
      <c r="E3683">
        <v>3.7796466030437514E-4</v>
      </c>
      <c r="F3683">
        <v>3680</v>
      </c>
      <c r="G3683">
        <f t="shared" ca="1" si="117"/>
        <v>2.2845466466033691E-3</v>
      </c>
    </row>
    <row r="3684" spans="2:7" x14ac:dyDescent="0.35">
      <c r="B3684" s="191">
        <v>35685</v>
      </c>
      <c r="C3684" s="72">
        <v>27.1</v>
      </c>
      <c r="D3684" s="192">
        <f t="shared" si="116"/>
        <v>-0.50110456553755522</v>
      </c>
      <c r="E3684">
        <v>3.6913990402376307E-4</v>
      </c>
      <c r="F3684">
        <v>3681</v>
      </c>
      <c r="G3684">
        <f t="shared" ca="1" si="117"/>
        <v>1.616397204614833E-3</v>
      </c>
    </row>
    <row r="3685" spans="2:7" x14ac:dyDescent="0.35">
      <c r="B3685" s="191">
        <v>39034</v>
      </c>
      <c r="C3685" s="72">
        <v>54.32</v>
      </c>
      <c r="D3685" s="192">
        <f t="shared" si="116"/>
        <v>-0.93453607626209667</v>
      </c>
      <c r="E3685">
        <v>3.6832412523035707E-4</v>
      </c>
      <c r="F3685">
        <v>3682</v>
      </c>
      <c r="G3685">
        <f t="shared" ca="1" si="117"/>
        <v>-3.0337095010336134E-3</v>
      </c>
    </row>
    <row r="3686" spans="2:7" x14ac:dyDescent="0.35">
      <c r="B3686" s="191">
        <v>45160</v>
      </c>
      <c r="C3686" s="72">
        <v>829.77</v>
      </c>
      <c r="D3686" s="192">
        <f t="shared" si="116"/>
        <v>6.4292237442922371</v>
      </c>
      <c r="E3686">
        <v>3.6167673333564743E-4</v>
      </c>
      <c r="F3686">
        <v>3683</v>
      </c>
      <c r="G3686">
        <f t="shared" ca="1" si="117"/>
        <v>-4.0180033742554895E-3</v>
      </c>
    </row>
    <row r="3687" spans="2:7" x14ac:dyDescent="0.35">
      <c r="B3687" s="191">
        <v>42713</v>
      </c>
      <c r="C3687" s="72">
        <v>111.69</v>
      </c>
      <c r="D3687" s="192">
        <f t="shared" si="116"/>
        <v>2.9719061166429586</v>
      </c>
      <c r="E3687">
        <v>3.5826242722780677E-4</v>
      </c>
      <c r="F3687">
        <v>3684</v>
      </c>
      <c r="G3687">
        <f t="shared" ca="1" si="117"/>
        <v>-1.2906261948533577E-2</v>
      </c>
    </row>
    <row r="3688" spans="2:7" x14ac:dyDescent="0.35">
      <c r="B3688" s="191">
        <v>38190</v>
      </c>
      <c r="C3688" s="72">
        <v>28.12</v>
      </c>
      <c r="D3688" s="192">
        <f t="shared" si="116"/>
        <v>-0.50718541885734314</v>
      </c>
      <c r="E3688">
        <v>3.5574528637494218E-4</v>
      </c>
      <c r="F3688">
        <v>3685</v>
      </c>
      <c r="G3688">
        <f t="shared" ca="1" si="117"/>
        <v>-1.1566084166814344E-2</v>
      </c>
    </row>
    <row r="3689" spans="2:7" x14ac:dyDescent="0.35">
      <c r="B3689" s="191">
        <v>39664</v>
      </c>
      <c r="C3689" s="72">
        <v>57.06</v>
      </c>
      <c r="D3689" s="192">
        <f t="shared" si="116"/>
        <v>-0.95007568267522946</v>
      </c>
      <c r="E3689">
        <v>3.506311360448322E-4</v>
      </c>
      <c r="F3689">
        <v>3686</v>
      </c>
      <c r="G3689">
        <f t="shared" ca="1" si="117"/>
        <v>-1.7203000981551048E-2</v>
      </c>
    </row>
    <row r="3690" spans="2:7" x14ac:dyDescent="0.35">
      <c r="B3690" s="191">
        <v>46064</v>
      </c>
      <c r="C3690" s="72">
        <v>1142.93</v>
      </c>
      <c r="D3690" s="192">
        <f t="shared" si="116"/>
        <v>3.3006095725466587</v>
      </c>
      <c r="E3690">
        <v>3.5010021618697706E-4</v>
      </c>
      <c r="F3690">
        <v>3687</v>
      </c>
      <c r="G3690">
        <f t="shared" ca="1" si="117"/>
        <v>2.7063244002370032E-3</v>
      </c>
    </row>
    <row r="3691" spans="2:7" x14ac:dyDescent="0.35">
      <c r="B3691" s="191">
        <v>43210</v>
      </c>
      <c r="C3691" s="72">
        <v>265.76</v>
      </c>
      <c r="D3691" s="192">
        <f t="shared" si="116"/>
        <v>-0.77622094981475243</v>
      </c>
      <c r="E3691">
        <v>3.3876613844241454E-4</v>
      </c>
      <c r="F3691">
        <v>3688</v>
      </c>
      <c r="G3691">
        <f t="shared" ca="1" si="117"/>
        <v>1.0813407350741608E-2</v>
      </c>
    </row>
    <row r="3692" spans="2:7" x14ac:dyDescent="0.35">
      <c r="B3692" s="191">
        <v>46168</v>
      </c>
      <c r="C3692" s="72">
        <v>1187.5999999999999</v>
      </c>
      <c r="D3692" s="192">
        <f t="shared" si="116"/>
        <v>38.207659293496199</v>
      </c>
      <c r="E3692">
        <v>3.3692722371947426E-4</v>
      </c>
      <c r="F3692">
        <v>3689</v>
      </c>
      <c r="G3692">
        <f t="shared" ca="1" si="117"/>
        <v>-1.1121630633032559E-2</v>
      </c>
    </row>
    <row r="3693" spans="2:7" x14ac:dyDescent="0.35">
      <c r="B3693" s="191">
        <v>38293</v>
      </c>
      <c r="C3693" s="72">
        <v>30.29</v>
      </c>
      <c r="D3693" s="192">
        <f t="shared" si="116"/>
        <v>-0.95863886499255802</v>
      </c>
      <c r="E3693">
        <v>3.3025099075301156E-4</v>
      </c>
      <c r="F3693">
        <v>3690</v>
      </c>
      <c r="G3693">
        <f t="shared" ca="1" si="117"/>
        <v>-8.3973773921773524E-3</v>
      </c>
    </row>
    <row r="3694" spans="2:7" x14ac:dyDescent="0.35">
      <c r="B3694" s="191">
        <v>44385</v>
      </c>
      <c r="C3694" s="72">
        <v>732.33</v>
      </c>
      <c r="D3694" s="192">
        <f t="shared" si="116"/>
        <v>4.9563237088247254</v>
      </c>
      <c r="E3694">
        <v>3.278285456707053E-4</v>
      </c>
      <c r="F3694">
        <v>3691</v>
      </c>
      <c r="G3694">
        <f t="shared" ca="1" si="117"/>
        <v>-7.4834897003237463E-2</v>
      </c>
    </row>
    <row r="3695" spans="2:7" x14ac:dyDescent="0.35">
      <c r="B3695" s="191">
        <v>41723</v>
      </c>
      <c r="C3695" s="72">
        <v>122.95</v>
      </c>
      <c r="D3695" s="192">
        <f t="shared" si="116"/>
        <v>-1.2053033346725583E-2</v>
      </c>
      <c r="E3695">
        <v>3.254413798714495E-4</v>
      </c>
      <c r="F3695">
        <v>3692</v>
      </c>
      <c r="G3695">
        <f t="shared" ca="1" si="117"/>
        <v>-6.3555896797985092E-3</v>
      </c>
    </row>
    <row r="3696" spans="2:7" x14ac:dyDescent="0.35">
      <c r="B3696" s="191">
        <v>42634</v>
      </c>
      <c r="C3696" s="72">
        <v>124.45</v>
      </c>
      <c r="D3696" s="192">
        <f t="shared" si="116"/>
        <v>0.99503045848028204</v>
      </c>
      <c r="E3696">
        <v>3.2151756289700018E-4</v>
      </c>
      <c r="F3696">
        <v>3693</v>
      </c>
      <c r="G3696">
        <f t="shared" ca="1" si="117"/>
        <v>2.2043817247590733E-2</v>
      </c>
    </row>
    <row r="3697" spans="2:7" x14ac:dyDescent="0.35">
      <c r="B3697" s="191">
        <v>38951</v>
      </c>
      <c r="C3697" s="72">
        <v>62.38</v>
      </c>
      <c r="D3697" s="192">
        <f t="shared" si="116"/>
        <v>-0.50322529266544547</v>
      </c>
      <c r="E3697">
        <v>3.2071840923664219E-4</v>
      </c>
      <c r="F3697">
        <v>3694</v>
      </c>
      <c r="G3697">
        <f t="shared" ca="1" si="117"/>
        <v>2.9497308461112051E-2</v>
      </c>
    </row>
    <row r="3698" spans="2:7" x14ac:dyDescent="0.35">
      <c r="B3698" s="191">
        <v>41543</v>
      </c>
      <c r="C3698" s="72">
        <v>125.57</v>
      </c>
      <c r="D3698" s="192">
        <f t="shared" si="116"/>
        <v>-6.0946651891721215E-3</v>
      </c>
      <c r="E3698">
        <v>3.1864892854294169E-4</v>
      </c>
      <c r="F3698">
        <v>3695</v>
      </c>
      <c r="G3698">
        <f t="shared" ca="1" si="117"/>
        <v>1.6727431829481682E-2</v>
      </c>
    </row>
    <row r="3699" spans="2:7" x14ac:dyDescent="0.35">
      <c r="B3699" s="191">
        <v>42783</v>
      </c>
      <c r="C3699" s="72">
        <v>126.34</v>
      </c>
      <c r="D3699" s="192">
        <f t="shared" si="116"/>
        <v>-7.1185636320492129E-4</v>
      </c>
      <c r="E3699">
        <v>3.1670625494850668E-4</v>
      </c>
      <c r="F3699">
        <v>3696</v>
      </c>
      <c r="G3699">
        <f t="shared" ca="1" si="117"/>
        <v>2.2254500513229063E-2</v>
      </c>
    </row>
    <row r="3700" spans="2:7" x14ac:dyDescent="0.35">
      <c r="B3700" s="191">
        <v>42613</v>
      </c>
      <c r="C3700" s="72">
        <v>126.43</v>
      </c>
      <c r="D3700" s="192">
        <f t="shared" si="116"/>
        <v>-2.5212027756360667E-2</v>
      </c>
      <c r="E3700">
        <v>3.1648073423529155E-4</v>
      </c>
      <c r="F3700">
        <v>3697</v>
      </c>
      <c r="G3700">
        <f t="shared" ca="1" si="117"/>
        <v>5.0841478836660082E-3</v>
      </c>
    </row>
    <row r="3701" spans="2:7" x14ac:dyDescent="0.35">
      <c r="B3701" s="191">
        <v>41529</v>
      </c>
      <c r="C3701" s="72">
        <v>129.69999999999999</v>
      </c>
      <c r="D3701" s="192">
        <f t="shared" si="116"/>
        <v>-0.79185723685266318</v>
      </c>
      <c r="E3701">
        <v>3.0849915162733943E-4</v>
      </c>
      <c r="F3701">
        <v>3698</v>
      </c>
      <c r="G3701">
        <f t="shared" ca="1" si="117"/>
        <v>-6.3582468393122565E-3</v>
      </c>
    </row>
    <row r="3702" spans="2:7" x14ac:dyDescent="0.35">
      <c r="B3702" s="191">
        <v>44335</v>
      </c>
      <c r="C3702" s="72">
        <v>623.13</v>
      </c>
      <c r="D3702" s="192">
        <f t="shared" si="116"/>
        <v>3.589938126104891</v>
      </c>
      <c r="E3702">
        <v>3.0500529746024796E-4</v>
      </c>
      <c r="F3702">
        <v>3699</v>
      </c>
      <c r="G3702">
        <f t="shared" ca="1" si="117"/>
        <v>1.405524185948968E-2</v>
      </c>
    </row>
    <row r="3703" spans="2:7" x14ac:dyDescent="0.35">
      <c r="B3703" s="191">
        <v>42823</v>
      </c>
      <c r="C3703" s="72">
        <v>135.76</v>
      </c>
      <c r="D3703" s="192">
        <f t="shared" si="116"/>
        <v>-5.2026086319337805E-3</v>
      </c>
      <c r="E3703">
        <v>2.9472443265543546E-4</v>
      </c>
      <c r="F3703">
        <v>3700</v>
      </c>
      <c r="G3703">
        <f t="shared" ca="1" si="117"/>
        <v>2.2117218019054002E-2</v>
      </c>
    </row>
    <row r="3704" spans="2:7" x14ac:dyDescent="0.35">
      <c r="B3704" s="191">
        <v>41940</v>
      </c>
      <c r="C3704" s="72">
        <v>136.47</v>
      </c>
      <c r="D3704" s="192">
        <f t="shared" si="116"/>
        <v>-0.83504568969685256</v>
      </c>
      <c r="E3704">
        <v>2.9319064721833321E-4</v>
      </c>
      <c r="F3704">
        <v>3701</v>
      </c>
      <c r="G3704">
        <f t="shared" ca="1" si="117"/>
        <v>-2.7159989249331839E-2</v>
      </c>
    </row>
    <row r="3705" spans="2:7" x14ac:dyDescent="0.35">
      <c r="B3705" s="191">
        <v>45174</v>
      </c>
      <c r="C3705" s="72">
        <v>827.32</v>
      </c>
      <c r="D3705" s="192">
        <f t="shared" si="116"/>
        <v>4.991165182127598</v>
      </c>
      <c r="E3705">
        <v>2.9017749189930164E-4</v>
      </c>
      <c r="F3705">
        <v>3702</v>
      </c>
      <c r="G3705">
        <f t="shared" ca="1" si="117"/>
        <v>2.9181122069071967E-2</v>
      </c>
    </row>
    <row r="3706" spans="2:7" x14ac:dyDescent="0.35">
      <c r="B3706" s="191">
        <v>41640</v>
      </c>
      <c r="C3706" s="72">
        <v>138.09</v>
      </c>
      <c r="D3706" s="192">
        <f t="shared" si="116"/>
        <v>-2.4925857929670947E-2</v>
      </c>
      <c r="E3706">
        <v>2.8975009054676981E-4</v>
      </c>
      <c r="F3706">
        <v>3703</v>
      </c>
      <c r="G3706">
        <f t="shared" ca="1" si="117"/>
        <v>1.814758596826704E-3</v>
      </c>
    </row>
    <row r="3707" spans="2:7" x14ac:dyDescent="0.35">
      <c r="B3707" s="191">
        <v>41887</v>
      </c>
      <c r="C3707" s="72">
        <v>141.62</v>
      </c>
      <c r="D3707" s="192">
        <f t="shared" si="116"/>
        <v>-0.86893832827422823</v>
      </c>
      <c r="E3707">
        <v>2.8252578047749388E-4</v>
      </c>
      <c r="F3707">
        <v>3704</v>
      </c>
      <c r="G3707">
        <f t="shared" ca="1" si="117"/>
        <v>8.1392638117628834E-3</v>
      </c>
    </row>
    <row r="3708" spans="2:7" x14ac:dyDescent="0.35">
      <c r="B3708" s="191">
        <v>45842</v>
      </c>
      <c r="C3708" s="72">
        <v>1080.56</v>
      </c>
      <c r="D3708" s="192">
        <f t="shared" si="116"/>
        <v>4.4892557785115565</v>
      </c>
      <c r="E3708">
        <v>2.777109214446849E-4</v>
      </c>
      <c r="F3708">
        <v>3705</v>
      </c>
      <c r="G3708">
        <f t="shared" ca="1" si="117"/>
        <v>1.2968099821964138E-2</v>
      </c>
    </row>
    <row r="3709" spans="2:7" x14ac:dyDescent="0.35">
      <c r="B3709" s="191">
        <v>43452</v>
      </c>
      <c r="C3709" s="72">
        <v>196.85</v>
      </c>
      <c r="D3709" s="192">
        <f t="shared" si="116"/>
        <v>-2.5393600812595452E-4</v>
      </c>
      <c r="E3709">
        <v>2.5406504065039748E-4</v>
      </c>
      <c r="F3709">
        <v>3706</v>
      </c>
      <c r="G3709">
        <f t="shared" ca="1" si="117"/>
        <v>1.4134848973908041E-2</v>
      </c>
    </row>
    <row r="3710" spans="2:7" x14ac:dyDescent="0.35">
      <c r="B3710" s="191">
        <v>43453</v>
      </c>
      <c r="C3710" s="72">
        <v>196.9</v>
      </c>
      <c r="D3710" s="192">
        <f t="shared" si="116"/>
        <v>-0.79392340942154127</v>
      </c>
      <c r="E3710">
        <v>2.5400050800117313E-4</v>
      </c>
      <c r="F3710">
        <v>3707</v>
      </c>
      <c r="G3710">
        <f t="shared" ca="1" si="117"/>
        <v>1.8390463863918276E-2</v>
      </c>
    </row>
    <row r="3711" spans="2:7" x14ac:dyDescent="0.35">
      <c r="B3711" s="191">
        <v>45741</v>
      </c>
      <c r="C3711" s="72">
        <v>955.47</v>
      </c>
      <c r="D3711" s="192">
        <f t="shared" si="116"/>
        <v>22.982680722891565</v>
      </c>
      <c r="E3711">
        <v>2.5124839043999536E-4</v>
      </c>
      <c r="F3711">
        <v>3708</v>
      </c>
      <c r="G3711">
        <f t="shared" ca="1" si="117"/>
        <v>1.3981231501751083E-3</v>
      </c>
    </row>
    <row r="3712" spans="2:7" x14ac:dyDescent="0.35">
      <c r="B3712" s="191">
        <v>38414</v>
      </c>
      <c r="C3712" s="72">
        <v>39.840000000000003</v>
      </c>
      <c r="D3712" s="192">
        <f t="shared" si="116"/>
        <v>-0.90129574114907218</v>
      </c>
      <c r="E3712">
        <v>2.5106703489852222E-4</v>
      </c>
      <c r="F3712">
        <v>3709</v>
      </c>
      <c r="G3712">
        <f t="shared" ca="1" si="117"/>
        <v>-2.7165312502343077E-2</v>
      </c>
    </row>
    <row r="3713" spans="2:7" x14ac:dyDescent="0.35">
      <c r="B3713" s="191">
        <v>44032</v>
      </c>
      <c r="C3713" s="72">
        <v>403.63</v>
      </c>
      <c r="D3713" s="192">
        <f t="shared" si="116"/>
        <v>-0.51646600778676244</v>
      </c>
      <c r="E3713">
        <v>2.4781304983534369E-4</v>
      </c>
      <c r="F3713">
        <v>3710</v>
      </c>
      <c r="G3713">
        <f t="shared" ca="1" si="117"/>
        <v>-2.4309713013506932E-2</v>
      </c>
    </row>
    <row r="3714" spans="2:7" x14ac:dyDescent="0.35">
      <c r="B3714" s="191">
        <v>44445</v>
      </c>
      <c r="C3714" s="72">
        <v>834.75</v>
      </c>
      <c r="D3714" s="192">
        <f t="shared" si="116"/>
        <v>16.666666666666668</v>
      </c>
      <c r="E3714">
        <v>2.2766487730074836E-4</v>
      </c>
      <c r="F3714">
        <v>3711</v>
      </c>
      <c r="G3714">
        <f t="shared" ca="1" si="117"/>
        <v>-3.3959916625222145E-2</v>
      </c>
    </row>
    <row r="3715" spans="2:7" x14ac:dyDescent="0.35">
      <c r="B3715" s="191">
        <v>39813</v>
      </c>
      <c r="C3715" s="72">
        <v>47.25</v>
      </c>
      <c r="D3715" s="192">
        <f t="shared" si="116"/>
        <v>-0.96014373560746002</v>
      </c>
      <c r="E3715">
        <v>2.116850127009684E-4</v>
      </c>
      <c r="F3715">
        <v>3712</v>
      </c>
      <c r="G3715">
        <f t="shared" ca="1" si="117"/>
        <v>2.5045143769294433E-2</v>
      </c>
    </row>
    <row r="3716" spans="2:7" x14ac:dyDescent="0.35">
      <c r="B3716" s="191">
        <v>45546</v>
      </c>
      <c r="C3716" s="72">
        <v>1185.51</v>
      </c>
      <c r="D3716" s="192">
        <f t="shared" ref="D3716:D3779" si="118">C3716/C3717-1</f>
        <v>0.63097940484543313</v>
      </c>
      <c r="E3716">
        <v>2.1092418541068803E-4</v>
      </c>
      <c r="F3716">
        <v>3713</v>
      </c>
      <c r="G3716">
        <f t="shared" ca="1" si="117"/>
        <v>-3.7702532649515944E-3</v>
      </c>
    </row>
    <row r="3717" spans="2:7" x14ac:dyDescent="0.35">
      <c r="B3717" s="191">
        <v>44372</v>
      </c>
      <c r="C3717" s="72">
        <v>726.87</v>
      </c>
      <c r="D3717" s="192">
        <f t="shared" si="118"/>
        <v>2.6908195389458718</v>
      </c>
      <c r="E3717">
        <v>2.0640686922046569E-4</v>
      </c>
      <c r="F3717">
        <v>3714</v>
      </c>
      <c r="G3717">
        <f t="shared" ref="G3717:G3780" ca="1" si="119">_xlfn.NORM.INV(RAND(),M$5,M$6)</f>
        <v>3.1185956335758575E-2</v>
      </c>
    </row>
    <row r="3718" spans="2:7" x14ac:dyDescent="0.35">
      <c r="B3718" s="191">
        <v>43454</v>
      </c>
      <c r="C3718" s="72">
        <v>196.94</v>
      </c>
      <c r="D3718" s="192">
        <f t="shared" si="118"/>
        <v>2.6893967778194079</v>
      </c>
      <c r="E3718">
        <v>2.0314880650063039E-4</v>
      </c>
      <c r="F3718">
        <v>3715</v>
      </c>
      <c r="G3718">
        <f t="shared" ca="1" si="119"/>
        <v>2.2373437499601505E-2</v>
      </c>
    </row>
    <row r="3719" spans="2:7" x14ac:dyDescent="0.35">
      <c r="B3719" s="191">
        <v>39093</v>
      </c>
      <c r="C3719" s="72">
        <v>53.38</v>
      </c>
      <c r="D3719" s="192">
        <f t="shared" si="118"/>
        <v>-0.95087473886675067</v>
      </c>
      <c r="E3719">
        <v>1.873711823121571E-4</v>
      </c>
      <c r="F3719">
        <v>3716</v>
      </c>
      <c r="G3719">
        <f t="shared" ca="1" si="119"/>
        <v>4.3882983569476404E-3</v>
      </c>
    </row>
    <row r="3720" spans="2:7" x14ac:dyDescent="0.35">
      <c r="B3720" s="191">
        <v>45840</v>
      </c>
      <c r="C3720" s="72">
        <v>1086.6099999999999</v>
      </c>
      <c r="D3720" s="192">
        <f t="shared" si="118"/>
        <v>-2.177709758732449E-2</v>
      </c>
      <c r="E3720">
        <v>1.8409256173979038E-4</v>
      </c>
      <c r="F3720">
        <v>3717</v>
      </c>
      <c r="G3720">
        <f t="shared" ca="1" si="119"/>
        <v>-2.8497236026134527E-2</v>
      </c>
    </row>
    <row r="3721" spans="2:7" x14ac:dyDescent="0.35">
      <c r="B3721" s="191">
        <v>45938</v>
      </c>
      <c r="C3721" s="72">
        <v>1110.8</v>
      </c>
      <c r="D3721" s="192">
        <f t="shared" si="118"/>
        <v>0.3244464581669031</v>
      </c>
      <c r="E3721">
        <v>1.8008283810555525E-4</v>
      </c>
      <c r="F3721">
        <v>3718</v>
      </c>
      <c r="G3721">
        <f t="shared" ca="1" si="119"/>
        <v>-1.9955147614302667E-2</v>
      </c>
    </row>
    <row r="3722" spans="2:7" x14ac:dyDescent="0.35">
      <c r="B3722" s="191">
        <v>44456</v>
      </c>
      <c r="C3722" s="72">
        <v>838.69</v>
      </c>
      <c r="D3722" s="192">
        <f t="shared" si="118"/>
        <v>1.9032470229853229</v>
      </c>
      <c r="E3722">
        <v>1.7888234312035678E-4</v>
      </c>
      <c r="F3722">
        <v>3719</v>
      </c>
      <c r="G3722">
        <f t="shared" ca="1" si="119"/>
        <v>1.3495034226081688E-2</v>
      </c>
    </row>
    <row r="3723" spans="2:7" x14ac:dyDescent="0.35">
      <c r="B3723" s="191">
        <v>43103</v>
      </c>
      <c r="C3723" s="72">
        <v>288.88</v>
      </c>
      <c r="D3723" s="192">
        <f t="shared" si="118"/>
        <v>3.5978035970077986</v>
      </c>
      <c r="E3723">
        <v>1.7311221133553545E-4</v>
      </c>
      <c r="F3723">
        <v>3720</v>
      </c>
      <c r="G3723">
        <f t="shared" ca="1" si="119"/>
        <v>3.8106081190305861E-2</v>
      </c>
    </row>
    <row r="3724" spans="2:7" x14ac:dyDescent="0.35">
      <c r="B3724" s="191">
        <v>39540</v>
      </c>
      <c r="C3724" s="72">
        <v>62.83</v>
      </c>
      <c r="D3724" s="192">
        <f t="shared" si="118"/>
        <v>-8.99053627760249E-3</v>
      </c>
      <c r="E3724">
        <v>1.5918497293854195E-4</v>
      </c>
      <c r="F3724">
        <v>3721</v>
      </c>
      <c r="G3724">
        <f t="shared" ca="1" si="119"/>
        <v>2.2787770546509004E-2</v>
      </c>
    </row>
    <row r="3725" spans="2:7" x14ac:dyDescent="0.35">
      <c r="B3725" s="191">
        <v>39359</v>
      </c>
      <c r="C3725" s="72">
        <v>63.4</v>
      </c>
      <c r="D3725" s="192">
        <f t="shared" si="118"/>
        <v>-7.526254375729291E-2</v>
      </c>
      <c r="E3725">
        <v>1.5775358889413837E-4</v>
      </c>
      <c r="F3725">
        <v>3722</v>
      </c>
      <c r="G3725">
        <f t="shared" ca="1" si="119"/>
        <v>-3.6658426834156467E-2</v>
      </c>
    </row>
    <row r="3726" spans="2:7" x14ac:dyDescent="0.35">
      <c r="B3726" s="191">
        <v>38730</v>
      </c>
      <c r="C3726" s="72">
        <v>68.56</v>
      </c>
      <c r="D3726" s="192">
        <f t="shared" si="118"/>
        <v>-6.7210884353741451E-2</v>
      </c>
      <c r="E3726">
        <v>1.4587892049600093E-4</v>
      </c>
      <c r="F3726">
        <v>3723</v>
      </c>
      <c r="G3726">
        <f t="shared" ca="1" si="119"/>
        <v>2.5750268807180884E-2</v>
      </c>
    </row>
    <row r="3727" spans="2:7" x14ac:dyDescent="0.35">
      <c r="B3727" s="191">
        <v>40078</v>
      </c>
      <c r="C3727" s="72">
        <v>73.5</v>
      </c>
      <c r="D3727" s="192">
        <f t="shared" si="118"/>
        <v>-0.90522732547644225</v>
      </c>
      <c r="E3727">
        <v>1.3607293509321217E-4</v>
      </c>
      <c r="F3727">
        <v>3724</v>
      </c>
      <c r="G3727">
        <f t="shared" ca="1" si="119"/>
        <v>4.6156257445226744E-2</v>
      </c>
    </row>
    <row r="3728" spans="2:7" x14ac:dyDescent="0.35">
      <c r="B3728" s="191">
        <v>44799</v>
      </c>
      <c r="C3728" s="72">
        <v>775.54</v>
      </c>
      <c r="D3728" s="192">
        <f t="shared" si="118"/>
        <v>1.6421803121846379E-2</v>
      </c>
      <c r="E3728">
        <v>1.2895904260790125E-4</v>
      </c>
      <c r="F3728">
        <v>3725</v>
      </c>
      <c r="G3728">
        <f t="shared" ca="1" si="119"/>
        <v>1.9727985999604573E-2</v>
      </c>
    </row>
    <row r="3729" spans="2:7" x14ac:dyDescent="0.35">
      <c r="B3729" s="191">
        <v>45055</v>
      </c>
      <c r="C3729" s="72">
        <v>763.01</v>
      </c>
      <c r="D3729" s="192">
        <f t="shared" si="118"/>
        <v>-0.28302010900206731</v>
      </c>
      <c r="E3729">
        <v>1.1796780789596895E-4</v>
      </c>
      <c r="F3729">
        <v>3726</v>
      </c>
      <c r="G3729">
        <f t="shared" ca="1" si="119"/>
        <v>-1.5642925307145606E-2</v>
      </c>
    </row>
    <row r="3730" spans="2:7" x14ac:dyDescent="0.35">
      <c r="B3730" s="191">
        <v>45869</v>
      </c>
      <c r="C3730" s="72">
        <v>1064.2</v>
      </c>
      <c r="D3730" s="192">
        <f t="shared" si="118"/>
        <v>1.0567033221885089</v>
      </c>
      <c r="E3730">
        <v>9.3976130063122554E-5</v>
      </c>
      <c r="F3730">
        <v>3727</v>
      </c>
      <c r="G3730">
        <f t="shared" ca="1" si="119"/>
        <v>3.7704190979462752E-2</v>
      </c>
    </row>
    <row r="3731" spans="2:7" x14ac:dyDescent="0.35">
      <c r="B3731" s="191">
        <v>44090</v>
      </c>
      <c r="C3731" s="72">
        <v>517.42999999999995</v>
      </c>
      <c r="D3731" s="192">
        <f t="shared" si="118"/>
        <v>-0.56614737053930786</v>
      </c>
      <c r="E3731">
        <v>7.7311119271561424E-5</v>
      </c>
      <c r="F3731">
        <v>3728</v>
      </c>
      <c r="G3731">
        <f t="shared" ca="1" si="119"/>
        <v>2.9334862998434671E-2</v>
      </c>
    </row>
    <row r="3732" spans="2:7" x14ac:dyDescent="0.35">
      <c r="B3732" s="191">
        <v>45559</v>
      </c>
      <c r="C3732" s="72">
        <v>1192.6400000000001</v>
      </c>
      <c r="D3732" s="192">
        <f t="shared" si="118"/>
        <v>0.72207462169342751</v>
      </c>
      <c r="E3732">
        <v>7.5468533814238015E-5</v>
      </c>
      <c r="F3732">
        <v>3729</v>
      </c>
      <c r="G3732">
        <f t="shared" ca="1" si="119"/>
        <v>-1.6940463206069085E-2</v>
      </c>
    </row>
    <row r="3733" spans="2:7" x14ac:dyDescent="0.35">
      <c r="B3733" s="191">
        <v>44981</v>
      </c>
      <c r="C3733" s="72">
        <v>692.56</v>
      </c>
      <c r="D3733" s="192">
        <f t="shared" si="118"/>
        <v>-5.4461055362140853E-2</v>
      </c>
      <c r="E3733">
        <v>7.2201123449522342E-5</v>
      </c>
      <c r="F3733">
        <v>3730</v>
      </c>
      <c r="G3733">
        <f t="shared" ca="1" si="119"/>
        <v>1.2573205708313103E-2</v>
      </c>
    </row>
    <row r="3734" spans="2:7" x14ac:dyDescent="0.35">
      <c r="B3734" s="191">
        <v>44847</v>
      </c>
      <c r="C3734" s="72">
        <v>732.45</v>
      </c>
      <c r="D3734" s="192">
        <f t="shared" si="118"/>
        <v>-0.391955835962145</v>
      </c>
      <c r="E3734">
        <v>5.4614218812032433E-5</v>
      </c>
      <c r="F3734">
        <v>3731</v>
      </c>
      <c r="G3734">
        <f t="shared" ca="1" si="119"/>
        <v>1.6037715110908777E-3</v>
      </c>
    </row>
    <row r="3735" spans="2:7" x14ac:dyDescent="0.35">
      <c r="B3735" s="191">
        <v>46170</v>
      </c>
      <c r="C3735" s="72">
        <v>1204.5999999999999</v>
      </c>
      <c r="D3735" s="192">
        <f t="shared" si="118"/>
        <v>6.1321585903083564E-2</v>
      </c>
      <c r="E3735">
        <v>0</v>
      </c>
      <c r="F3735">
        <v>3732</v>
      </c>
      <c r="G3735">
        <f t="shared" ca="1" si="119"/>
        <v>5.4204330781873677E-3</v>
      </c>
    </row>
    <row r="3736" spans="2:7" x14ac:dyDescent="0.35">
      <c r="B3736" s="191">
        <v>46143</v>
      </c>
      <c r="C3736" s="72">
        <v>1135</v>
      </c>
      <c r="D3736" s="192">
        <f t="shared" si="118"/>
        <v>-2.2874213349173944E-2</v>
      </c>
      <c r="E3736">
        <v>0</v>
      </c>
      <c r="F3736">
        <v>3733</v>
      </c>
      <c r="G3736">
        <f t="shared" ca="1" si="119"/>
        <v>2.9797181178268045E-2</v>
      </c>
    </row>
    <row r="3737" spans="2:7" x14ac:dyDescent="0.35">
      <c r="B3737" s="191">
        <v>46037</v>
      </c>
      <c r="C3737" s="72">
        <v>1161.57</v>
      </c>
      <c r="D3737" s="192">
        <f t="shared" si="118"/>
        <v>0.1126469151412397</v>
      </c>
      <c r="E3737">
        <v>0</v>
      </c>
      <c r="F3737">
        <v>3734</v>
      </c>
      <c r="G3737">
        <f t="shared" ca="1" si="119"/>
        <v>-3.9602294144159618E-2</v>
      </c>
    </row>
    <row r="3738" spans="2:7" x14ac:dyDescent="0.35">
      <c r="B3738" s="191">
        <v>45876</v>
      </c>
      <c r="C3738" s="72">
        <v>1043.97</v>
      </c>
      <c r="D3738" s="192">
        <f t="shared" si="118"/>
        <v>0.12776277411688453</v>
      </c>
      <c r="E3738">
        <v>0</v>
      </c>
      <c r="F3738">
        <v>3735</v>
      </c>
      <c r="G3738">
        <f t="shared" ca="1" si="119"/>
        <v>8.6267096802978924E-3</v>
      </c>
    </row>
    <row r="3739" spans="2:7" x14ac:dyDescent="0.35">
      <c r="B3739" s="191">
        <v>45734</v>
      </c>
      <c r="C3739" s="72">
        <v>925.7</v>
      </c>
      <c r="D3739" s="192">
        <f t="shared" si="118"/>
        <v>1.7275104947361619E-2</v>
      </c>
      <c r="E3739">
        <v>0</v>
      </c>
      <c r="F3739">
        <v>3736</v>
      </c>
      <c r="G3739">
        <f t="shared" ca="1" si="119"/>
        <v>-3.2218361399014585E-3</v>
      </c>
    </row>
    <row r="3740" spans="2:7" x14ac:dyDescent="0.35">
      <c r="B3740" s="191">
        <v>45250</v>
      </c>
      <c r="C3740" s="72">
        <v>909.98</v>
      </c>
      <c r="D3740" s="192">
        <f t="shared" si="118"/>
        <v>0.17007624950174227</v>
      </c>
      <c r="E3740">
        <v>0</v>
      </c>
      <c r="F3740">
        <v>3737</v>
      </c>
      <c r="G3740">
        <f t="shared" ca="1" si="119"/>
        <v>-4.8404607871401946E-2</v>
      </c>
    </row>
    <row r="3741" spans="2:7" x14ac:dyDescent="0.35">
      <c r="B3741" s="191">
        <v>44825</v>
      </c>
      <c r="C3741" s="72">
        <v>777.71</v>
      </c>
      <c r="D3741" s="192">
        <f t="shared" si="118"/>
        <v>0.4943317193144261</v>
      </c>
      <c r="E3741">
        <v>0</v>
      </c>
      <c r="F3741">
        <v>3738</v>
      </c>
      <c r="G3741">
        <f t="shared" ca="1" si="119"/>
        <v>1.5276883968358537E-2</v>
      </c>
    </row>
    <row r="3742" spans="2:7" x14ac:dyDescent="0.35">
      <c r="B3742" s="191">
        <v>44068</v>
      </c>
      <c r="C3742" s="72">
        <v>520.44000000000005</v>
      </c>
      <c r="D3742" s="192">
        <f t="shared" si="118"/>
        <v>0.33566020787886597</v>
      </c>
      <c r="E3742">
        <v>0</v>
      </c>
      <c r="F3742">
        <v>3739</v>
      </c>
      <c r="G3742">
        <f t="shared" ca="1" si="119"/>
        <v>3.1411151382798624E-2</v>
      </c>
    </row>
    <row r="3743" spans="2:7" x14ac:dyDescent="0.35">
      <c r="B3743" s="191">
        <v>44039</v>
      </c>
      <c r="C3743" s="72">
        <v>389.65</v>
      </c>
      <c r="D3743" s="192">
        <f t="shared" si="118"/>
        <v>0.56109775641025639</v>
      </c>
      <c r="E3743">
        <v>0</v>
      </c>
      <c r="F3743">
        <v>3740</v>
      </c>
      <c r="G3743">
        <f t="shared" ca="1" si="119"/>
        <v>-1.679984932671914E-2</v>
      </c>
    </row>
    <row r="3744" spans="2:7" x14ac:dyDescent="0.35">
      <c r="B3744" s="191">
        <v>43655</v>
      </c>
      <c r="C3744" s="72">
        <v>249.6</v>
      </c>
      <c r="D3744" s="192">
        <f t="shared" si="118"/>
        <v>-1.8134613115141085E-2</v>
      </c>
      <c r="E3744">
        <v>0</v>
      </c>
      <c r="F3744">
        <v>3741</v>
      </c>
      <c r="G3744">
        <f t="shared" ca="1" si="119"/>
        <v>-1.317552413597956E-2</v>
      </c>
    </row>
    <row r="3745" spans="2:7" x14ac:dyDescent="0.35">
      <c r="B3745" s="191">
        <v>43202</v>
      </c>
      <c r="C3745" s="72">
        <v>254.21</v>
      </c>
      <c r="D3745" s="192">
        <f t="shared" si="118"/>
        <v>-9.9918563891937873E-2</v>
      </c>
      <c r="E3745">
        <v>0</v>
      </c>
      <c r="F3745">
        <v>3742</v>
      </c>
      <c r="G3745">
        <f t="shared" ca="1" si="119"/>
        <v>-1.6449915940683679E-2</v>
      </c>
    </row>
    <row r="3746" spans="2:7" x14ac:dyDescent="0.35">
      <c r="B3746" s="191">
        <v>43125</v>
      </c>
      <c r="C3746" s="72">
        <v>282.43</v>
      </c>
      <c r="D3746" s="192">
        <f t="shared" si="118"/>
        <v>1.2125342734038385</v>
      </c>
      <c r="E3746">
        <v>0</v>
      </c>
      <c r="F3746">
        <v>3743</v>
      </c>
      <c r="G3746">
        <f t="shared" ca="1" si="119"/>
        <v>-4.0135878993649343E-2</v>
      </c>
    </row>
    <row r="3747" spans="2:7" x14ac:dyDescent="0.35">
      <c r="B3747" s="191">
        <v>42787</v>
      </c>
      <c r="C3747" s="72">
        <v>127.65</v>
      </c>
      <c r="D3747" s="192">
        <f t="shared" si="118"/>
        <v>0.13780194313218663</v>
      </c>
      <c r="E3747">
        <v>0</v>
      </c>
      <c r="F3747">
        <v>3744</v>
      </c>
      <c r="G3747">
        <f t="shared" ca="1" si="119"/>
        <v>3.4595022711486061E-2</v>
      </c>
    </row>
    <row r="3748" spans="2:7" x14ac:dyDescent="0.35">
      <c r="B3748" s="191">
        <v>42739</v>
      </c>
      <c r="C3748" s="72">
        <v>112.19</v>
      </c>
      <c r="D3748" s="192">
        <f t="shared" si="118"/>
        <v>1.2494422132975913E-3</v>
      </c>
      <c r="E3748">
        <v>0</v>
      </c>
      <c r="F3748">
        <v>3745</v>
      </c>
      <c r="G3748">
        <f t="shared" ca="1" si="119"/>
        <v>-3.3336676478093512E-2</v>
      </c>
    </row>
    <row r="3749" spans="2:7" x14ac:dyDescent="0.35">
      <c r="B3749" s="191">
        <v>42723</v>
      </c>
      <c r="C3749" s="72">
        <v>112.05</v>
      </c>
      <c r="D3749" s="192">
        <f t="shared" si="118"/>
        <v>7.6438848920863389E-3</v>
      </c>
      <c r="E3749">
        <v>0</v>
      </c>
      <c r="F3749">
        <v>3746</v>
      </c>
      <c r="G3749">
        <f t="shared" ca="1" si="119"/>
        <v>3.8174947111864567E-2</v>
      </c>
    </row>
    <row r="3750" spans="2:7" x14ac:dyDescent="0.35">
      <c r="B3750" s="191">
        <v>42717</v>
      </c>
      <c r="C3750" s="72">
        <v>111.2</v>
      </c>
      <c r="D3750" s="192">
        <f t="shared" si="118"/>
        <v>-0.13253763944145402</v>
      </c>
      <c r="E3750">
        <v>0</v>
      </c>
      <c r="F3750">
        <v>3747</v>
      </c>
      <c r="G3750">
        <f t="shared" ca="1" si="119"/>
        <v>-5.3830564249066288E-3</v>
      </c>
    </row>
    <row r="3751" spans="2:7" x14ac:dyDescent="0.35">
      <c r="B3751" s="191">
        <v>42621</v>
      </c>
      <c r="C3751" s="72">
        <v>128.19</v>
      </c>
      <c r="D3751" s="192">
        <f t="shared" si="118"/>
        <v>8.9773017087477758E-2</v>
      </c>
      <c r="E3751">
        <v>0</v>
      </c>
      <c r="F3751">
        <v>3748</v>
      </c>
      <c r="G3751">
        <f t="shared" ca="1" si="119"/>
        <v>-1.0695082452311407E-2</v>
      </c>
    </row>
    <row r="3752" spans="2:7" x14ac:dyDescent="0.35">
      <c r="B3752" s="191">
        <v>42566</v>
      </c>
      <c r="C3752" s="72">
        <v>117.63</v>
      </c>
      <c r="D3752" s="192">
        <f t="shared" si="118"/>
        <v>6.5029519979462602E-3</v>
      </c>
      <c r="E3752">
        <v>0</v>
      </c>
      <c r="F3752">
        <v>3749</v>
      </c>
      <c r="G3752">
        <f t="shared" ca="1" si="119"/>
        <v>4.8988804957268836E-5</v>
      </c>
    </row>
    <row r="3753" spans="2:7" x14ac:dyDescent="0.35">
      <c r="B3753" s="191">
        <v>42312</v>
      </c>
      <c r="C3753" s="72">
        <v>116.87</v>
      </c>
      <c r="D3753" s="192">
        <f t="shared" si="118"/>
        <v>-0.14393495458540873</v>
      </c>
      <c r="E3753">
        <v>0</v>
      </c>
      <c r="F3753">
        <v>3750</v>
      </c>
      <c r="G3753">
        <f t="shared" ca="1" si="119"/>
        <v>-1.4507047107271758E-2</v>
      </c>
    </row>
    <row r="3754" spans="2:7" x14ac:dyDescent="0.35">
      <c r="B3754" s="191">
        <v>41927</v>
      </c>
      <c r="C3754" s="72">
        <v>136.52000000000001</v>
      </c>
      <c r="D3754" s="192">
        <f t="shared" si="118"/>
        <v>6.1168840739922459E-3</v>
      </c>
      <c r="E3754">
        <v>0</v>
      </c>
      <c r="F3754">
        <v>3751</v>
      </c>
      <c r="G3754">
        <f t="shared" ca="1" si="119"/>
        <v>-2.0621048308522016E-2</v>
      </c>
    </row>
    <row r="3755" spans="2:7" x14ac:dyDescent="0.35">
      <c r="B3755" s="191">
        <v>41876</v>
      </c>
      <c r="C3755" s="72">
        <v>135.69</v>
      </c>
      <c r="D3755" s="192">
        <f t="shared" si="118"/>
        <v>1.0274737547464774E-2</v>
      </c>
      <c r="E3755">
        <v>0</v>
      </c>
      <c r="F3755">
        <v>3752</v>
      </c>
      <c r="G3755">
        <f t="shared" ca="1" si="119"/>
        <v>-2.3722051317416327E-2</v>
      </c>
    </row>
    <row r="3756" spans="2:7" x14ac:dyDescent="0.35">
      <c r="B3756" s="191">
        <v>41753</v>
      </c>
      <c r="C3756" s="72">
        <v>134.31</v>
      </c>
      <c r="D3756" s="192">
        <f t="shared" si="118"/>
        <v>2.6677878000305855E-2</v>
      </c>
      <c r="E3756">
        <v>0</v>
      </c>
      <c r="F3756">
        <v>3753</v>
      </c>
      <c r="G3756">
        <f t="shared" ca="1" si="119"/>
        <v>-1.0804731265470449E-2</v>
      </c>
    </row>
    <row r="3757" spans="2:7" x14ac:dyDescent="0.35">
      <c r="B3757" s="191">
        <v>41654</v>
      </c>
      <c r="C3757" s="72">
        <v>130.82</v>
      </c>
      <c r="D3757" s="192">
        <f t="shared" si="118"/>
        <v>-5.442717744850023E-2</v>
      </c>
      <c r="E3757">
        <v>0</v>
      </c>
      <c r="F3757">
        <v>3754</v>
      </c>
      <c r="G3757">
        <f t="shared" ca="1" si="119"/>
        <v>-4.0067363300529311E-2</v>
      </c>
    </row>
    <row r="3758" spans="2:7" x14ac:dyDescent="0.35">
      <c r="B3758" s="191">
        <v>41239</v>
      </c>
      <c r="C3758" s="72">
        <v>138.35</v>
      </c>
      <c r="D3758" s="192">
        <f t="shared" si="118"/>
        <v>0.22034047808062085</v>
      </c>
      <c r="E3758">
        <v>0</v>
      </c>
      <c r="F3758">
        <v>3755</v>
      </c>
      <c r="G3758">
        <f t="shared" ca="1" si="119"/>
        <v>-8.7671023992746053E-3</v>
      </c>
    </row>
    <row r="3759" spans="2:7" x14ac:dyDescent="0.35">
      <c r="B3759" s="191">
        <v>41137</v>
      </c>
      <c r="C3759" s="72">
        <v>113.37</v>
      </c>
      <c r="D3759" s="192">
        <f t="shared" si="118"/>
        <v>0.46529662659945714</v>
      </c>
      <c r="E3759">
        <v>0</v>
      </c>
      <c r="F3759">
        <v>3756</v>
      </c>
      <c r="G3759">
        <f t="shared" ca="1" si="119"/>
        <v>-1.4479659160029216E-2</v>
      </c>
    </row>
    <row r="3760" spans="2:7" x14ac:dyDescent="0.35">
      <c r="B3760" s="191">
        <v>40920</v>
      </c>
      <c r="C3760" s="72">
        <v>77.37</v>
      </c>
      <c r="D3760" s="192">
        <f t="shared" si="118"/>
        <v>3.1050106609808115E-2</v>
      </c>
      <c r="E3760">
        <v>0</v>
      </c>
      <c r="F3760">
        <v>3757</v>
      </c>
      <c r="G3760">
        <f t="shared" ca="1" si="119"/>
        <v>3.2310883557557894E-2</v>
      </c>
    </row>
    <row r="3761" spans="2:7" x14ac:dyDescent="0.35">
      <c r="B3761" s="191">
        <v>40907</v>
      </c>
      <c r="C3761" s="72">
        <v>75.040000000000006</v>
      </c>
      <c r="D3761" s="192">
        <f t="shared" si="118"/>
        <v>1.5701136978884866E-2</v>
      </c>
      <c r="E3761">
        <v>0</v>
      </c>
      <c r="F3761">
        <v>3758</v>
      </c>
      <c r="G3761">
        <f t="shared" ca="1" si="119"/>
        <v>2.8106487763319018E-3</v>
      </c>
    </row>
    <row r="3762" spans="2:7" x14ac:dyDescent="0.35">
      <c r="B3762" s="191">
        <v>40903</v>
      </c>
      <c r="C3762" s="72">
        <v>73.88</v>
      </c>
      <c r="D3762" s="192">
        <f t="shared" si="118"/>
        <v>1.3165112452002026E-2</v>
      </c>
      <c r="E3762">
        <v>0</v>
      </c>
      <c r="F3762">
        <v>3759</v>
      </c>
      <c r="G3762">
        <f t="shared" ca="1" si="119"/>
        <v>4.3499598431067158E-4</v>
      </c>
    </row>
    <row r="3763" spans="2:7" x14ac:dyDescent="0.35">
      <c r="B3763" s="191">
        <v>40835</v>
      </c>
      <c r="C3763" s="72">
        <v>72.92</v>
      </c>
      <c r="D3763" s="192">
        <f t="shared" si="118"/>
        <v>-0.20962497290266635</v>
      </c>
      <c r="E3763">
        <v>0</v>
      </c>
      <c r="F3763">
        <v>3760</v>
      </c>
      <c r="G3763">
        <f t="shared" ca="1" si="119"/>
        <v>1.0129148543725633E-2</v>
      </c>
    </row>
    <row r="3764" spans="2:7" x14ac:dyDescent="0.35">
      <c r="B3764" s="191">
        <v>40512</v>
      </c>
      <c r="C3764" s="72">
        <v>92.26</v>
      </c>
      <c r="D3764" s="192">
        <f t="shared" si="118"/>
        <v>5.5606407322654539E-2</v>
      </c>
      <c r="E3764">
        <v>0</v>
      </c>
      <c r="F3764">
        <v>3761</v>
      </c>
      <c r="G3764">
        <f t="shared" ca="1" si="119"/>
        <v>3.932295308000771E-2</v>
      </c>
    </row>
    <row r="3765" spans="2:7" x14ac:dyDescent="0.35">
      <c r="B3765" s="191">
        <v>40333</v>
      </c>
      <c r="C3765" s="72">
        <v>87.4</v>
      </c>
      <c r="D3765" s="192">
        <f t="shared" si="118"/>
        <v>0.21794871794871784</v>
      </c>
      <c r="E3765">
        <v>0</v>
      </c>
      <c r="F3765">
        <v>3762</v>
      </c>
      <c r="G3765">
        <f t="shared" ca="1" si="119"/>
        <v>3.5375486809858469E-3</v>
      </c>
    </row>
    <row r="3766" spans="2:7" x14ac:dyDescent="0.35">
      <c r="B3766" s="191">
        <v>40043</v>
      </c>
      <c r="C3766" s="72">
        <v>71.760000000000005</v>
      </c>
      <c r="D3766" s="192">
        <f t="shared" si="118"/>
        <v>0.86777719937532538</v>
      </c>
      <c r="E3766">
        <v>0</v>
      </c>
      <c r="F3766">
        <v>3763</v>
      </c>
      <c r="G3766">
        <f t="shared" ca="1" si="119"/>
        <v>1.2096181684830121E-2</v>
      </c>
    </row>
    <row r="3767" spans="2:7" x14ac:dyDescent="0.35">
      <c r="B3767" s="191">
        <v>39779</v>
      </c>
      <c r="C3767" s="72">
        <v>38.42</v>
      </c>
      <c r="D3767" s="192">
        <f t="shared" si="118"/>
        <v>-0.28520930232558139</v>
      </c>
      <c r="E3767">
        <v>0</v>
      </c>
      <c r="F3767">
        <v>3764</v>
      </c>
      <c r="G3767">
        <f t="shared" ca="1" si="119"/>
        <v>-3.3822056339799338E-2</v>
      </c>
    </row>
    <row r="3768" spans="2:7" x14ac:dyDescent="0.35">
      <c r="B3768" s="191">
        <v>39098</v>
      </c>
      <c r="C3768" s="72">
        <v>53.75</v>
      </c>
      <c r="D3768" s="192">
        <f t="shared" si="118"/>
        <v>-4.9009200283085641E-2</v>
      </c>
      <c r="E3768">
        <v>0</v>
      </c>
      <c r="F3768">
        <v>3765</v>
      </c>
      <c r="G3768">
        <f t="shared" ca="1" si="119"/>
        <v>-1.0315134585670667E-3</v>
      </c>
    </row>
    <row r="3769" spans="2:7" x14ac:dyDescent="0.35">
      <c r="B3769" s="191">
        <v>38660</v>
      </c>
      <c r="C3769" s="72">
        <v>56.52</v>
      </c>
      <c r="D3769" s="192">
        <f t="shared" si="118"/>
        <v>0.16224552745219012</v>
      </c>
      <c r="E3769">
        <v>0</v>
      </c>
      <c r="F3769">
        <v>3766</v>
      </c>
      <c r="G3769">
        <f t="shared" ca="1" si="119"/>
        <v>-3.2297638692227577E-2</v>
      </c>
    </row>
    <row r="3770" spans="2:7" x14ac:dyDescent="0.35">
      <c r="B3770" s="191">
        <v>38561</v>
      </c>
      <c r="C3770" s="72">
        <v>48.63</v>
      </c>
      <c r="D3770" s="192">
        <f t="shared" si="118"/>
        <v>0.53406940063091501</v>
      </c>
      <c r="E3770">
        <v>0</v>
      </c>
      <c r="F3770">
        <v>3767</v>
      </c>
      <c r="G3770">
        <f t="shared" ca="1" si="119"/>
        <v>-5.6367312670932623E-3</v>
      </c>
    </row>
    <row r="3771" spans="2:7" x14ac:dyDescent="0.35">
      <c r="B3771" s="191">
        <v>38317</v>
      </c>
      <c r="C3771" s="72">
        <v>31.7</v>
      </c>
      <c r="D3771" s="192">
        <f t="shared" si="118"/>
        <v>4.5514511873350871E-2</v>
      </c>
      <c r="E3771">
        <v>0</v>
      </c>
      <c r="F3771">
        <v>3768</v>
      </c>
      <c r="G3771">
        <f t="shared" ca="1" si="119"/>
        <v>2.3774431260170778E-3</v>
      </c>
    </row>
    <row r="3772" spans="2:7" x14ac:dyDescent="0.35">
      <c r="B3772" s="191">
        <v>38306</v>
      </c>
      <c r="C3772" s="72">
        <v>30.32</v>
      </c>
      <c r="D3772" s="192">
        <f t="shared" si="118"/>
        <v>1.3707790036777023E-2</v>
      </c>
      <c r="E3772">
        <v>0</v>
      </c>
      <c r="F3772">
        <v>3769</v>
      </c>
      <c r="G3772">
        <f t="shared" ca="1" si="119"/>
        <v>-1.2014316404675599E-2</v>
      </c>
    </row>
    <row r="3773" spans="2:7" x14ac:dyDescent="0.35">
      <c r="B3773" s="191">
        <v>38282</v>
      </c>
      <c r="C3773" s="72">
        <v>29.91</v>
      </c>
      <c r="D3773" s="192">
        <f t="shared" si="118"/>
        <v>9.0809628008752696E-2</v>
      </c>
      <c r="E3773">
        <v>0</v>
      </c>
      <c r="F3773">
        <v>3770</v>
      </c>
      <c r="G3773">
        <f t="shared" ca="1" si="119"/>
        <v>2.1807780038922458E-2</v>
      </c>
    </row>
    <row r="3774" spans="2:7" x14ac:dyDescent="0.35">
      <c r="B3774" s="191">
        <v>38222</v>
      </c>
      <c r="C3774" s="72">
        <v>27.42</v>
      </c>
      <c r="D3774" s="192">
        <f t="shared" si="118"/>
        <v>-2.1413276231263323E-2</v>
      </c>
      <c r="E3774">
        <v>0</v>
      </c>
      <c r="F3774">
        <v>3771</v>
      </c>
      <c r="G3774">
        <f t="shared" ca="1" si="119"/>
        <v>-1.4409075862214706E-3</v>
      </c>
    </row>
    <row r="3775" spans="2:7" x14ac:dyDescent="0.35">
      <c r="B3775" s="191">
        <v>38215</v>
      </c>
      <c r="C3775" s="72">
        <v>28.02</v>
      </c>
      <c r="D3775" s="192">
        <f t="shared" si="118"/>
        <v>0.21667390360399463</v>
      </c>
      <c r="E3775">
        <v>0</v>
      </c>
      <c r="F3775">
        <v>3772</v>
      </c>
      <c r="G3775">
        <f t="shared" ca="1" si="119"/>
        <v>-5.1615068101124401E-2</v>
      </c>
    </row>
    <row r="3776" spans="2:7" x14ac:dyDescent="0.35">
      <c r="B3776" s="191">
        <v>38142</v>
      </c>
      <c r="C3776" s="72">
        <v>23.03</v>
      </c>
      <c r="D3776" s="192">
        <f t="shared" si="118"/>
        <v>-7.8431372549019551E-2</v>
      </c>
      <c r="E3776">
        <v>0</v>
      </c>
      <c r="F3776">
        <v>3773</v>
      </c>
      <c r="G3776">
        <f t="shared" ca="1" si="119"/>
        <v>1.776114014469203E-3</v>
      </c>
    </row>
    <row r="3777" spans="2:7" x14ac:dyDescent="0.35">
      <c r="B3777" s="191">
        <v>38091</v>
      </c>
      <c r="C3777" s="72">
        <v>24.99</v>
      </c>
      <c r="D3777" s="192">
        <f t="shared" si="118"/>
        <v>6.8862275449101729E-2</v>
      </c>
      <c r="E3777">
        <v>0</v>
      </c>
      <c r="F3777">
        <v>3774</v>
      </c>
      <c r="G3777">
        <f t="shared" ca="1" si="119"/>
        <v>6.2076211392832911E-2</v>
      </c>
    </row>
    <row r="3778" spans="2:7" x14ac:dyDescent="0.35">
      <c r="B3778" s="191">
        <v>38086</v>
      </c>
      <c r="C3778" s="72">
        <v>23.38</v>
      </c>
      <c r="D3778" s="192">
        <f t="shared" si="118"/>
        <v>4.7960555804571925E-2</v>
      </c>
      <c r="E3778">
        <v>0</v>
      </c>
      <c r="F3778">
        <v>3775</v>
      </c>
      <c r="G3778">
        <f t="shared" ca="1" si="119"/>
        <v>7.4803261618657611E-3</v>
      </c>
    </row>
    <row r="3779" spans="2:7" x14ac:dyDescent="0.35">
      <c r="B3779" s="191">
        <v>38065</v>
      </c>
      <c r="C3779" s="72">
        <v>22.31</v>
      </c>
      <c r="D3779" s="192">
        <f t="shared" si="118"/>
        <v>-0.13224426293271108</v>
      </c>
      <c r="E3779">
        <v>0</v>
      </c>
      <c r="F3779">
        <v>3776</v>
      </c>
      <c r="G3779">
        <f t="shared" ca="1" si="119"/>
        <v>3.6989241671182473E-3</v>
      </c>
    </row>
    <row r="3780" spans="2:7" x14ac:dyDescent="0.35">
      <c r="B3780" s="191">
        <v>38048</v>
      </c>
      <c r="C3780" s="72">
        <v>25.71</v>
      </c>
      <c r="D3780" s="192">
        <f t="shared" ref="D3780:D3843" si="120">C3780/C3781-1</f>
        <v>4.7677261613692012E-2</v>
      </c>
      <c r="E3780">
        <v>0</v>
      </c>
      <c r="F3780">
        <v>3777</v>
      </c>
      <c r="G3780">
        <f t="shared" ca="1" si="119"/>
        <v>-2.8028783643110618E-2</v>
      </c>
    </row>
    <row r="3781" spans="2:7" x14ac:dyDescent="0.35">
      <c r="B3781" s="191">
        <v>38019</v>
      </c>
      <c r="C3781" s="72">
        <v>24.54</v>
      </c>
      <c r="D3781" s="192">
        <f t="shared" si="120"/>
        <v>3.1092436974789806E-2</v>
      </c>
      <c r="E3781">
        <v>0</v>
      </c>
      <c r="F3781">
        <v>3778</v>
      </c>
      <c r="G3781">
        <f t="shared" ref="G3781:G3844" ca="1" si="121">_xlfn.NORM.INV(RAND(),M$5,M$6)</f>
        <v>-2.6274731824700612E-2</v>
      </c>
    </row>
    <row r="3782" spans="2:7" x14ac:dyDescent="0.35">
      <c r="B3782" s="191">
        <v>38012</v>
      </c>
      <c r="C3782" s="72">
        <v>23.8</v>
      </c>
      <c r="D3782" s="192">
        <f t="shared" si="120"/>
        <v>5.4964539007092306E-2</v>
      </c>
      <c r="E3782">
        <v>0</v>
      </c>
      <c r="F3782">
        <v>3779</v>
      </c>
      <c r="G3782">
        <f t="shared" ca="1" si="121"/>
        <v>3.7998437083466875E-2</v>
      </c>
    </row>
    <row r="3783" spans="2:7" x14ac:dyDescent="0.35">
      <c r="B3783" s="191">
        <v>37980</v>
      </c>
      <c r="C3783" s="72">
        <v>22.56</v>
      </c>
      <c r="D3783" s="192">
        <f t="shared" si="120"/>
        <v>0.26315789473684204</v>
      </c>
      <c r="E3783">
        <v>0</v>
      </c>
      <c r="F3783">
        <v>3780</v>
      </c>
      <c r="G3783">
        <f t="shared" ca="1" si="121"/>
        <v>4.5709456849309361E-2</v>
      </c>
    </row>
    <row r="3784" spans="2:7" x14ac:dyDescent="0.35">
      <c r="B3784" s="191">
        <v>37951</v>
      </c>
      <c r="C3784" s="72">
        <v>17.86</v>
      </c>
      <c r="D3784" s="192">
        <f t="shared" si="120"/>
        <v>-4.4408774745853474E-2</v>
      </c>
      <c r="E3784">
        <v>0</v>
      </c>
      <c r="F3784">
        <v>3781</v>
      </c>
      <c r="G3784">
        <f t="shared" ca="1" si="121"/>
        <v>-5.7374317813887587E-3</v>
      </c>
    </row>
    <row r="3785" spans="2:7" x14ac:dyDescent="0.35">
      <c r="B3785" s="191">
        <v>37938</v>
      </c>
      <c r="C3785" s="72">
        <v>18.690000000000001</v>
      </c>
      <c r="D3785" s="192">
        <f t="shared" si="120"/>
        <v>0.10395747194329608</v>
      </c>
      <c r="E3785">
        <v>0</v>
      </c>
      <c r="F3785">
        <v>3782</v>
      </c>
      <c r="G3785">
        <f t="shared" ca="1" si="121"/>
        <v>-2.42436558441699E-2</v>
      </c>
    </row>
    <row r="3786" spans="2:7" x14ac:dyDescent="0.35">
      <c r="B3786" s="191">
        <v>37896</v>
      </c>
      <c r="C3786" s="72">
        <v>16.93</v>
      </c>
      <c r="D3786" s="192">
        <f t="shared" si="120"/>
        <v>7.9719387755102122E-2</v>
      </c>
      <c r="E3786">
        <v>0</v>
      </c>
      <c r="F3786">
        <v>3783</v>
      </c>
      <c r="G3786">
        <f t="shared" ca="1" si="121"/>
        <v>-1.4904038122529541E-3</v>
      </c>
    </row>
    <row r="3787" spans="2:7" x14ac:dyDescent="0.35">
      <c r="B3787" s="191">
        <v>37848</v>
      </c>
      <c r="C3787" s="72">
        <v>15.68</v>
      </c>
      <c r="D3787" s="192">
        <f t="shared" si="120"/>
        <v>7.3237508555783704E-2</v>
      </c>
      <c r="E3787">
        <v>0</v>
      </c>
      <c r="F3787">
        <v>3784</v>
      </c>
      <c r="G3787">
        <f t="shared" ca="1" si="121"/>
        <v>1.38717893008266E-2</v>
      </c>
    </row>
    <row r="3788" spans="2:7" x14ac:dyDescent="0.35">
      <c r="B3788" s="191">
        <v>37819</v>
      </c>
      <c r="C3788" s="72">
        <v>14.61</v>
      </c>
      <c r="D3788" s="192">
        <f t="shared" si="120"/>
        <v>-0.1042305334150827</v>
      </c>
      <c r="E3788">
        <v>0</v>
      </c>
      <c r="F3788">
        <v>3785</v>
      </c>
      <c r="G3788">
        <f t="shared" ca="1" si="121"/>
        <v>3.9262897741430831E-2</v>
      </c>
    </row>
    <row r="3789" spans="2:7" x14ac:dyDescent="0.35">
      <c r="B3789" s="191">
        <v>37796</v>
      </c>
      <c r="C3789" s="72">
        <v>16.309999999999999</v>
      </c>
      <c r="D3789" s="192">
        <f t="shared" si="120"/>
        <v>0.20014716703458424</v>
      </c>
      <c r="E3789">
        <v>0</v>
      </c>
      <c r="F3789">
        <v>3786</v>
      </c>
      <c r="G3789">
        <f t="shared" ca="1" si="121"/>
        <v>1.1974880218946698E-2</v>
      </c>
    </row>
    <row r="3790" spans="2:7" x14ac:dyDescent="0.35">
      <c r="B3790" s="191">
        <v>37742</v>
      </c>
      <c r="C3790" s="72">
        <v>13.59</v>
      </c>
      <c r="D3790" s="192">
        <f t="shared" si="120"/>
        <v>0</v>
      </c>
      <c r="E3790">
        <v>0</v>
      </c>
      <c r="F3790">
        <v>3787</v>
      </c>
      <c r="G3790">
        <f t="shared" ca="1" si="121"/>
        <v>4.8508003144598438E-2</v>
      </c>
    </row>
    <row r="3791" spans="2:7" x14ac:dyDescent="0.35">
      <c r="B3791" s="191">
        <v>37741</v>
      </c>
      <c r="C3791" s="72">
        <v>13.59</v>
      </c>
      <c r="D3791" s="192">
        <f t="shared" si="120"/>
        <v>1.1160714285714413E-2</v>
      </c>
      <c r="E3791">
        <v>0</v>
      </c>
      <c r="F3791">
        <v>3788</v>
      </c>
      <c r="G3791">
        <f t="shared" ca="1" si="121"/>
        <v>-2.9200114942360817E-2</v>
      </c>
    </row>
    <row r="3792" spans="2:7" x14ac:dyDescent="0.35">
      <c r="B3792" s="191">
        <v>37729</v>
      </c>
      <c r="C3792" s="72">
        <v>13.44</v>
      </c>
      <c r="D3792" s="192">
        <f t="shared" si="120"/>
        <v>3.0674846625766916E-2</v>
      </c>
      <c r="E3792">
        <v>0</v>
      </c>
      <c r="F3792">
        <v>3789</v>
      </c>
      <c r="G3792">
        <f t="shared" ca="1" si="121"/>
        <v>-1.6055773748015981E-2</v>
      </c>
    </row>
    <row r="3793" spans="2:7" x14ac:dyDescent="0.35">
      <c r="B3793" s="191">
        <v>37721</v>
      </c>
      <c r="C3793" s="72">
        <v>13.04</v>
      </c>
      <c r="D3793" s="192">
        <f t="shared" si="120"/>
        <v>0</v>
      </c>
      <c r="E3793">
        <v>0</v>
      </c>
      <c r="F3793">
        <v>3790</v>
      </c>
      <c r="G3793">
        <f t="shared" ca="1" si="121"/>
        <v>-8.1375097600700928E-4</v>
      </c>
    </row>
    <row r="3794" spans="2:7" x14ac:dyDescent="0.35">
      <c r="B3794" s="191">
        <v>37720</v>
      </c>
      <c r="C3794" s="72">
        <v>13.04</v>
      </c>
      <c r="D3794" s="192">
        <f t="shared" si="120"/>
        <v>-1.2869038607115968E-2</v>
      </c>
      <c r="E3794">
        <v>0</v>
      </c>
      <c r="F3794">
        <v>3791</v>
      </c>
      <c r="G3794">
        <f t="shared" ca="1" si="121"/>
        <v>1.4741931277361205E-2</v>
      </c>
    </row>
    <row r="3795" spans="2:7" x14ac:dyDescent="0.35">
      <c r="B3795" s="191">
        <v>37714</v>
      </c>
      <c r="C3795" s="72">
        <v>13.21</v>
      </c>
      <c r="D3795" s="192">
        <f t="shared" si="120"/>
        <v>0.11854360711261647</v>
      </c>
      <c r="E3795">
        <v>0</v>
      </c>
      <c r="F3795">
        <v>3792</v>
      </c>
      <c r="G3795">
        <f t="shared" ca="1" si="121"/>
        <v>2.440470647411886E-2</v>
      </c>
    </row>
    <row r="3796" spans="2:7" x14ac:dyDescent="0.35">
      <c r="B3796" s="191">
        <v>37698</v>
      </c>
      <c r="C3796" s="72">
        <v>11.81</v>
      </c>
      <c r="D3796" s="192">
        <f t="shared" si="120"/>
        <v>5.106382978723456E-3</v>
      </c>
      <c r="E3796">
        <v>0</v>
      </c>
      <c r="F3796">
        <v>3793</v>
      </c>
      <c r="G3796">
        <f t="shared" ca="1" si="121"/>
        <v>-2.5984914449784444E-2</v>
      </c>
    </row>
    <row r="3797" spans="2:7" x14ac:dyDescent="0.35">
      <c r="B3797" s="191">
        <v>37694</v>
      </c>
      <c r="C3797" s="72">
        <v>11.75</v>
      </c>
      <c r="D3797" s="192">
        <f t="shared" si="120"/>
        <v>-3.4511092851273628E-2</v>
      </c>
      <c r="E3797">
        <v>0</v>
      </c>
      <c r="F3797">
        <v>3794</v>
      </c>
      <c r="G3797">
        <f t="shared" ca="1" si="121"/>
        <v>-1.010108244430559E-2</v>
      </c>
    </row>
    <row r="3798" spans="2:7" x14ac:dyDescent="0.35">
      <c r="B3798" s="191">
        <v>37679</v>
      </c>
      <c r="C3798" s="72">
        <v>12.17</v>
      </c>
      <c r="D3798" s="192">
        <f t="shared" si="120"/>
        <v>0.11549037580201649</v>
      </c>
      <c r="E3798">
        <v>0</v>
      </c>
      <c r="F3798">
        <v>3795</v>
      </c>
      <c r="G3798">
        <f t="shared" ca="1" si="121"/>
        <v>2.2039502890896744E-2</v>
      </c>
    </row>
    <row r="3799" spans="2:7" x14ac:dyDescent="0.35">
      <c r="B3799" s="191">
        <v>37665</v>
      </c>
      <c r="C3799" s="72">
        <v>10.91</v>
      </c>
      <c r="D3799" s="192">
        <f t="shared" si="120"/>
        <v>-7.06984667802385E-2</v>
      </c>
      <c r="E3799">
        <v>0</v>
      </c>
      <c r="F3799">
        <v>3796</v>
      </c>
      <c r="G3799">
        <f t="shared" ca="1" si="121"/>
        <v>-2.9608200112711723E-2</v>
      </c>
    </row>
    <row r="3800" spans="2:7" x14ac:dyDescent="0.35">
      <c r="B3800" s="191">
        <v>37644</v>
      </c>
      <c r="C3800" s="72">
        <v>11.74</v>
      </c>
      <c r="D3800" s="192">
        <f t="shared" si="120"/>
        <v>1.9982623805386623E-2</v>
      </c>
      <c r="E3800">
        <v>0</v>
      </c>
      <c r="F3800">
        <v>3797</v>
      </c>
      <c r="G3800">
        <f t="shared" ca="1" si="121"/>
        <v>-2.5635679997362496E-2</v>
      </c>
    </row>
    <row r="3801" spans="2:7" x14ac:dyDescent="0.35">
      <c r="B3801" s="191">
        <v>37641</v>
      </c>
      <c r="C3801" s="72">
        <v>11.51</v>
      </c>
      <c r="D3801" s="192">
        <f t="shared" si="120"/>
        <v>-6.0449050086356371E-3</v>
      </c>
      <c r="E3801">
        <v>0</v>
      </c>
      <c r="F3801">
        <v>3798</v>
      </c>
      <c r="G3801">
        <f t="shared" ca="1" si="121"/>
        <v>-3.8635463705850282E-3</v>
      </c>
    </row>
    <row r="3802" spans="2:7" x14ac:dyDescent="0.35">
      <c r="B3802" s="191">
        <v>37615</v>
      </c>
      <c r="C3802" s="72">
        <v>11.58</v>
      </c>
      <c r="D3802" s="192">
        <f t="shared" si="120"/>
        <v>6.5317387304507868E-2</v>
      </c>
      <c r="E3802">
        <v>0</v>
      </c>
      <c r="F3802">
        <v>3799</v>
      </c>
      <c r="G3802">
        <f t="shared" ca="1" si="121"/>
        <v>-4.3660378961213895E-3</v>
      </c>
    </row>
    <row r="3803" spans="2:7" x14ac:dyDescent="0.35">
      <c r="B3803" s="191">
        <v>37579</v>
      </c>
      <c r="C3803" s="72">
        <v>10.87</v>
      </c>
      <c r="D3803" s="192">
        <f t="shared" si="120"/>
        <v>6.15234375E-2</v>
      </c>
      <c r="E3803">
        <v>0</v>
      </c>
      <c r="F3803">
        <v>3800</v>
      </c>
      <c r="G3803">
        <f t="shared" ca="1" si="121"/>
        <v>1.2372072006431329E-2</v>
      </c>
    </row>
    <row r="3804" spans="2:7" x14ac:dyDescent="0.35">
      <c r="B3804" s="191">
        <v>37566</v>
      </c>
      <c r="C3804" s="72">
        <v>10.24</v>
      </c>
      <c r="D3804" s="192">
        <f t="shared" si="120"/>
        <v>-4.3884220354808656E-2</v>
      </c>
      <c r="E3804">
        <v>0</v>
      </c>
      <c r="F3804">
        <v>3801</v>
      </c>
      <c r="G3804">
        <f t="shared" ca="1" si="121"/>
        <v>-3.5998670966289496E-2</v>
      </c>
    </row>
    <row r="3805" spans="2:7" x14ac:dyDescent="0.35">
      <c r="B3805" s="191">
        <v>37552</v>
      </c>
      <c r="C3805" s="72">
        <v>10.71</v>
      </c>
      <c r="D3805" s="192">
        <f t="shared" si="120"/>
        <v>9.345794392525697E-4</v>
      </c>
      <c r="E3805">
        <v>0</v>
      </c>
      <c r="F3805">
        <v>3802</v>
      </c>
      <c r="G3805">
        <f t="shared" ca="1" si="121"/>
        <v>1.7078733986878529E-2</v>
      </c>
    </row>
    <row r="3806" spans="2:7" x14ac:dyDescent="0.35">
      <c r="B3806" s="191">
        <v>37544</v>
      </c>
      <c r="C3806" s="72">
        <v>10.7</v>
      </c>
      <c r="D3806" s="192">
        <f t="shared" si="120"/>
        <v>1.8078020932445149E-2</v>
      </c>
      <c r="E3806">
        <v>0</v>
      </c>
      <c r="F3806">
        <v>3803</v>
      </c>
      <c r="G3806">
        <f t="shared" ca="1" si="121"/>
        <v>1.2000574206702849E-2</v>
      </c>
    </row>
    <row r="3807" spans="2:7" x14ac:dyDescent="0.35">
      <c r="B3807" s="191">
        <v>37531</v>
      </c>
      <c r="C3807" s="72">
        <v>10.51</v>
      </c>
      <c r="D3807" s="192">
        <f t="shared" si="120"/>
        <v>-8.4905660377357917E-3</v>
      </c>
      <c r="E3807">
        <v>0</v>
      </c>
      <c r="F3807">
        <v>3804</v>
      </c>
      <c r="G3807">
        <f t="shared" ca="1" si="121"/>
        <v>5.1226192927818475E-3</v>
      </c>
    </row>
    <row r="3808" spans="2:7" x14ac:dyDescent="0.35">
      <c r="B3808" s="191">
        <v>37509</v>
      </c>
      <c r="C3808" s="72">
        <v>10.6</v>
      </c>
      <c r="D3808" s="192">
        <f t="shared" si="120"/>
        <v>-4.5904590459045935E-2</v>
      </c>
      <c r="E3808">
        <v>0</v>
      </c>
      <c r="F3808">
        <v>3805</v>
      </c>
      <c r="G3808">
        <f t="shared" ca="1" si="121"/>
        <v>-1.9875395357286656E-2</v>
      </c>
    </row>
    <row r="3809" spans="2:7" x14ac:dyDescent="0.35">
      <c r="B3809" s="191">
        <v>37483</v>
      </c>
      <c r="C3809" s="72">
        <v>11.11</v>
      </c>
      <c r="D3809" s="192">
        <f t="shared" si="120"/>
        <v>4.5155221072436413E-2</v>
      </c>
      <c r="E3809">
        <v>0</v>
      </c>
      <c r="F3809">
        <v>3806</v>
      </c>
      <c r="G3809">
        <f t="shared" ca="1" si="121"/>
        <v>-3.2076306444333885E-3</v>
      </c>
    </row>
    <row r="3810" spans="2:7" x14ac:dyDescent="0.35">
      <c r="B3810" s="191">
        <v>37407</v>
      </c>
      <c r="C3810" s="72">
        <v>10.63</v>
      </c>
      <c r="D3810" s="192">
        <f t="shared" si="120"/>
        <v>-1.9372693726937174E-2</v>
      </c>
      <c r="E3810">
        <v>0</v>
      </c>
      <c r="F3810">
        <v>3807</v>
      </c>
      <c r="G3810">
        <f t="shared" ca="1" si="121"/>
        <v>-2.7079161868136453E-2</v>
      </c>
    </row>
    <row r="3811" spans="2:7" x14ac:dyDescent="0.35">
      <c r="B3811" s="191">
        <v>37377</v>
      </c>
      <c r="C3811" s="72">
        <v>10.84</v>
      </c>
      <c r="D3811" s="192">
        <f t="shared" si="120"/>
        <v>-1.5440508628519534E-2</v>
      </c>
      <c r="E3811">
        <v>0</v>
      </c>
      <c r="F3811">
        <v>3808</v>
      </c>
      <c r="G3811">
        <f t="shared" ca="1" si="121"/>
        <v>-2.1148244020201937E-2</v>
      </c>
    </row>
    <row r="3812" spans="2:7" x14ac:dyDescent="0.35">
      <c r="B3812" s="191">
        <v>37369</v>
      </c>
      <c r="C3812" s="72">
        <v>11.01</v>
      </c>
      <c r="D3812" s="192">
        <f t="shared" si="120"/>
        <v>-1.5205724508050134E-2</v>
      </c>
      <c r="E3812">
        <v>0</v>
      </c>
      <c r="F3812">
        <v>3809</v>
      </c>
      <c r="G3812">
        <f t="shared" ca="1" si="121"/>
        <v>-3.137619556563756E-2</v>
      </c>
    </row>
    <row r="3813" spans="2:7" x14ac:dyDescent="0.35">
      <c r="B3813" s="191">
        <v>37364</v>
      </c>
      <c r="C3813" s="72">
        <v>11.18</v>
      </c>
      <c r="D3813" s="192">
        <f t="shared" si="120"/>
        <v>-5.3380782918149849E-3</v>
      </c>
      <c r="E3813">
        <v>0</v>
      </c>
      <c r="F3813">
        <v>3810</v>
      </c>
      <c r="G3813">
        <f t="shared" ca="1" si="121"/>
        <v>-1.2205927186091037E-2</v>
      </c>
    </row>
    <row r="3814" spans="2:7" x14ac:dyDescent="0.35">
      <c r="B3814" s="191">
        <v>37356</v>
      </c>
      <c r="C3814" s="72">
        <v>11.24</v>
      </c>
      <c r="D3814" s="192">
        <f t="shared" si="120"/>
        <v>-1.3169446883230962E-2</v>
      </c>
      <c r="E3814">
        <v>0</v>
      </c>
      <c r="F3814">
        <v>3811</v>
      </c>
      <c r="G3814">
        <f t="shared" ca="1" si="121"/>
        <v>4.6160504482311354E-3</v>
      </c>
    </row>
    <row r="3815" spans="2:7" x14ac:dyDescent="0.35">
      <c r="B3815" s="191">
        <v>37351</v>
      </c>
      <c r="C3815" s="72">
        <v>11.39</v>
      </c>
      <c r="D3815" s="192">
        <f t="shared" si="120"/>
        <v>3.076923076923066E-2</v>
      </c>
      <c r="E3815">
        <v>0</v>
      </c>
      <c r="F3815">
        <v>3812</v>
      </c>
      <c r="G3815">
        <f t="shared" ca="1" si="121"/>
        <v>1.4812684089921256E-2</v>
      </c>
    </row>
    <row r="3816" spans="2:7" x14ac:dyDescent="0.35">
      <c r="B3816" s="191">
        <v>37344</v>
      </c>
      <c r="C3816" s="72">
        <v>11.05</v>
      </c>
      <c r="D3816" s="192">
        <f t="shared" si="120"/>
        <v>-2.4713150926743088E-2</v>
      </c>
      <c r="E3816">
        <v>0</v>
      </c>
      <c r="F3816">
        <v>3813</v>
      </c>
      <c r="G3816">
        <f t="shared" ca="1" si="121"/>
        <v>-3.8473812738980394E-2</v>
      </c>
    </row>
    <row r="3817" spans="2:7" x14ac:dyDescent="0.35">
      <c r="B3817" s="191">
        <v>37340</v>
      </c>
      <c r="C3817" s="72">
        <v>11.33</v>
      </c>
      <c r="D3817" s="192">
        <f t="shared" si="120"/>
        <v>6.6854990583804286E-2</v>
      </c>
      <c r="E3817">
        <v>0</v>
      </c>
      <c r="F3817">
        <v>3814</v>
      </c>
      <c r="G3817">
        <f t="shared" ca="1" si="121"/>
        <v>6.0733048406616261E-3</v>
      </c>
    </row>
    <row r="3818" spans="2:7" x14ac:dyDescent="0.35">
      <c r="B3818" s="191">
        <v>37250</v>
      </c>
      <c r="C3818" s="72">
        <v>10.62</v>
      </c>
      <c r="D3818" s="192">
        <f t="shared" si="120"/>
        <v>-7.248908296943235E-2</v>
      </c>
      <c r="E3818">
        <v>0</v>
      </c>
      <c r="F3818">
        <v>3815</v>
      </c>
      <c r="G3818">
        <f t="shared" ca="1" si="121"/>
        <v>-8.3028198392408777E-3</v>
      </c>
    </row>
    <row r="3819" spans="2:7" x14ac:dyDescent="0.35">
      <c r="B3819" s="191">
        <v>37242</v>
      </c>
      <c r="C3819" s="72">
        <v>11.45</v>
      </c>
      <c r="D3819" s="192">
        <f t="shared" si="120"/>
        <v>-6.9384215091067292E-3</v>
      </c>
      <c r="E3819">
        <v>0</v>
      </c>
      <c r="F3819">
        <v>3816</v>
      </c>
      <c r="G3819">
        <f t="shared" ca="1" si="121"/>
        <v>-2.3644877014214049E-4</v>
      </c>
    </row>
    <row r="3820" spans="2:7" x14ac:dyDescent="0.35">
      <c r="B3820" s="191">
        <v>37225</v>
      </c>
      <c r="C3820" s="72">
        <v>11.53</v>
      </c>
      <c r="D3820" s="192">
        <f t="shared" si="120"/>
        <v>-7.7452667814112974E-3</v>
      </c>
      <c r="E3820">
        <v>0</v>
      </c>
      <c r="F3820">
        <v>3817</v>
      </c>
      <c r="G3820">
        <f t="shared" ca="1" si="121"/>
        <v>-2.7816042115872876E-2</v>
      </c>
    </row>
    <row r="3821" spans="2:7" x14ac:dyDescent="0.35">
      <c r="B3821" s="191">
        <v>37211</v>
      </c>
      <c r="C3821" s="72">
        <v>11.62</v>
      </c>
      <c r="D3821" s="192">
        <f t="shared" si="120"/>
        <v>0.24812030075187952</v>
      </c>
      <c r="E3821">
        <v>0</v>
      </c>
      <c r="F3821">
        <v>3818</v>
      </c>
      <c r="G3821">
        <f t="shared" ca="1" si="121"/>
        <v>-2.4631541181143551E-2</v>
      </c>
    </row>
    <row r="3822" spans="2:7" x14ac:dyDescent="0.35">
      <c r="B3822" s="191">
        <v>37190</v>
      </c>
      <c r="C3822" s="72">
        <v>9.31</v>
      </c>
      <c r="D3822" s="192">
        <f t="shared" si="120"/>
        <v>4.3149946062568389E-3</v>
      </c>
      <c r="E3822">
        <v>0</v>
      </c>
      <c r="F3822">
        <v>3819</v>
      </c>
      <c r="G3822">
        <f t="shared" ca="1" si="121"/>
        <v>-9.4545186654068688E-3</v>
      </c>
    </row>
    <row r="3823" spans="2:7" x14ac:dyDescent="0.35">
      <c r="B3823" s="191">
        <v>37187</v>
      </c>
      <c r="C3823" s="72">
        <v>9.27</v>
      </c>
      <c r="D3823" s="192">
        <f t="shared" si="120"/>
        <v>8.9306698002350249E-2</v>
      </c>
      <c r="E3823">
        <v>0</v>
      </c>
      <c r="F3823">
        <v>3820</v>
      </c>
      <c r="G3823">
        <f t="shared" ca="1" si="121"/>
        <v>-5.9166739153733144E-3</v>
      </c>
    </row>
    <row r="3824" spans="2:7" x14ac:dyDescent="0.35">
      <c r="B3824" s="191">
        <v>37166</v>
      </c>
      <c r="C3824" s="72">
        <v>8.51</v>
      </c>
      <c r="D3824" s="192">
        <f t="shared" si="120"/>
        <v>-0.16486751717369974</v>
      </c>
      <c r="E3824">
        <v>0</v>
      </c>
      <c r="F3824">
        <v>3821</v>
      </c>
      <c r="G3824">
        <f t="shared" ca="1" si="121"/>
        <v>4.6042060641264407E-4</v>
      </c>
    </row>
    <row r="3825" spans="2:7" x14ac:dyDescent="0.35">
      <c r="B3825" s="191">
        <v>37133</v>
      </c>
      <c r="C3825" s="72">
        <v>10.19</v>
      </c>
      <c r="D3825" s="192">
        <f t="shared" si="120"/>
        <v>-7.7828054298642591E-2</v>
      </c>
      <c r="E3825">
        <v>0</v>
      </c>
      <c r="F3825">
        <v>3822</v>
      </c>
      <c r="G3825">
        <f t="shared" ca="1" si="121"/>
        <v>-3.4547228754699517E-2</v>
      </c>
    </row>
    <row r="3826" spans="2:7" x14ac:dyDescent="0.35">
      <c r="B3826" s="191">
        <v>37125</v>
      </c>
      <c r="C3826" s="72">
        <v>11.05</v>
      </c>
      <c r="D3826" s="192">
        <f t="shared" si="120"/>
        <v>9.7318768619662377E-2</v>
      </c>
      <c r="E3826">
        <v>0</v>
      </c>
      <c r="F3826">
        <v>3823</v>
      </c>
      <c r="G3826">
        <f t="shared" ca="1" si="121"/>
        <v>-1.7212788268522978E-2</v>
      </c>
    </row>
    <row r="3827" spans="2:7" x14ac:dyDescent="0.35">
      <c r="B3827" s="191">
        <v>37118</v>
      </c>
      <c r="C3827" s="72">
        <v>10.07</v>
      </c>
      <c r="D3827" s="192">
        <f t="shared" si="120"/>
        <v>5.4450261780104592E-2</v>
      </c>
      <c r="E3827">
        <v>0</v>
      </c>
      <c r="F3827">
        <v>3824</v>
      </c>
      <c r="G3827">
        <f t="shared" ca="1" si="121"/>
        <v>5.9239121582545726E-3</v>
      </c>
    </row>
    <row r="3828" spans="2:7" x14ac:dyDescent="0.35">
      <c r="B3828" s="191">
        <v>37098</v>
      </c>
      <c r="C3828" s="72">
        <v>9.5500000000000007</v>
      </c>
      <c r="D3828" s="192">
        <f t="shared" si="120"/>
        <v>-0.15859030837004395</v>
      </c>
      <c r="E3828">
        <v>0</v>
      </c>
      <c r="F3828">
        <v>3825</v>
      </c>
      <c r="G3828">
        <f t="shared" ca="1" si="121"/>
        <v>2.6857401697681142E-2</v>
      </c>
    </row>
    <row r="3829" spans="2:7" x14ac:dyDescent="0.35">
      <c r="B3829" s="191">
        <v>37082</v>
      </c>
      <c r="C3829" s="72">
        <v>11.35</v>
      </c>
      <c r="D3829" s="192">
        <f t="shared" si="120"/>
        <v>-2.9914529914529919E-2</v>
      </c>
      <c r="E3829">
        <v>0</v>
      </c>
      <c r="F3829">
        <v>3826</v>
      </c>
      <c r="G3829">
        <f t="shared" ca="1" si="121"/>
        <v>-5.084394252080271E-2</v>
      </c>
    </row>
    <row r="3830" spans="2:7" x14ac:dyDescent="0.35">
      <c r="B3830" s="191">
        <v>37075</v>
      </c>
      <c r="C3830" s="72">
        <v>11.7</v>
      </c>
      <c r="D3830" s="192">
        <f t="shared" si="120"/>
        <v>-0.11094224924012164</v>
      </c>
      <c r="E3830">
        <v>0</v>
      </c>
      <c r="F3830">
        <v>3827</v>
      </c>
      <c r="G3830">
        <f t="shared" ca="1" si="121"/>
        <v>-1.578638941399289E-2</v>
      </c>
    </row>
    <row r="3831" spans="2:7" x14ac:dyDescent="0.35">
      <c r="B3831" s="191">
        <v>37012</v>
      </c>
      <c r="C3831" s="72">
        <v>13.16</v>
      </c>
      <c r="D3831" s="192">
        <f t="shared" si="120"/>
        <v>6.731549067315501E-2</v>
      </c>
      <c r="E3831">
        <v>0</v>
      </c>
      <c r="F3831">
        <v>3828</v>
      </c>
      <c r="G3831">
        <f t="shared" ca="1" si="121"/>
        <v>3.9505259875923286E-2</v>
      </c>
    </row>
    <row r="3832" spans="2:7" x14ac:dyDescent="0.35">
      <c r="B3832" s="191">
        <v>36994</v>
      </c>
      <c r="C3832" s="72">
        <v>12.33</v>
      </c>
      <c r="D3832" s="192">
        <f t="shared" si="120"/>
        <v>-9.27152317880795E-2</v>
      </c>
      <c r="E3832">
        <v>0</v>
      </c>
      <c r="F3832">
        <v>3829</v>
      </c>
      <c r="G3832">
        <f t="shared" ca="1" si="121"/>
        <v>8.6210903817669701E-3</v>
      </c>
    </row>
    <row r="3833" spans="2:7" x14ac:dyDescent="0.35">
      <c r="B3833" s="191">
        <v>36986</v>
      </c>
      <c r="C3833" s="72">
        <v>13.59</v>
      </c>
      <c r="D3833" s="192">
        <f t="shared" si="120"/>
        <v>-7.9268292682926789E-2</v>
      </c>
      <c r="E3833">
        <v>0</v>
      </c>
      <c r="F3833">
        <v>3830</v>
      </c>
      <c r="G3833">
        <f t="shared" ca="1" si="121"/>
        <v>-4.0109415326677895E-2</v>
      </c>
    </row>
    <row r="3834" spans="2:7" x14ac:dyDescent="0.35">
      <c r="B3834" s="191">
        <v>36956</v>
      </c>
      <c r="C3834" s="72">
        <v>14.76</v>
      </c>
      <c r="D3834" s="192">
        <f t="shared" si="120"/>
        <v>-0.12455516014234869</v>
      </c>
      <c r="E3834">
        <v>0</v>
      </c>
      <c r="F3834">
        <v>3831</v>
      </c>
      <c r="G3834">
        <f t="shared" ca="1" si="121"/>
        <v>3.7933120472303142E-2</v>
      </c>
    </row>
    <row r="3835" spans="2:7" x14ac:dyDescent="0.35">
      <c r="B3835" s="191">
        <v>36917</v>
      </c>
      <c r="C3835" s="72">
        <v>16.86</v>
      </c>
      <c r="D3835" s="192">
        <f t="shared" si="120"/>
        <v>0.2112068965517242</v>
      </c>
      <c r="E3835">
        <v>0</v>
      </c>
      <c r="F3835">
        <v>3832</v>
      </c>
      <c r="G3835">
        <f t="shared" ca="1" si="121"/>
        <v>-1.7896192574686085E-2</v>
      </c>
    </row>
    <row r="3836" spans="2:7" x14ac:dyDescent="0.35">
      <c r="B3836" s="191">
        <v>36885</v>
      </c>
      <c r="C3836" s="72">
        <v>13.92</v>
      </c>
      <c r="D3836" s="192">
        <f t="shared" si="120"/>
        <v>0.1619365609348915</v>
      </c>
      <c r="E3836">
        <v>0</v>
      </c>
      <c r="F3836">
        <v>3833</v>
      </c>
      <c r="G3836">
        <f t="shared" ca="1" si="121"/>
        <v>9.1580715184809789E-3</v>
      </c>
    </row>
    <row r="3837" spans="2:7" x14ac:dyDescent="0.35">
      <c r="B3837" s="191">
        <v>36847</v>
      </c>
      <c r="C3837" s="72">
        <v>11.98</v>
      </c>
      <c r="D3837" s="192">
        <f t="shared" si="120"/>
        <v>0.12912346842601319</v>
      </c>
      <c r="E3837">
        <v>0</v>
      </c>
      <c r="F3837">
        <v>3834</v>
      </c>
      <c r="G3837">
        <f t="shared" ca="1" si="121"/>
        <v>-2.6581126883187825E-2</v>
      </c>
    </row>
    <row r="3838" spans="2:7" x14ac:dyDescent="0.35">
      <c r="B3838" s="191">
        <v>36826</v>
      </c>
      <c r="C3838" s="72">
        <v>10.61</v>
      </c>
      <c r="D3838" s="192">
        <f t="shared" si="120"/>
        <v>-0.13387755102040821</v>
      </c>
      <c r="E3838">
        <v>0</v>
      </c>
      <c r="F3838">
        <v>3835</v>
      </c>
      <c r="G3838">
        <f t="shared" ca="1" si="121"/>
        <v>-3.7556573724541848E-4</v>
      </c>
    </row>
    <row r="3839" spans="2:7" x14ac:dyDescent="0.35">
      <c r="B3839" s="191">
        <v>36808</v>
      </c>
      <c r="C3839" s="72">
        <v>12.25</v>
      </c>
      <c r="D3839" s="192">
        <f t="shared" si="120"/>
        <v>-1.4481094127111849E-2</v>
      </c>
      <c r="E3839">
        <v>0</v>
      </c>
      <c r="F3839">
        <v>3836</v>
      </c>
      <c r="G3839">
        <f t="shared" ca="1" si="121"/>
        <v>-9.1467017609058125E-3</v>
      </c>
    </row>
    <row r="3840" spans="2:7" x14ac:dyDescent="0.35">
      <c r="B3840" s="191">
        <v>36801</v>
      </c>
      <c r="C3840" s="72">
        <v>12.43</v>
      </c>
      <c r="D3840" s="192">
        <f t="shared" si="120"/>
        <v>-0.11968838526912173</v>
      </c>
      <c r="E3840">
        <v>0</v>
      </c>
      <c r="F3840">
        <v>3837</v>
      </c>
      <c r="G3840">
        <f t="shared" ca="1" si="121"/>
        <v>9.4683473470690022E-3</v>
      </c>
    </row>
    <row r="3841" spans="2:7" x14ac:dyDescent="0.35">
      <c r="B3841" s="191">
        <v>36770</v>
      </c>
      <c r="C3841" s="72">
        <v>14.12</v>
      </c>
      <c r="D3841" s="192">
        <f t="shared" si="120"/>
        <v>-9.817671809256745E-3</v>
      </c>
      <c r="E3841">
        <v>0</v>
      </c>
      <c r="F3841">
        <v>3838</v>
      </c>
      <c r="G3841">
        <f t="shared" ca="1" si="121"/>
        <v>1.4749653507136222E-2</v>
      </c>
    </row>
    <row r="3842" spans="2:7" x14ac:dyDescent="0.35">
      <c r="B3842" s="191">
        <v>36761</v>
      </c>
      <c r="C3842" s="72">
        <v>14.26</v>
      </c>
      <c r="D3842" s="192">
        <f t="shared" si="120"/>
        <v>9.9150141643060685E-3</v>
      </c>
      <c r="E3842">
        <v>0</v>
      </c>
      <c r="F3842">
        <v>3839</v>
      </c>
      <c r="G3842">
        <f t="shared" ca="1" si="121"/>
        <v>5.1977302475827662E-3</v>
      </c>
    </row>
    <row r="3843" spans="2:7" x14ac:dyDescent="0.35">
      <c r="B3843" s="191">
        <v>36753</v>
      </c>
      <c r="C3843" s="72">
        <v>14.12</v>
      </c>
      <c r="D3843" s="192">
        <f t="shared" si="120"/>
        <v>-0.3108833577354807</v>
      </c>
      <c r="E3843">
        <v>0</v>
      </c>
      <c r="F3843">
        <v>3840</v>
      </c>
      <c r="G3843">
        <f t="shared" ca="1" si="121"/>
        <v>-6.850595200551232E-3</v>
      </c>
    </row>
    <row r="3844" spans="2:7" x14ac:dyDescent="0.35">
      <c r="B3844" s="191">
        <v>36707</v>
      </c>
      <c r="C3844" s="72">
        <v>20.49</v>
      </c>
      <c r="D3844" s="192">
        <f t="shared" ref="D3844:D3907" si="122">C3844/C3845-1</f>
        <v>-2.3820867079561658E-2</v>
      </c>
      <c r="E3844">
        <v>0</v>
      </c>
      <c r="F3844">
        <v>3841</v>
      </c>
      <c r="G3844">
        <f t="shared" ca="1" si="121"/>
        <v>2.1812236765055594E-2</v>
      </c>
    </row>
    <row r="3845" spans="2:7" x14ac:dyDescent="0.35">
      <c r="B3845" s="191">
        <v>36647</v>
      </c>
      <c r="C3845" s="72">
        <v>20.99</v>
      </c>
      <c r="D3845" s="192">
        <f t="shared" si="122"/>
        <v>-2.5081281932187727E-2</v>
      </c>
      <c r="E3845">
        <v>0</v>
      </c>
      <c r="F3845">
        <v>3842</v>
      </c>
      <c r="G3845">
        <f t="shared" ref="G3845:G3908" ca="1" si="123">_xlfn.NORM.INV(RAND(),M$5,M$6)</f>
        <v>-1.3173357511726626E-2</v>
      </c>
    </row>
    <row r="3846" spans="2:7" x14ac:dyDescent="0.35">
      <c r="B3846" s="191">
        <v>36637</v>
      </c>
      <c r="C3846" s="72">
        <v>21.53</v>
      </c>
      <c r="D3846" s="192">
        <f t="shared" si="122"/>
        <v>2.0379146919431212E-2</v>
      </c>
      <c r="E3846">
        <v>0</v>
      </c>
      <c r="F3846">
        <v>3843</v>
      </c>
      <c r="G3846">
        <f t="shared" ca="1" si="123"/>
        <v>-2.0928422802713335E-2</v>
      </c>
    </row>
    <row r="3847" spans="2:7" x14ac:dyDescent="0.35">
      <c r="B3847" s="191">
        <v>36630</v>
      </c>
      <c r="C3847" s="72">
        <v>21.1</v>
      </c>
      <c r="D3847" s="192">
        <f t="shared" si="122"/>
        <v>-0.14678528103517985</v>
      </c>
      <c r="E3847">
        <v>0</v>
      </c>
      <c r="F3847">
        <v>3844</v>
      </c>
      <c r="G3847">
        <f t="shared" ca="1" si="123"/>
        <v>3.1310449344783935E-3</v>
      </c>
    </row>
    <row r="3848" spans="2:7" x14ac:dyDescent="0.35">
      <c r="B3848" s="191">
        <v>36605</v>
      </c>
      <c r="C3848" s="72">
        <v>24.73</v>
      </c>
      <c r="D3848" s="192">
        <f t="shared" si="122"/>
        <v>0</v>
      </c>
      <c r="E3848">
        <v>0</v>
      </c>
      <c r="F3848">
        <v>3845</v>
      </c>
      <c r="G3848">
        <f t="shared" ca="1" si="123"/>
        <v>-3.8005890452965541E-2</v>
      </c>
    </row>
    <row r="3849" spans="2:7" x14ac:dyDescent="0.35">
      <c r="B3849" s="191">
        <v>36602</v>
      </c>
      <c r="C3849" s="72">
        <v>24.73</v>
      </c>
      <c r="D3849" s="192">
        <f t="shared" si="122"/>
        <v>-0.16621712744436956</v>
      </c>
      <c r="E3849">
        <v>0</v>
      </c>
      <c r="F3849">
        <v>3846</v>
      </c>
      <c r="G3849">
        <f t="shared" ca="1" si="123"/>
        <v>-1.9922987299996347E-2</v>
      </c>
    </row>
    <row r="3850" spans="2:7" x14ac:dyDescent="0.35">
      <c r="B3850" s="191">
        <v>36551</v>
      </c>
      <c r="C3850" s="72">
        <v>29.66</v>
      </c>
      <c r="D3850" s="192">
        <f t="shared" si="122"/>
        <v>-8.0024813895781644E-2</v>
      </c>
      <c r="E3850">
        <v>0</v>
      </c>
      <c r="F3850">
        <v>3847</v>
      </c>
      <c r="G3850">
        <f t="shared" ca="1" si="123"/>
        <v>-3.9799042797099057E-3</v>
      </c>
    </row>
    <row r="3851" spans="2:7" x14ac:dyDescent="0.35">
      <c r="B3851" s="191">
        <v>36544</v>
      </c>
      <c r="C3851" s="72">
        <v>32.24</v>
      </c>
      <c r="D3851" s="192">
        <f t="shared" si="122"/>
        <v>1.896333754740831E-2</v>
      </c>
      <c r="E3851">
        <v>0</v>
      </c>
      <c r="F3851">
        <v>3848</v>
      </c>
      <c r="G3851">
        <f t="shared" ca="1" si="123"/>
        <v>-3.8389495057013091E-2</v>
      </c>
    </row>
    <row r="3852" spans="2:7" x14ac:dyDescent="0.35">
      <c r="B3852" s="191">
        <v>36525</v>
      </c>
      <c r="C3852" s="72">
        <v>31.64</v>
      </c>
      <c r="D3852" s="192">
        <f t="shared" si="122"/>
        <v>3.170577045022327E-3</v>
      </c>
      <c r="E3852">
        <v>0</v>
      </c>
      <c r="F3852">
        <v>3849</v>
      </c>
      <c r="G3852">
        <f t="shared" ca="1" si="123"/>
        <v>5.8337315612947201E-2</v>
      </c>
    </row>
    <row r="3853" spans="2:7" x14ac:dyDescent="0.35">
      <c r="B3853" s="191">
        <v>36487</v>
      </c>
      <c r="C3853" s="72">
        <v>31.54</v>
      </c>
      <c r="D3853" s="192">
        <f t="shared" si="122"/>
        <v>-4.5399515738498764E-2</v>
      </c>
      <c r="E3853">
        <v>0</v>
      </c>
      <c r="F3853">
        <v>3850</v>
      </c>
      <c r="G3853">
        <f t="shared" ca="1" si="123"/>
        <v>-2.9577558964573345E-2</v>
      </c>
    </row>
    <row r="3854" spans="2:7" x14ac:dyDescent="0.35">
      <c r="B3854" s="191">
        <v>36472</v>
      </c>
      <c r="C3854" s="72">
        <v>33.04</v>
      </c>
      <c r="D3854" s="192">
        <f t="shared" si="122"/>
        <v>-7.3211781206171112E-2</v>
      </c>
      <c r="E3854">
        <v>0</v>
      </c>
      <c r="F3854">
        <v>3851</v>
      </c>
      <c r="G3854">
        <f t="shared" ca="1" si="123"/>
        <v>-4.8938561829932553E-3</v>
      </c>
    </row>
    <row r="3855" spans="2:7" x14ac:dyDescent="0.35">
      <c r="B3855" s="191">
        <v>36452</v>
      </c>
      <c r="C3855" s="72">
        <v>35.65</v>
      </c>
      <c r="D3855" s="192">
        <f t="shared" si="122"/>
        <v>5.0692602416740229E-2</v>
      </c>
      <c r="E3855">
        <v>0</v>
      </c>
      <c r="F3855">
        <v>3852</v>
      </c>
      <c r="G3855">
        <f t="shared" ca="1" si="123"/>
        <v>-5.8444856101758239E-3</v>
      </c>
    </row>
    <row r="3856" spans="2:7" x14ac:dyDescent="0.35">
      <c r="B3856" s="191">
        <v>36416</v>
      </c>
      <c r="C3856" s="72">
        <v>33.93</v>
      </c>
      <c r="D3856" s="192">
        <f t="shared" si="122"/>
        <v>0.66650294695481338</v>
      </c>
      <c r="E3856">
        <v>0</v>
      </c>
      <c r="F3856">
        <v>3853</v>
      </c>
      <c r="G3856">
        <f t="shared" ca="1" si="123"/>
        <v>2.078173602234748E-2</v>
      </c>
    </row>
    <row r="3857" spans="2:7" x14ac:dyDescent="0.35">
      <c r="B3857" s="191">
        <v>36277</v>
      </c>
      <c r="C3857" s="72">
        <v>20.36</v>
      </c>
      <c r="D3857" s="192">
        <f t="shared" si="122"/>
        <v>-0.16110424392253808</v>
      </c>
      <c r="E3857">
        <v>0</v>
      </c>
      <c r="F3857">
        <v>3854</v>
      </c>
      <c r="G3857">
        <f t="shared" ca="1" si="123"/>
        <v>-5.3798719357359996E-3</v>
      </c>
    </row>
    <row r="3858" spans="2:7" x14ac:dyDescent="0.35">
      <c r="B3858" s="191">
        <v>36264</v>
      </c>
      <c r="C3858" s="72">
        <v>24.27</v>
      </c>
      <c r="D3858" s="192">
        <f t="shared" si="122"/>
        <v>-0.11969532100108815</v>
      </c>
      <c r="E3858">
        <v>0</v>
      </c>
      <c r="F3858">
        <v>3855</v>
      </c>
      <c r="G3858">
        <f t="shared" ca="1" si="123"/>
        <v>-1.7430354832155593E-2</v>
      </c>
    </row>
    <row r="3859" spans="2:7" x14ac:dyDescent="0.35">
      <c r="B3859" s="191">
        <v>36252</v>
      </c>
      <c r="C3859" s="72">
        <v>27.57</v>
      </c>
      <c r="D3859" s="192">
        <f t="shared" si="122"/>
        <v>-2.1715526601520097E-3</v>
      </c>
      <c r="E3859">
        <v>0</v>
      </c>
      <c r="F3859">
        <v>3856</v>
      </c>
      <c r="G3859">
        <f t="shared" ca="1" si="123"/>
        <v>-6.4416701516293324E-3</v>
      </c>
    </row>
    <row r="3860" spans="2:7" x14ac:dyDescent="0.35">
      <c r="B3860" s="191">
        <v>36248</v>
      </c>
      <c r="C3860" s="72">
        <v>27.63</v>
      </c>
      <c r="D3860" s="192">
        <f t="shared" si="122"/>
        <v>1.0976948408342402E-2</v>
      </c>
      <c r="E3860">
        <v>0</v>
      </c>
      <c r="F3860">
        <v>3857</v>
      </c>
      <c r="G3860">
        <f t="shared" ca="1" si="123"/>
        <v>8.0474928660368983E-3</v>
      </c>
    </row>
    <row r="3861" spans="2:7" x14ac:dyDescent="0.35">
      <c r="B3861" s="191">
        <v>36221</v>
      </c>
      <c r="C3861" s="72">
        <v>27.33</v>
      </c>
      <c r="D3861" s="192">
        <f t="shared" si="122"/>
        <v>0.24851530379168563</v>
      </c>
      <c r="E3861">
        <v>0</v>
      </c>
      <c r="F3861">
        <v>3858</v>
      </c>
      <c r="G3861">
        <f t="shared" ca="1" si="123"/>
        <v>2.1933264658124466E-2</v>
      </c>
    </row>
    <row r="3862" spans="2:7" x14ac:dyDescent="0.35">
      <c r="B3862" s="191">
        <v>36186</v>
      </c>
      <c r="C3862" s="72">
        <v>21.89</v>
      </c>
      <c r="D3862" s="192">
        <f t="shared" si="122"/>
        <v>2.9633113828786417E-2</v>
      </c>
      <c r="E3862">
        <v>0</v>
      </c>
      <c r="F3862">
        <v>3859</v>
      </c>
      <c r="G3862">
        <f t="shared" ca="1" si="123"/>
        <v>2.6308878360959641E-2</v>
      </c>
    </row>
    <row r="3863" spans="2:7" x14ac:dyDescent="0.35">
      <c r="B3863" s="191">
        <v>36180</v>
      </c>
      <c r="C3863" s="72">
        <v>21.26</v>
      </c>
      <c r="D3863" s="192">
        <f t="shared" si="122"/>
        <v>2.5072324011572E-2</v>
      </c>
      <c r="E3863">
        <v>0</v>
      </c>
      <c r="F3863">
        <v>3860</v>
      </c>
      <c r="G3863">
        <f t="shared" ca="1" si="123"/>
        <v>-4.3442657150769705E-2</v>
      </c>
    </row>
    <row r="3864" spans="2:7" x14ac:dyDescent="0.35">
      <c r="B3864" s="191">
        <v>36164</v>
      </c>
      <c r="C3864" s="72">
        <v>20.74</v>
      </c>
      <c r="D3864" s="192">
        <f t="shared" si="122"/>
        <v>0</v>
      </c>
      <c r="E3864">
        <v>0</v>
      </c>
      <c r="F3864">
        <v>3861</v>
      </c>
      <c r="G3864">
        <f t="shared" ca="1" si="123"/>
        <v>4.5452120906728562E-3</v>
      </c>
    </row>
    <row r="3865" spans="2:7" x14ac:dyDescent="0.35">
      <c r="B3865" s="191">
        <v>36154</v>
      </c>
      <c r="C3865" s="72">
        <v>20.74</v>
      </c>
      <c r="D3865" s="192">
        <f t="shared" si="122"/>
        <v>0.21999999999999997</v>
      </c>
      <c r="E3865">
        <v>0</v>
      </c>
      <c r="F3865">
        <v>3862</v>
      </c>
      <c r="G3865">
        <f t="shared" ca="1" si="123"/>
        <v>1.617998108059774E-2</v>
      </c>
    </row>
    <row r="3866" spans="2:7" x14ac:dyDescent="0.35">
      <c r="B3866" s="191">
        <v>36124</v>
      </c>
      <c r="C3866" s="72">
        <v>17</v>
      </c>
      <c r="D3866" s="192">
        <f t="shared" si="122"/>
        <v>-5.8479532163743242E-3</v>
      </c>
      <c r="E3866">
        <v>0</v>
      </c>
      <c r="F3866">
        <v>3863</v>
      </c>
      <c r="G3866">
        <f t="shared" ca="1" si="123"/>
        <v>-4.3574720051947964E-2</v>
      </c>
    </row>
    <row r="3867" spans="2:7" x14ac:dyDescent="0.35">
      <c r="B3867" s="191">
        <v>36103</v>
      </c>
      <c r="C3867" s="72">
        <v>17.100000000000001</v>
      </c>
      <c r="D3867" s="192">
        <f t="shared" si="122"/>
        <v>0.11400651465798051</v>
      </c>
      <c r="E3867">
        <v>0</v>
      </c>
      <c r="F3867">
        <v>3864</v>
      </c>
      <c r="G3867">
        <f t="shared" ca="1" si="123"/>
        <v>-3.2735868602126607E-2</v>
      </c>
    </row>
    <row r="3868" spans="2:7" x14ac:dyDescent="0.35">
      <c r="B3868" s="191">
        <v>36089</v>
      </c>
      <c r="C3868" s="72">
        <v>15.35</v>
      </c>
      <c r="D3868" s="192">
        <f t="shared" si="122"/>
        <v>-0.11578341013824889</v>
      </c>
      <c r="E3868">
        <v>0</v>
      </c>
      <c r="F3868">
        <v>3865</v>
      </c>
      <c r="G3868">
        <f t="shared" ca="1" si="123"/>
        <v>-7.1994723193148386E-3</v>
      </c>
    </row>
    <row r="3869" spans="2:7" x14ac:dyDescent="0.35">
      <c r="B3869" s="191">
        <v>36070</v>
      </c>
      <c r="C3869" s="72">
        <v>17.36</v>
      </c>
      <c r="D3869" s="192">
        <f t="shared" si="122"/>
        <v>0</v>
      </c>
      <c r="E3869">
        <v>0</v>
      </c>
      <c r="F3869">
        <v>3866</v>
      </c>
      <c r="G3869">
        <f t="shared" ca="1" si="123"/>
        <v>2.4439224082746552E-2</v>
      </c>
    </row>
    <row r="3870" spans="2:7" x14ac:dyDescent="0.35">
      <c r="B3870" s="191">
        <v>36069</v>
      </c>
      <c r="C3870" s="72">
        <v>17.36</v>
      </c>
      <c r="D3870" s="192">
        <f t="shared" si="122"/>
        <v>3.8277511961722466E-2</v>
      </c>
      <c r="E3870">
        <v>0</v>
      </c>
      <c r="F3870">
        <v>3867</v>
      </c>
      <c r="G3870">
        <f t="shared" ca="1" si="123"/>
        <v>8.4885710594892871E-3</v>
      </c>
    </row>
    <row r="3871" spans="2:7" x14ac:dyDescent="0.35">
      <c r="B3871" s="191">
        <v>36033</v>
      </c>
      <c r="C3871" s="72">
        <v>16.72</v>
      </c>
      <c r="D3871" s="192">
        <f t="shared" si="122"/>
        <v>-0.28024106758501943</v>
      </c>
      <c r="E3871">
        <v>0</v>
      </c>
      <c r="F3871">
        <v>3868</v>
      </c>
      <c r="G3871">
        <f t="shared" ca="1" si="123"/>
        <v>-4.7909859620394638E-2</v>
      </c>
    </row>
    <row r="3872" spans="2:7" x14ac:dyDescent="0.35">
      <c r="B3872" s="191">
        <v>35922</v>
      </c>
      <c r="C3872" s="72">
        <v>23.23</v>
      </c>
      <c r="D3872" s="192">
        <f t="shared" si="122"/>
        <v>-3.0871923237379972E-2</v>
      </c>
      <c r="E3872">
        <v>0</v>
      </c>
      <c r="F3872">
        <v>3869</v>
      </c>
      <c r="G3872">
        <f t="shared" ca="1" si="123"/>
        <v>-2.4600955927148501E-3</v>
      </c>
    </row>
    <row r="3873" spans="2:7" x14ac:dyDescent="0.35">
      <c r="B3873" s="191">
        <v>35916</v>
      </c>
      <c r="C3873" s="72">
        <v>23.97</v>
      </c>
      <c r="D3873" s="192">
        <f t="shared" si="122"/>
        <v>-1.0730499380932845E-2</v>
      </c>
      <c r="E3873">
        <v>0</v>
      </c>
      <c r="F3873">
        <v>3870</v>
      </c>
      <c r="G3873">
        <f t="shared" ca="1" si="123"/>
        <v>3.5384118730029029E-2</v>
      </c>
    </row>
    <row r="3874" spans="2:7" x14ac:dyDescent="0.35">
      <c r="B3874" s="191">
        <v>35899</v>
      </c>
      <c r="C3874" s="72">
        <v>24.23</v>
      </c>
      <c r="D3874" s="192">
        <f t="shared" si="122"/>
        <v>-1.9028340080971651E-2</v>
      </c>
      <c r="E3874">
        <v>0</v>
      </c>
      <c r="F3874">
        <v>3871</v>
      </c>
      <c r="G3874">
        <f t="shared" ca="1" si="123"/>
        <v>7.8332262390559226E-5</v>
      </c>
    </row>
    <row r="3875" spans="2:7" x14ac:dyDescent="0.35">
      <c r="B3875" s="191">
        <v>35893</v>
      </c>
      <c r="C3875" s="72">
        <v>24.7</v>
      </c>
      <c r="D3875" s="192">
        <f t="shared" si="122"/>
        <v>1.3125512715340459E-2</v>
      </c>
      <c r="E3875">
        <v>0</v>
      </c>
      <c r="F3875">
        <v>3872</v>
      </c>
      <c r="G3875">
        <f t="shared" ca="1" si="123"/>
        <v>-7.9402196988253241E-3</v>
      </c>
    </row>
    <row r="3876" spans="2:7" x14ac:dyDescent="0.35">
      <c r="B3876" s="191">
        <v>35867</v>
      </c>
      <c r="C3876" s="72">
        <v>24.38</v>
      </c>
      <c r="D3876" s="192">
        <f t="shared" si="122"/>
        <v>1.7529215358931483E-2</v>
      </c>
      <c r="E3876">
        <v>0</v>
      </c>
      <c r="F3876">
        <v>3873</v>
      </c>
      <c r="G3876">
        <f t="shared" ca="1" si="123"/>
        <v>-1.657892556839009E-2</v>
      </c>
    </row>
    <row r="3877" spans="2:7" x14ac:dyDescent="0.35">
      <c r="B3877" s="191">
        <v>35842</v>
      </c>
      <c r="C3877" s="72">
        <v>23.96</v>
      </c>
      <c r="D3877" s="192">
        <f t="shared" si="122"/>
        <v>2.3494233233660955E-2</v>
      </c>
      <c r="E3877">
        <v>0</v>
      </c>
      <c r="F3877">
        <v>3874</v>
      </c>
      <c r="G3877">
        <f t="shared" ca="1" si="123"/>
        <v>-4.8419333486342695E-3</v>
      </c>
    </row>
    <row r="3878" spans="2:7" x14ac:dyDescent="0.35">
      <c r="B3878" s="191">
        <v>35821</v>
      </c>
      <c r="C3878" s="72">
        <v>23.41</v>
      </c>
      <c r="D3878" s="192">
        <f t="shared" si="122"/>
        <v>-1.014799154334034E-2</v>
      </c>
      <c r="E3878">
        <v>0</v>
      </c>
      <c r="F3878">
        <v>3875</v>
      </c>
      <c r="G3878">
        <f t="shared" ca="1" si="123"/>
        <v>7.8966276300702666E-3</v>
      </c>
    </row>
    <row r="3879" spans="2:7" x14ac:dyDescent="0.35">
      <c r="B3879" s="191">
        <v>35789</v>
      </c>
      <c r="C3879" s="72">
        <v>23.65</v>
      </c>
      <c r="D3879" s="192">
        <f t="shared" si="122"/>
        <v>0.12191650853889935</v>
      </c>
      <c r="E3879">
        <v>0</v>
      </c>
      <c r="F3879">
        <v>3876</v>
      </c>
      <c r="G3879">
        <f t="shared" ca="1" si="123"/>
        <v>2.290580983841598E-3</v>
      </c>
    </row>
    <row r="3880" spans="2:7" x14ac:dyDescent="0.35">
      <c r="B3880" s="191">
        <v>35748</v>
      </c>
      <c r="C3880" s="72">
        <v>21.08</v>
      </c>
      <c r="D3880" s="192">
        <f t="shared" si="122"/>
        <v>-3.5681610247026541E-2</v>
      </c>
      <c r="E3880">
        <v>0</v>
      </c>
      <c r="F3880">
        <v>3877</v>
      </c>
      <c r="G3880">
        <f t="shared" ca="1" si="123"/>
        <v>-2.0961031966782902E-2</v>
      </c>
    </row>
    <row r="3881" spans="2:7" x14ac:dyDescent="0.35">
      <c r="B3881" s="191">
        <v>35734</v>
      </c>
      <c r="C3881" s="72">
        <v>21.86</v>
      </c>
      <c r="D3881" s="192">
        <f t="shared" si="122"/>
        <v>-6.5412569474134319E-2</v>
      </c>
      <c r="E3881">
        <v>0</v>
      </c>
      <c r="F3881">
        <v>3878</v>
      </c>
      <c r="G3881">
        <f t="shared" ca="1" si="123"/>
        <v>-6.4280985174603282E-3</v>
      </c>
    </row>
    <row r="3882" spans="2:7" x14ac:dyDescent="0.35">
      <c r="B3882" s="191">
        <v>35711</v>
      </c>
      <c r="C3882" s="72">
        <v>23.39</v>
      </c>
      <c r="D3882" s="192">
        <f t="shared" si="122"/>
        <v>0</v>
      </c>
      <c r="E3882">
        <v>0</v>
      </c>
      <c r="F3882">
        <v>3879</v>
      </c>
      <c r="G3882">
        <f t="shared" ca="1" si="123"/>
        <v>-5.4735142697874717E-2</v>
      </c>
    </row>
    <row r="3883" spans="2:7" x14ac:dyDescent="0.35">
      <c r="B3883" s="191">
        <v>35710</v>
      </c>
      <c r="C3883" s="72">
        <v>23.39</v>
      </c>
      <c r="D3883" s="192">
        <f t="shared" si="122"/>
        <v>0</v>
      </c>
      <c r="E3883">
        <v>0</v>
      </c>
      <c r="F3883">
        <v>3880</v>
      </c>
      <c r="G3883">
        <f t="shared" ca="1" si="123"/>
        <v>3.0604417801355834E-2</v>
      </c>
    </row>
    <row r="3884" spans="2:7" x14ac:dyDescent="0.35">
      <c r="B3884" s="191">
        <v>35709</v>
      </c>
      <c r="C3884" s="72">
        <v>23.39</v>
      </c>
      <c r="D3884" s="192">
        <f t="shared" si="122"/>
        <v>0</v>
      </c>
      <c r="E3884">
        <v>0</v>
      </c>
      <c r="F3884">
        <v>3881</v>
      </c>
      <c r="G3884">
        <f t="shared" ca="1" si="123"/>
        <v>9.1903687808904313E-3</v>
      </c>
    </row>
    <row r="3885" spans="2:7" x14ac:dyDescent="0.35">
      <c r="B3885" s="191">
        <v>35706</v>
      </c>
      <c r="C3885" s="72">
        <v>23.39</v>
      </c>
      <c r="D3885" s="192">
        <f t="shared" si="122"/>
        <v>0</v>
      </c>
      <c r="E3885">
        <v>0</v>
      </c>
      <c r="F3885">
        <v>3882</v>
      </c>
      <c r="G3885">
        <f t="shared" ca="1" si="123"/>
        <v>-1.8076119183992732E-2</v>
      </c>
    </row>
    <row r="3886" spans="2:7" x14ac:dyDescent="0.35">
      <c r="B3886" s="191">
        <v>35705</v>
      </c>
      <c r="C3886" s="72">
        <v>23.39</v>
      </c>
      <c r="D3886" s="192">
        <f t="shared" si="122"/>
        <v>-0.14759475218658891</v>
      </c>
      <c r="E3886">
        <v>0</v>
      </c>
      <c r="F3886">
        <v>3883</v>
      </c>
      <c r="G3886">
        <f t="shared" ca="1" si="123"/>
        <v>-3.0856531572956061E-3</v>
      </c>
    </row>
    <row r="3887" spans="2:7" x14ac:dyDescent="0.35">
      <c r="B3887" s="191">
        <v>35657</v>
      </c>
      <c r="C3887" s="72">
        <v>27.44</v>
      </c>
      <c r="D3887" s="192">
        <f t="shared" si="122"/>
        <v>0.18224903059026287</v>
      </c>
      <c r="E3887">
        <v>0</v>
      </c>
      <c r="F3887">
        <v>3884</v>
      </c>
      <c r="G3887">
        <f t="shared" ca="1" si="123"/>
        <v>-2.9138294660779164E-3</v>
      </c>
    </row>
    <row r="3888" spans="2:7" x14ac:dyDescent="0.35">
      <c r="B3888" s="191">
        <v>35629</v>
      </c>
      <c r="C3888" s="72">
        <v>23.21</v>
      </c>
      <c r="D3888" s="192">
        <f t="shared" si="122"/>
        <v>0.73079791200596578</v>
      </c>
      <c r="E3888">
        <v>0</v>
      </c>
      <c r="F3888">
        <v>3885</v>
      </c>
      <c r="G3888">
        <f t="shared" ca="1" si="123"/>
        <v>-3.9543182300385664E-2</v>
      </c>
    </row>
    <row r="3889" spans="2:7" x14ac:dyDescent="0.35">
      <c r="B3889" s="191">
        <v>35551</v>
      </c>
      <c r="C3889" s="72">
        <v>13.41</v>
      </c>
      <c r="D3889" s="192">
        <f t="shared" si="122"/>
        <v>-1.6862170087976525E-2</v>
      </c>
      <c r="E3889">
        <v>0</v>
      </c>
      <c r="F3889">
        <v>3886</v>
      </c>
      <c r="G3889">
        <f t="shared" ca="1" si="123"/>
        <v>4.3674690830327934E-2</v>
      </c>
    </row>
    <row r="3890" spans="2:7" x14ac:dyDescent="0.35">
      <c r="B3890" s="191">
        <v>35543</v>
      </c>
      <c r="C3890" s="72">
        <v>13.64</v>
      </c>
      <c r="D3890" s="192">
        <f t="shared" si="122"/>
        <v>-8.720930232558044E-3</v>
      </c>
      <c r="E3890">
        <v>0</v>
      </c>
      <c r="F3890">
        <v>3887</v>
      </c>
      <c r="G3890">
        <f t="shared" ca="1" si="123"/>
        <v>-1.9766553130074336E-2</v>
      </c>
    </row>
    <row r="3891" spans="2:7" x14ac:dyDescent="0.35">
      <c r="B3891" s="191">
        <v>35538</v>
      </c>
      <c r="C3891" s="72">
        <v>13.76</v>
      </c>
      <c r="D3891" s="192">
        <f t="shared" si="122"/>
        <v>5.8479532163742132E-3</v>
      </c>
      <c r="E3891">
        <v>0</v>
      </c>
      <c r="F3891">
        <v>3888</v>
      </c>
      <c r="G3891">
        <f t="shared" ca="1" si="123"/>
        <v>1.9992900235339117E-3</v>
      </c>
    </row>
    <row r="3892" spans="2:7" x14ac:dyDescent="0.35">
      <c r="B3892" s="191">
        <v>35536</v>
      </c>
      <c r="C3892" s="72">
        <v>13.68</v>
      </c>
      <c r="D3892" s="192">
        <f t="shared" si="122"/>
        <v>-7.9767947788251803E-3</v>
      </c>
      <c r="E3892">
        <v>0</v>
      </c>
      <c r="F3892">
        <v>3889</v>
      </c>
      <c r="G3892">
        <f t="shared" ca="1" si="123"/>
        <v>1.2149619779855153E-2</v>
      </c>
    </row>
    <row r="3893" spans="2:7" x14ac:dyDescent="0.35">
      <c r="B3893" s="191">
        <v>35534</v>
      </c>
      <c r="C3893" s="72">
        <v>13.79</v>
      </c>
      <c r="D3893" s="192">
        <f t="shared" si="122"/>
        <v>4.0754716981131978E-2</v>
      </c>
      <c r="E3893">
        <v>0</v>
      </c>
      <c r="F3893">
        <v>3890</v>
      </c>
      <c r="G3893">
        <f t="shared" ca="1" si="123"/>
        <v>-1.3525459337301073E-2</v>
      </c>
    </row>
    <row r="3894" spans="2:7" x14ac:dyDescent="0.35">
      <c r="B3894" s="191">
        <v>35528</v>
      </c>
      <c r="C3894" s="72">
        <v>13.25</v>
      </c>
      <c r="D3894" s="192">
        <f t="shared" si="122"/>
        <v>-9.6796182685753185E-2</v>
      </c>
      <c r="E3894">
        <v>0</v>
      </c>
      <c r="F3894">
        <v>3891</v>
      </c>
      <c r="G3894">
        <f t="shared" ca="1" si="123"/>
        <v>1.774928519388131E-2</v>
      </c>
    </row>
    <row r="3895" spans="2:7" x14ac:dyDescent="0.35">
      <c r="B3895" s="191">
        <v>35517</v>
      </c>
      <c r="C3895" s="72">
        <v>14.67</v>
      </c>
      <c r="D3895" s="192">
        <f t="shared" si="122"/>
        <v>-2.0408163265305257E-3</v>
      </c>
      <c r="E3895">
        <v>0</v>
      </c>
      <c r="F3895">
        <v>3892</v>
      </c>
      <c r="G3895">
        <f t="shared" ca="1" si="123"/>
        <v>2.7076337340349661E-2</v>
      </c>
    </row>
    <row r="3896" spans="2:7" x14ac:dyDescent="0.35">
      <c r="B3896" s="191">
        <v>35513</v>
      </c>
      <c r="C3896" s="72">
        <v>14.7</v>
      </c>
      <c r="D3896" s="192">
        <f t="shared" si="122"/>
        <v>0</v>
      </c>
      <c r="E3896">
        <v>0</v>
      </c>
      <c r="F3896">
        <v>3893</v>
      </c>
      <c r="G3896">
        <f t="shared" ca="1" si="123"/>
        <v>-2.3574852287953176E-2</v>
      </c>
    </row>
    <row r="3897" spans="2:7" x14ac:dyDescent="0.35">
      <c r="B3897" s="191">
        <v>35510</v>
      </c>
      <c r="C3897" s="72">
        <v>14.7</v>
      </c>
      <c r="D3897" s="192">
        <f t="shared" si="122"/>
        <v>-5.2835051546391787E-2</v>
      </c>
      <c r="E3897">
        <v>0</v>
      </c>
      <c r="F3897">
        <v>3894</v>
      </c>
      <c r="G3897">
        <f t="shared" ca="1" si="123"/>
        <v>2.9531139450697896E-3</v>
      </c>
    </row>
    <row r="3898" spans="2:7" x14ac:dyDescent="0.35">
      <c r="B3898" s="191">
        <v>35496</v>
      </c>
      <c r="C3898" s="72">
        <v>15.52</v>
      </c>
      <c r="D3898" s="192">
        <f t="shared" si="122"/>
        <v>0.135332845647403</v>
      </c>
      <c r="E3898">
        <v>0</v>
      </c>
      <c r="F3898">
        <v>3895</v>
      </c>
      <c r="G3898">
        <f t="shared" ca="1" si="123"/>
        <v>2.4687505565387777E-2</v>
      </c>
    </row>
    <row r="3899" spans="2:7" x14ac:dyDescent="0.35">
      <c r="B3899" s="191">
        <v>35472</v>
      </c>
      <c r="C3899" s="72">
        <v>13.67</v>
      </c>
      <c r="D3899" s="192">
        <f t="shared" si="122"/>
        <v>-2.1897810218978186E-3</v>
      </c>
      <c r="E3899">
        <v>0</v>
      </c>
      <c r="F3899">
        <v>3896</v>
      </c>
      <c r="G3899">
        <f t="shared" ca="1" si="123"/>
        <v>1.6614852489282701E-2</v>
      </c>
    </row>
    <row r="3900" spans="2:7" x14ac:dyDescent="0.35">
      <c r="B3900" s="191">
        <v>35453</v>
      </c>
      <c r="C3900" s="72">
        <v>13.7</v>
      </c>
      <c r="D3900" s="192">
        <f t="shared" si="122"/>
        <v>0.16595744680851054</v>
      </c>
      <c r="E3900">
        <v>0</v>
      </c>
      <c r="F3900">
        <v>3897</v>
      </c>
      <c r="G3900">
        <f t="shared" ca="1" si="123"/>
        <v>1.4852599007148174E-2</v>
      </c>
    </row>
    <row r="3901" spans="2:7" x14ac:dyDescent="0.35">
      <c r="B3901" s="191">
        <v>35429</v>
      </c>
      <c r="C3901" s="72">
        <v>11.75</v>
      </c>
      <c r="D3901" s="192">
        <f t="shared" si="122"/>
        <v>0</v>
      </c>
      <c r="E3901">
        <v>0</v>
      </c>
      <c r="F3901">
        <v>3898</v>
      </c>
      <c r="G3901">
        <f t="shared" ca="1" si="123"/>
        <v>2.4574842494031045E-2</v>
      </c>
    </row>
    <row r="3902" spans="2:7" x14ac:dyDescent="0.35">
      <c r="B3902" s="191">
        <v>35426</v>
      </c>
      <c r="C3902" s="72">
        <v>11.75</v>
      </c>
      <c r="D3902" s="192">
        <f t="shared" si="122"/>
        <v>3.9823008849557473E-2</v>
      </c>
      <c r="E3902">
        <v>0</v>
      </c>
      <c r="F3902">
        <v>3899</v>
      </c>
      <c r="G3902">
        <f t="shared" ca="1" si="123"/>
        <v>2.278103912901619E-2</v>
      </c>
    </row>
    <row r="3903" spans="2:7" x14ac:dyDescent="0.35">
      <c r="B3903" s="191">
        <v>35424</v>
      </c>
      <c r="C3903" s="72">
        <v>11.3</v>
      </c>
      <c r="D3903" s="192">
        <f t="shared" si="122"/>
        <v>0</v>
      </c>
      <c r="E3903">
        <v>0</v>
      </c>
      <c r="F3903">
        <v>3900</v>
      </c>
      <c r="G3903">
        <f t="shared" ca="1" si="123"/>
        <v>-3.7681109537974285E-3</v>
      </c>
    </row>
    <row r="3904" spans="2:7" x14ac:dyDescent="0.35">
      <c r="B3904" s="191">
        <v>35423</v>
      </c>
      <c r="C3904" s="72">
        <v>11.3</v>
      </c>
      <c r="D3904" s="192">
        <f t="shared" si="122"/>
        <v>1.7101710171017137E-2</v>
      </c>
      <c r="E3904">
        <v>0</v>
      </c>
      <c r="F3904">
        <v>3901</v>
      </c>
      <c r="G3904">
        <f t="shared" ca="1" si="123"/>
        <v>-3.8740005250412622E-2</v>
      </c>
    </row>
    <row r="3905" spans="2:7" x14ac:dyDescent="0.35">
      <c r="B3905" s="191">
        <v>35401</v>
      </c>
      <c r="C3905" s="72">
        <v>11.11</v>
      </c>
      <c r="D3905" s="192">
        <f t="shared" si="122"/>
        <v>-0.15449010654490114</v>
      </c>
      <c r="E3905">
        <v>0</v>
      </c>
      <c r="F3905">
        <v>3902</v>
      </c>
      <c r="G3905">
        <f t="shared" ca="1" si="123"/>
        <v>3.0610506520715688E-2</v>
      </c>
    </row>
    <row r="3906" spans="2:7" x14ac:dyDescent="0.35">
      <c r="B3906" s="191">
        <v>35382</v>
      </c>
      <c r="C3906" s="72">
        <v>13.14</v>
      </c>
      <c r="D3906" s="192">
        <f t="shared" si="122"/>
        <v>0</v>
      </c>
      <c r="E3906">
        <v>0</v>
      </c>
      <c r="F3906">
        <v>3903</v>
      </c>
      <c r="G3906">
        <f t="shared" ca="1" si="123"/>
        <v>2.1704587199394162E-2</v>
      </c>
    </row>
    <row r="3907" spans="2:7" x14ac:dyDescent="0.35">
      <c r="B3907" s="191">
        <v>35381</v>
      </c>
      <c r="C3907" s="72">
        <v>13.14</v>
      </c>
      <c r="D3907" s="192">
        <f t="shared" si="122"/>
        <v>0</v>
      </c>
      <c r="E3907">
        <v>0</v>
      </c>
      <c r="F3907">
        <v>3904</v>
      </c>
      <c r="G3907">
        <f t="shared" ca="1" si="123"/>
        <v>1.1546182236815911E-2</v>
      </c>
    </row>
    <row r="3908" spans="2:7" x14ac:dyDescent="0.35">
      <c r="B3908" s="191">
        <v>35368</v>
      </c>
      <c r="C3908" s="72">
        <v>13.14</v>
      </c>
      <c r="D3908" s="192">
        <f t="shared" ref="D3908:D3971" si="124">C3908/C3909-1</f>
        <v>-9.0497737556560764E-3</v>
      </c>
      <c r="E3908">
        <v>0</v>
      </c>
      <c r="F3908">
        <v>3905</v>
      </c>
      <c r="G3908">
        <f t="shared" ca="1" si="123"/>
        <v>-1.6648246646823166E-2</v>
      </c>
    </row>
    <row r="3909" spans="2:7" x14ac:dyDescent="0.35">
      <c r="B3909" s="191">
        <v>35359</v>
      </c>
      <c r="C3909" s="72">
        <v>13.26</v>
      </c>
      <c r="D3909" s="192">
        <f t="shared" si="124"/>
        <v>0</v>
      </c>
      <c r="E3909">
        <v>0</v>
      </c>
      <c r="F3909">
        <v>3906</v>
      </c>
      <c r="G3909">
        <f t="shared" ref="G3909:G3972" ca="1" si="125">_xlfn.NORM.INV(RAND(),M$5,M$6)</f>
        <v>-1.1659318375764317E-2</v>
      </c>
    </row>
    <row r="3910" spans="2:7" x14ac:dyDescent="0.35">
      <c r="B3910" s="191">
        <v>35356</v>
      </c>
      <c r="C3910" s="72">
        <v>13.26</v>
      </c>
      <c r="D3910" s="192">
        <f t="shared" si="124"/>
        <v>-3.7037037037036979E-2</v>
      </c>
      <c r="E3910">
        <v>0</v>
      </c>
      <c r="F3910">
        <v>3907</v>
      </c>
      <c r="G3910">
        <f t="shared" ca="1" si="125"/>
        <v>-1.6585662890048467E-2</v>
      </c>
    </row>
    <row r="3911" spans="2:7" x14ac:dyDescent="0.35">
      <c r="B3911" s="191">
        <v>35340</v>
      </c>
      <c r="C3911" s="72">
        <v>13.77</v>
      </c>
      <c r="D3911" s="192">
        <f t="shared" si="124"/>
        <v>-9.3482554312047439E-2</v>
      </c>
      <c r="E3911">
        <v>0</v>
      </c>
      <c r="F3911">
        <v>3908</v>
      </c>
      <c r="G3911">
        <f t="shared" ca="1" si="125"/>
        <v>1.4555978593376335E-2</v>
      </c>
    </row>
    <row r="3912" spans="2:7" x14ac:dyDescent="0.35">
      <c r="B3912" s="191">
        <v>35333</v>
      </c>
      <c r="C3912" s="72">
        <v>15.19</v>
      </c>
      <c r="D3912" s="192">
        <f t="shared" si="124"/>
        <v>-4.4052863436123468E-2</v>
      </c>
      <c r="E3912">
        <v>0</v>
      </c>
      <c r="F3912">
        <v>3909</v>
      </c>
      <c r="G3912">
        <f t="shared" ca="1" si="125"/>
        <v>-1.6488537121691953E-2</v>
      </c>
    </row>
    <row r="3913" spans="2:7" x14ac:dyDescent="0.35">
      <c r="B3913" s="191">
        <v>35292</v>
      </c>
      <c r="C3913" s="72">
        <v>15.89</v>
      </c>
      <c r="D3913" s="192">
        <f t="shared" si="124"/>
        <v>-6.6940692894891352E-2</v>
      </c>
      <c r="E3913">
        <v>0</v>
      </c>
      <c r="F3913">
        <v>3910</v>
      </c>
      <c r="G3913">
        <f t="shared" ca="1" si="125"/>
        <v>-8.8695200197790262E-3</v>
      </c>
    </row>
    <row r="3914" spans="2:7" x14ac:dyDescent="0.35">
      <c r="B3914" s="191">
        <v>35271</v>
      </c>
      <c r="C3914" s="72">
        <v>17.03</v>
      </c>
      <c r="D3914" s="192">
        <f t="shared" si="124"/>
        <v>-5.8595909342177954E-2</v>
      </c>
      <c r="E3914">
        <v>0</v>
      </c>
      <c r="F3914">
        <v>3911</v>
      </c>
      <c r="G3914">
        <f t="shared" ca="1" si="125"/>
        <v>-1.7338626452839803E-2</v>
      </c>
    </row>
    <row r="3915" spans="2:7" x14ac:dyDescent="0.35">
      <c r="B3915" s="191">
        <v>35244</v>
      </c>
      <c r="C3915" s="72">
        <v>18.09</v>
      </c>
      <c r="D3915" s="192">
        <f t="shared" si="124"/>
        <v>-2.0573903627503998E-2</v>
      </c>
      <c r="E3915">
        <v>0</v>
      </c>
      <c r="F3915">
        <v>3912</v>
      </c>
      <c r="G3915">
        <f t="shared" ca="1" si="125"/>
        <v>-5.5332502732640058E-2</v>
      </c>
    </row>
    <row r="3916" spans="2:7" x14ac:dyDescent="0.35">
      <c r="B3916" s="191">
        <v>35160</v>
      </c>
      <c r="C3916" s="72">
        <v>18.47</v>
      </c>
      <c r="D3916" s="192">
        <f t="shared" si="124"/>
        <v>0.14153275648949326</v>
      </c>
      <c r="E3916">
        <v>0</v>
      </c>
      <c r="F3916">
        <v>3913</v>
      </c>
      <c r="G3916">
        <f t="shared" ca="1" si="125"/>
        <v>1.2061856491935525E-2</v>
      </c>
    </row>
    <row r="3917" spans="2:7" x14ac:dyDescent="0.35">
      <c r="B3917" s="191">
        <v>35149</v>
      </c>
      <c r="C3917" s="72">
        <v>16.18</v>
      </c>
      <c r="D3917" s="192">
        <f t="shared" si="124"/>
        <v>1.1882426516572897E-2</v>
      </c>
      <c r="E3917">
        <v>0</v>
      </c>
      <c r="F3917">
        <v>3914</v>
      </c>
      <c r="G3917">
        <f t="shared" ca="1" si="125"/>
        <v>-5.2567438529046726E-3</v>
      </c>
    </row>
    <row r="3918" spans="2:7" x14ac:dyDescent="0.35">
      <c r="B3918" s="191">
        <v>35144</v>
      </c>
      <c r="C3918" s="72">
        <v>15.99</v>
      </c>
      <c r="D3918" s="192">
        <f t="shared" si="124"/>
        <v>-7.3043478260869543E-2</v>
      </c>
      <c r="E3918">
        <v>0</v>
      </c>
      <c r="F3918">
        <v>3915</v>
      </c>
      <c r="G3918">
        <f t="shared" ca="1" si="125"/>
        <v>4.8390983782106212E-2</v>
      </c>
    </row>
    <row r="3919" spans="2:7" x14ac:dyDescent="0.35">
      <c r="B3919" s="191">
        <v>35129</v>
      </c>
      <c r="C3919" s="72">
        <v>17.25</v>
      </c>
      <c r="D3919" s="192">
        <f t="shared" si="124"/>
        <v>0</v>
      </c>
      <c r="E3919">
        <v>0</v>
      </c>
      <c r="F3919">
        <v>3916</v>
      </c>
      <c r="G3919">
        <f t="shared" ca="1" si="125"/>
        <v>-1.9405446056704946E-2</v>
      </c>
    </row>
    <row r="3920" spans="2:7" x14ac:dyDescent="0.35">
      <c r="B3920" s="191">
        <v>35128</v>
      </c>
      <c r="C3920" s="72">
        <v>17.25</v>
      </c>
      <c r="D3920" s="192">
        <f t="shared" si="124"/>
        <v>1.7099056603773644E-2</v>
      </c>
      <c r="E3920">
        <v>0</v>
      </c>
      <c r="F3920">
        <v>3917</v>
      </c>
      <c r="G3920">
        <f t="shared" ca="1" si="125"/>
        <v>4.0608141738255873E-2</v>
      </c>
    </row>
    <row r="3921" spans="2:7" x14ac:dyDescent="0.35">
      <c r="B3921" s="191">
        <v>35116</v>
      </c>
      <c r="C3921" s="72">
        <v>16.96</v>
      </c>
      <c r="D3921" s="192">
        <f t="shared" si="124"/>
        <v>0.1656357388316152</v>
      </c>
      <c r="E3921">
        <v>0</v>
      </c>
      <c r="F3921">
        <v>3918</v>
      </c>
      <c r="G3921">
        <f t="shared" ca="1" si="125"/>
        <v>1.0758200253895695E-2</v>
      </c>
    </row>
    <row r="3922" spans="2:7" x14ac:dyDescent="0.35">
      <c r="B3922" s="191">
        <v>35090</v>
      </c>
      <c r="C3922" s="72">
        <v>14.55</v>
      </c>
      <c r="D3922" s="192">
        <f t="shared" si="124"/>
        <v>-0.98267919002892756</v>
      </c>
      <c r="E3922">
        <v>0</v>
      </c>
      <c r="F3922">
        <v>3919</v>
      </c>
      <c r="G3922">
        <f t="shared" ca="1" si="125"/>
        <v>1.0291300740530633E-2</v>
      </c>
    </row>
    <row r="3923" spans="2:7" x14ac:dyDescent="0.35">
      <c r="B3923" s="191">
        <v>45138</v>
      </c>
      <c r="C3923" s="72">
        <v>840.03</v>
      </c>
      <c r="D3923" s="192">
        <f t="shared" si="124"/>
        <v>0.17629843305840676</v>
      </c>
      <c r="E3923">
        <v>-5.951814112947762E-5</v>
      </c>
      <c r="F3923">
        <v>3920</v>
      </c>
      <c r="G3923">
        <f t="shared" ca="1" si="125"/>
        <v>-7.5562953921870669E-3</v>
      </c>
    </row>
    <row r="3924" spans="2:7" x14ac:dyDescent="0.35">
      <c r="B3924" s="191">
        <v>44946</v>
      </c>
      <c r="C3924" s="72">
        <v>714.13</v>
      </c>
      <c r="D3924" s="192">
        <f t="shared" si="124"/>
        <v>3.2442279055646228E-2</v>
      </c>
      <c r="E3924">
        <v>-7.0010361533423549E-5</v>
      </c>
      <c r="F3924">
        <v>3921</v>
      </c>
      <c r="G3924">
        <f t="shared" ca="1" si="125"/>
        <v>6.2745497158203822E-2</v>
      </c>
    </row>
    <row r="3925" spans="2:7" x14ac:dyDescent="0.35">
      <c r="B3925" s="191">
        <v>44986</v>
      </c>
      <c r="C3925" s="72">
        <v>691.69</v>
      </c>
      <c r="D3925" s="192">
        <f t="shared" si="124"/>
        <v>-0.11666070698814868</v>
      </c>
      <c r="E3925">
        <v>-7.2281493046499889E-5</v>
      </c>
      <c r="F3925">
        <v>3922</v>
      </c>
      <c r="G3925">
        <f t="shared" ca="1" si="125"/>
        <v>-8.20916399085681E-3</v>
      </c>
    </row>
    <row r="3926" spans="2:7" x14ac:dyDescent="0.35">
      <c r="B3926" s="191">
        <v>44481</v>
      </c>
      <c r="C3926" s="72">
        <v>783.04</v>
      </c>
      <c r="D3926" s="192">
        <f t="shared" si="124"/>
        <v>1.5728273369475931</v>
      </c>
      <c r="E3926">
        <v>-1.276910897157757E-4</v>
      </c>
      <c r="F3926">
        <v>3923</v>
      </c>
      <c r="G3926">
        <f t="shared" ca="1" si="125"/>
        <v>1.9735609316950487E-4</v>
      </c>
    </row>
    <row r="3927" spans="2:7" x14ac:dyDescent="0.35">
      <c r="B3927" s="191">
        <v>43830</v>
      </c>
      <c r="C3927" s="72">
        <v>304.35000000000002</v>
      </c>
      <c r="D3927" s="192">
        <f t="shared" si="124"/>
        <v>3.0742971887550201</v>
      </c>
      <c r="E3927">
        <v>-1.3141036170694065E-4</v>
      </c>
      <c r="F3927">
        <v>3924</v>
      </c>
      <c r="G3927">
        <f t="shared" ca="1" si="125"/>
        <v>1.1347831326125163E-2</v>
      </c>
    </row>
    <row r="3928" spans="2:7" x14ac:dyDescent="0.35">
      <c r="B3928" s="191">
        <v>40232</v>
      </c>
      <c r="C3928" s="72">
        <v>74.7</v>
      </c>
      <c r="D3928" s="192">
        <f t="shared" si="124"/>
        <v>-0.89502677028147437</v>
      </c>
      <c r="E3928">
        <v>-1.338508901083113E-4</v>
      </c>
      <c r="F3928">
        <v>3925</v>
      </c>
      <c r="G3928">
        <f t="shared" ca="1" si="125"/>
        <v>-2.8126936821703977E-2</v>
      </c>
    </row>
    <row r="3929" spans="2:7" x14ac:dyDescent="0.35">
      <c r="B3929" s="191">
        <v>44726</v>
      </c>
      <c r="C3929" s="72">
        <v>711.61</v>
      </c>
      <c r="D3929" s="192">
        <f t="shared" si="124"/>
        <v>9.6880444577951348</v>
      </c>
      <c r="E3929">
        <v>-1.4050666704135129E-4</v>
      </c>
      <c r="F3929">
        <v>3926</v>
      </c>
      <c r="G3929">
        <f t="shared" ca="1" si="125"/>
        <v>-2.0889823425426904E-2</v>
      </c>
    </row>
    <row r="3930" spans="2:7" x14ac:dyDescent="0.35">
      <c r="B3930" s="191">
        <v>38698</v>
      </c>
      <c r="C3930" s="72">
        <v>66.58</v>
      </c>
      <c r="D3930" s="192">
        <f t="shared" si="124"/>
        <v>5.2981179819705959E-2</v>
      </c>
      <c r="E3930">
        <v>-1.5017269860351234E-4</v>
      </c>
      <c r="F3930">
        <v>3927</v>
      </c>
      <c r="G3930">
        <f t="shared" ca="1" si="125"/>
        <v>-1.5814056158323844E-2</v>
      </c>
    </row>
    <row r="3931" spans="2:7" x14ac:dyDescent="0.35">
      <c r="B3931" s="191">
        <v>40023</v>
      </c>
      <c r="C3931" s="72">
        <v>63.23</v>
      </c>
      <c r="D3931" s="192">
        <f t="shared" si="124"/>
        <v>7.8458127238614894E-2</v>
      </c>
      <c r="E3931">
        <v>-1.5812776723600486E-4</v>
      </c>
      <c r="F3931">
        <v>3928</v>
      </c>
      <c r="G3931">
        <f t="shared" ca="1" si="125"/>
        <v>4.8386239692979009E-3</v>
      </c>
    </row>
    <row r="3932" spans="2:7" x14ac:dyDescent="0.35">
      <c r="B3932" s="191">
        <v>38594</v>
      </c>
      <c r="C3932" s="72">
        <v>58.63</v>
      </c>
      <c r="D3932" s="192">
        <f t="shared" si="124"/>
        <v>-0.74163839069316528</v>
      </c>
      <c r="E3932">
        <v>-1.7053206002726196E-4</v>
      </c>
      <c r="F3932">
        <v>3929</v>
      </c>
      <c r="G3932">
        <f t="shared" ca="1" si="125"/>
        <v>4.0574473285036527E-3</v>
      </c>
    </row>
    <row r="3933" spans="2:7" x14ac:dyDescent="0.35">
      <c r="B3933" s="191">
        <v>43311</v>
      </c>
      <c r="C3933" s="72">
        <v>226.93</v>
      </c>
      <c r="D3933" s="192">
        <f t="shared" si="124"/>
        <v>3.2971028214353337</v>
      </c>
      <c r="E3933">
        <v>-1.7623474467987066E-4</v>
      </c>
      <c r="F3933">
        <v>3930</v>
      </c>
      <c r="G3933">
        <f t="shared" ca="1" si="125"/>
        <v>-1.0925898356024456E-2</v>
      </c>
    </row>
    <row r="3934" spans="2:7" x14ac:dyDescent="0.35">
      <c r="B3934" s="191">
        <v>39086</v>
      </c>
      <c r="C3934" s="72">
        <v>52.81</v>
      </c>
      <c r="D3934" s="192">
        <f t="shared" si="124"/>
        <v>-0.73456976276638519</v>
      </c>
      <c r="E3934">
        <v>-1.8932222642931151E-4</v>
      </c>
      <c r="F3934">
        <v>3931</v>
      </c>
      <c r="G3934">
        <f t="shared" ca="1" si="125"/>
        <v>-1.2481603856291993E-2</v>
      </c>
    </row>
    <row r="3935" spans="2:7" x14ac:dyDescent="0.35">
      <c r="B3935" s="191">
        <v>43448</v>
      </c>
      <c r="C3935" s="72">
        <v>198.96</v>
      </c>
      <c r="D3935" s="192">
        <f t="shared" si="124"/>
        <v>3.5896193771626299</v>
      </c>
      <c r="E3935">
        <v>-2.0100502512554463E-4</v>
      </c>
      <c r="F3935">
        <v>3932</v>
      </c>
      <c r="G3935">
        <f t="shared" ca="1" si="125"/>
        <v>6.062846211594781E-3</v>
      </c>
    </row>
    <row r="3936" spans="2:7" x14ac:dyDescent="0.35">
      <c r="B3936" s="191">
        <v>39876</v>
      </c>
      <c r="C3936" s="72">
        <v>43.35</v>
      </c>
      <c r="D3936" s="192">
        <f t="shared" si="124"/>
        <v>-0.94418407024952999</v>
      </c>
      <c r="E3936">
        <v>-2.3062730627299022E-4</v>
      </c>
      <c r="F3936">
        <v>3933</v>
      </c>
      <c r="G3936">
        <f t="shared" ca="1" si="125"/>
        <v>6.1564293919709079E-2</v>
      </c>
    </row>
    <row r="3937" spans="2:7" x14ac:dyDescent="0.35">
      <c r="B3937" s="191">
        <v>44498</v>
      </c>
      <c r="C3937" s="72">
        <v>776.66</v>
      </c>
      <c r="D3937" s="192">
        <f t="shared" si="124"/>
        <v>-0.22836335456180268</v>
      </c>
      <c r="E3937">
        <v>-2.4457746025619009E-4</v>
      </c>
      <c r="F3937">
        <v>3934</v>
      </c>
      <c r="G3937">
        <f t="shared" ca="1" si="125"/>
        <v>-8.0278194835830003E-3</v>
      </c>
    </row>
    <row r="3938" spans="2:7" x14ac:dyDescent="0.35">
      <c r="B3938" s="191">
        <v>45702</v>
      </c>
      <c r="C3938" s="72">
        <v>1006.51</v>
      </c>
      <c r="D3938" s="192">
        <f t="shared" si="124"/>
        <v>4.08415416477244</v>
      </c>
      <c r="E3938">
        <v>-2.4832134768959513E-4</v>
      </c>
      <c r="F3938">
        <v>3935</v>
      </c>
      <c r="G3938">
        <f t="shared" ca="1" si="125"/>
        <v>-1.8429832690767204E-2</v>
      </c>
    </row>
    <row r="3939" spans="2:7" x14ac:dyDescent="0.35">
      <c r="B3939" s="191">
        <v>43560</v>
      </c>
      <c r="C3939" s="72">
        <v>197.97</v>
      </c>
      <c r="D3939" s="192">
        <f t="shared" si="124"/>
        <v>-0.43352981572622185</v>
      </c>
      <c r="E3939">
        <v>-2.5249974750030102E-4</v>
      </c>
      <c r="F3939">
        <v>3936</v>
      </c>
      <c r="G3939">
        <f t="shared" ca="1" si="125"/>
        <v>2.3406001400298596E-2</v>
      </c>
    </row>
    <row r="3940" spans="2:7" x14ac:dyDescent="0.35">
      <c r="B3940" s="191">
        <v>43886</v>
      </c>
      <c r="C3940" s="72">
        <v>349.48</v>
      </c>
      <c r="D3940" s="192">
        <f t="shared" si="124"/>
        <v>8.2308505018489182</v>
      </c>
      <c r="E3940">
        <v>-2.5745916411579195E-4</v>
      </c>
      <c r="F3940">
        <v>3937</v>
      </c>
      <c r="G3940">
        <f t="shared" ca="1" si="125"/>
        <v>1.8084114160498131E-2</v>
      </c>
    </row>
    <row r="3941" spans="2:7" x14ac:dyDescent="0.35">
      <c r="B3941" s="191">
        <v>38491</v>
      </c>
      <c r="C3941" s="72">
        <v>37.86</v>
      </c>
      <c r="D3941" s="192">
        <f t="shared" si="124"/>
        <v>9.6000000000000529E-3</v>
      </c>
      <c r="E3941">
        <v>-2.6406126221278914E-4</v>
      </c>
      <c r="F3941">
        <v>3938</v>
      </c>
      <c r="G3941">
        <f t="shared" ca="1" si="125"/>
        <v>3.0748143741217839E-2</v>
      </c>
    </row>
    <row r="3942" spans="2:7" x14ac:dyDescent="0.35">
      <c r="B3942" s="191">
        <v>38427</v>
      </c>
      <c r="C3942" s="72">
        <v>37.5</v>
      </c>
      <c r="D3942" s="192">
        <f t="shared" si="124"/>
        <v>-0.96503268278582288</v>
      </c>
      <c r="E3942">
        <v>-2.6659557451336191E-4</v>
      </c>
      <c r="F3942">
        <v>3939</v>
      </c>
      <c r="G3942">
        <f t="shared" ca="1" si="125"/>
        <v>-1.669369147977371E-2</v>
      </c>
    </row>
    <row r="3943" spans="2:7" x14ac:dyDescent="0.35">
      <c r="B3943" s="191">
        <v>45854</v>
      </c>
      <c r="C3943" s="72">
        <v>1072.43</v>
      </c>
      <c r="D3943" s="192">
        <f t="shared" si="124"/>
        <v>6.669527283129514</v>
      </c>
      <c r="E3943">
        <v>-2.703408158698517E-4</v>
      </c>
      <c r="F3943">
        <v>3940</v>
      </c>
      <c r="G3943">
        <f t="shared" ca="1" si="125"/>
        <v>1.3425062623020874E-3</v>
      </c>
    </row>
    <row r="3944" spans="2:7" x14ac:dyDescent="0.35">
      <c r="B3944" s="191">
        <v>41262</v>
      </c>
      <c r="C3944" s="72">
        <v>139.83000000000001</v>
      </c>
      <c r="D3944" s="192">
        <f t="shared" si="124"/>
        <v>8.8016737609120099E-3</v>
      </c>
      <c r="E3944">
        <v>-2.8597983842137964E-4</v>
      </c>
      <c r="F3944">
        <v>3941</v>
      </c>
      <c r="G3944">
        <f t="shared" ca="1" si="125"/>
        <v>-2.3398461864251263E-2</v>
      </c>
    </row>
    <row r="3945" spans="2:7" x14ac:dyDescent="0.35">
      <c r="B3945" s="191">
        <v>41919</v>
      </c>
      <c r="C3945" s="72">
        <v>138.61000000000001</v>
      </c>
      <c r="D3945" s="192">
        <f t="shared" si="124"/>
        <v>3.1228435455086263</v>
      </c>
      <c r="E3945">
        <v>-2.8849621348714383E-4</v>
      </c>
      <c r="F3945">
        <v>3942</v>
      </c>
      <c r="G3945">
        <f t="shared" ca="1" si="125"/>
        <v>2.7660228199080587E-2</v>
      </c>
    </row>
    <row r="3946" spans="2:7" x14ac:dyDescent="0.35">
      <c r="B3946" s="191">
        <v>36432</v>
      </c>
      <c r="C3946" s="72">
        <v>33.619999999999997</v>
      </c>
      <c r="D3946" s="192">
        <f t="shared" si="124"/>
        <v>2.0643594414086142E-2</v>
      </c>
      <c r="E3946">
        <v>-2.973535533751237E-4</v>
      </c>
      <c r="F3946">
        <v>3943</v>
      </c>
      <c r="G3946">
        <f t="shared" ca="1" si="125"/>
        <v>-1.3916788462021067E-2</v>
      </c>
    </row>
    <row r="3947" spans="2:7" x14ac:dyDescent="0.35">
      <c r="B3947" s="191">
        <v>38336</v>
      </c>
      <c r="C3947" s="72">
        <v>32.94</v>
      </c>
      <c r="D3947" s="192">
        <f t="shared" si="124"/>
        <v>-0.74301763145576538</v>
      </c>
      <c r="E3947">
        <v>-3.0349013657071655E-4</v>
      </c>
      <c r="F3947">
        <v>3944</v>
      </c>
      <c r="G3947">
        <f t="shared" ca="1" si="125"/>
        <v>-1.3204651928376178E-2</v>
      </c>
    </row>
    <row r="3948" spans="2:7" x14ac:dyDescent="0.35">
      <c r="B3948" s="191">
        <v>41999</v>
      </c>
      <c r="C3948" s="72">
        <v>128.18</v>
      </c>
      <c r="D3948" s="192">
        <f t="shared" si="124"/>
        <v>-0.83625237930990426</v>
      </c>
      <c r="E3948">
        <v>-3.1196381219766867E-4</v>
      </c>
      <c r="F3948">
        <v>3945</v>
      </c>
      <c r="G3948">
        <f t="shared" ca="1" si="125"/>
        <v>-4.4415029519339524E-2</v>
      </c>
    </row>
    <row r="3949" spans="2:7" x14ac:dyDescent="0.35">
      <c r="B3949" s="191">
        <v>45089</v>
      </c>
      <c r="C3949" s="72">
        <v>782.79</v>
      </c>
      <c r="D3949" s="192">
        <f t="shared" si="124"/>
        <v>5.3693246541903985</v>
      </c>
      <c r="E3949">
        <v>-3.1926849203101071E-4</v>
      </c>
      <c r="F3949">
        <v>3946</v>
      </c>
      <c r="G3949">
        <f t="shared" ca="1" si="125"/>
        <v>-4.6183461140920151E-3</v>
      </c>
    </row>
    <row r="3950" spans="2:7" x14ac:dyDescent="0.35">
      <c r="B3950" s="191">
        <v>42209</v>
      </c>
      <c r="C3950" s="72">
        <v>122.9</v>
      </c>
      <c r="D3950" s="192">
        <f t="shared" si="124"/>
        <v>1.7215692766098467E-2</v>
      </c>
      <c r="E3950">
        <v>-3.2536196518617722E-4</v>
      </c>
      <c r="F3950">
        <v>3947</v>
      </c>
      <c r="G3950">
        <f t="shared" ca="1" si="125"/>
        <v>3.404753180497426E-2</v>
      </c>
    </row>
    <row r="3951" spans="2:7" x14ac:dyDescent="0.35">
      <c r="B3951" s="191">
        <v>42340</v>
      </c>
      <c r="C3951" s="72">
        <v>120.82</v>
      </c>
      <c r="D3951" s="192">
        <f t="shared" si="124"/>
        <v>-0.86197047936754556</v>
      </c>
      <c r="E3951">
        <v>-3.3096144299193941E-4</v>
      </c>
      <c r="F3951">
        <v>3948</v>
      </c>
      <c r="G3951">
        <f t="shared" ca="1" si="125"/>
        <v>-2.183728825033604E-2</v>
      </c>
    </row>
    <row r="3952" spans="2:7" x14ac:dyDescent="0.35">
      <c r="B3952" s="191">
        <v>45218</v>
      </c>
      <c r="C3952" s="72">
        <v>875.32</v>
      </c>
      <c r="D3952" s="192">
        <f t="shared" si="124"/>
        <v>28.051443743776968</v>
      </c>
      <c r="E3952">
        <v>-3.3119767933209587E-4</v>
      </c>
      <c r="F3952">
        <v>3949</v>
      </c>
      <c r="G3952">
        <f t="shared" ca="1" si="125"/>
        <v>-8.7227403947627725E-3</v>
      </c>
    </row>
    <row r="3953" spans="2:7" x14ac:dyDescent="0.35">
      <c r="B3953" s="191">
        <v>38267</v>
      </c>
      <c r="C3953" s="72">
        <v>30.13</v>
      </c>
      <c r="D3953" s="192">
        <f t="shared" si="124"/>
        <v>-0.48723621511232129</v>
      </c>
      <c r="E3953">
        <v>-3.3178500331787486E-4</v>
      </c>
      <c r="F3953">
        <v>3950</v>
      </c>
      <c r="G3953">
        <f t="shared" ca="1" si="125"/>
        <v>-2.1810992170283566E-4</v>
      </c>
    </row>
    <row r="3954" spans="2:7" x14ac:dyDescent="0.35">
      <c r="B3954" s="191">
        <v>38965</v>
      </c>
      <c r="C3954" s="72">
        <v>58.76</v>
      </c>
      <c r="D3954" s="192">
        <f t="shared" si="124"/>
        <v>-0.48917673650352089</v>
      </c>
      <c r="E3954">
        <v>-3.4025178632191011E-4</v>
      </c>
      <c r="F3954">
        <v>3951</v>
      </c>
      <c r="G3954">
        <f t="shared" ca="1" si="125"/>
        <v>-3.0833762144093044E-2</v>
      </c>
    </row>
    <row r="3955" spans="2:7" x14ac:dyDescent="0.35">
      <c r="B3955" s="191">
        <v>42752</v>
      </c>
      <c r="C3955" s="72">
        <v>115.03</v>
      </c>
      <c r="D3955" s="192">
        <f t="shared" si="124"/>
        <v>1.0166549789621318</v>
      </c>
      <c r="E3955">
        <v>-3.4761449552433987E-4</v>
      </c>
      <c r="F3955">
        <v>3952</v>
      </c>
      <c r="G3955">
        <f t="shared" ca="1" si="125"/>
        <v>6.0474716191746547E-3</v>
      </c>
    </row>
    <row r="3956" spans="2:7" x14ac:dyDescent="0.35">
      <c r="B3956" s="191">
        <v>39665</v>
      </c>
      <c r="C3956" s="72">
        <v>57.04</v>
      </c>
      <c r="D3956" s="192">
        <f t="shared" si="124"/>
        <v>-0.59646268128758395</v>
      </c>
      <c r="E3956">
        <v>-3.50508236943603E-4</v>
      </c>
      <c r="F3956">
        <v>3953</v>
      </c>
      <c r="G3956">
        <f t="shared" ca="1" si="125"/>
        <v>7.2286463615720319E-3</v>
      </c>
    </row>
    <row r="3957" spans="2:7" x14ac:dyDescent="0.35">
      <c r="B3957" s="191">
        <v>42907</v>
      </c>
      <c r="C3957" s="72">
        <v>141.35</v>
      </c>
      <c r="D3957" s="192">
        <f t="shared" si="124"/>
        <v>1.6012145748987852</v>
      </c>
      <c r="E3957">
        <v>-3.5360678925044908E-4</v>
      </c>
      <c r="F3957">
        <v>3954</v>
      </c>
      <c r="G3957">
        <f t="shared" ca="1" si="125"/>
        <v>2.2672147450803783E-2</v>
      </c>
    </row>
    <row r="3958" spans="2:7" x14ac:dyDescent="0.35">
      <c r="B3958" s="191">
        <v>38995</v>
      </c>
      <c r="C3958" s="72">
        <v>54.34</v>
      </c>
      <c r="D3958" s="192">
        <f t="shared" si="124"/>
        <v>-0.5961652794292509</v>
      </c>
      <c r="E3958">
        <v>-3.6791758646059769E-4</v>
      </c>
      <c r="F3958">
        <v>3955</v>
      </c>
      <c r="G3958">
        <f t="shared" ca="1" si="125"/>
        <v>-1.8087391728358809E-2</v>
      </c>
    </row>
    <row r="3959" spans="2:7" x14ac:dyDescent="0.35">
      <c r="B3959" s="191">
        <v>41786</v>
      </c>
      <c r="C3959" s="72">
        <v>134.56</v>
      </c>
      <c r="D3959" s="192">
        <f t="shared" si="124"/>
        <v>1.5039077037588386</v>
      </c>
      <c r="E3959">
        <v>-3.7144342916584083E-4</v>
      </c>
      <c r="F3959">
        <v>3956</v>
      </c>
      <c r="G3959">
        <f t="shared" ca="1" si="125"/>
        <v>1.1773037875144249E-2</v>
      </c>
    </row>
    <row r="3960" spans="2:7" x14ac:dyDescent="0.35">
      <c r="B3960" s="191">
        <v>38646</v>
      </c>
      <c r="C3960" s="72">
        <v>53.74</v>
      </c>
      <c r="D3960" s="192">
        <f t="shared" si="124"/>
        <v>-0.95449156561208592</v>
      </c>
      <c r="E3960">
        <v>-3.7202380952372494E-4</v>
      </c>
      <c r="F3960">
        <v>3957</v>
      </c>
      <c r="G3960">
        <f t="shared" ca="1" si="125"/>
        <v>2.8068525563005105E-2</v>
      </c>
    </row>
    <row r="3961" spans="2:7" x14ac:dyDescent="0.35">
      <c r="B3961" s="191">
        <v>45537</v>
      </c>
      <c r="C3961" s="72">
        <v>1180.8800000000001</v>
      </c>
      <c r="D3961" s="192">
        <f t="shared" si="124"/>
        <v>10.148791540785499</v>
      </c>
      <c r="E3961">
        <v>-3.72464700504338E-4</v>
      </c>
      <c r="F3961">
        <v>3958</v>
      </c>
      <c r="G3961">
        <f t="shared" ca="1" si="125"/>
        <v>1.2773483791527825E-2</v>
      </c>
    </row>
    <row r="3962" spans="2:7" x14ac:dyDescent="0.35">
      <c r="B3962" s="191">
        <v>42457</v>
      </c>
      <c r="C3962" s="72">
        <v>105.92</v>
      </c>
      <c r="D3962" s="192">
        <f t="shared" si="124"/>
        <v>1.291001243186396E-2</v>
      </c>
      <c r="E3962">
        <v>-3.7750094375232912E-4</v>
      </c>
      <c r="F3962">
        <v>3959</v>
      </c>
      <c r="G3962">
        <f t="shared" ca="1" si="125"/>
        <v>-1.367332910831659E-2</v>
      </c>
    </row>
    <row r="3963" spans="2:7" x14ac:dyDescent="0.35">
      <c r="B3963" s="191">
        <v>41359</v>
      </c>
      <c r="C3963" s="72">
        <v>104.57</v>
      </c>
      <c r="D3963" s="192">
        <f t="shared" si="124"/>
        <v>-0.87959423360353717</v>
      </c>
      <c r="E3963">
        <v>-3.8237262212026391E-4</v>
      </c>
      <c r="F3963">
        <v>3960</v>
      </c>
      <c r="G3963">
        <f t="shared" ca="1" si="125"/>
        <v>-1.0036683827461299E-2</v>
      </c>
    </row>
    <row r="3964" spans="2:7" x14ac:dyDescent="0.35">
      <c r="B3964" s="191">
        <v>45210</v>
      </c>
      <c r="C3964" s="72">
        <v>868.48</v>
      </c>
      <c r="D3964" s="192">
        <f t="shared" si="124"/>
        <v>5.8389636979289712</v>
      </c>
      <c r="E3964">
        <v>-3.9133537441593536E-4</v>
      </c>
      <c r="F3964">
        <v>3961</v>
      </c>
      <c r="G3964">
        <f t="shared" ca="1" si="125"/>
        <v>-2.5350616069638867E-2</v>
      </c>
    </row>
    <row r="3965" spans="2:7" x14ac:dyDescent="0.35">
      <c r="B3965" s="191">
        <v>41467</v>
      </c>
      <c r="C3965" s="72">
        <v>126.99</v>
      </c>
      <c r="D3965" s="192">
        <f t="shared" si="124"/>
        <v>4.0213523131672595</v>
      </c>
      <c r="E3965">
        <v>-3.935768261965622E-4</v>
      </c>
      <c r="F3965">
        <v>3962</v>
      </c>
      <c r="G3965">
        <f t="shared" ca="1" si="125"/>
        <v>-6.3408860362639515E-3</v>
      </c>
    </row>
    <row r="3966" spans="2:7" x14ac:dyDescent="0.35">
      <c r="B3966" s="191">
        <v>35877</v>
      </c>
      <c r="C3966" s="72">
        <v>25.29</v>
      </c>
      <c r="D3966" s="192">
        <f t="shared" si="124"/>
        <v>-0.9693554836598931</v>
      </c>
      <c r="E3966">
        <v>-3.9525691699615617E-4</v>
      </c>
      <c r="F3966">
        <v>3963</v>
      </c>
      <c r="G3966">
        <f t="shared" ca="1" si="125"/>
        <v>-2.6907710227607351E-2</v>
      </c>
    </row>
    <row r="3967" spans="2:7" x14ac:dyDescent="0.35">
      <c r="B3967" s="191">
        <v>45162</v>
      </c>
      <c r="C3967" s="72">
        <v>825.27</v>
      </c>
      <c r="D3967" s="192">
        <f t="shared" si="124"/>
        <v>7.5396316225165556</v>
      </c>
      <c r="E3967">
        <v>-4.1181671733636627E-4</v>
      </c>
      <c r="F3967">
        <v>3964</v>
      </c>
      <c r="G3967">
        <f t="shared" ca="1" si="125"/>
        <v>1.3068283991732864E-2</v>
      </c>
    </row>
    <row r="3968" spans="2:7" x14ac:dyDescent="0.35">
      <c r="B3968" s="191">
        <v>40365</v>
      </c>
      <c r="C3968" s="72">
        <v>96.64</v>
      </c>
      <c r="D3968" s="192">
        <f t="shared" si="124"/>
        <v>-0.86138244617525139</v>
      </c>
      <c r="E3968">
        <v>-4.1373603640881829E-4</v>
      </c>
      <c r="F3968">
        <v>3965</v>
      </c>
      <c r="G3968">
        <f t="shared" ca="1" si="125"/>
        <v>2.8655963235949346E-2</v>
      </c>
    </row>
    <row r="3969" spans="2:7" x14ac:dyDescent="0.35">
      <c r="B3969" s="191">
        <v>44559</v>
      </c>
      <c r="C3969" s="72">
        <v>697.17</v>
      </c>
      <c r="D3969" s="192">
        <f t="shared" si="124"/>
        <v>-0.40245815227173387</v>
      </c>
      <c r="E3969">
        <v>-4.1579445416239924E-4</v>
      </c>
      <c r="F3969">
        <v>3966</v>
      </c>
      <c r="G3969">
        <f t="shared" ca="1" si="125"/>
        <v>1.8214522051618474E-2</v>
      </c>
    </row>
    <row r="3970" spans="2:7" x14ac:dyDescent="0.35">
      <c r="B3970" s="191">
        <v>45960</v>
      </c>
      <c r="C3970" s="72">
        <v>1166.73</v>
      </c>
      <c r="D3970" s="192">
        <f t="shared" si="124"/>
        <v>2.1619207733529544E-2</v>
      </c>
      <c r="E3970">
        <v>-4.1980089443294233E-4</v>
      </c>
      <c r="F3970">
        <v>3967</v>
      </c>
      <c r="G3970">
        <f t="shared" ca="1" si="125"/>
        <v>2.2750666956392718E-2</v>
      </c>
    </row>
    <row r="3971" spans="2:7" x14ac:dyDescent="0.35">
      <c r="B3971" s="191">
        <v>46149</v>
      </c>
      <c r="C3971" s="72">
        <v>1142.04</v>
      </c>
      <c r="D3971" s="192">
        <f t="shared" si="124"/>
        <v>4.362050163576825E-3</v>
      </c>
      <c r="E3971">
        <v>-4.2887276482894698E-4</v>
      </c>
      <c r="F3971">
        <v>3968</v>
      </c>
      <c r="G3971">
        <f t="shared" ca="1" si="125"/>
        <v>-7.5865360640414749E-3</v>
      </c>
    </row>
    <row r="3972" spans="2:7" x14ac:dyDescent="0.35">
      <c r="B3972" s="191">
        <v>45775</v>
      </c>
      <c r="C3972" s="72">
        <v>1137.08</v>
      </c>
      <c r="D3972" s="192">
        <f t="shared" ref="D3972:D4035" si="126">C3972/C3973-1</f>
        <v>48.139152981849605</v>
      </c>
      <c r="E3972">
        <v>-4.3074272352472409E-4</v>
      </c>
      <c r="F3972">
        <v>3969</v>
      </c>
      <c r="G3972">
        <f t="shared" ca="1" si="125"/>
        <v>2.2122027544844207E-2</v>
      </c>
    </row>
    <row r="3973" spans="2:7" x14ac:dyDescent="0.35">
      <c r="B3973" s="191">
        <v>35618</v>
      </c>
      <c r="C3973" s="72">
        <v>23.14</v>
      </c>
      <c r="D3973" s="192">
        <f t="shared" si="126"/>
        <v>-0.97011648629800862</v>
      </c>
      <c r="E3973">
        <v>-4.3196544276447035E-4</v>
      </c>
      <c r="F3973">
        <v>3970</v>
      </c>
      <c r="G3973">
        <f t="shared" ref="G3973:G4036" ca="1" si="127">_xlfn.NORM.INV(RAND(),M$5,M$6)</f>
        <v>-3.0087973461802853E-2</v>
      </c>
    </row>
    <row r="3974" spans="2:7" x14ac:dyDescent="0.35">
      <c r="B3974" s="191">
        <v>45083</v>
      </c>
      <c r="C3974" s="72">
        <v>774.34</v>
      </c>
      <c r="D3974" s="192">
        <f t="shared" si="126"/>
        <v>2.7798496534218491</v>
      </c>
      <c r="E3974">
        <v>-4.3889089688631255E-4</v>
      </c>
      <c r="F3974">
        <v>3971</v>
      </c>
      <c r="G3974">
        <f t="shared" ca="1" si="127"/>
        <v>8.2192504161681772E-3</v>
      </c>
    </row>
    <row r="3975" spans="2:7" x14ac:dyDescent="0.35">
      <c r="B3975" s="191">
        <v>43434</v>
      </c>
      <c r="C3975" s="72">
        <v>204.86</v>
      </c>
      <c r="D3975" s="192">
        <f t="shared" si="126"/>
        <v>4.1172434075091857E-3</v>
      </c>
      <c r="E3975">
        <v>-4.3913149548657771E-4</v>
      </c>
      <c r="F3975">
        <v>3972</v>
      </c>
      <c r="G3975">
        <f t="shared" ca="1" si="127"/>
        <v>5.74161656791444E-3</v>
      </c>
    </row>
    <row r="3976" spans="2:7" x14ac:dyDescent="0.35">
      <c r="B3976" s="191">
        <v>43405</v>
      </c>
      <c r="C3976" s="72">
        <v>204.02</v>
      </c>
      <c r="D3976" s="192">
        <f t="shared" si="126"/>
        <v>8.0035304501323914</v>
      </c>
      <c r="E3976">
        <v>-4.4093870951944503E-4</v>
      </c>
      <c r="F3976">
        <v>3973</v>
      </c>
      <c r="G3976">
        <f t="shared" ca="1" si="127"/>
        <v>2.5779165443859733E-3</v>
      </c>
    </row>
    <row r="3977" spans="2:7" x14ac:dyDescent="0.35">
      <c r="B3977" s="191">
        <v>35740</v>
      </c>
      <c r="C3977" s="72">
        <v>22.66</v>
      </c>
      <c r="D3977" s="192">
        <f t="shared" si="126"/>
        <v>-0.73903028907059776</v>
      </c>
      <c r="E3977">
        <v>-4.4111160123516679E-4</v>
      </c>
      <c r="F3977">
        <v>3974</v>
      </c>
      <c r="G3977">
        <f t="shared" ca="1" si="127"/>
        <v>3.0487250978231288E-2</v>
      </c>
    </row>
    <row r="3978" spans="2:7" x14ac:dyDescent="0.35">
      <c r="B3978" s="191">
        <v>40763</v>
      </c>
      <c r="C3978" s="72">
        <v>86.83</v>
      </c>
      <c r="D3978" s="192">
        <f t="shared" si="126"/>
        <v>9.221902017291228E-4</v>
      </c>
      <c r="E3978">
        <v>-4.6045815586515104E-4</v>
      </c>
      <c r="F3978">
        <v>3975</v>
      </c>
      <c r="G3978">
        <f t="shared" ca="1" si="127"/>
        <v>4.3271405112383615E-2</v>
      </c>
    </row>
    <row r="3979" spans="2:7" x14ac:dyDescent="0.35">
      <c r="B3979" s="191">
        <v>40568</v>
      </c>
      <c r="C3979" s="72">
        <v>86.75</v>
      </c>
      <c r="D3979" s="192">
        <f t="shared" si="126"/>
        <v>-0.83331411882253481</v>
      </c>
      <c r="E3979">
        <v>-4.6088259016019428E-4</v>
      </c>
      <c r="F3979">
        <v>3976</v>
      </c>
      <c r="G3979">
        <f t="shared" ca="1" si="127"/>
        <v>1.4432624672830867E-2</v>
      </c>
    </row>
    <row r="3980" spans="2:7" x14ac:dyDescent="0.35">
      <c r="B3980" s="191">
        <v>44067</v>
      </c>
      <c r="C3980" s="72">
        <v>520.44000000000005</v>
      </c>
      <c r="D3980" s="192">
        <f t="shared" si="126"/>
        <v>11.008306414397785</v>
      </c>
      <c r="E3980">
        <v>-4.6093569946970003E-4</v>
      </c>
      <c r="F3980">
        <v>3977</v>
      </c>
      <c r="G3980">
        <f t="shared" ca="1" si="127"/>
        <v>-9.7545274337233073E-4</v>
      </c>
    </row>
    <row r="3981" spans="2:7" x14ac:dyDescent="0.35">
      <c r="B3981" s="191">
        <v>39853</v>
      </c>
      <c r="C3981" s="72">
        <v>43.34</v>
      </c>
      <c r="D3981" s="192">
        <f t="shared" si="126"/>
        <v>-0.93042668635823678</v>
      </c>
      <c r="E3981">
        <v>-4.6125461254598044E-4</v>
      </c>
      <c r="F3981">
        <v>3978</v>
      </c>
      <c r="G3981">
        <f t="shared" ca="1" si="127"/>
        <v>2.3689746707036385E-2</v>
      </c>
    </row>
    <row r="3982" spans="2:7" x14ac:dyDescent="0.35">
      <c r="B3982" s="191">
        <v>44334</v>
      </c>
      <c r="C3982" s="72">
        <v>622.94000000000005</v>
      </c>
      <c r="D3982" s="192">
        <f t="shared" si="126"/>
        <v>8.7106780982073264</v>
      </c>
      <c r="E3982">
        <v>-4.6531777995273416E-4</v>
      </c>
      <c r="F3982">
        <v>3979</v>
      </c>
      <c r="G3982">
        <f t="shared" ca="1" si="127"/>
        <v>4.1964597891808045E-3</v>
      </c>
    </row>
    <row r="3983" spans="2:7" x14ac:dyDescent="0.35">
      <c r="B3983" s="191">
        <v>38803</v>
      </c>
      <c r="C3983" s="72">
        <v>64.150000000000006</v>
      </c>
      <c r="D3983" s="192">
        <f t="shared" si="126"/>
        <v>1.2308663405397047E-2</v>
      </c>
      <c r="E3983">
        <v>-4.674353381115548E-4</v>
      </c>
      <c r="F3983">
        <v>3980</v>
      </c>
      <c r="G3983">
        <f t="shared" ca="1" si="127"/>
        <v>-2.2254192871274208E-2</v>
      </c>
    </row>
    <row r="3984" spans="2:7" x14ac:dyDescent="0.35">
      <c r="B3984" s="191">
        <v>39360</v>
      </c>
      <c r="C3984" s="72">
        <v>63.37</v>
      </c>
      <c r="D3984" s="192">
        <f t="shared" si="126"/>
        <v>-0.24863647142518386</v>
      </c>
      <c r="E3984">
        <v>-4.7318611987379189E-4</v>
      </c>
      <c r="F3984">
        <v>3981</v>
      </c>
      <c r="G3984">
        <f t="shared" ca="1" si="127"/>
        <v>-2.7248731153286677E-2</v>
      </c>
    </row>
    <row r="3985" spans="2:7" x14ac:dyDescent="0.35">
      <c r="B3985" s="191">
        <v>40648</v>
      </c>
      <c r="C3985" s="72">
        <v>84.34</v>
      </c>
      <c r="D3985" s="192">
        <f t="shared" si="126"/>
        <v>3.0028476506881825</v>
      </c>
      <c r="E3985">
        <v>-4.7404598246025831E-4</v>
      </c>
      <c r="F3985">
        <v>3982</v>
      </c>
      <c r="G3985">
        <f t="shared" ca="1" si="127"/>
        <v>-4.8118017848746541E-3</v>
      </c>
    </row>
    <row r="3986" spans="2:7" x14ac:dyDescent="0.35">
      <c r="B3986" s="191">
        <v>35751</v>
      </c>
      <c r="C3986" s="72">
        <v>21.07</v>
      </c>
      <c r="D3986" s="192">
        <f t="shared" si="126"/>
        <v>3.8113387327298742E-3</v>
      </c>
      <c r="E3986">
        <v>-4.743833017076815E-4</v>
      </c>
      <c r="F3986">
        <v>3983</v>
      </c>
      <c r="G3986">
        <f t="shared" ca="1" si="127"/>
        <v>-3.5760009537066664E-2</v>
      </c>
    </row>
    <row r="3987" spans="2:7" x14ac:dyDescent="0.35">
      <c r="B3987" s="191">
        <v>36644</v>
      </c>
      <c r="C3987" s="72">
        <v>20.99</v>
      </c>
      <c r="D3987" s="192">
        <f t="shared" si="126"/>
        <v>-0.66166989039329471</v>
      </c>
      <c r="E3987">
        <v>-4.7619047619051891E-4</v>
      </c>
      <c r="F3987">
        <v>3984</v>
      </c>
      <c r="G3987">
        <f t="shared" ca="1" si="127"/>
        <v>-6.5344930787946173E-3</v>
      </c>
    </row>
    <row r="3988" spans="2:7" x14ac:dyDescent="0.35">
      <c r="B3988" s="191">
        <v>39223</v>
      </c>
      <c r="C3988" s="72">
        <v>62.04</v>
      </c>
      <c r="D3988" s="192">
        <f t="shared" si="126"/>
        <v>-0.6664157436283471</v>
      </c>
      <c r="E3988">
        <v>-4.8332527791206115E-4</v>
      </c>
      <c r="F3988">
        <v>3985</v>
      </c>
      <c r="G3988">
        <f t="shared" ca="1" si="127"/>
        <v>2.4647430145421492E-2</v>
      </c>
    </row>
    <row r="3989" spans="2:7" x14ac:dyDescent="0.35">
      <c r="B3989" s="191">
        <v>43595</v>
      </c>
      <c r="C3989" s="72">
        <v>185.98</v>
      </c>
      <c r="D3989" s="192">
        <f t="shared" si="126"/>
        <v>2.0088982365313055</v>
      </c>
      <c r="E3989">
        <v>-4.8368893427208626E-4</v>
      </c>
      <c r="F3989">
        <v>3986</v>
      </c>
      <c r="G3989">
        <f t="shared" ca="1" si="127"/>
        <v>4.101677384345731E-2</v>
      </c>
    </row>
    <row r="3990" spans="2:7" x14ac:dyDescent="0.35">
      <c r="B3990" s="191">
        <v>40018</v>
      </c>
      <c r="C3990" s="72">
        <v>61.81</v>
      </c>
      <c r="D3990" s="192">
        <f t="shared" si="126"/>
        <v>0.50866487673907756</v>
      </c>
      <c r="E3990">
        <v>-4.8512289780078266E-4</v>
      </c>
      <c r="F3990">
        <v>3987</v>
      </c>
      <c r="G3990">
        <f t="shared" ca="1" si="127"/>
        <v>1.5604944420540254E-2</v>
      </c>
    </row>
    <row r="3991" spans="2:7" x14ac:dyDescent="0.35">
      <c r="B3991" s="191">
        <v>39891</v>
      </c>
      <c r="C3991" s="72">
        <v>40.97</v>
      </c>
      <c r="D3991" s="192">
        <f t="shared" si="126"/>
        <v>-0.79908787759905842</v>
      </c>
      <c r="E3991">
        <v>-4.8792388387419727E-4</v>
      </c>
      <c r="F3991">
        <v>3988</v>
      </c>
      <c r="G3991">
        <f t="shared" ca="1" si="127"/>
        <v>1.922237964758388E-2</v>
      </c>
    </row>
    <row r="3992" spans="2:7" x14ac:dyDescent="0.35">
      <c r="B3992" s="191">
        <v>43406</v>
      </c>
      <c r="C3992" s="72">
        <v>203.92</v>
      </c>
      <c r="D3992" s="192">
        <f t="shared" si="126"/>
        <v>2.3407601572739187</v>
      </c>
      <c r="E3992">
        <v>-4.9014802470359609E-4</v>
      </c>
      <c r="F3992">
        <v>3989</v>
      </c>
      <c r="G3992">
        <f t="shared" ca="1" si="127"/>
        <v>2.7980137761131119E-3</v>
      </c>
    </row>
    <row r="3993" spans="2:7" x14ac:dyDescent="0.35">
      <c r="B3993" s="191">
        <v>39514</v>
      </c>
      <c r="C3993" s="72">
        <v>61.04</v>
      </c>
      <c r="D3993" s="192">
        <f t="shared" si="126"/>
        <v>-0.38898898898898904</v>
      </c>
      <c r="E3993">
        <v>-4.9123956115937339E-4</v>
      </c>
      <c r="F3993">
        <v>3990</v>
      </c>
      <c r="G3993">
        <f t="shared" ca="1" si="127"/>
        <v>1.3504654417477798E-3</v>
      </c>
    </row>
    <row r="3994" spans="2:7" x14ac:dyDescent="0.35">
      <c r="B3994" s="191">
        <v>40963</v>
      </c>
      <c r="C3994" s="72">
        <v>99.9</v>
      </c>
      <c r="D3994" s="192">
        <f t="shared" si="126"/>
        <v>-0.86907975781720959</v>
      </c>
      <c r="E3994">
        <v>-5.0025012506249578E-4</v>
      </c>
      <c r="F3994">
        <v>3991</v>
      </c>
      <c r="G3994">
        <f t="shared" ca="1" si="127"/>
        <v>-2.6241788271302011E-2</v>
      </c>
    </row>
    <row r="3995" spans="2:7" x14ac:dyDescent="0.35">
      <c r="B3995" s="191">
        <v>45058</v>
      </c>
      <c r="C3995" s="72">
        <v>763.06</v>
      </c>
      <c r="D3995" s="192">
        <f t="shared" si="126"/>
        <v>-0.3238340821082667</v>
      </c>
      <c r="E3995">
        <v>-5.1083895474501873E-4</v>
      </c>
      <c r="F3995">
        <v>3992</v>
      </c>
      <c r="G3995">
        <f t="shared" ca="1" si="127"/>
        <v>3.6949059883151912E-2</v>
      </c>
    </row>
    <row r="3996" spans="2:7" x14ac:dyDescent="0.35">
      <c r="B3996" s="191">
        <v>45342</v>
      </c>
      <c r="C3996" s="72">
        <v>1128.51</v>
      </c>
      <c r="D3996" s="192">
        <f t="shared" si="126"/>
        <v>3.2761168580197788</v>
      </c>
      <c r="E3996">
        <v>-5.2254007616681086E-4</v>
      </c>
      <c r="F3996">
        <v>3993</v>
      </c>
      <c r="G3996">
        <f t="shared" ca="1" si="127"/>
        <v>-2.5700664464919018E-2</v>
      </c>
    </row>
    <row r="3997" spans="2:7" x14ac:dyDescent="0.35">
      <c r="B3997" s="191">
        <v>43083</v>
      </c>
      <c r="C3997" s="72">
        <v>263.91000000000003</v>
      </c>
      <c r="D3997" s="192">
        <f t="shared" si="126"/>
        <v>13.03776595744681</v>
      </c>
      <c r="E3997">
        <v>-5.3020261314140615E-4</v>
      </c>
      <c r="F3997">
        <v>3994</v>
      </c>
      <c r="G3997">
        <f t="shared" ca="1" si="127"/>
        <v>8.7834622691928127E-3</v>
      </c>
    </row>
    <row r="3998" spans="2:7" x14ac:dyDescent="0.35">
      <c r="B3998" s="191">
        <v>36934</v>
      </c>
      <c r="C3998" s="72">
        <v>18.8</v>
      </c>
      <c r="D3998" s="192">
        <f t="shared" si="126"/>
        <v>5.3475935828877219E-3</v>
      </c>
      <c r="E3998">
        <v>-5.3163211057938309E-4</v>
      </c>
      <c r="F3998">
        <v>3995</v>
      </c>
      <c r="G3998">
        <f t="shared" ca="1" si="127"/>
        <v>3.8693815170240549E-3</v>
      </c>
    </row>
    <row r="3999" spans="2:7" x14ac:dyDescent="0.35">
      <c r="B3999" s="191">
        <v>37943</v>
      </c>
      <c r="C3999" s="72">
        <v>18.7</v>
      </c>
      <c r="D3999" s="192">
        <f t="shared" si="126"/>
        <v>-0.74969883549725602</v>
      </c>
      <c r="E3999">
        <v>-5.3447354355973253E-4</v>
      </c>
      <c r="F3999">
        <v>3996</v>
      </c>
      <c r="G3999">
        <f t="shared" ca="1" si="127"/>
        <v>-4.6317679332872506E-3</v>
      </c>
    </row>
    <row r="4000" spans="2:7" x14ac:dyDescent="0.35">
      <c r="B4000" s="191">
        <v>40886</v>
      </c>
      <c r="C4000" s="72">
        <v>74.709999999999994</v>
      </c>
      <c r="D4000" s="192">
        <f t="shared" si="126"/>
        <v>-0.89719561867018938</v>
      </c>
      <c r="E4000">
        <v>-5.3511705685627131E-4</v>
      </c>
      <c r="F4000">
        <v>3997</v>
      </c>
      <c r="G4000">
        <f t="shared" ca="1" si="127"/>
        <v>1.1054847227509585E-2</v>
      </c>
    </row>
    <row r="4001" spans="2:7" x14ac:dyDescent="0.35">
      <c r="B4001" s="191">
        <v>44371</v>
      </c>
      <c r="C4001" s="72">
        <v>726.72</v>
      </c>
      <c r="D4001" s="192">
        <f t="shared" si="126"/>
        <v>1.8246268656716422</v>
      </c>
      <c r="E4001">
        <v>-5.363700127903881E-4</v>
      </c>
      <c r="F4001">
        <v>3998</v>
      </c>
      <c r="G4001">
        <f t="shared" ca="1" si="127"/>
        <v>1.1244724589533921E-2</v>
      </c>
    </row>
    <row r="4002" spans="2:7" x14ac:dyDescent="0.35">
      <c r="B4002" s="191">
        <v>43649</v>
      </c>
      <c r="C4002" s="72">
        <v>257.27999999999997</v>
      </c>
      <c r="D4002" s="192">
        <f t="shared" si="126"/>
        <v>1.8003402840976568E-2</v>
      </c>
      <c r="E4002">
        <v>-5.4385828606962061E-4</v>
      </c>
      <c r="F4002">
        <v>3999</v>
      </c>
      <c r="G4002">
        <f t="shared" ca="1" si="127"/>
        <v>-7.3961759403759085E-4</v>
      </c>
    </row>
    <row r="4003" spans="2:7" x14ac:dyDescent="0.35">
      <c r="B4003" s="191">
        <v>43693</v>
      </c>
      <c r="C4003" s="72">
        <v>252.73</v>
      </c>
      <c r="D4003" s="192">
        <f t="shared" si="126"/>
        <v>1.9895076674737666E-2</v>
      </c>
      <c r="E4003">
        <v>-5.5364416498604463E-4</v>
      </c>
      <c r="F4003">
        <v>4000</v>
      </c>
      <c r="G4003">
        <f t="shared" ca="1" si="127"/>
        <v>-2.3711355465939044E-2</v>
      </c>
    </row>
    <row r="4004" spans="2:7" x14ac:dyDescent="0.35">
      <c r="B4004" s="191">
        <v>43259</v>
      </c>
      <c r="C4004" s="72">
        <v>247.8</v>
      </c>
      <c r="D4004" s="192">
        <f t="shared" si="126"/>
        <v>2.530920490168139</v>
      </c>
      <c r="E4004">
        <v>-5.6465273856576292E-4</v>
      </c>
      <c r="F4004">
        <v>4001</v>
      </c>
      <c r="G4004">
        <f t="shared" ca="1" si="127"/>
        <v>-1.6585670621893148E-2</v>
      </c>
    </row>
    <row r="4005" spans="2:7" x14ac:dyDescent="0.35">
      <c r="B4005" s="191">
        <v>40099</v>
      </c>
      <c r="C4005" s="72">
        <v>70.180000000000007</v>
      </c>
      <c r="D4005" s="192">
        <f t="shared" si="126"/>
        <v>-0.94039864457447619</v>
      </c>
      <c r="E4005">
        <v>-5.6963827969225278E-4</v>
      </c>
      <c r="F4005">
        <v>4002</v>
      </c>
      <c r="G4005">
        <f t="shared" ca="1" si="127"/>
        <v>1.3172019178167241E-2</v>
      </c>
    </row>
    <row r="4006" spans="2:7" x14ac:dyDescent="0.35">
      <c r="B4006" s="191">
        <v>45566</v>
      </c>
      <c r="C4006" s="72">
        <v>1177.49</v>
      </c>
      <c r="D4006" s="192">
        <f t="shared" si="126"/>
        <v>7.5505046837557188</v>
      </c>
      <c r="E4006">
        <v>-5.7716628330384268E-4</v>
      </c>
      <c r="F4006">
        <v>4003</v>
      </c>
      <c r="G4006">
        <f t="shared" ca="1" si="127"/>
        <v>5.1889234911738054E-3</v>
      </c>
    </row>
    <row r="4007" spans="2:7" x14ac:dyDescent="0.35">
      <c r="B4007" s="191">
        <v>41558</v>
      </c>
      <c r="C4007" s="72">
        <v>137.71</v>
      </c>
      <c r="D4007" s="192">
        <f t="shared" si="126"/>
        <v>-0.88331539836805939</v>
      </c>
      <c r="E4007">
        <v>-5.8059365701412791E-4</v>
      </c>
      <c r="F4007">
        <v>4004</v>
      </c>
      <c r="G4007">
        <f t="shared" ca="1" si="127"/>
        <v>2.7200971322388352E-4</v>
      </c>
    </row>
    <row r="4008" spans="2:7" x14ac:dyDescent="0.35">
      <c r="B4008" s="191">
        <v>45538</v>
      </c>
      <c r="C4008" s="72">
        <v>1180.19</v>
      </c>
      <c r="D4008" s="192">
        <f t="shared" si="126"/>
        <v>7.7369706840390879</v>
      </c>
      <c r="E4008">
        <v>-5.8431000609715511E-4</v>
      </c>
      <c r="F4008">
        <v>4005</v>
      </c>
      <c r="G4008">
        <f t="shared" ca="1" si="127"/>
        <v>4.4252286714563452E-2</v>
      </c>
    </row>
    <row r="4009" spans="2:7" x14ac:dyDescent="0.35">
      <c r="B4009" s="191">
        <v>42079</v>
      </c>
      <c r="C4009" s="72">
        <v>135.08000000000001</v>
      </c>
      <c r="D4009" s="192">
        <f t="shared" si="126"/>
        <v>1.0026686434395851</v>
      </c>
      <c r="E4009">
        <v>-5.9189109203894308E-4</v>
      </c>
      <c r="F4009">
        <v>4006</v>
      </c>
      <c r="G4009">
        <f t="shared" ca="1" si="127"/>
        <v>-5.9878840693326722E-3</v>
      </c>
    </row>
    <row r="4010" spans="2:7" x14ac:dyDescent="0.35">
      <c r="B4010" s="191">
        <v>38735</v>
      </c>
      <c r="C4010" s="72">
        <v>67.45</v>
      </c>
      <c r="D4010" s="192">
        <f t="shared" si="126"/>
        <v>-0.19124700239808157</v>
      </c>
      <c r="E4010">
        <v>-5.9268039709570175E-4</v>
      </c>
      <c r="F4010">
        <v>4007</v>
      </c>
      <c r="G4010">
        <f t="shared" ca="1" si="127"/>
        <v>3.6302365961254503E-2</v>
      </c>
    </row>
    <row r="4011" spans="2:7" x14ac:dyDescent="0.35">
      <c r="B4011" s="191">
        <v>40193</v>
      </c>
      <c r="C4011" s="72">
        <v>83.4</v>
      </c>
      <c r="D4011" s="192">
        <f t="shared" si="126"/>
        <v>0.68145161290322598</v>
      </c>
      <c r="E4011">
        <v>-5.9916117435587779E-4</v>
      </c>
      <c r="F4011">
        <v>4008</v>
      </c>
      <c r="G4011">
        <f t="shared" ca="1" si="127"/>
        <v>4.0236558254178566E-3</v>
      </c>
    </row>
    <row r="4012" spans="2:7" x14ac:dyDescent="0.35">
      <c r="B4012" s="191">
        <v>39832</v>
      </c>
      <c r="C4012" s="72">
        <v>49.6</v>
      </c>
      <c r="D4012" s="192">
        <f t="shared" si="126"/>
        <v>2.0060606060606063</v>
      </c>
      <c r="E4012">
        <v>-6.0447310094702278E-4</v>
      </c>
      <c r="F4012">
        <v>4009</v>
      </c>
      <c r="G4012">
        <f t="shared" ca="1" si="127"/>
        <v>5.3257727619858133E-3</v>
      </c>
    </row>
    <row r="4013" spans="2:7" x14ac:dyDescent="0.35">
      <c r="B4013" s="191">
        <v>36056</v>
      </c>
      <c r="C4013" s="72">
        <v>16.5</v>
      </c>
      <c r="D4013" s="192">
        <f t="shared" si="126"/>
        <v>-0.9766843771196021</v>
      </c>
      <c r="E4013">
        <v>-6.0569351907946434E-4</v>
      </c>
      <c r="F4013">
        <v>4010</v>
      </c>
      <c r="G4013">
        <f t="shared" ca="1" si="127"/>
        <v>3.4513854062718931E-2</v>
      </c>
    </row>
    <row r="4014" spans="2:7" x14ac:dyDescent="0.35">
      <c r="B4014" s="191">
        <v>44694</v>
      </c>
      <c r="C4014" s="72">
        <v>707.68</v>
      </c>
      <c r="D4014" s="192">
        <f t="shared" si="126"/>
        <v>1.264648468751</v>
      </c>
      <c r="E4014">
        <v>-6.0725028597263808E-4</v>
      </c>
      <c r="F4014">
        <v>4011</v>
      </c>
      <c r="G4014">
        <f t="shared" ca="1" si="127"/>
        <v>-1.7346100554401157E-2</v>
      </c>
    </row>
    <row r="4015" spans="2:7" x14ac:dyDescent="0.35">
      <c r="B4015" s="191">
        <v>43944</v>
      </c>
      <c r="C4015" s="72">
        <v>312.49</v>
      </c>
      <c r="D4015" s="192">
        <f t="shared" si="126"/>
        <v>-0.54668890984260532</v>
      </c>
      <c r="E4015">
        <v>-6.076499936036317E-4</v>
      </c>
      <c r="F4015">
        <v>4012</v>
      </c>
      <c r="G4015">
        <f t="shared" ca="1" si="127"/>
        <v>-6.303679165158403E-3</v>
      </c>
    </row>
    <row r="4016" spans="2:7" x14ac:dyDescent="0.35">
      <c r="B4016" s="191">
        <v>44557</v>
      </c>
      <c r="C4016" s="72">
        <v>689.35</v>
      </c>
      <c r="D4016" s="192">
        <f t="shared" si="126"/>
        <v>3.780513176144245</v>
      </c>
      <c r="E4016">
        <v>-6.2338716692267315E-4</v>
      </c>
      <c r="F4016">
        <v>4013</v>
      </c>
      <c r="G4016">
        <f t="shared" ca="1" si="127"/>
        <v>7.1447595128130955E-3</v>
      </c>
    </row>
    <row r="4017" spans="2:7" x14ac:dyDescent="0.35">
      <c r="B4017" s="191">
        <v>41583</v>
      </c>
      <c r="C4017" s="72">
        <v>144.19999999999999</v>
      </c>
      <c r="D4017" s="192">
        <f t="shared" si="126"/>
        <v>8.9560593338930961E-3</v>
      </c>
      <c r="E4017">
        <v>-6.2374384919261505E-4</v>
      </c>
      <c r="F4017">
        <v>4014</v>
      </c>
      <c r="G4017">
        <f t="shared" ca="1" si="127"/>
        <v>-4.6224543334389016E-2</v>
      </c>
    </row>
    <row r="4018" spans="2:7" x14ac:dyDescent="0.35">
      <c r="B4018" s="191">
        <v>41225</v>
      </c>
      <c r="C4018" s="72">
        <v>142.91999999999999</v>
      </c>
      <c r="D4018" s="192">
        <f t="shared" si="126"/>
        <v>3.0177556319739285E-3</v>
      </c>
      <c r="E4018">
        <v>-6.2932662051606858E-4</v>
      </c>
      <c r="F4018">
        <v>4015</v>
      </c>
      <c r="G4018">
        <f t="shared" ca="1" si="127"/>
        <v>4.5532915432528629E-3</v>
      </c>
    </row>
    <row r="4019" spans="2:7" x14ac:dyDescent="0.35">
      <c r="B4019" s="191">
        <v>41976</v>
      </c>
      <c r="C4019" s="72">
        <v>142.49</v>
      </c>
      <c r="D4019" s="192">
        <f t="shared" si="126"/>
        <v>-0.3525830342132763</v>
      </c>
      <c r="E4019">
        <v>-6.3122457567688084E-4</v>
      </c>
      <c r="F4019">
        <v>4016</v>
      </c>
      <c r="G4019">
        <f t="shared" ca="1" si="127"/>
        <v>-1.4836101261726678E-2</v>
      </c>
    </row>
    <row r="4020" spans="2:7" x14ac:dyDescent="0.35">
      <c r="B4020" s="191">
        <v>43362</v>
      </c>
      <c r="C4020" s="72">
        <v>220.09</v>
      </c>
      <c r="D4020" s="192">
        <f t="shared" si="126"/>
        <v>13.045309508615189</v>
      </c>
      <c r="E4020">
        <v>-6.356990419106312E-4</v>
      </c>
      <c r="F4020">
        <v>4017</v>
      </c>
      <c r="G4020">
        <f t="shared" ca="1" si="127"/>
        <v>3.3669746982981121E-2</v>
      </c>
    </row>
    <row r="4021" spans="2:7" x14ac:dyDescent="0.35">
      <c r="B4021" s="191">
        <v>37851</v>
      </c>
      <c r="C4021" s="72">
        <v>15.67</v>
      </c>
      <c r="D4021" s="192">
        <f t="shared" si="126"/>
        <v>-0.74823264781491006</v>
      </c>
      <c r="E4021">
        <v>-6.3775510204078234E-4</v>
      </c>
      <c r="F4021">
        <v>4018</v>
      </c>
      <c r="G4021">
        <f t="shared" ca="1" si="127"/>
        <v>2.0899781654119397E-2</v>
      </c>
    </row>
    <row r="4022" spans="2:7" x14ac:dyDescent="0.35">
      <c r="B4022" s="191">
        <v>39269</v>
      </c>
      <c r="C4022" s="72">
        <v>62.24</v>
      </c>
      <c r="D4022" s="192">
        <f t="shared" si="126"/>
        <v>0.3390705679862307</v>
      </c>
      <c r="E4022">
        <v>-6.4226075786766312E-4</v>
      </c>
      <c r="F4022">
        <v>4019</v>
      </c>
      <c r="G4022">
        <f t="shared" ca="1" si="127"/>
        <v>-9.9019395573024579E-3</v>
      </c>
    </row>
    <row r="4023" spans="2:7" x14ac:dyDescent="0.35">
      <c r="B4023" s="191">
        <v>39909</v>
      </c>
      <c r="C4023" s="72">
        <v>46.48</v>
      </c>
      <c r="D4023" s="192">
        <f t="shared" si="126"/>
        <v>-0.62235944101397467</v>
      </c>
      <c r="E4023">
        <v>-6.4502257579013289E-4</v>
      </c>
      <c r="F4023">
        <v>4020</v>
      </c>
      <c r="G4023">
        <f t="shared" ca="1" si="127"/>
        <v>2.858939751799789E-2</v>
      </c>
    </row>
    <row r="4024" spans="2:7" x14ac:dyDescent="0.35">
      <c r="B4024" s="191">
        <v>41675</v>
      </c>
      <c r="C4024" s="72">
        <v>123.08</v>
      </c>
      <c r="D4024" s="192">
        <f t="shared" si="126"/>
        <v>7.0182410423452772</v>
      </c>
      <c r="E4024">
        <v>-6.4956154595641191E-4</v>
      </c>
      <c r="F4024">
        <v>4021</v>
      </c>
      <c r="G4024">
        <f t="shared" ca="1" si="127"/>
        <v>-4.0835332043711287E-2</v>
      </c>
    </row>
    <row r="4025" spans="2:7" x14ac:dyDescent="0.35">
      <c r="B4025" s="191">
        <v>35320</v>
      </c>
      <c r="C4025" s="72">
        <v>15.35</v>
      </c>
      <c r="D4025" s="192">
        <f t="shared" si="126"/>
        <v>-0.49672131147540988</v>
      </c>
      <c r="E4025">
        <v>-6.5104166666662966E-4</v>
      </c>
      <c r="F4025">
        <v>4022</v>
      </c>
      <c r="G4025">
        <f t="shared" ca="1" si="127"/>
        <v>3.7951320075343284E-2</v>
      </c>
    </row>
    <row r="4026" spans="2:7" x14ac:dyDescent="0.35">
      <c r="B4026" s="191">
        <v>38264</v>
      </c>
      <c r="C4026" s="72">
        <v>30.5</v>
      </c>
      <c r="D4026" s="192">
        <f t="shared" si="126"/>
        <v>-0.74625623960066556</v>
      </c>
      <c r="E4026">
        <v>-6.5530799475754797E-4</v>
      </c>
      <c r="F4026">
        <v>4023</v>
      </c>
      <c r="G4026">
        <f t="shared" ca="1" si="127"/>
        <v>-2.4399325504102627E-2</v>
      </c>
    </row>
    <row r="4027" spans="2:7" x14ac:dyDescent="0.35">
      <c r="B4027" s="191">
        <v>41698</v>
      </c>
      <c r="C4027" s="72">
        <v>120.2</v>
      </c>
      <c r="D4027" s="192">
        <f t="shared" si="126"/>
        <v>1.8336389398232456E-3</v>
      </c>
      <c r="E4027">
        <v>-6.6511473229136087E-4</v>
      </c>
      <c r="F4027">
        <v>4024</v>
      </c>
      <c r="G4027">
        <f t="shared" ca="1" si="127"/>
        <v>-2.4500617081987967E-2</v>
      </c>
    </row>
    <row r="4028" spans="2:7" x14ac:dyDescent="0.35">
      <c r="B4028" s="191">
        <v>42213</v>
      </c>
      <c r="C4028" s="72">
        <v>119.98</v>
      </c>
      <c r="D4028" s="192">
        <f t="shared" si="126"/>
        <v>-0.84704037532349985</v>
      </c>
      <c r="E4028">
        <v>-6.6633349991673807E-4</v>
      </c>
      <c r="F4028">
        <v>4025</v>
      </c>
      <c r="G4028">
        <f t="shared" ca="1" si="127"/>
        <v>-2.7014100227607071E-2</v>
      </c>
    </row>
    <row r="4029" spans="2:7" x14ac:dyDescent="0.35">
      <c r="B4029" s="191">
        <v>44774</v>
      </c>
      <c r="C4029" s="72">
        <v>784.39</v>
      </c>
      <c r="D4029" s="192">
        <f t="shared" si="126"/>
        <v>3.4668918227407364E-3</v>
      </c>
      <c r="E4029">
        <v>-6.7522804871833486E-4</v>
      </c>
      <c r="F4029">
        <v>4026</v>
      </c>
      <c r="G4029">
        <f t="shared" ca="1" si="127"/>
        <v>3.9384637343777909E-2</v>
      </c>
    </row>
    <row r="4030" spans="2:7" x14ac:dyDescent="0.35">
      <c r="B4030" s="191">
        <v>44915</v>
      </c>
      <c r="C4030" s="72">
        <v>781.68</v>
      </c>
      <c r="D4030" s="192">
        <f t="shared" si="126"/>
        <v>4.9438825944795077</v>
      </c>
      <c r="E4030">
        <v>-6.7756740517266323E-4</v>
      </c>
      <c r="F4030">
        <v>4027</v>
      </c>
      <c r="G4030">
        <f t="shared" ca="1" si="127"/>
        <v>-1.4200885188301123E-2</v>
      </c>
    </row>
    <row r="4031" spans="2:7" x14ac:dyDescent="0.35">
      <c r="B4031" s="191">
        <v>41757</v>
      </c>
      <c r="C4031" s="72">
        <v>131.51</v>
      </c>
      <c r="D4031" s="192">
        <f t="shared" si="126"/>
        <v>1.3252176592957854E-2</v>
      </c>
      <c r="E4031">
        <v>-6.8389057750761761E-4</v>
      </c>
      <c r="F4031">
        <v>4028</v>
      </c>
      <c r="G4031">
        <f t="shared" ca="1" si="127"/>
        <v>1.1030848829450695E-2</v>
      </c>
    </row>
    <row r="4032" spans="2:7" x14ac:dyDescent="0.35">
      <c r="B4032" s="191">
        <v>42151</v>
      </c>
      <c r="C4032" s="72">
        <v>129.79</v>
      </c>
      <c r="D4032" s="192">
        <f t="shared" si="126"/>
        <v>5.033297196840758E-3</v>
      </c>
      <c r="E4032">
        <v>-6.929473360024474E-4</v>
      </c>
      <c r="F4032">
        <v>4029</v>
      </c>
      <c r="G4032">
        <f t="shared" ca="1" si="127"/>
        <v>1.274496364564022E-2</v>
      </c>
    </row>
    <row r="4033" spans="2:7" x14ac:dyDescent="0.35">
      <c r="B4033" s="191">
        <v>42800</v>
      </c>
      <c r="C4033" s="72">
        <v>129.13999999999999</v>
      </c>
      <c r="D4033" s="192">
        <f t="shared" si="126"/>
        <v>3.7307632519818501E-3</v>
      </c>
      <c r="E4033">
        <v>-6.9643271686148367E-4</v>
      </c>
      <c r="F4033">
        <v>4030</v>
      </c>
      <c r="G4033">
        <f t="shared" ca="1" si="127"/>
        <v>2.3305636090454902E-2</v>
      </c>
    </row>
    <row r="4034" spans="2:7" x14ac:dyDescent="0.35">
      <c r="B4034" s="191">
        <v>41992</v>
      </c>
      <c r="C4034" s="72">
        <v>128.66</v>
      </c>
      <c r="D4034" s="192">
        <f t="shared" si="126"/>
        <v>8.0287719298245612</v>
      </c>
      <c r="E4034">
        <v>-6.9902912621366831E-4</v>
      </c>
      <c r="F4034">
        <v>4031</v>
      </c>
      <c r="G4034">
        <f t="shared" ca="1" si="127"/>
        <v>-2.9644034310673098E-2</v>
      </c>
    </row>
    <row r="4035" spans="2:7" x14ac:dyDescent="0.35">
      <c r="B4035" s="191">
        <v>36768</v>
      </c>
      <c r="C4035" s="72">
        <v>14.25</v>
      </c>
      <c r="D4035" s="192">
        <f t="shared" si="126"/>
        <v>-0.79827293318233294</v>
      </c>
      <c r="E4035">
        <v>-7.0126227208977543E-4</v>
      </c>
      <c r="F4035">
        <v>4032</v>
      </c>
      <c r="G4035">
        <f t="shared" ca="1" si="127"/>
        <v>-2.6014302713750707E-2</v>
      </c>
    </row>
    <row r="4036" spans="2:7" x14ac:dyDescent="0.35">
      <c r="B4036" s="191">
        <v>40102</v>
      </c>
      <c r="C4036" s="72">
        <v>70.64</v>
      </c>
      <c r="D4036" s="192">
        <f t="shared" ref="D4036:D4099" si="128">C4036/C4037-1</f>
        <v>-0.91343985883736889</v>
      </c>
      <c r="E4036">
        <v>-7.0731362286036159E-4</v>
      </c>
      <c r="F4036">
        <v>4033</v>
      </c>
      <c r="G4036">
        <f t="shared" ca="1" si="127"/>
        <v>5.1038040004799316E-4</v>
      </c>
    </row>
    <row r="4037" spans="2:7" x14ac:dyDescent="0.35">
      <c r="B4037" s="191">
        <v>45142</v>
      </c>
      <c r="C4037" s="72">
        <v>816.08</v>
      </c>
      <c r="D4037" s="192">
        <f t="shared" si="128"/>
        <v>6.5458159963014335</v>
      </c>
      <c r="E4037">
        <v>-7.224460308323799E-4</v>
      </c>
      <c r="F4037">
        <v>4034</v>
      </c>
      <c r="G4037">
        <f t="shared" ref="G4037:G4100" ca="1" si="129">_xlfn.NORM.INV(RAND(),M$5,M$6)</f>
        <v>-2.8520260293431451E-2</v>
      </c>
    </row>
    <row r="4038" spans="2:7" x14ac:dyDescent="0.35">
      <c r="B4038" s="191">
        <v>41128</v>
      </c>
      <c r="C4038" s="72">
        <v>108.15</v>
      </c>
      <c r="D4038" s="192">
        <f t="shared" si="128"/>
        <v>3.0687124749833261E-2</v>
      </c>
      <c r="E4038">
        <v>-7.3916658967010385E-4</v>
      </c>
      <c r="F4038">
        <v>4035</v>
      </c>
      <c r="G4038">
        <f t="shared" ca="1" si="129"/>
        <v>-1.7770809069940666E-2</v>
      </c>
    </row>
    <row r="4039" spans="2:7" x14ac:dyDescent="0.35">
      <c r="B4039" s="191">
        <v>40476</v>
      </c>
      <c r="C4039" s="72">
        <v>104.93</v>
      </c>
      <c r="D4039" s="192">
        <f t="shared" si="128"/>
        <v>7.0099236641221374</v>
      </c>
      <c r="E4039">
        <v>-7.6183220645653638E-4</v>
      </c>
      <c r="F4039">
        <v>4036</v>
      </c>
      <c r="G4039">
        <f t="shared" ca="1" si="129"/>
        <v>-1.9501116173219285E-2</v>
      </c>
    </row>
    <row r="4040" spans="2:7" x14ac:dyDescent="0.35">
      <c r="B4040" s="191">
        <v>35556</v>
      </c>
      <c r="C4040" s="72">
        <v>13.1</v>
      </c>
      <c r="D4040" s="192">
        <f t="shared" si="128"/>
        <v>3.0627871362940429E-3</v>
      </c>
      <c r="E4040">
        <v>-7.6277650648359785E-4</v>
      </c>
      <c r="F4040">
        <v>4037</v>
      </c>
      <c r="G4040">
        <f t="shared" ca="1" si="129"/>
        <v>-7.3208476862774829E-3</v>
      </c>
    </row>
    <row r="4041" spans="2:7" x14ac:dyDescent="0.35">
      <c r="B4041" s="191">
        <v>37025</v>
      </c>
      <c r="C4041" s="72">
        <v>13.06</v>
      </c>
      <c r="D4041" s="192">
        <f t="shared" si="128"/>
        <v>-0.98385840882967279</v>
      </c>
      <c r="E4041">
        <v>-7.6511094108644429E-4</v>
      </c>
      <c r="F4041">
        <v>4038</v>
      </c>
      <c r="G4041">
        <f t="shared" ca="1" si="129"/>
        <v>-2.7826562620363163E-2</v>
      </c>
    </row>
    <row r="4042" spans="2:7" x14ac:dyDescent="0.35">
      <c r="B4042" s="191">
        <v>44488</v>
      </c>
      <c r="C4042" s="72">
        <v>809.09</v>
      </c>
      <c r="D4042" s="192">
        <f t="shared" si="128"/>
        <v>6.7834535834535838</v>
      </c>
      <c r="E4042">
        <v>-7.6570624050587011E-4</v>
      </c>
      <c r="F4042">
        <v>4039</v>
      </c>
      <c r="G4042">
        <f t="shared" ca="1" si="129"/>
        <v>-1.1967330261743862E-3</v>
      </c>
    </row>
    <row r="4043" spans="2:7" x14ac:dyDescent="0.35">
      <c r="B4043" s="191">
        <v>40478</v>
      </c>
      <c r="C4043" s="72">
        <v>103.95</v>
      </c>
      <c r="D4043" s="192">
        <f t="shared" si="128"/>
        <v>-0.10163339382940106</v>
      </c>
      <c r="E4043">
        <v>-7.6900893972886575E-4</v>
      </c>
      <c r="F4043">
        <v>4040</v>
      </c>
      <c r="G4043">
        <f t="shared" ca="1" si="129"/>
        <v>5.5812328354171671E-3</v>
      </c>
    </row>
    <row r="4044" spans="2:7" x14ac:dyDescent="0.35">
      <c r="B4044" s="191">
        <v>42760</v>
      </c>
      <c r="C4044" s="72">
        <v>115.71</v>
      </c>
      <c r="D4044" s="192">
        <f t="shared" si="128"/>
        <v>-0.87761124567657045</v>
      </c>
      <c r="E4044">
        <v>-7.7720207253884066E-4</v>
      </c>
      <c r="F4044">
        <v>4041</v>
      </c>
      <c r="G4044">
        <f t="shared" ca="1" si="129"/>
        <v>1.496044674837846E-3</v>
      </c>
    </row>
    <row r="4045" spans="2:7" x14ac:dyDescent="0.35">
      <c r="B4045" s="191">
        <v>45686</v>
      </c>
      <c r="C4045" s="72">
        <v>945.43</v>
      </c>
      <c r="D4045" s="192">
        <f t="shared" si="128"/>
        <v>2.9123939582040137</v>
      </c>
      <c r="E4045">
        <v>-7.8210046820337276E-4</v>
      </c>
      <c r="F4045">
        <v>4042</v>
      </c>
      <c r="G4045">
        <f t="shared" ca="1" si="129"/>
        <v>-7.4834513303804924E-3</v>
      </c>
    </row>
    <row r="4046" spans="2:7" x14ac:dyDescent="0.35">
      <c r="B4046" s="191">
        <v>43628</v>
      </c>
      <c r="C4046" s="72">
        <v>241.65</v>
      </c>
      <c r="D4046" s="192">
        <f t="shared" si="128"/>
        <v>1.3751720070768627</v>
      </c>
      <c r="E4046">
        <v>-7.8564340059539273E-4</v>
      </c>
      <c r="F4046">
        <v>4043</v>
      </c>
      <c r="G4046">
        <f t="shared" ca="1" si="129"/>
        <v>2.6959538410546866E-2</v>
      </c>
    </row>
    <row r="4047" spans="2:7" x14ac:dyDescent="0.35">
      <c r="B4047" s="191">
        <v>40483</v>
      </c>
      <c r="C4047" s="72">
        <v>101.74</v>
      </c>
      <c r="D4047" s="192">
        <f t="shared" si="128"/>
        <v>-0.71689345243064251</v>
      </c>
      <c r="E4047">
        <v>-7.857002553525172E-4</v>
      </c>
      <c r="F4047">
        <v>4044</v>
      </c>
      <c r="G4047">
        <f t="shared" ca="1" si="129"/>
        <v>2.2387829284997423E-3</v>
      </c>
    </row>
    <row r="4048" spans="2:7" x14ac:dyDescent="0.35">
      <c r="B4048" s="191">
        <v>43990</v>
      </c>
      <c r="C4048" s="72">
        <v>359.37</v>
      </c>
      <c r="D4048" s="192">
        <f t="shared" si="128"/>
        <v>13.740360951599673</v>
      </c>
      <c r="E4048">
        <v>-8.0631707723965995E-4</v>
      </c>
      <c r="F4048">
        <v>4045</v>
      </c>
      <c r="G4048">
        <f t="shared" ca="1" si="129"/>
        <v>2.7502126225167154E-2</v>
      </c>
    </row>
    <row r="4049" spans="2:7" x14ac:dyDescent="0.35">
      <c r="B4049" s="191">
        <v>35866</v>
      </c>
      <c r="C4049" s="72">
        <v>24.38</v>
      </c>
      <c r="D4049" s="192">
        <f t="shared" si="128"/>
        <v>-0.97252926793541339</v>
      </c>
      <c r="E4049">
        <v>-8.1967213114753079E-4</v>
      </c>
      <c r="F4049">
        <v>4046</v>
      </c>
      <c r="G4049">
        <f t="shared" ca="1" si="129"/>
        <v>2.3763933984454286E-2</v>
      </c>
    </row>
    <row r="4050" spans="2:7" x14ac:dyDescent="0.35">
      <c r="B4050" s="191">
        <v>45216</v>
      </c>
      <c r="C4050" s="72">
        <v>887.49</v>
      </c>
      <c r="D4050" s="192">
        <f t="shared" si="128"/>
        <v>0.10694106641721235</v>
      </c>
      <c r="E4050">
        <v>-8.2186845601317504E-4</v>
      </c>
      <c r="F4050">
        <v>4047</v>
      </c>
      <c r="G4050">
        <f t="shared" ca="1" si="129"/>
        <v>2.8238689447576154E-2</v>
      </c>
    </row>
    <row r="4051" spans="2:7" x14ac:dyDescent="0.35">
      <c r="B4051" s="191">
        <v>44509</v>
      </c>
      <c r="C4051" s="72">
        <v>801.75</v>
      </c>
      <c r="D4051" s="192">
        <f t="shared" si="128"/>
        <v>6.5758291599735426</v>
      </c>
      <c r="E4051">
        <v>-8.3497420303579872E-4</v>
      </c>
      <c r="F4051">
        <v>4048</v>
      </c>
      <c r="G4051">
        <f t="shared" ca="1" si="129"/>
        <v>-3.9132789978529189E-2</v>
      </c>
    </row>
    <row r="4052" spans="2:7" x14ac:dyDescent="0.35">
      <c r="B4052" s="191">
        <v>42458</v>
      </c>
      <c r="C4052" s="72">
        <v>105.83</v>
      </c>
      <c r="D4052" s="192">
        <f t="shared" si="128"/>
        <v>-0.90869561466322724</v>
      </c>
      <c r="E4052">
        <v>-8.4969788519639877E-4</v>
      </c>
      <c r="F4052">
        <v>4049</v>
      </c>
      <c r="G4052">
        <f t="shared" ca="1" si="129"/>
        <v>1.0132019857988867E-2</v>
      </c>
    </row>
    <row r="4053" spans="2:7" x14ac:dyDescent="0.35">
      <c r="B4053" s="191">
        <v>45958</v>
      </c>
      <c r="C4053" s="72">
        <v>1159.0899999999999</v>
      </c>
      <c r="D4053" s="192">
        <f t="shared" si="128"/>
        <v>3.1493878427722493</v>
      </c>
      <c r="E4053">
        <v>-8.5338942141921503E-4</v>
      </c>
      <c r="F4053">
        <v>4050</v>
      </c>
      <c r="G4053">
        <f t="shared" ca="1" si="129"/>
        <v>1.6079532447649394E-2</v>
      </c>
    </row>
    <row r="4054" spans="2:7" x14ac:dyDescent="0.35">
      <c r="B4054" s="191">
        <v>43780</v>
      </c>
      <c r="C4054" s="72">
        <v>279.33999999999997</v>
      </c>
      <c r="D4054" s="192">
        <f t="shared" si="128"/>
        <v>0.2662737987307342</v>
      </c>
      <c r="E4054">
        <v>-8.5843050289724498E-4</v>
      </c>
      <c r="F4054">
        <v>4051</v>
      </c>
      <c r="G4054">
        <f t="shared" ca="1" si="129"/>
        <v>2.5679212240960932E-2</v>
      </c>
    </row>
    <row r="4055" spans="2:7" x14ac:dyDescent="0.35">
      <c r="B4055" s="191">
        <v>43314</v>
      </c>
      <c r="C4055" s="72">
        <v>220.6</v>
      </c>
      <c r="D4055" s="192">
        <f t="shared" si="128"/>
        <v>3.8377192982456139</v>
      </c>
      <c r="E4055">
        <v>-8.605462203904457E-4</v>
      </c>
      <c r="F4055">
        <v>4052</v>
      </c>
      <c r="G4055">
        <f t="shared" ca="1" si="129"/>
        <v>-1.3047067729674105E-2</v>
      </c>
    </row>
    <row r="4056" spans="2:7" x14ac:dyDescent="0.35">
      <c r="B4056" s="191">
        <v>38547</v>
      </c>
      <c r="C4056" s="72">
        <v>45.6</v>
      </c>
      <c r="D4056" s="192">
        <f t="shared" si="128"/>
        <v>3.0070298769771524</v>
      </c>
      <c r="E4056">
        <v>-8.7642418930755639E-4</v>
      </c>
      <c r="F4056">
        <v>4053</v>
      </c>
      <c r="G4056">
        <f t="shared" ca="1" si="129"/>
        <v>-2.8166209191868772E-2</v>
      </c>
    </row>
    <row r="4057" spans="2:7" x14ac:dyDescent="0.35">
      <c r="B4057" s="191">
        <v>37385</v>
      </c>
      <c r="C4057" s="72">
        <v>11.38</v>
      </c>
      <c r="D4057" s="192">
        <f t="shared" si="128"/>
        <v>-0.88832188420019631</v>
      </c>
      <c r="E4057">
        <v>-8.7796312554866418E-4</v>
      </c>
      <c r="F4057">
        <v>4054</v>
      </c>
      <c r="G4057">
        <f t="shared" ca="1" si="129"/>
        <v>-1.9072631177053968E-2</v>
      </c>
    </row>
    <row r="4058" spans="2:7" x14ac:dyDescent="0.35">
      <c r="B4058" s="191">
        <v>40497</v>
      </c>
      <c r="C4058" s="72">
        <v>101.9</v>
      </c>
      <c r="D4058" s="192">
        <f t="shared" si="128"/>
        <v>0.81478183437221752</v>
      </c>
      <c r="E4058">
        <v>-8.8243945484844932E-4</v>
      </c>
      <c r="F4058">
        <v>4055</v>
      </c>
      <c r="G4058">
        <f t="shared" ca="1" si="129"/>
        <v>2.8060556122825781E-2</v>
      </c>
    </row>
    <row r="4059" spans="2:7" x14ac:dyDescent="0.35">
      <c r="B4059" s="191">
        <v>39210</v>
      </c>
      <c r="C4059" s="72">
        <v>56.15</v>
      </c>
      <c r="D4059" s="192">
        <f t="shared" si="128"/>
        <v>-0.58234156501041356</v>
      </c>
      <c r="E4059">
        <v>-8.8967971530251599E-4</v>
      </c>
      <c r="F4059">
        <v>4056</v>
      </c>
      <c r="G4059">
        <f t="shared" ca="1" si="129"/>
        <v>5.194934889548526E-3</v>
      </c>
    </row>
    <row r="4060" spans="2:7" x14ac:dyDescent="0.35">
      <c r="B4060" s="191">
        <v>41787</v>
      </c>
      <c r="C4060" s="72">
        <v>134.44</v>
      </c>
      <c r="D4060" s="192">
        <f t="shared" si="128"/>
        <v>11.014298480786417</v>
      </c>
      <c r="E4060">
        <v>-8.9179548156959054E-4</v>
      </c>
      <c r="F4060">
        <v>4057</v>
      </c>
      <c r="G4060">
        <f t="shared" ca="1" si="129"/>
        <v>-1.6726615833453598E-2</v>
      </c>
    </row>
    <row r="4061" spans="2:7" x14ac:dyDescent="0.35">
      <c r="B4061" s="191">
        <v>37659</v>
      </c>
      <c r="C4061" s="72">
        <v>11.19</v>
      </c>
      <c r="D4061" s="192">
        <f t="shared" si="128"/>
        <v>-0.88886681894925013</v>
      </c>
      <c r="E4061">
        <v>-8.9285714285713969E-4</v>
      </c>
      <c r="F4061">
        <v>4058</v>
      </c>
      <c r="G4061">
        <f t="shared" ca="1" si="129"/>
        <v>5.5429735316009296E-3</v>
      </c>
    </row>
    <row r="4062" spans="2:7" x14ac:dyDescent="0.35">
      <c r="B4062" s="191">
        <v>40955</v>
      </c>
      <c r="C4062" s="72">
        <v>100.69</v>
      </c>
      <c r="D4062" s="192">
        <f t="shared" si="128"/>
        <v>-0.86757414348655226</v>
      </c>
      <c r="E4062">
        <v>-8.9303433220877526E-4</v>
      </c>
      <c r="F4062">
        <v>4059</v>
      </c>
      <c r="G4062">
        <f t="shared" ca="1" si="129"/>
        <v>-4.4419337759791053E-2</v>
      </c>
    </row>
    <row r="4063" spans="2:7" x14ac:dyDescent="0.35">
      <c r="B4063" s="191">
        <v>45062</v>
      </c>
      <c r="C4063" s="72">
        <v>760.35</v>
      </c>
      <c r="D4063" s="192">
        <f t="shared" si="128"/>
        <v>-0.10076281710129498</v>
      </c>
      <c r="E4063">
        <v>-8.9352587940016992E-4</v>
      </c>
      <c r="F4063">
        <v>4060</v>
      </c>
      <c r="G4063">
        <f t="shared" ca="1" si="129"/>
        <v>3.0022461587440475E-2</v>
      </c>
    </row>
    <row r="4064" spans="2:7" x14ac:dyDescent="0.35">
      <c r="B4064" s="191">
        <v>44453</v>
      </c>
      <c r="C4064" s="72">
        <v>845.55</v>
      </c>
      <c r="D4064" s="192">
        <f t="shared" si="128"/>
        <v>2.1687528106730625</v>
      </c>
      <c r="E4064">
        <v>-8.9801609339368316E-4</v>
      </c>
      <c r="F4064">
        <v>4061</v>
      </c>
      <c r="G4064">
        <f t="shared" ca="1" si="129"/>
        <v>1.4934593143388694E-2</v>
      </c>
    </row>
    <row r="4065" spans="2:7" x14ac:dyDescent="0.35">
      <c r="B4065" s="191">
        <v>43760</v>
      </c>
      <c r="C4065" s="72">
        <v>266.83999999999997</v>
      </c>
      <c r="D4065" s="192">
        <f t="shared" si="128"/>
        <v>11.003598740440845</v>
      </c>
      <c r="E4065">
        <v>-8.9860715890377474E-4</v>
      </c>
      <c r="F4065">
        <v>4062</v>
      </c>
      <c r="G4065">
        <f t="shared" ca="1" si="129"/>
        <v>3.6586129105395111E-2</v>
      </c>
    </row>
    <row r="4066" spans="2:7" x14ac:dyDescent="0.35">
      <c r="B4066" s="191">
        <v>36341</v>
      </c>
      <c r="C4066" s="72">
        <v>22.23</v>
      </c>
      <c r="D4066" s="192">
        <f t="shared" si="128"/>
        <v>-0.97056136029557827</v>
      </c>
      <c r="E4066">
        <v>-8.9887640449437534E-4</v>
      </c>
      <c r="F4066">
        <v>4063</v>
      </c>
      <c r="G4066">
        <f t="shared" ca="1" si="129"/>
        <v>6.8168006200490499E-3</v>
      </c>
    </row>
    <row r="4067" spans="2:7" x14ac:dyDescent="0.35">
      <c r="B4067" s="191">
        <v>44830</v>
      </c>
      <c r="C4067" s="72">
        <v>755.13</v>
      </c>
      <c r="D4067" s="192">
        <f t="shared" si="128"/>
        <v>0.10117389719285463</v>
      </c>
      <c r="E4067">
        <v>-8.9969701379966072E-4</v>
      </c>
      <c r="F4067">
        <v>4064</v>
      </c>
      <c r="G4067">
        <f t="shared" ca="1" si="129"/>
        <v>-3.2625088771952664E-3</v>
      </c>
    </row>
    <row r="4068" spans="2:7" x14ac:dyDescent="0.35">
      <c r="B4068" s="191">
        <v>44361</v>
      </c>
      <c r="C4068" s="72">
        <v>685.75</v>
      </c>
      <c r="D4068" s="192">
        <f t="shared" si="128"/>
        <v>-6.6905241386817527E-2</v>
      </c>
      <c r="E4068">
        <v>-9.1785891197293523E-4</v>
      </c>
      <c r="F4068">
        <v>4065</v>
      </c>
      <c r="G4068">
        <f t="shared" ca="1" si="129"/>
        <v>-3.0515554454824137E-2</v>
      </c>
    </row>
    <row r="4069" spans="2:7" x14ac:dyDescent="0.35">
      <c r="B4069" s="191">
        <v>44529</v>
      </c>
      <c r="C4069" s="72">
        <v>734.92</v>
      </c>
      <c r="D4069" s="192">
        <f t="shared" si="128"/>
        <v>67.619981325863677</v>
      </c>
      <c r="E4069">
        <v>-9.2441544317567459E-4</v>
      </c>
      <c r="F4069">
        <v>4066</v>
      </c>
      <c r="G4069">
        <f t="shared" ca="1" si="129"/>
        <v>1.2791231454641339E-2</v>
      </c>
    </row>
    <row r="4070" spans="2:7" x14ac:dyDescent="0.35">
      <c r="B4070" s="191">
        <v>37519</v>
      </c>
      <c r="C4070" s="72">
        <v>10.71</v>
      </c>
      <c r="D4070" s="192">
        <f t="shared" si="128"/>
        <v>9.345794392525697E-4</v>
      </c>
      <c r="E4070">
        <v>-9.3283582089553896E-4</v>
      </c>
      <c r="F4070">
        <v>4067</v>
      </c>
      <c r="G4070">
        <f t="shared" ca="1" si="129"/>
        <v>5.2208647650407253E-2</v>
      </c>
    </row>
    <row r="4071" spans="2:7" x14ac:dyDescent="0.35">
      <c r="B4071" s="191">
        <v>37522</v>
      </c>
      <c r="C4071" s="72">
        <v>10.7</v>
      </c>
      <c r="D4071" s="192">
        <f t="shared" si="128"/>
        <v>-0.99023401847322112</v>
      </c>
      <c r="E4071">
        <v>-9.3370681605986494E-4</v>
      </c>
      <c r="F4071">
        <v>4068</v>
      </c>
      <c r="G4071">
        <f t="shared" ca="1" si="129"/>
        <v>8.5523530027766335E-3</v>
      </c>
    </row>
    <row r="4072" spans="2:7" x14ac:dyDescent="0.35">
      <c r="B4072" s="191">
        <v>45576</v>
      </c>
      <c r="C4072" s="72">
        <v>1095.6400000000001</v>
      </c>
      <c r="D4072" s="192">
        <f t="shared" si="128"/>
        <v>102.3622641509434</v>
      </c>
      <c r="E4072">
        <v>-9.3920687171156203E-4</v>
      </c>
      <c r="F4072">
        <v>4069</v>
      </c>
      <c r="G4072">
        <f t="shared" ca="1" si="129"/>
        <v>-1.6263416991939107E-2</v>
      </c>
    </row>
    <row r="4073" spans="2:7" x14ac:dyDescent="0.35">
      <c r="B4073" s="191">
        <v>37508</v>
      </c>
      <c r="C4073" s="72">
        <v>10.6</v>
      </c>
      <c r="D4073" s="192">
        <f t="shared" si="128"/>
        <v>7.6045627376426506E-3</v>
      </c>
      <c r="E4073">
        <v>-9.4250706880294466E-4</v>
      </c>
      <c r="F4073">
        <v>4070</v>
      </c>
      <c r="G4073">
        <f t="shared" ca="1" si="129"/>
        <v>1.6719806337023427E-2</v>
      </c>
    </row>
    <row r="4074" spans="2:7" x14ac:dyDescent="0.35">
      <c r="B4074" s="191">
        <v>37557</v>
      </c>
      <c r="C4074" s="72">
        <v>10.52</v>
      </c>
      <c r="D4074" s="192">
        <f t="shared" si="128"/>
        <v>9.5147478591806056E-4</v>
      </c>
      <c r="E4074">
        <v>-9.496676163343043E-4</v>
      </c>
      <c r="F4074">
        <v>4071</v>
      </c>
      <c r="G4074">
        <f t="shared" ca="1" si="129"/>
        <v>2.4510600951841398E-3</v>
      </c>
    </row>
    <row r="4075" spans="2:7" x14ac:dyDescent="0.35">
      <c r="B4075" s="191">
        <v>37530</v>
      </c>
      <c r="C4075" s="72">
        <v>10.51</v>
      </c>
      <c r="D4075" s="192">
        <f t="shared" si="128"/>
        <v>0</v>
      </c>
      <c r="E4075">
        <v>-9.5057034220524805E-4</v>
      </c>
      <c r="F4075">
        <v>4072</v>
      </c>
      <c r="G4075">
        <f t="shared" ca="1" si="129"/>
        <v>3.1787737458664658E-2</v>
      </c>
    </row>
    <row r="4076" spans="2:7" x14ac:dyDescent="0.35">
      <c r="B4076" s="191">
        <v>37197</v>
      </c>
      <c r="C4076" s="72">
        <v>10.51</v>
      </c>
      <c r="D4076" s="192">
        <f t="shared" si="128"/>
        <v>-0.99052393360442159</v>
      </c>
      <c r="E4076">
        <v>-9.5057034220524805E-4</v>
      </c>
      <c r="F4076">
        <v>4073</v>
      </c>
      <c r="G4076">
        <f t="shared" ca="1" si="129"/>
        <v>1.7627479427084859E-2</v>
      </c>
    </row>
    <row r="4077" spans="2:7" x14ac:dyDescent="0.35">
      <c r="B4077" s="191">
        <v>45400</v>
      </c>
      <c r="C4077" s="72">
        <v>1109.1099999999999</v>
      </c>
      <c r="D4077" s="192">
        <f t="shared" si="128"/>
        <v>35.616375041267744</v>
      </c>
      <c r="E4077">
        <v>-9.6380767082826502E-4</v>
      </c>
      <c r="F4077">
        <v>4074</v>
      </c>
      <c r="G4077">
        <f t="shared" ca="1" si="129"/>
        <v>5.1370515342291971E-2</v>
      </c>
    </row>
    <row r="4078" spans="2:7" x14ac:dyDescent="0.35">
      <c r="B4078" s="191">
        <v>38244</v>
      </c>
      <c r="C4078" s="72">
        <v>30.29</v>
      </c>
      <c r="D4078" s="192">
        <f t="shared" si="128"/>
        <v>2.0079443892750741</v>
      </c>
      <c r="E4078">
        <v>-9.894459102902653E-4</v>
      </c>
      <c r="F4078">
        <v>4075</v>
      </c>
      <c r="G4078">
        <f t="shared" ca="1" si="129"/>
        <v>2.0883448900576782E-2</v>
      </c>
    </row>
    <row r="4079" spans="2:7" x14ac:dyDescent="0.35">
      <c r="B4079" s="191">
        <v>37572</v>
      </c>
      <c r="C4079" s="72">
        <v>10.07</v>
      </c>
      <c r="D4079" s="192">
        <f t="shared" si="128"/>
        <v>-0.94727472642546728</v>
      </c>
      <c r="E4079">
        <v>-9.9206349206348854E-4</v>
      </c>
      <c r="F4079">
        <v>4076</v>
      </c>
      <c r="G4079">
        <f t="shared" ca="1" si="129"/>
        <v>-5.0091028755127843E-3</v>
      </c>
    </row>
    <row r="4080" spans="2:7" x14ac:dyDescent="0.35">
      <c r="B4080" s="191">
        <v>42985</v>
      </c>
      <c r="C4080" s="72">
        <v>190.99</v>
      </c>
      <c r="D4080" s="192">
        <f t="shared" si="128"/>
        <v>2.1747007978723407</v>
      </c>
      <c r="E4080">
        <v>-9.9382780625589806E-4</v>
      </c>
      <c r="F4080">
        <v>4077</v>
      </c>
      <c r="G4080">
        <f t="shared" ca="1" si="129"/>
        <v>-2.3256122973461413E-2</v>
      </c>
    </row>
    <row r="4081" spans="2:7" x14ac:dyDescent="0.35">
      <c r="B4081" s="191">
        <v>39248</v>
      </c>
      <c r="C4081" s="72">
        <v>60.16</v>
      </c>
      <c r="D4081" s="192">
        <f t="shared" si="128"/>
        <v>-0.53612460482689495</v>
      </c>
      <c r="E4081">
        <v>-9.9634672866155682E-4</v>
      </c>
      <c r="F4081">
        <v>4078</v>
      </c>
      <c r="G4081">
        <f t="shared" ca="1" si="129"/>
        <v>-1.344852147448462E-2</v>
      </c>
    </row>
    <row r="4082" spans="2:7" x14ac:dyDescent="0.35">
      <c r="B4082" s="191">
        <v>42369</v>
      </c>
      <c r="C4082" s="72">
        <v>129.69</v>
      </c>
      <c r="D4082" s="192">
        <f t="shared" si="128"/>
        <v>2.2528216704288941</v>
      </c>
      <c r="E4082">
        <v>-1.0013865352025419E-3</v>
      </c>
      <c r="F4082">
        <v>4079</v>
      </c>
      <c r="G4082">
        <f t="shared" ca="1" si="129"/>
        <v>-2.7352405785580985E-2</v>
      </c>
    </row>
    <row r="4083" spans="2:7" x14ac:dyDescent="0.35">
      <c r="B4083" s="191">
        <v>38502</v>
      </c>
      <c r="C4083" s="72">
        <v>39.869999999999997</v>
      </c>
      <c r="D4083" s="192">
        <f t="shared" si="128"/>
        <v>-0.94443283020445712</v>
      </c>
      <c r="E4083">
        <v>-1.0022550739162694E-3</v>
      </c>
      <c r="F4083">
        <v>4080</v>
      </c>
      <c r="G4083">
        <f t="shared" ca="1" si="129"/>
        <v>-4.6508386199402445E-2</v>
      </c>
    </row>
    <row r="4084" spans="2:7" x14ac:dyDescent="0.35">
      <c r="B4084" s="191">
        <v>44636</v>
      </c>
      <c r="C4084" s="72">
        <v>717.51</v>
      </c>
      <c r="D4084" s="192">
        <f t="shared" si="128"/>
        <v>-0.1314489771214139</v>
      </c>
      <c r="E4084">
        <v>-1.0024643916294318E-3</v>
      </c>
      <c r="F4084">
        <v>4081</v>
      </c>
      <c r="G4084">
        <f t="shared" ca="1" si="129"/>
        <v>-2.7400129690072175E-2</v>
      </c>
    </row>
    <row r="4085" spans="2:7" x14ac:dyDescent="0.35">
      <c r="B4085" s="191">
        <v>45113</v>
      </c>
      <c r="C4085" s="72">
        <v>826.1</v>
      </c>
      <c r="D4085" s="192">
        <f t="shared" si="128"/>
        <v>4.9333476980535806</v>
      </c>
      <c r="E4085">
        <v>-1.0037125270577762E-3</v>
      </c>
      <c r="F4085">
        <v>4082</v>
      </c>
      <c r="G4085">
        <f t="shared" ca="1" si="129"/>
        <v>1.0239361568023625E-2</v>
      </c>
    </row>
    <row r="4086" spans="2:7" x14ac:dyDescent="0.35">
      <c r="B4086" s="191">
        <v>42871</v>
      </c>
      <c r="C4086" s="72">
        <v>139.22999999999999</v>
      </c>
      <c r="D4086" s="192">
        <f t="shared" si="128"/>
        <v>1.3471004720161832</v>
      </c>
      <c r="E4086">
        <v>-1.0045203415369741E-3</v>
      </c>
      <c r="F4086">
        <v>4083</v>
      </c>
      <c r="G4086">
        <f t="shared" ca="1" si="129"/>
        <v>3.1042910371069623E-2</v>
      </c>
    </row>
    <row r="4087" spans="2:7" x14ac:dyDescent="0.35">
      <c r="B4087" s="191">
        <v>38968</v>
      </c>
      <c r="C4087" s="72">
        <v>59.32</v>
      </c>
      <c r="D4087" s="192">
        <f t="shared" si="128"/>
        <v>4.2322668020990939E-3</v>
      </c>
      <c r="E4087">
        <v>-1.0104412260020235E-3</v>
      </c>
      <c r="F4087">
        <v>4084</v>
      </c>
      <c r="G4087">
        <f t="shared" ca="1" si="129"/>
        <v>-2.0347739184737444E-2</v>
      </c>
    </row>
    <row r="4088" spans="2:7" x14ac:dyDescent="0.35">
      <c r="B4088" s="191">
        <v>39380</v>
      </c>
      <c r="C4088" s="72">
        <v>59.07</v>
      </c>
      <c r="D4088" s="192">
        <f t="shared" si="128"/>
        <v>0.53908285565398639</v>
      </c>
      <c r="E4088">
        <v>-1.0147133434804667E-3</v>
      </c>
      <c r="F4088">
        <v>4085</v>
      </c>
      <c r="G4088">
        <f t="shared" ca="1" si="129"/>
        <v>1.0404610735883219E-2</v>
      </c>
    </row>
    <row r="4089" spans="2:7" x14ac:dyDescent="0.35">
      <c r="B4089" s="191">
        <v>38495</v>
      </c>
      <c r="C4089" s="72">
        <v>38.380000000000003</v>
      </c>
      <c r="D4089" s="192">
        <f t="shared" si="128"/>
        <v>-0.55283700337877195</v>
      </c>
      <c r="E4089">
        <v>-1.0411244143675447E-3</v>
      </c>
      <c r="F4089">
        <v>4086</v>
      </c>
      <c r="G4089">
        <f t="shared" ca="1" si="129"/>
        <v>-1.4689107960722632E-2</v>
      </c>
    </row>
    <row r="4090" spans="2:7" x14ac:dyDescent="0.35">
      <c r="B4090" s="191">
        <v>40331</v>
      </c>
      <c r="C4090" s="72">
        <v>85.83</v>
      </c>
      <c r="D4090" s="192">
        <f t="shared" si="128"/>
        <v>-0.30117244748412308</v>
      </c>
      <c r="E4090">
        <v>-1.0474860335195624E-3</v>
      </c>
      <c r="F4090">
        <v>4087</v>
      </c>
      <c r="G4090">
        <f t="shared" ca="1" si="129"/>
        <v>2.7089912681222891E-2</v>
      </c>
    </row>
    <row r="4091" spans="2:7" x14ac:dyDescent="0.35">
      <c r="B4091" s="191">
        <v>41724</v>
      </c>
      <c r="C4091" s="72">
        <v>122.82</v>
      </c>
      <c r="D4091" s="192">
        <f t="shared" si="128"/>
        <v>2.2500661550674779</v>
      </c>
      <c r="E4091">
        <v>-1.057340382269345E-3</v>
      </c>
      <c r="F4091">
        <v>4088</v>
      </c>
      <c r="G4091">
        <f t="shared" ca="1" si="129"/>
        <v>7.1860009353786215E-3</v>
      </c>
    </row>
    <row r="4092" spans="2:7" x14ac:dyDescent="0.35">
      <c r="B4092" s="191">
        <v>38450</v>
      </c>
      <c r="C4092" s="72">
        <v>37.79</v>
      </c>
      <c r="D4092" s="192">
        <f t="shared" si="128"/>
        <v>-0.96666078517865017</v>
      </c>
      <c r="E4092">
        <v>-1.0573618821041464E-3</v>
      </c>
      <c r="F4092">
        <v>4089</v>
      </c>
      <c r="G4092">
        <f t="shared" ca="1" si="129"/>
        <v>-1.2624437237918791E-2</v>
      </c>
    </row>
    <row r="4093" spans="2:7" x14ac:dyDescent="0.35">
      <c r="B4093" s="191">
        <v>45344</v>
      </c>
      <c r="C4093" s="72">
        <v>1133.5</v>
      </c>
      <c r="D4093" s="192">
        <f t="shared" si="128"/>
        <v>8.4097625767889763</v>
      </c>
      <c r="E4093">
        <v>-1.075155104342973E-3</v>
      </c>
      <c r="F4093">
        <v>4090</v>
      </c>
      <c r="G4093">
        <f t="shared" ca="1" si="129"/>
        <v>3.6006027286978937E-2</v>
      </c>
    </row>
    <row r="4094" spans="2:7" x14ac:dyDescent="0.35">
      <c r="B4094" s="191">
        <v>42201</v>
      </c>
      <c r="C4094" s="72">
        <v>120.46</v>
      </c>
      <c r="D4094" s="192">
        <f t="shared" si="128"/>
        <v>5.5078336034575894</v>
      </c>
      <c r="E4094">
        <v>-1.0780330043951292E-3</v>
      </c>
      <c r="F4094">
        <v>4091</v>
      </c>
      <c r="G4094">
        <f t="shared" ca="1" si="129"/>
        <v>-4.9426718805195401E-3</v>
      </c>
    </row>
    <row r="4095" spans="2:7" x14ac:dyDescent="0.35">
      <c r="B4095" s="191">
        <v>35233</v>
      </c>
      <c r="C4095" s="72">
        <v>18.510000000000002</v>
      </c>
      <c r="D4095" s="192">
        <f t="shared" si="128"/>
        <v>-0.97692250149611015</v>
      </c>
      <c r="E4095">
        <v>-1.0793308148947522E-3</v>
      </c>
      <c r="F4095">
        <v>4092</v>
      </c>
      <c r="G4095">
        <f t="shared" ca="1" si="129"/>
        <v>2.5490490368132199E-2</v>
      </c>
    </row>
    <row r="4096" spans="2:7" x14ac:dyDescent="0.35">
      <c r="B4096" s="191">
        <v>44433</v>
      </c>
      <c r="C4096" s="72">
        <v>802.08</v>
      </c>
      <c r="D4096" s="192">
        <f t="shared" si="128"/>
        <v>16.44410613310135</v>
      </c>
      <c r="E4096">
        <v>-1.0835045768727847E-3</v>
      </c>
      <c r="F4096">
        <v>4093</v>
      </c>
      <c r="G4096">
        <f t="shared" ca="1" si="129"/>
        <v>-4.2562323579433257E-2</v>
      </c>
    </row>
    <row r="4097" spans="2:7" x14ac:dyDescent="0.35">
      <c r="B4097" s="191">
        <v>39904</v>
      </c>
      <c r="C4097" s="72">
        <v>45.98</v>
      </c>
      <c r="D4097" s="192">
        <f t="shared" si="128"/>
        <v>-0.61477882037533516</v>
      </c>
      <c r="E4097">
        <v>-1.0862480990658785E-3</v>
      </c>
      <c r="F4097">
        <v>4094</v>
      </c>
      <c r="G4097">
        <f t="shared" ca="1" si="129"/>
        <v>2.5466101454939521E-2</v>
      </c>
    </row>
    <row r="4098" spans="2:7" x14ac:dyDescent="0.35">
      <c r="B4098" s="191">
        <v>42289</v>
      </c>
      <c r="C4098" s="72">
        <v>119.36</v>
      </c>
      <c r="D4098" s="192">
        <f t="shared" si="128"/>
        <v>-0.7522623495226235</v>
      </c>
      <c r="E4098">
        <v>-1.0879571512260044E-3</v>
      </c>
      <c r="F4098">
        <v>4095</v>
      </c>
      <c r="G4098">
        <f t="shared" ca="1" si="129"/>
        <v>-1.1036864535039425E-2</v>
      </c>
    </row>
    <row r="4099" spans="2:7" x14ac:dyDescent="0.35">
      <c r="B4099" s="191">
        <v>44111</v>
      </c>
      <c r="C4099" s="72">
        <v>481.8</v>
      </c>
      <c r="D4099" s="192">
        <f t="shared" si="128"/>
        <v>0.90329461957809931</v>
      </c>
      <c r="E4099">
        <v>-1.0988327493623995E-3</v>
      </c>
      <c r="F4099">
        <v>4096</v>
      </c>
      <c r="G4099">
        <f t="shared" ca="1" si="129"/>
        <v>2.0635866908004685E-2</v>
      </c>
    </row>
    <row r="4100" spans="2:7" x14ac:dyDescent="0.35">
      <c r="B4100" s="191">
        <v>43196</v>
      </c>
      <c r="C4100" s="72">
        <v>253.14</v>
      </c>
      <c r="D4100" s="192">
        <f t="shared" ref="D4100:D4163" si="130">C4100/C4101-1</f>
        <v>6.0160753880266071</v>
      </c>
      <c r="E4100">
        <v>-1.1048851708626017E-3</v>
      </c>
      <c r="F4100">
        <v>4097</v>
      </c>
      <c r="G4100">
        <f t="shared" ca="1" si="129"/>
        <v>1.2556812641148624E-2</v>
      </c>
    </row>
    <row r="4101" spans="2:7" x14ac:dyDescent="0.35">
      <c r="B4101" s="191">
        <v>38390</v>
      </c>
      <c r="C4101" s="72">
        <v>36.08</v>
      </c>
      <c r="D4101" s="192">
        <f t="shared" si="130"/>
        <v>-0.19982257706808615</v>
      </c>
      <c r="E4101">
        <v>-1.1074197120708451E-3</v>
      </c>
      <c r="F4101">
        <v>4098</v>
      </c>
      <c r="G4101">
        <f t="shared" ref="G4101:G4164" ca="1" si="131">_xlfn.NORM.INV(RAND(),M$5,M$6)</f>
        <v>2.6873652852407812E-2</v>
      </c>
    </row>
    <row r="4102" spans="2:7" x14ac:dyDescent="0.35">
      <c r="B4102" s="191">
        <v>38539</v>
      </c>
      <c r="C4102" s="72">
        <v>45.09</v>
      </c>
      <c r="D4102" s="192">
        <f t="shared" si="130"/>
        <v>-0.959019149845038</v>
      </c>
      <c r="E4102">
        <v>-1.1076650420912548E-3</v>
      </c>
      <c r="F4102">
        <v>4099</v>
      </c>
      <c r="G4102">
        <f t="shared" ca="1" si="131"/>
        <v>1.4364288157962903E-2</v>
      </c>
    </row>
    <row r="4103" spans="2:7" x14ac:dyDescent="0.35">
      <c r="B4103" s="191">
        <v>45574</v>
      </c>
      <c r="C4103" s="72">
        <v>1100.27</v>
      </c>
      <c r="D4103" s="192">
        <f t="shared" si="130"/>
        <v>0.41634055918850721</v>
      </c>
      <c r="E4103">
        <v>-1.1166591012256033E-3</v>
      </c>
      <c r="F4103">
        <v>4100</v>
      </c>
      <c r="G4103">
        <f t="shared" ca="1" si="131"/>
        <v>4.5697416421622582E-4</v>
      </c>
    </row>
    <row r="4104" spans="2:7" x14ac:dyDescent="0.35">
      <c r="B4104" s="191">
        <v>44904</v>
      </c>
      <c r="C4104" s="72">
        <v>776.84</v>
      </c>
      <c r="D4104" s="192">
        <f t="shared" si="130"/>
        <v>11.501448342452527</v>
      </c>
      <c r="E4104">
        <v>-1.1186689125767257E-3</v>
      </c>
      <c r="F4104">
        <v>4101</v>
      </c>
      <c r="G4104">
        <f t="shared" ca="1" si="131"/>
        <v>-1.2791995040471169E-2</v>
      </c>
    </row>
    <row r="4105" spans="2:7" x14ac:dyDescent="0.35">
      <c r="B4105" s="191">
        <v>38611</v>
      </c>
      <c r="C4105" s="72">
        <v>62.14</v>
      </c>
      <c r="D4105" s="192">
        <f t="shared" si="130"/>
        <v>-0.9456119314153677</v>
      </c>
      <c r="E4105">
        <v>-1.1252210255585648E-3</v>
      </c>
      <c r="F4105">
        <v>4102</v>
      </c>
      <c r="G4105">
        <f t="shared" ca="1" si="131"/>
        <v>2.1562275306637934E-3</v>
      </c>
    </row>
    <row r="4106" spans="2:7" x14ac:dyDescent="0.35">
      <c r="B4106" s="191">
        <v>46148</v>
      </c>
      <c r="C4106" s="72">
        <v>1142.53</v>
      </c>
      <c r="D4106" s="192">
        <f t="shared" si="130"/>
        <v>17.484549425659278</v>
      </c>
      <c r="E4106">
        <v>-1.1277998286443047E-3</v>
      </c>
      <c r="F4106">
        <v>4103</v>
      </c>
      <c r="G4106">
        <f t="shared" ca="1" si="131"/>
        <v>5.9728201554990486E-2</v>
      </c>
    </row>
    <row r="4107" spans="2:7" x14ac:dyDescent="0.35">
      <c r="B4107" s="191">
        <v>39426</v>
      </c>
      <c r="C4107" s="72">
        <v>61.81</v>
      </c>
      <c r="D4107" s="192">
        <f t="shared" si="130"/>
        <v>2.521937321937322</v>
      </c>
      <c r="E4107">
        <v>-1.1312217194570096E-3</v>
      </c>
      <c r="F4107">
        <v>4104</v>
      </c>
      <c r="G4107">
        <f t="shared" ca="1" si="131"/>
        <v>4.2496077741946303E-2</v>
      </c>
    </row>
    <row r="4108" spans="2:7" x14ac:dyDescent="0.35">
      <c r="B4108" s="191">
        <v>36066</v>
      </c>
      <c r="C4108" s="72">
        <v>17.55</v>
      </c>
      <c r="D4108" s="192">
        <f t="shared" si="130"/>
        <v>-0.98358923528641695</v>
      </c>
      <c r="E4108">
        <v>-1.1383039271485318E-3</v>
      </c>
      <c r="F4108">
        <v>4105</v>
      </c>
      <c r="G4108">
        <f t="shared" ca="1" si="131"/>
        <v>1.0602628625722074E-2</v>
      </c>
    </row>
    <row r="4109" spans="2:7" x14ac:dyDescent="0.35">
      <c r="B4109" s="191">
        <v>45433</v>
      </c>
      <c r="C4109" s="72">
        <v>1069.42</v>
      </c>
      <c r="D4109" s="192">
        <f t="shared" si="130"/>
        <v>60.144654088050324</v>
      </c>
      <c r="E4109">
        <v>-1.1395053425988788E-3</v>
      </c>
      <c r="F4109">
        <v>4106</v>
      </c>
      <c r="G4109">
        <f t="shared" ca="1" si="131"/>
        <v>1.3580109198408056E-2</v>
      </c>
    </row>
    <row r="4110" spans="2:7" x14ac:dyDescent="0.35">
      <c r="B4110" s="191">
        <v>36098</v>
      </c>
      <c r="C4110" s="72">
        <v>17.489999999999998</v>
      </c>
      <c r="D4110" s="192">
        <f t="shared" si="130"/>
        <v>-0.97556170355466132</v>
      </c>
      <c r="E4110">
        <v>-1.1422044545975618E-3</v>
      </c>
      <c r="F4110">
        <v>4107</v>
      </c>
      <c r="G4110">
        <f t="shared" ca="1" si="131"/>
        <v>2.9795703583578095E-2</v>
      </c>
    </row>
    <row r="4111" spans="2:7" x14ac:dyDescent="0.35">
      <c r="B4111" s="191">
        <v>44951</v>
      </c>
      <c r="C4111" s="72">
        <v>715.68</v>
      </c>
      <c r="D4111" s="192">
        <f t="shared" si="130"/>
        <v>40.730612244897962</v>
      </c>
      <c r="E4111">
        <v>-1.1444521981857081E-3</v>
      </c>
      <c r="F4111">
        <v>4108</v>
      </c>
      <c r="G4111">
        <f t="shared" ca="1" si="131"/>
        <v>-2.9594718769929865E-2</v>
      </c>
    </row>
    <row r="4112" spans="2:7" x14ac:dyDescent="0.35">
      <c r="B4112" s="191">
        <v>36130</v>
      </c>
      <c r="C4112" s="72">
        <v>17.149999999999999</v>
      </c>
      <c r="D4112" s="192">
        <f t="shared" si="130"/>
        <v>-0.98435903983656792</v>
      </c>
      <c r="E4112">
        <v>-1.1648223645895905E-3</v>
      </c>
      <c r="F4112">
        <v>4109</v>
      </c>
      <c r="G4112">
        <f t="shared" ca="1" si="131"/>
        <v>-1.4163120831695667E-2</v>
      </c>
    </row>
    <row r="4113" spans="2:7" x14ac:dyDescent="0.35">
      <c r="B4113" s="191">
        <v>45581</v>
      </c>
      <c r="C4113" s="72">
        <v>1096.48</v>
      </c>
      <c r="D4113" s="192">
        <f t="shared" si="130"/>
        <v>24.696742441996719</v>
      </c>
      <c r="E4113">
        <v>-1.166010785599747E-3</v>
      </c>
      <c r="F4113">
        <v>4110</v>
      </c>
      <c r="G4113">
        <f t="shared" ca="1" si="131"/>
        <v>3.7394862412777834E-2</v>
      </c>
    </row>
    <row r="4114" spans="2:7" x14ac:dyDescent="0.35">
      <c r="B4114" s="191">
        <v>39884</v>
      </c>
      <c r="C4114" s="72">
        <v>42.67</v>
      </c>
      <c r="D4114" s="192">
        <f t="shared" si="130"/>
        <v>-0.96097315589701371</v>
      </c>
      <c r="E4114">
        <v>-1.1704119850186601E-3</v>
      </c>
      <c r="F4114">
        <v>4111</v>
      </c>
      <c r="G4114">
        <f t="shared" ca="1" si="131"/>
        <v>7.1462933675439473E-3</v>
      </c>
    </row>
    <row r="4115" spans="2:7" x14ac:dyDescent="0.35">
      <c r="B4115" s="191">
        <v>45915</v>
      </c>
      <c r="C4115" s="72">
        <v>1093.3499999999999</v>
      </c>
      <c r="D4115" s="192">
        <f t="shared" si="130"/>
        <v>42.64670658682634</v>
      </c>
      <c r="E4115">
        <v>-1.1784696338523748E-3</v>
      </c>
      <c r="F4115">
        <v>4112</v>
      </c>
      <c r="G4115">
        <f t="shared" ca="1" si="131"/>
        <v>1.9421127628422203E-2</v>
      </c>
    </row>
    <row r="4116" spans="2:7" x14ac:dyDescent="0.35">
      <c r="B4116" s="191">
        <v>36361</v>
      </c>
      <c r="C4116" s="72">
        <v>25.05</v>
      </c>
      <c r="D4116" s="192">
        <f t="shared" si="130"/>
        <v>-0.97655745529071558</v>
      </c>
      <c r="E4116">
        <v>-1.1961722488037507E-3</v>
      </c>
      <c r="F4116">
        <v>4113</v>
      </c>
      <c r="G4116">
        <f t="shared" ca="1" si="131"/>
        <v>2.1101995189284132E-2</v>
      </c>
    </row>
    <row r="4117" spans="2:7" x14ac:dyDescent="0.35">
      <c r="B4117" s="191">
        <v>45470</v>
      </c>
      <c r="C4117" s="72">
        <v>1068.57</v>
      </c>
      <c r="D4117" s="192">
        <f t="shared" si="130"/>
        <v>24.6991341991342</v>
      </c>
      <c r="E4117">
        <v>-1.196429405991517E-3</v>
      </c>
      <c r="F4117">
        <v>4114</v>
      </c>
      <c r="G4117">
        <f t="shared" ca="1" si="131"/>
        <v>4.8559127987139586E-2</v>
      </c>
    </row>
    <row r="4118" spans="2:7" x14ac:dyDescent="0.35">
      <c r="B4118" s="191">
        <v>38516</v>
      </c>
      <c r="C4118" s="72">
        <v>41.58</v>
      </c>
      <c r="D4118" s="192">
        <f t="shared" si="130"/>
        <v>-0.61453601557430249</v>
      </c>
      <c r="E4118">
        <v>-1.2010569300986429E-3</v>
      </c>
      <c r="F4118">
        <v>4115</v>
      </c>
      <c r="G4118">
        <f t="shared" ca="1" si="131"/>
        <v>3.2723202603154779E-4</v>
      </c>
    </row>
    <row r="4119" spans="2:7" x14ac:dyDescent="0.35">
      <c r="B4119" s="191">
        <v>42404</v>
      </c>
      <c r="C4119" s="72">
        <v>107.87</v>
      </c>
      <c r="D4119" s="192">
        <f t="shared" si="130"/>
        <v>2.8821123094087131E-3</v>
      </c>
      <c r="E4119">
        <v>-1.2037037037037068E-3</v>
      </c>
      <c r="F4119">
        <v>4116</v>
      </c>
      <c r="G4119">
        <f t="shared" ca="1" si="131"/>
        <v>1.6165010502250967E-2</v>
      </c>
    </row>
    <row r="4120" spans="2:7" x14ac:dyDescent="0.35">
      <c r="B4120" s="191">
        <v>42460</v>
      </c>
      <c r="C4120" s="72">
        <v>107.56</v>
      </c>
      <c r="D4120" s="192">
        <f t="shared" si="130"/>
        <v>-0.83957522335078383</v>
      </c>
      <c r="E4120">
        <v>-1.2071687250441165E-3</v>
      </c>
      <c r="F4120">
        <v>4117</v>
      </c>
      <c r="G4120">
        <f t="shared" ca="1" si="131"/>
        <v>3.234043953520619E-2</v>
      </c>
    </row>
    <row r="4121" spans="2:7" x14ac:dyDescent="0.35">
      <c r="B4121" s="191">
        <v>44999</v>
      </c>
      <c r="C4121" s="72">
        <v>670.47</v>
      </c>
      <c r="D4121" s="192">
        <f t="shared" si="130"/>
        <v>40.107909258123854</v>
      </c>
      <c r="E4121">
        <v>-1.2215286984760265E-3</v>
      </c>
      <c r="F4121">
        <v>4118</v>
      </c>
      <c r="G4121">
        <f t="shared" ca="1" si="131"/>
        <v>2.8306836239493666E-3</v>
      </c>
    </row>
    <row r="4122" spans="2:7" x14ac:dyDescent="0.35">
      <c r="B4122" s="191">
        <v>37795</v>
      </c>
      <c r="C4122" s="72">
        <v>16.309999999999999</v>
      </c>
      <c r="D4122" s="192">
        <f t="shared" si="130"/>
        <v>-0.71370896963314023</v>
      </c>
      <c r="E4122">
        <v>-1.2247397428046813E-3</v>
      </c>
      <c r="F4122">
        <v>4119</v>
      </c>
      <c r="G4122">
        <f t="shared" ca="1" si="131"/>
        <v>4.2234087503293286E-2</v>
      </c>
    </row>
    <row r="4123" spans="2:7" x14ac:dyDescent="0.35">
      <c r="B4123" s="191">
        <v>39666</v>
      </c>
      <c r="C4123" s="72">
        <v>56.97</v>
      </c>
      <c r="D4123" s="192">
        <f t="shared" si="130"/>
        <v>-0.83305005274879851</v>
      </c>
      <c r="E4123">
        <v>-1.2272089761571348E-3</v>
      </c>
      <c r="F4123">
        <v>4120</v>
      </c>
      <c r="G4123">
        <f t="shared" ca="1" si="131"/>
        <v>-1.8299471649093919E-2</v>
      </c>
    </row>
    <row r="4124" spans="2:7" x14ac:dyDescent="0.35">
      <c r="B4124" s="191">
        <v>43972</v>
      </c>
      <c r="C4124" s="72">
        <v>341.24</v>
      </c>
      <c r="D4124" s="192">
        <f t="shared" si="130"/>
        <v>2.2406457739791077</v>
      </c>
      <c r="E4124">
        <v>-1.2292922788738059E-3</v>
      </c>
      <c r="F4124">
        <v>4121</v>
      </c>
      <c r="G4124">
        <f t="shared" ca="1" si="131"/>
        <v>1.3348870769464663E-2</v>
      </c>
    </row>
    <row r="4125" spans="2:7" x14ac:dyDescent="0.35">
      <c r="B4125" s="191">
        <v>42467</v>
      </c>
      <c r="C4125" s="72">
        <v>105.3</v>
      </c>
      <c r="D4125" s="192">
        <f t="shared" si="130"/>
        <v>-0.86443514644351471</v>
      </c>
      <c r="E4125">
        <v>-1.2330456226881115E-3</v>
      </c>
      <c r="F4125">
        <v>4122</v>
      </c>
      <c r="G4125">
        <f t="shared" ca="1" si="131"/>
        <v>-2.5588801865715605E-2</v>
      </c>
    </row>
    <row r="4126" spans="2:7" x14ac:dyDescent="0.35">
      <c r="B4126" s="191">
        <v>44826</v>
      </c>
      <c r="C4126" s="72">
        <v>776.75</v>
      </c>
      <c r="D4126" s="192">
        <f t="shared" si="130"/>
        <v>4.6933958806714067</v>
      </c>
      <c r="E4126">
        <v>-1.2343932828432491E-3</v>
      </c>
      <c r="F4126">
        <v>4123</v>
      </c>
      <c r="G4126">
        <f t="shared" ca="1" si="131"/>
        <v>1.3883542607482069E-2</v>
      </c>
    </row>
    <row r="4127" spans="2:7" x14ac:dyDescent="0.35">
      <c r="B4127" s="191">
        <v>41939</v>
      </c>
      <c r="C4127" s="72">
        <v>136.43</v>
      </c>
      <c r="D4127" s="192">
        <f t="shared" si="130"/>
        <v>0.21758143685854536</v>
      </c>
      <c r="E4127">
        <v>-1.244509516837411E-3</v>
      </c>
      <c r="F4127">
        <v>4124</v>
      </c>
      <c r="G4127">
        <f t="shared" ca="1" si="131"/>
        <v>-1.5772850626057079E-2</v>
      </c>
    </row>
    <row r="4128" spans="2:7" x14ac:dyDescent="0.35">
      <c r="B4128" s="191">
        <v>42720</v>
      </c>
      <c r="C4128" s="72">
        <v>112.05</v>
      </c>
      <c r="D4128" s="192">
        <f t="shared" si="130"/>
        <v>-0.17622408469342754</v>
      </c>
      <c r="E4128">
        <v>-1.2478830555308074E-3</v>
      </c>
      <c r="F4128">
        <v>4125</v>
      </c>
      <c r="G4128">
        <f t="shared" ca="1" si="131"/>
        <v>-3.4036024021022256E-3</v>
      </c>
    </row>
    <row r="4129" spans="2:7" x14ac:dyDescent="0.35">
      <c r="B4129" s="191">
        <v>41267</v>
      </c>
      <c r="C4129" s="72">
        <v>136.02000000000001</v>
      </c>
      <c r="D4129" s="192">
        <f t="shared" si="130"/>
        <v>-0.83452353434956628</v>
      </c>
      <c r="E4129">
        <v>-1.2482561127835634E-3</v>
      </c>
      <c r="F4129">
        <v>4126</v>
      </c>
      <c r="G4129">
        <f t="shared" ca="1" si="131"/>
        <v>-1.2535391500652845E-2</v>
      </c>
    </row>
    <row r="4130" spans="2:7" x14ac:dyDescent="0.35">
      <c r="B4130" s="191">
        <v>45100</v>
      </c>
      <c r="C4130" s="72">
        <v>821.99</v>
      </c>
      <c r="D4130" s="192">
        <f t="shared" si="130"/>
        <v>50.730018879798614</v>
      </c>
      <c r="E4130">
        <v>-1.2514884206944465E-3</v>
      </c>
      <c r="F4130">
        <v>4127</v>
      </c>
      <c r="G4130">
        <f t="shared" ca="1" si="131"/>
        <v>4.3531604265116377E-3</v>
      </c>
    </row>
    <row r="4131" spans="2:7" x14ac:dyDescent="0.35">
      <c r="B4131" s="191">
        <v>37846</v>
      </c>
      <c r="C4131" s="72">
        <v>15.89</v>
      </c>
      <c r="D4131" s="192">
        <f t="shared" si="130"/>
        <v>-0.98548381202952573</v>
      </c>
      <c r="E4131">
        <v>-1.2570710245128902E-3</v>
      </c>
      <c r="F4131">
        <v>4128</v>
      </c>
      <c r="G4131">
        <f t="shared" ca="1" si="131"/>
        <v>2.5580771771464408E-2</v>
      </c>
    </row>
    <row r="4132" spans="2:7" x14ac:dyDescent="0.35">
      <c r="B4132" s="191">
        <v>45912</v>
      </c>
      <c r="C4132" s="72">
        <v>1094.6400000000001</v>
      </c>
      <c r="D4132" s="192">
        <f t="shared" si="130"/>
        <v>26.867617107942976</v>
      </c>
      <c r="E4132">
        <v>-1.2682134613102303E-3</v>
      </c>
      <c r="F4132">
        <v>4129</v>
      </c>
      <c r="G4132">
        <f t="shared" ca="1" si="131"/>
        <v>-3.4402257080103284E-2</v>
      </c>
    </row>
    <row r="4133" spans="2:7" x14ac:dyDescent="0.35">
      <c r="B4133" s="191">
        <v>36441</v>
      </c>
      <c r="C4133" s="72">
        <v>39.28</v>
      </c>
      <c r="D4133" s="192">
        <f t="shared" si="130"/>
        <v>7.954837054144237E-3</v>
      </c>
      <c r="E4133">
        <v>-1.2712941774726261E-3</v>
      </c>
      <c r="F4133">
        <v>4130</v>
      </c>
      <c r="G4133">
        <f t="shared" ca="1" si="131"/>
        <v>7.838683370428777E-3</v>
      </c>
    </row>
    <row r="4134" spans="2:7" x14ac:dyDescent="0.35">
      <c r="B4134" s="191">
        <v>38485</v>
      </c>
      <c r="C4134" s="72">
        <v>38.97</v>
      </c>
      <c r="D4134" s="192">
        <f t="shared" si="130"/>
        <v>-0.37236269930745702</v>
      </c>
      <c r="E4134">
        <v>-1.2813941568428078E-3</v>
      </c>
      <c r="F4134">
        <v>4131</v>
      </c>
      <c r="G4134">
        <f t="shared" ca="1" si="131"/>
        <v>1.2262109204537582E-2</v>
      </c>
    </row>
    <row r="4135" spans="2:7" x14ac:dyDescent="0.35">
      <c r="B4135" s="191">
        <v>39463</v>
      </c>
      <c r="C4135" s="72">
        <v>62.09</v>
      </c>
      <c r="D4135" s="192">
        <f t="shared" si="130"/>
        <v>-0.55391910338386374</v>
      </c>
      <c r="E4135">
        <v>-1.2867942737654348E-3</v>
      </c>
      <c r="F4135">
        <v>4132</v>
      </c>
      <c r="G4135">
        <f t="shared" ca="1" si="131"/>
        <v>8.4057476121576647E-3</v>
      </c>
    </row>
    <row r="4136" spans="2:7" x14ac:dyDescent="0.35">
      <c r="B4136" s="191">
        <v>42895</v>
      </c>
      <c r="C4136" s="72">
        <v>139.19</v>
      </c>
      <c r="D4136" s="192">
        <f t="shared" si="130"/>
        <v>1.5742555945995931</v>
      </c>
      <c r="E4136">
        <v>-1.2915261534046651E-3</v>
      </c>
      <c r="F4136">
        <v>4133</v>
      </c>
      <c r="G4136">
        <f t="shared" ca="1" si="131"/>
        <v>-7.7968219480201162E-3</v>
      </c>
    </row>
    <row r="4137" spans="2:7" x14ac:dyDescent="0.35">
      <c r="B4137" s="191">
        <v>39029</v>
      </c>
      <c r="C4137" s="72">
        <v>54.07</v>
      </c>
      <c r="D4137" s="192">
        <f t="shared" si="130"/>
        <v>2.5133203378817415</v>
      </c>
      <c r="E4137">
        <v>-1.2929442186923046E-3</v>
      </c>
      <c r="F4137">
        <v>4134</v>
      </c>
      <c r="G4137">
        <f t="shared" ca="1" si="131"/>
        <v>1.0888007589040616E-3</v>
      </c>
    </row>
    <row r="4138" spans="2:7" x14ac:dyDescent="0.35">
      <c r="B4138" s="191">
        <v>35327</v>
      </c>
      <c r="C4138" s="72">
        <v>15.39</v>
      </c>
      <c r="D4138" s="192">
        <f t="shared" si="130"/>
        <v>-0.9457391672249057</v>
      </c>
      <c r="E4138">
        <v>-1.2978585334197934E-3</v>
      </c>
      <c r="F4138">
        <v>4135</v>
      </c>
      <c r="G4138">
        <f t="shared" ca="1" si="131"/>
        <v>1.4268076154673199E-3</v>
      </c>
    </row>
    <row r="4139" spans="2:7" x14ac:dyDescent="0.35">
      <c r="B4139" s="191">
        <v>43096</v>
      </c>
      <c r="C4139" s="72">
        <v>283.63</v>
      </c>
      <c r="D4139" s="192">
        <f t="shared" si="130"/>
        <v>17.501630789302023</v>
      </c>
      <c r="E4139">
        <v>-1.3028169014084323E-3</v>
      </c>
      <c r="F4139">
        <v>4136</v>
      </c>
      <c r="G4139">
        <f t="shared" ca="1" si="131"/>
        <v>2.5736308222395524E-3</v>
      </c>
    </row>
    <row r="4140" spans="2:7" x14ac:dyDescent="0.35">
      <c r="B4140" s="191">
        <v>37783</v>
      </c>
      <c r="C4140" s="72">
        <v>15.33</v>
      </c>
      <c r="D4140" s="192">
        <f t="shared" si="130"/>
        <v>6.5274151436023331E-4</v>
      </c>
      <c r="E4140">
        <v>-1.3029315960911836E-3</v>
      </c>
      <c r="F4140">
        <v>4137</v>
      </c>
      <c r="G4140">
        <f t="shared" ca="1" si="131"/>
        <v>2.573437593994251E-2</v>
      </c>
    </row>
    <row r="4141" spans="2:7" x14ac:dyDescent="0.35">
      <c r="B4141" s="191">
        <v>37806</v>
      </c>
      <c r="C4141" s="72">
        <v>15.32</v>
      </c>
      <c r="D4141" s="192">
        <f t="shared" si="130"/>
        <v>-0.88802806607221163</v>
      </c>
      <c r="E4141">
        <v>-1.3037809647978849E-3</v>
      </c>
      <c r="F4141">
        <v>4138</v>
      </c>
      <c r="G4141">
        <f t="shared" ca="1" si="131"/>
        <v>-3.4313499552432881E-2</v>
      </c>
    </row>
    <row r="4142" spans="2:7" x14ac:dyDescent="0.35">
      <c r="B4142" s="191">
        <v>41964</v>
      </c>
      <c r="C4142" s="72">
        <v>136.82</v>
      </c>
      <c r="D4142" s="192">
        <f t="shared" si="130"/>
        <v>-0.82150032615786039</v>
      </c>
      <c r="E4142">
        <v>-1.3138686131387578E-3</v>
      </c>
      <c r="F4142">
        <v>4139</v>
      </c>
      <c r="G4142">
        <f t="shared" ca="1" si="131"/>
        <v>2.3341947545789984E-2</v>
      </c>
    </row>
    <row r="4143" spans="2:7" x14ac:dyDescent="0.35">
      <c r="B4143" s="191">
        <v>44833</v>
      </c>
      <c r="C4143" s="72">
        <v>766.5</v>
      </c>
      <c r="D4143" s="192">
        <f t="shared" si="130"/>
        <v>4.6166190371510218</v>
      </c>
      <c r="E4143">
        <v>-1.31594376620503E-3</v>
      </c>
      <c r="F4143">
        <v>4140</v>
      </c>
      <c r="G4143">
        <f t="shared" ca="1" si="131"/>
        <v>2.4203801262746974E-2</v>
      </c>
    </row>
    <row r="4144" spans="2:7" x14ac:dyDescent="0.35">
      <c r="B4144" s="191">
        <v>42024</v>
      </c>
      <c r="C4144" s="72">
        <v>136.47</v>
      </c>
      <c r="D4144" s="192">
        <f t="shared" si="130"/>
        <v>-0.37911737943585078</v>
      </c>
      <c r="E4144">
        <v>-1.3172338090011726E-3</v>
      </c>
      <c r="F4144">
        <v>4141</v>
      </c>
      <c r="G4144">
        <f t="shared" ca="1" si="131"/>
        <v>1.3068088718496355E-3</v>
      </c>
    </row>
    <row r="4145" spans="2:7" x14ac:dyDescent="0.35">
      <c r="B4145" s="191">
        <v>43364</v>
      </c>
      <c r="C4145" s="72">
        <v>219.8</v>
      </c>
      <c r="D4145" s="192">
        <f t="shared" si="130"/>
        <v>3.1613025369178347</v>
      </c>
      <c r="E4145">
        <v>-1.3176427824980186E-3</v>
      </c>
      <c r="F4145">
        <v>4142</v>
      </c>
      <c r="G4145">
        <f t="shared" ca="1" si="131"/>
        <v>-1.9630263882408341E-3</v>
      </c>
    </row>
    <row r="4146" spans="2:7" x14ac:dyDescent="0.35">
      <c r="B4146" s="191">
        <v>39085</v>
      </c>
      <c r="C4146" s="72">
        <v>52.82</v>
      </c>
      <c r="D4146" s="192">
        <f t="shared" si="130"/>
        <v>0.75016567263088141</v>
      </c>
      <c r="E4146">
        <v>-1.3235016071091454E-3</v>
      </c>
      <c r="F4146">
        <v>4143</v>
      </c>
      <c r="G4146">
        <f t="shared" ca="1" si="131"/>
        <v>-4.9798183536000455E-3</v>
      </c>
    </row>
    <row r="4147" spans="2:7" x14ac:dyDescent="0.35">
      <c r="B4147" s="191">
        <v>38260</v>
      </c>
      <c r="C4147" s="72">
        <v>30.18</v>
      </c>
      <c r="D4147" s="192">
        <f t="shared" si="130"/>
        <v>-0.32828844869797458</v>
      </c>
      <c r="E4147">
        <v>-1.323626737260053E-3</v>
      </c>
      <c r="F4147">
        <v>4144</v>
      </c>
      <c r="G4147">
        <f t="shared" ca="1" si="131"/>
        <v>-6.2781538572357449E-3</v>
      </c>
    </row>
    <row r="4148" spans="2:7" x14ac:dyDescent="0.35">
      <c r="B4148" s="191">
        <v>38541</v>
      </c>
      <c r="C4148" s="72">
        <v>44.93</v>
      </c>
      <c r="D4148" s="192">
        <f t="shared" si="130"/>
        <v>0.20037403152551425</v>
      </c>
      <c r="E4148">
        <v>-1.3336296954878923E-3</v>
      </c>
      <c r="F4148">
        <v>4145</v>
      </c>
      <c r="G4148">
        <f t="shared" ca="1" si="131"/>
        <v>3.0924714449741771E-2</v>
      </c>
    </row>
    <row r="4149" spans="2:7" x14ac:dyDescent="0.35">
      <c r="B4149" s="191">
        <v>38454</v>
      </c>
      <c r="C4149" s="72">
        <v>37.43</v>
      </c>
      <c r="D4149" s="192">
        <f t="shared" si="130"/>
        <v>-0.70406388361796335</v>
      </c>
      <c r="E4149">
        <v>-1.3340448239059777E-3</v>
      </c>
      <c r="F4149">
        <v>4146</v>
      </c>
      <c r="G4149">
        <f t="shared" ca="1" si="131"/>
        <v>2.811660070607513E-4</v>
      </c>
    </row>
    <row r="4150" spans="2:7" x14ac:dyDescent="0.35">
      <c r="B4150" s="191">
        <v>41523</v>
      </c>
      <c r="C4150" s="72">
        <v>126.48</v>
      </c>
      <c r="D4150" s="192">
        <f t="shared" si="130"/>
        <v>0.31667707682698309</v>
      </c>
      <c r="E4150">
        <v>-1.3422818791946067E-3</v>
      </c>
      <c r="F4150">
        <v>4147</v>
      </c>
      <c r="G4150">
        <f t="shared" ca="1" si="131"/>
        <v>-8.5084831409100534E-3</v>
      </c>
    </row>
    <row r="4151" spans="2:7" x14ac:dyDescent="0.35">
      <c r="B4151" s="191">
        <v>40420</v>
      </c>
      <c r="C4151" s="72">
        <v>96.06</v>
      </c>
      <c r="D4151" s="192">
        <f t="shared" si="130"/>
        <v>-0.84848819419252064</v>
      </c>
      <c r="E4151">
        <v>-1.3514918390684638E-3</v>
      </c>
      <c r="F4151">
        <v>4148</v>
      </c>
      <c r="G4151">
        <f t="shared" ca="1" si="131"/>
        <v>-2.9423174361991919E-2</v>
      </c>
    </row>
    <row r="4152" spans="2:7" x14ac:dyDescent="0.35">
      <c r="B4152" s="191">
        <v>44309</v>
      </c>
      <c r="C4152" s="72">
        <v>634.01</v>
      </c>
      <c r="D4152" s="192">
        <f t="shared" si="130"/>
        <v>16.233215547703182</v>
      </c>
      <c r="E4152">
        <v>-1.3546080299904339E-3</v>
      </c>
      <c r="F4152">
        <v>4149</v>
      </c>
      <c r="G4152">
        <f t="shared" ca="1" si="131"/>
        <v>-6.9659554021090355E-3</v>
      </c>
    </row>
    <row r="4153" spans="2:7" x14ac:dyDescent="0.35">
      <c r="B4153" s="191">
        <v>38461</v>
      </c>
      <c r="C4153" s="72">
        <v>36.79</v>
      </c>
      <c r="D4153" s="192">
        <f t="shared" si="130"/>
        <v>-0.8207813717848792</v>
      </c>
      <c r="E4153">
        <v>-1.3572204125951171E-3</v>
      </c>
      <c r="F4153">
        <v>4150</v>
      </c>
      <c r="G4153">
        <f t="shared" ca="1" si="131"/>
        <v>-1.0906702383322791E-2</v>
      </c>
    </row>
    <row r="4154" spans="2:7" x14ac:dyDescent="0.35">
      <c r="B4154" s="191">
        <v>43466</v>
      </c>
      <c r="C4154" s="72">
        <v>205.28</v>
      </c>
      <c r="D4154" s="192">
        <f t="shared" si="130"/>
        <v>-0.82187513558071934</v>
      </c>
      <c r="E4154">
        <v>-1.362132710644115E-3</v>
      </c>
      <c r="F4154">
        <v>4151</v>
      </c>
      <c r="G4154">
        <f t="shared" ca="1" si="131"/>
        <v>-9.2552362686581947E-3</v>
      </c>
    </row>
    <row r="4155" spans="2:7" x14ac:dyDescent="0.35">
      <c r="B4155" s="191">
        <v>45993</v>
      </c>
      <c r="C4155" s="72">
        <v>1152.45</v>
      </c>
      <c r="D4155" s="192">
        <f t="shared" si="130"/>
        <v>52.059392265193374</v>
      </c>
      <c r="E4155">
        <v>-1.3777685348860258E-3</v>
      </c>
      <c r="F4155">
        <v>4152</v>
      </c>
      <c r="G4155">
        <f t="shared" ca="1" si="131"/>
        <v>1.3947688989685752E-2</v>
      </c>
    </row>
    <row r="4156" spans="2:7" x14ac:dyDescent="0.35">
      <c r="B4156" s="191">
        <v>36669</v>
      </c>
      <c r="C4156" s="72">
        <v>21.72</v>
      </c>
      <c r="D4156" s="192">
        <f t="shared" si="130"/>
        <v>-0.98012590586340675</v>
      </c>
      <c r="E4156">
        <v>-1.3793103448276334E-3</v>
      </c>
      <c r="F4156">
        <v>4153</v>
      </c>
      <c r="G4156">
        <f t="shared" ca="1" si="131"/>
        <v>3.9044285829918798E-2</v>
      </c>
    </row>
    <row r="4157" spans="2:7" x14ac:dyDescent="0.35">
      <c r="B4157" s="191">
        <v>45386</v>
      </c>
      <c r="C4157" s="72">
        <v>1092.8800000000001</v>
      </c>
      <c r="D4157" s="192">
        <f t="shared" si="130"/>
        <v>74.841776544066633</v>
      </c>
      <c r="E4157">
        <v>-1.3797640694815927E-3</v>
      </c>
      <c r="F4157">
        <v>4154</v>
      </c>
      <c r="G4157">
        <f t="shared" ca="1" si="131"/>
        <v>-1.1293404402929175E-3</v>
      </c>
    </row>
    <row r="4158" spans="2:7" x14ac:dyDescent="0.35">
      <c r="B4158" s="191">
        <v>37433</v>
      </c>
      <c r="C4158" s="72">
        <v>14.41</v>
      </c>
      <c r="D4158" s="192">
        <f t="shared" si="130"/>
        <v>-0.83159985976393591</v>
      </c>
      <c r="E4158">
        <v>-1.3860013860013121E-3</v>
      </c>
      <c r="F4158">
        <v>4155</v>
      </c>
      <c r="G4158">
        <f t="shared" ca="1" si="131"/>
        <v>-3.0171286508989276E-2</v>
      </c>
    </row>
    <row r="4159" spans="2:7" x14ac:dyDescent="0.35">
      <c r="B4159" s="191">
        <v>40561</v>
      </c>
      <c r="C4159" s="72">
        <v>85.57</v>
      </c>
      <c r="D4159" s="192">
        <f t="shared" si="130"/>
        <v>0.50017531556802242</v>
      </c>
      <c r="E4159">
        <v>-1.4003967790874317E-3</v>
      </c>
      <c r="F4159">
        <v>4156</v>
      </c>
      <c r="G4159">
        <f t="shared" ca="1" si="131"/>
        <v>-4.8086010286287496E-3</v>
      </c>
    </row>
    <row r="4160" spans="2:7" x14ac:dyDescent="0.35">
      <c r="B4160" s="191">
        <v>39661</v>
      </c>
      <c r="C4160" s="72">
        <v>57.04</v>
      </c>
      <c r="D4160" s="192">
        <f t="shared" si="130"/>
        <v>1.6666666666666665</v>
      </c>
      <c r="E4160">
        <v>-1.4005602240896309E-3</v>
      </c>
      <c r="F4160">
        <v>4157</v>
      </c>
      <c r="G4160">
        <f t="shared" ca="1" si="131"/>
        <v>1.6265044728533597E-2</v>
      </c>
    </row>
    <row r="4161" spans="2:7" x14ac:dyDescent="0.35">
      <c r="B4161" s="191">
        <v>38070</v>
      </c>
      <c r="C4161" s="72">
        <v>21.39</v>
      </c>
      <c r="D4161" s="192">
        <f t="shared" si="130"/>
        <v>-0.98088523095895552</v>
      </c>
      <c r="E4161">
        <v>-1.4005602240897419E-3</v>
      </c>
      <c r="F4161">
        <v>4158</v>
      </c>
      <c r="G4161">
        <f t="shared" ca="1" si="131"/>
        <v>-3.7650254033946541E-2</v>
      </c>
    </row>
    <row r="4162" spans="2:7" x14ac:dyDescent="0.35">
      <c r="B4162" s="191">
        <v>45923</v>
      </c>
      <c r="C4162" s="72">
        <v>1119.03</v>
      </c>
      <c r="D4162" s="192">
        <f t="shared" si="130"/>
        <v>0.66383668371595106</v>
      </c>
      <c r="E4162">
        <v>-1.4188574182147917E-3</v>
      </c>
      <c r="F4162">
        <v>4159</v>
      </c>
      <c r="G4162">
        <f t="shared" ca="1" si="131"/>
        <v>-1.9464165067536118E-2</v>
      </c>
    </row>
    <row r="4163" spans="2:7" x14ac:dyDescent="0.35">
      <c r="B4163" s="191">
        <v>44608</v>
      </c>
      <c r="C4163" s="72">
        <v>672.56</v>
      </c>
      <c r="D4163" s="192">
        <f t="shared" si="130"/>
        <v>4.4282485875706206</v>
      </c>
      <c r="E4163">
        <v>-1.4253474284356971E-3</v>
      </c>
      <c r="F4163">
        <v>4160</v>
      </c>
      <c r="G4163">
        <f t="shared" ca="1" si="131"/>
        <v>2.4311281751017558E-2</v>
      </c>
    </row>
    <row r="4164" spans="2:7" x14ac:dyDescent="0.35">
      <c r="B4164" s="191">
        <v>42122</v>
      </c>
      <c r="C4164" s="72">
        <v>123.9</v>
      </c>
      <c r="D4164" s="192">
        <f t="shared" ref="D4164:D4227" si="132">C4164/C4165-1</f>
        <v>3.5005448601525613</v>
      </c>
      <c r="E4164">
        <v>-1.4506769825918253E-3</v>
      </c>
      <c r="F4164">
        <v>4161</v>
      </c>
      <c r="G4164">
        <f t="shared" ca="1" si="131"/>
        <v>3.7985963143117585E-3</v>
      </c>
    </row>
    <row r="4165" spans="2:7" x14ac:dyDescent="0.35">
      <c r="B4165" s="191">
        <v>36299</v>
      </c>
      <c r="C4165" s="72">
        <v>27.53</v>
      </c>
      <c r="D4165" s="192">
        <f t="shared" si="132"/>
        <v>1.0007267441860468</v>
      </c>
      <c r="E4165">
        <v>-1.4508523757706948E-3</v>
      </c>
      <c r="F4165">
        <v>4162</v>
      </c>
      <c r="G4165">
        <f t="shared" ref="G4165:G4228" ca="1" si="133">_xlfn.NORM.INV(RAND(),M$5,M$6)</f>
        <v>-3.3443869048565715E-2</v>
      </c>
    </row>
    <row r="4166" spans="2:7" x14ac:dyDescent="0.35">
      <c r="B4166" s="191">
        <v>37747</v>
      </c>
      <c r="C4166" s="72">
        <v>13.76</v>
      </c>
      <c r="D4166" s="192">
        <f t="shared" si="132"/>
        <v>-0.84601611459265891</v>
      </c>
      <c r="E4166">
        <v>-1.4513788098693414E-3</v>
      </c>
      <c r="F4166">
        <v>4163</v>
      </c>
      <c r="G4166">
        <f t="shared" ca="1" si="133"/>
        <v>-1.8636868008031899E-2</v>
      </c>
    </row>
    <row r="4167" spans="2:7" x14ac:dyDescent="0.35">
      <c r="B4167" s="191">
        <v>40541</v>
      </c>
      <c r="C4167" s="72">
        <v>89.36</v>
      </c>
      <c r="D4167" s="192">
        <f t="shared" si="132"/>
        <v>5.565760470242469</v>
      </c>
      <c r="E4167">
        <v>-1.4526762766788881E-3</v>
      </c>
      <c r="F4167">
        <v>4164</v>
      </c>
      <c r="G4167">
        <f t="shared" ca="1" si="133"/>
        <v>2.3632233543112299E-3</v>
      </c>
    </row>
    <row r="4168" spans="2:7" x14ac:dyDescent="0.35">
      <c r="B4168" s="191">
        <v>37727</v>
      </c>
      <c r="C4168" s="72">
        <v>13.61</v>
      </c>
      <c r="D4168" s="192">
        <f t="shared" si="132"/>
        <v>-0.7972288438617402</v>
      </c>
      <c r="E4168">
        <v>-1.4673514306677848E-3</v>
      </c>
      <c r="F4168">
        <v>4165</v>
      </c>
      <c r="G4168">
        <f t="shared" ca="1" si="133"/>
        <v>-1.951965359046811E-2</v>
      </c>
    </row>
    <row r="4169" spans="2:7" x14ac:dyDescent="0.35">
      <c r="B4169" s="191">
        <v>38775</v>
      </c>
      <c r="C4169" s="72">
        <v>67.12</v>
      </c>
      <c r="D4169" s="192">
        <f t="shared" si="132"/>
        <v>0.25060555245015848</v>
      </c>
      <c r="E4169">
        <v>-1.4876524843795425E-3</v>
      </c>
      <c r="F4169">
        <v>4166</v>
      </c>
      <c r="G4169">
        <f t="shared" ca="1" si="133"/>
        <v>7.0152871887098995E-3</v>
      </c>
    </row>
    <row r="4170" spans="2:7" x14ac:dyDescent="0.35">
      <c r="B4170" s="191">
        <v>39099</v>
      </c>
      <c r="C4170" s="72">
        <v>53.67</v>
      </c>
      <c r="D4170" s="192">
        <f t="shared" si="132"/>
        <v>-0.5538282483997008</v>
      </c>
      <c r="E4170">
        <v>-1.4883720930232158E-3</v>
      </c>
      <c r="F4170">
        <v>4167</v>
      </c>
      <c r="G4170">
        <f t="shared" ca="1" si="133"/>
        <v>-4.1784831057556933E-2</v>
      </c>
    </row>
    <row r="4171" spans="2:7" x14ac:dyDescent="0.35">
      <c r="B4171" s="191">
        <v>42305</v>
      </c>
      <c r="C4171" s="72">
        <v>120.29</v>
      </c>
      <c r="D4171" s="192">
        <f t="shared" si="132"/>
        <v>-0.35629046931021569</v>
      </c>
      <c r="E4171">
        <v>-1.4941479206440622E-3</v>
      </c>
      <c r="F4171">
        <v>4168</v>
      </c>
      <c r="G4171">
        <f t="shared" ca="1" si="133"/>
        <v>-2.7952569176795158E-2</v>
      </c>
    </row>
    <row r="4172" spans="2:7" x14ac:dyDescent="0.35">
      <c r="B4172" s="191">
        <v>43593</v>
      </c>
      <c r="C4172" s="72">
        <v>186.87</v>
      </c>
      <c r="D4172" s="192">
        <f t="shared" si="132"/>
        <v>-0.73495120844207418</v>
      </c>
      <c r="E4172">
        <v>-1.4961261020571825E-3</v>
      </c>
      <c r="F4172">
        <v>4169</v>
      </c>
      <c r="G4172">
        <f t="shared" ca="1" si="133"/>
        <v>6.8387776356474729E-3</v>
      </c>
    </row>
    <row r="4173" spans="2:7" x14ac:dyDescent="0.35">
      <c r="B4173" s="191">
        <v>44747</v>
      </c>
      <c r="C4173" s="72">
        <v>705.04</v>
      </c>
      <c r="D4173" s="192">
        <f t="shared" si="132"/>
        <v>-5.3358038615430092E-2</v>
      </c>
      <c r="E4173">
        <v>-1.501203795496453E-3</v>
      </c>
      <c r="F4173">
        <v>4170</v>
      </c>
      <c r="G4173">
        <f t="shared" ca="1" si="133"/>
        <v>1.5084355045572139E-2</v>
      </c>
    </row>
    <row r="4174" spans="2:7" x14ac:dyDescent="0.35">
      <c r="B4174" s="191">
        <v>44888</v>
      </c>
      <c r="C4174" s="72">
        <v>744.78</v>
      </c>
      <c r="D4174" s="192">
        <f t="shared" si="132"/>
        <v>13.007523039307879</v>
      </c>
      <c r="E4174">
        <v>-1.5015417616301985E-3</v>
      </c>
      <c r="F4174">
        <v>4171</v>
      </c>
      <c r="G4174">
        <f t="shared" ca="1" si="133"/>
        <v>1.8821746941585768E-2</v>
      </c>
    </row>
    <row r="4175" spans="2:7" x14ac:dyDescent="0.35">
      <c r="B4175" s="191">
        <v>39118</v>
      </c>
      <c r="C4175" s="72">
        <v>53.17</v>
      </c>
      <c r="D4175" s="192">
        <f t="shared" si="132"/>
        <v>-0.55236571813436597</v>
      </c>
      <c r="E4175">
        <v>-1.5023474178403884E-3</v>
      </c>
      <c r="F4175">
        <v>4172</v>
      </c>
      <c r="G4175">
        <f t="shared" ca="1" si="133"/>
        <v>1.3218262181016764E-2</v>
      </c>
    </row>
    <row r="4176" spans="2:7" x14ac:dyDescent="0.35">
      <c r="B4176" s="191">
        <v>42556</v>
      </c>
      <c r="C4176" s="72">
        <v>118.78</v>
      </c>
      <c r="D4176" s="192">
        <f t="shared" si="132"/>
        <v>2.6004849954531672</v>
      </c>
      <c r="E4176">
        <v>-1.5131136516475241E-3</v>
      </c>
      <c r="F4176">
        <v>4173</v>
      </c>
      <c r="G4176">
        <f t="shared" ca="1" si="133"/>
        <v>2.2763888776757731E-2</v>
      </c>
    </row>
    <row r="4177" spans="2:7" x14ac:dyDescent="0.35">
      <c r="B4177" s="191">
        <v>36473</v>
      </c>
      <c r="C4177" s="72">
        <v>32.99</v>
      </c>
      <c r="D4177" s="192">
        <f t="shared" si="132"/>
        <v>-0.37483418609058172</v>
      </c>
      <c r="E4177">
        <v>-1.5133171912832255E-3</v>
      </c>
      <c r="F4177">
        <v>4174</v>
      </c>
      <c r="G4177">
        <f t="shared" ca="1" si="133"/>
        <v>2.837093931530811E-3</v>
      </c>
    </row>
    <row r="4178" spans="2:7" x14ac:dyDescent="0.35">
      <c r="B4178" s="191">
        <v>39111</v>
      </c>
      <c r="C4178" s="72">
        <v>52.77</v>
      </c>
      <c r="D4178" s="192">
        <f t="shared" si="132"/>
        <v>1.0057012542759409</v>
      </c>
      <c r="E4178">
        <v>-1.5137180700094399E-3</v>
      </c>
      <c r="F4178">
        <v>4175</v>
      </c>
      <c r="G4178">
        <f t="shared" ca="1" si="133"/>
        <v>-1.0808483909281257E-2</v>
      </c>
    </row>
    <row r="4179" spans="2:7" x14ac:dyDescent="0.35">
      <c r="B4179" s="191">
        <v>38111</v>
      </c>
      <c r="C4179" s="72">
        <v>26.31</v>
      </c>
      <c r="D4179" s="192">
        <f t="shared" si="132"/>
        <v>-0.80900181488203271</v>
      </c>
      <c r="E4179">
        <v>-1.5180265654649583E-3</v>
      </c>
      <c r="F4179">
        <v>4176</v>
      </c>
      <c r="G4179">
        <f t="shared" ca="1" si="133"/>
        <v>-2.4320860451555754E-2</v>
      </c>
    </row>
    <row r="4180" spans="2:7" x14ac:dyDescent="0.35">
      <c r="B4180" s="191">
        <v>41586</v>
      </c>
      <c r="C4180" s="72">
        <v>137.75</v>
      </c>
      <c r="D4180" s="192">
        <f t="shared" si="132"/>
        <v>0.16846212571040797</v>
      </c>
      <c r="E4180">
        <v>-1.5221803421282543E-3</v>
      </c>
      <c r="F4180">
        <v>4177</v>
      </c>
      <c r="G4180">
        <f t="shared" ca="1" si="133"/>
        <v>-1.1337974047539019E-2</v>
      </c>
    </row>
    <row r="4181" spans="2:7" x14ac:dyDescent="0.35">
      <c r="B4181" s="191">
        <v>42563</v>
      </c>
      <c r="C4181" s="72">
        <v>117.89</v>
      </c>
      <c r="D4181" s="192">
        <f t="shared" si="132"/>
        <v>-0.89267213517721067</v>
      </c>
      <c r="E4181">
        <v>-1.5245193529261902E-3</v>
      </c>
      <c r="F4181">
        <v>4178</v>
      </c>
      <c r="G4181">
        <f t="shared" ca="1" si="133"/>
        <v>3.1331854602516911E-2</v>
      </c>
    </row>
    <row r="4182" spans="2:7" x14ac:dyDescent="0.35">
      <c r="B4182" s="191">
        <v>45832</v>
      </c>
      <c r="C4182" s="72">
        <v>1098.4100000000001</v>
      </c>
      <c r="D4182" s="192">
        <f t="shared" si="132"/>
        <v>2.5867620167189136</v>
      </c>
      <c r="E4182">
        <v>-1.5271477788179055E-3</v>
      </c>
      <c r="F4182">
        <v>4179</v>
      </c>
      <c r="G4182">
        <f t="shared" ca="1" si="133"/>
        <v>1.5418336048365646E-2</v>
      </c>
    </row>
    <row r="4183" spans="2:7" x14ac:dyDescent="0.35">
      <c r="B4183" s="191">
        <v>43832</v>
      </c>
      <c r="C4183" s="72">
        <v>306.24</v>
      </c>
      <c r="D4183" s="192">
        <f t="shared" si="132"/>
        <v>-0.73707436852859864</v>
      </c>
      <c r="E4183">
        <v>-1.5323921619769809E-3</v>
      </c>
      <c r="F4183">
        <v>4180</v>
      </c>
      <c r="G4183">
        <f t="shared" ca="1" si="133"/>
        <v>8.8484274767744002E-3</v>
      </c>
    </row>
    <row r="4184" spans="2:7" x14ac:dyDescent="0.35">
      <c r="B4184" s="191">
        <v>45951</v>
      </c>
      <c r="C4184" s="72">
        <v>1164.74</v>
      </c>
      <c r="D4184" s="192">
        <f t="shared" si="132"/>
        <v>34.816113161131611</v>
      </c>
      <c r="E4184">
        <v>-1.5344654659545931E-3</v>
      </c>
      <c r="F4184">
        <v>4181</v>
      </c>
      <c r="G4184">
        <f t="shared" ca="1" si="133"/>
        <v>1.8999171879864038E-2</v>
      </c>
    </row>
    <row r="4185" spans="2:7" x14ac:dyDescent="0.35">
      <c r="B4185" s="191">
        <v>36571</v>
      </c>
      <c r="C4185" s="72">
        <v>32.520000000000003</v>
      </c>
      <c r="D4185" s="192">
        <f t="shared" si="132"/>
        <v>-0.9696313174703971</v>
      </c>
      <c r="E4185">
        <v>-1.535155050660042E-3</v>
      </c>
      <c r="F4185">
        <v>4182</v>
      </c>
      <c r="G4185">
        <f t="shared" ca="1" si="133"/>
        <v>1.9120960949006047E-2</v>
      </c>
    </row>
    <row r="4186" spans="2:7" x14ac:dyDescent="0.35">
      <c r="B4186" s="191">
        <v>45895</v>
      </c>
      <c r="C4186" s="72">
        <v>1070.8399999999999</v>
      </c>
      <c r="D4186" s="192">
        <f t="shared" si="132"/>
        <v>11.943793061767193</v>
      </c>
      <c r="E4186">
        <v>-1.5664043560960073E-3</v>
      </c>
      <c r="F4186">
        <v>4183</v>
      </c>
      <c r="G4186">
        <f t="shared" ca="1" si="133"/>
        <v>-1.0671852487021184E-3</v>
      </c>
    </row>
    <row r="4187" spans="2:7" x14ac:dyDescent="0.35">
      <c r="B4187" s="191">
        <v>40304</v>
      </c>
      <c r="C4187" s="72">
        <v>82.73</v>
      </c>
      <c r="D4187" s="192">
        <f t="shared" si="132"/>
        <v>-0.40409133472592385</v>
      </c>
      <c r="E4187">
        <v>-1.5689114168476737E-3</v>
      </c>
      <c r="F4187">
        <v>4184</v>
      </c>
      <c r="G4187">
        <f t="shared" ca="1" si="133"/>
        <v>-6.5290492142273714E-3</v>
      </c>
    </row>
    <row r="4188" spans="2:7" x14ac:dyDescent="0.35">
      <c r="B4188" s="191">
        <v>42072</v>
      </c>
      <c r="C4188" s="72">
        <v>138.83000000000001</v>
      </c>
      <c r="D4188" s="192">
        <f t="shared" si="132"/>
        <v>-0.85929582032675234</v>
      </c>
      <c r="E4188">
        <v>-1.5821646889607743E-3</v>
      </c>
      <c r="F4188">
        <v>4185</v>
      </c>
      <c r="G4188">
        <f t="shared" ca="1" si="133"/>
        <v>2.3045465114255672E-2</v>
      </c>
    </row>
    <row r="4189" spans="2:7" x14ac:dyDescent="0.35">
      <c r="B4189" s="191">
        <v>45712</v>
      </c>
      <c r="C4189" s="72">
        <v>986.68</v>
      </c>
      <c r="D4189" s="192">
        <f t="shared" si="132"/>
        <v>2.7539187338304676</v>
      </c>
      <c r="E4189">
        <v>-1.5886668353150002E-3</v>
      </c>
      <c r="F4189">
        <v>4186</v>
      </c>
      <c r="G4189">
        <f t="shared" ca="1" si="133"/>
        <v>-8.0737219196769933E-3</v>
      </c>
    </row>
    <row r="4190" spans="2:7" x14ac:dyDescent="0.35">
      <c r="B4190" s="191">
        <v>43214</v>
      </c>
      <c r="C4190" s="72">
        <v>262.83999999999997</v>
      </c>
      <c r="D4190" s="192">
        <f t="shared" si="132"/>
        <v>-0.73956124531816658</v>
      </c>
      <c r="E4190">
        <v>-1.5953809921750439E-3</v>
      </c>
      <c r="F4190">
        <v>4187</v>
      </c>
      <c r="G4190">
        <f t="shared" ca="1" si="133"/>
        <v>2.0252286299824007E-2</v>
      </c>
    </row>
    <row r="4191" spans="2:7" x14ac:dyDescent="0.35">
      <c r="B4191" s="191">
        <v>45707</v>
      </c>
      <c r="C4191" s="72">
        <v>1009.22</v>
      </c>
      <c r="D4191" s="192">
        <f t="shared" si="132"/>
        <v>6.3794969289265877</v>
      </c>
      <c r="E4191">
        <v>-1.6026275177080107E-3</v>
      </c>
      <c r="F4191">
        <v>4188</v>
      </c>
      <c r="G4191">
        <f t="shared" ca="1" si="133"/>
        <v>2.4261338346400048E-2</v>
      </c>
    </row>
    <row r="4192" spans="2:7" x14ac:dyDescent="0.35">
      <c r="B4192" s="191">
        <v>42850</v>
      </c>
      <c r="C4192" s="72">
        <v>136.76</v>
      </c>
      <c r="D4192" s="192">
        <f t="shared" si="132"/>
        <v>2.1752960297190618</v>
      </c>
      <c r="E4192">
        <v>-1.6060738793984841E-3</v>
      </c>
      <c r="F4192">
        <v>4189</v>
      </c>
      <c r="G4192">
        <f t="shared" ca="1" si="133"/>
        <v>6.1989755887720502E-2</v>
      </c>
    </row>
    <row r="4193" spans="2:7" x14ac:dyDescent="0.35">
      <c r="B4193" s="191">
        <v>39860</v>
      </c>
      <c r="C4193" s="72">
        <v>43.07</v>
      </c>
      <c r="D4193" s="192">
        <f t="shared" si="132"/>
        <v>-0.22017019735650911</v>
      </c>
      <c r="E4193">
        <v>-1.6226240148353721E-3</v>
      </c>
      <c r="F4193">
        <v>4190</v>
      </c>
      <c r="G4193">
        <f t="shared" ca="1" si="133"/>
        <v>-3.4891901794393784E-3</v>
      </c>
    </row>
    <row r="4194" spans="2:7" x14ac:dyDescent="0.35">
      <c r="B4194" s="191">
        <v>38993</v>
      </c>
      <c r="C4194" s="72">
        <v>55.23</v>
      </c>
      <c r="D4194" s="192">
        <f t="shared" si="132"/>
        <v>-0.58994728636127403</v>
      </c>
      <c r="E4194">
        <v>-1.6268980477224249E-3</v>
      </c>
      <c r="F4194">
        <v>4191</v>
      </c>
      <c r="G4194">
        <f t="shared" ca="1" si="133"/>
        <v>-1.5158414955832545E-2</v>
      </c>
    </row>
    <row r="4195" spans="2:7" x14ac:dyDescent="0.35">
      <c r="B4195" s="191">
        <v>41844</v>
      </c>
      <c r="C4195" s="72">
        <v>134.69</v>
      </c>
      <c r="D4195" s="192">
        <f t="shared" si="132"/>
        <v>1.7538335718666942</v>
      </c>
      <c r="E4195">
        <v>-1.630716774145724E-3</v>
      </c>
      <c r="F4195">
        <v>4192</v>
      </c>
      <c r="G4195">
        <f t="shared" ca="1" si="133"/>
        <v>1.6431371403772797E-2</v>
      </c>
    </row>
    <row r="4196" spans="2:7" x14ac:dyDescent="0.35">
      <c r="B4196" s="191">
        <v>39840</v>
      </c>
      <c r="C4196" s="72">
        <v>48.91</v>
      </c>
      <c r="D4196" s="192">
        <f t="shared" si="132"/>
        <v>-0.10862037543284131</v>
      </c>
      <c r="E4196">
        <v>-1.6329863237396491E-3</v>
      </c>
      <c r="F4196">
        <v>4193</v>
      </c>
      <c r="G4196">
        <f t="shared" ca="1" si="133"/>
        <v>1.0248694311157193E-2</v>
      </c>
    </row>
    <row r="4197" spans="2:7" x14ac:dyDescent="0.35">
      <c r="B4197" s="191">
        <v>39954</v>
      </c>
      <c r="C4197" s="72">
        <v>54.87</v>
      </c>
      <c r="D4197" s="192">
        <f t="shared" si="132"/>
        <v>-0.59000224164985438</v>
      </c>
      <c r="E4197">
        <v>-1.6375545851529116E-3</v>
      </c>
      <c r="F4197">
        <v>4194</v>
      </c>
      <c r="G4197">
        <f t="shared" ca="1" si="133"/>
        <v>-4.4497424135542789E-3</v>
      </c>
    </row>
    <row r="4198" spans="2:7" x14ac:dyDescent="0.35">
      <c r="B4198" s="191">
        <v>41556</v>
      </c>
      <c r="C4198" s="72">
        <v>133.83000000000001</v>
      </c>
      <c r="D4198" s="192">
        <f t="shared" si="132"/>
        <v>1.4555963302752297</v>
      </c>
      <c r="E4198">
        <v>-1.6411786646773896E-3</v>
      </c>
      <c r="F4198">
        <v>4195</v>
      </c>
      <c r="G4198">
        <f t="shared" ca="1" si="133"/>
        <v>-2.468777379222243E-2</v>
      </c>
    </row>
    <row r="4199" spans="2:7" x14ac:dyDescent="0.35">
      <c r="B4199" s="191">
        <v>39965</v>
      </c>
      <c r="C4199" s="72">
        <v>54.5</v>
      </c>
      <c r="D4199" s="192">
        <f t="shared" si="132"/>
        <v>2.0127142067440573</v>
      </c>
      <c r="E4199">
        <v>-1.6486535995604568E-3</v>
      </c>
      <c r="F4199">
        <v>4196</v>
      </c>
      <c r="G4199">
        <f t="shared" ca="1" si="133"/>
        <v>2.2962120598782349E-2</v>
      </c>
    </row>
    <row r="4200" spans="2:7" x14ac:dyDescent="0.35">
      <c r="B4200" s="191">
        <v>35237</v>
      </c>
      <c r="C4200" s="72">
        <v>18.09</v>
      </c>
      <c r="D4200" s="192">
        <f t="shared" si="132"/>
        <v>-0.24875415282392022</v>
      </c>
      <c r="E4200">
        <v>-1.6556291390729116E-3</v>
      </c>
      <c r="F4200">
        <v>4197</v>
      </c>
      <c r="G4200">
        <f t="shared" ca="1" si="133"/>
        <v>-1.6877060998511766E-3</v>
      </c>
    </row>
    <row r="4201" spans="2:7" x14ac:dyDescent="0.35">
      <c r="B4201" s="191">
        <v>36612</v>
      </c>
      <c r="C4201" s="72">
        <v>24.08</v>
      </c>
      <c r="D4201" s="192">
        <f t="shared" si="132"/>
        <v>-0.5553914327917282</v>
      </c>
      <c r="E4201">
        <v>-1.6583747927032544E-3</v>
      </c>
      <c r="F4201">
        <v>4198</v>
      </c>
      <c r="G4201">
        <f t="shared" ca="1" si="133"/>
        <v>2.5112820636871485E-3</v>
      </c>
    </row>
    <row r="4202" spans="2:7" x14ac:dyDescent="0.35">
      <c r="B4202" s="191">
        <v>39715</v>
      </c>
      <c r="C4202" s="72">
        <v>54.16</v>
      </c>
      <c r="D4202" s="192">
        <f t="shared" si="132"/>
        <v>-0.90085851836936426</v>
      </c>
      <c r="E4202">
        <v>-1.6589861751152846E-3</v>
      </c>
      <c r="F4202">
        <v>4199</v>
      </c>
      <c r="G4202">
        <f t="shared" ca="1" si="133"/>
        <v>3.6175788194962887E-2</v>
      </c>
    </row>
    <row r="4203" spans="2:7" x14ac:dyDescent="0.35">
      <c r="B4203" s="191">
        <v>44223</v>
      </c>
      <c r="C4203" s="72">
        <v>546.29</v>
      </c>
      <c r="D4203" s="192">
        <f t="shared" si="132"/>
        <v>3.1530332978561653</v>
      </c>
      <c r="E4203">
        <v>-1.6630116959065466E-3</v>
      </c>
      <c r="F4203">
        <v>4200</v>
      </c>
      <c r="G4203">
        <f t="shared" ca="1" si="133"/>
        <v>4.6248570484771753E-2</v>
      </c>
    </row>
    <row r="4204" spans="2:7" x14ac:dyDescent="0.35">
      <c r="B4204" s="191">
        <v>42005</v>
      </c>
      <c r="C4204" s="72">
        <v>131.54</v>
      </c>
      <c r="D4204" s="192">
        <f t="shared" si="132"/>
        <v>1.2193352454867554</v>
      </c>
      <c r="E4204">
        <v>-1.6697024893745915E-3</v>
      </c>
      <c r="F4204">
        <v>4201</v>
      </c>
      <c r="G4204">
        <f t="shared" ca="1" si="133"/>
        <v>6.0675461598926062E-4</v>
      </c>
    </row>
    <row r="4205" spans="2:7" x14ac:dyDescent="0.35">
      <c r="B4205" s="191">
        <v>40011</v>
      </c>
      <c r="C4205" s="72">
        <v>59.27</v>
      </c>
      <c r="D4205" s="192">
        <f t="shared" si="132"/>
        <v>1.5061310782241017</v>
      </c>
      <c r="E4205">
        <v>-1.6843523665149851E-3</v>
      </c>
      <c r="F4205">
        <v>4202</v>
      </c>
      <c r="G4205">
        <f t="shared" ca="1" si="133"/>
        <v>2.3602842444337213E-3</v>
      </c>
    </row>
    <row r="4206" spans="2:7" x14ac:dyDescent="0.35">
      <c r="B4206" s="191">
        <v>35788</v>
      </c>
      <c r="C4206" s="72">
        <v>23.65</v>
      </c>
      <c r="D4206" s="192">
        <f t="shared" si="132"/>
        <v>1.0127659574468084</v>
      </c>
      <c r="E4206">
        <v>-1.6884761502744539E-3</v>
      </c>
      <c r="F4206">
        <v>4203</v>
      </c>
      <c r="G4206">
        <f t="shared" ca="1" si="133"/>
        <v>-5.1057966318457104E-3</v>
      </c>
    </row>
    <row r="4207" spans="2:7" x14ac:dyDescent="0.35">
      <c r="B4207" s="191">
        <v>37693</v>
      </c>
      <c r="C4207" s="72">
        <v>11.75</v>
      </c>
      <c r="D4207" s="192">
        <f t="shared" si="132"/>
        <v>-0.98332055759021098</v>
      </c>
      <c r="E4207">
        <v>-1.6992353440951069E-3</v>
      </c>
      <c r="F4207">
        <v>4204</v>
      </c>
      <c r="G4207">
        <f t="shared" ca="1" si="133"/>
        <v>-2.0881681217603892E-2</v>
      </c>
    </row>
    <row r="4208" spans="2:7" x14ac:dyDescent="0.35">
      <c r="B4208" s="191">
        <v>44698</v>
      </c>
      <c r="C4208" s="72">
        <v>704.46</v>
      </c>
      <c r="D4208" s="192">
        <f t="shared" si="132"/>
        <v>29.169593147751605</v>
      </c>
      <c r="E4208">
        <v>-1.7005356687355144E-3</v>
      </c>
      <c r="F4208">
        <v>4205</v>
      </c>
      <c r="G4208">
        <f t="shared" ca="1" si="133"/>
        <v>1.3233401986420675E-3</v>
      </c>
    </row>
    <row r="4209" spans="2:7" x14ac:dyDescent="0.35">
      <c r="B4209" s="191">
        <v>35712</v>
      </c>
      <c r="C4209" s="72">
        <v>23.35</v>
      </c>
      <c r="D4209" s="192">
        <f t="shared" si="132"/>
        <v>0.33504859919954288</v>
      </c>
      <c r="E4209">
        <v>-1.7101325352714136E-3</v>
      </c>
      <c r="F4209">
        <v>4206</v>
      </c>
      <c r="G4209">
        <f t="shared" ca="1" si="133"/>
        <v>1.2274869220271283E-3</v>
      </c>
    </row>
    <row r="4210" spans="2:7" x14ac:dyDescent="0.35">
      <c r="B4210" s="191">
        <v>35170</v>
      </c>
      <c r="C4210" s="72">
        <v>17.489999999999998</v>
      </c>
      <c r="D4210" s="192">
        <f t="shared" si="132"/>
        <v>-0.74985697940503437</v>
      </c>
      <c r="E4210">
        <v>-1.71232876712335E-3</v>
      </c>
      <c r="F4210">
        <v>4207</v>
      </c>
      <c r="G4210">
        <f t="shared" ca="1" si="133"/>
        <v>8.9656940200838354E-3</v>
      </c>
    </row>
    <row r="4211" spans="2:7" x14ac:dyDescent="0.35">
      <c r="B4211" s="191">
        <v>40877</v>
      </c>
      <c r="C4211" s="72">
        <v>69.92</v>
      </c>
      <c r="D4211" s="192">
        <f t="shared" si="132"/>
        <v>3</v>
      </c>
      <c r="E4211">
        <v>-1.7133066818961762E-3</v>
      </c>
      <c r="F4211">
        <v>4208</v>
      </c>
      <c r="G4211">
        <f t="shared" ca="1" si="133"/>
        <v>-7.194169492468809E-2</v>
      </c>
    </row>
    <row r="4212" spans="2:7" x14ac:dyDescent="0.35">
      <c r="B4212" s="191">
        <v>35991</v>
      </c>
      <c r="C4212" s="72">
        <v>17.48</v>
      </c>
      <c r="D4212" s="192">
        <f t="shared" si="132"/>
        <v>-0.98322746550499918</v>
      </c>
      <c r="E4212">
        <v>-1.7133066818961762E-3</v>
      </c>
      <c r="F4212">
        <v>4209</v>
      </c>
      <c r="G4212">
        <f t="shared" ca="1" si="133"/>
        <v>2.3058056962952669E-2</v>
      </c>
    </row>
    <row r="4213" spans="2:7" x14ac:dyDescent="0.35">
      <c r="B4213" s="191">
        <v>45877</v>
      </c>
      <c r="C4213" s="72">
        <v>1042.18</v>
      </c>
      <c r="D4213" s="192">
        <f t="shared" si="132"/>
        <v>15.273891317926296</v>
      </c>
      <c r="E4213">
        <v>-1.714608657336858E-3</v>
      </c>
      <c r="F4213">
        <v>4210</v>
      </c>
      <c r="G4213">
        <f t="shared" ca="1" si="133"/>
        <v>-6.0060216158071425E-3</v>
      </c>
    </row>
    <row r="4214" spans="2:7" x14ac:dyDescent="0.35">
      <c r="B4214" s="191">
        <v>38804</v>
      </c>
      <c r="C4214" s="72">
        <v>64.040000000000006</v>
      </c>
      <c r="D4214" s="192">
        <f t="shared" si="132"/>
        <v>-0.93201626344228705</v>
      </c>
      <c r="E4214">
        <v>-1.7147310989867881E-3</v>
      </c>
      <c r="F4214">
        <v>4211</v>
      </c>
      <c r="G4214">
        <f t="shared" ca="1" si="133"/>
        <v>2.2299632871699445E-2</v>
      </c>
    </row>
    <row r="4215" spans="2:7" x14ac:dyDescent="0.35">
      <c r="B4215" s="191">
        <v>45628</v>
      </c>
      <c r="C4215" s="72">
        <v>941.99</v>
      </c>
      <c r="D4215" s="192">
        <f t="shared" si="132"/>
        <v>3.9164405010438417</v>
      </c>
      <c r="E4215">
        <v>-1.7168109706340307E-3</v>
      </c>
      <c r="F4215">
        <v>4212</v>
      </c>
      <c r="G4215">
        <f t="shared" ca="1" si="133"/>
        <v>3.5015148464901343E-2</v>
      </c>
    </row>
    <row r="4216" spans="2:7" x14ac:dyDescent="0.35">
      <c r="B4216" s="191">
        <v>43495</v>
      </c>
      <c r="C4216" s="72">
        <v>191.6</v>
      </c>
      <c r="D4216" s="192">
        <f t="shared" si="132"/>
        <v>0.83437051220679748</v>
      </c>
      <c r="E4216">
        <v>-1.719376856145538E-3</v>
      </c>
      <c r="F4216">
        <v>4213</v>
      </c>
      <c r="G4216">
        <f t="shared" ca="1" si="133"/>
        <v>-1.708968570996118E-2</v>
      </c>
    </row>
    <row r="4217" spans="2:7" x14ac:dyDescent="0.35">
      <c r="B4217" s="191">
        <v>42521</v>
      </c>
      <c r="C4217" s="72">
        <v>104.45</v>
      </c>
      <c r="D4217" s="192">
        <f t="shared" si="132"/>
        <v>-0.77745818685416002</v>
      </c>
      <c r="E4217">
        <v>-1.7203478925738036E-3</v>
      </c>
      <c r="F4217">
        <v>4214</v>
      </c>
      <c r="G4217">
        <f t="shared" ca="1" si="133"/>
        <v>-2.5920304352025417E-2</v>
      </c>
    </row>
    <row r="4218" spans="2:7" x14ac:dyDescent="0.35">
      <c r="B4218" s="191">
        <v>44133</v>
      </c>
      <c r="C4218" s="72">
        <v>469.35</v>
      </c>
      <c r="D4218" s="192">
        <f t="shared" si="132"/>
        <v>9.1700975081256786</v>
      </c>
      <c r="E4218">
        <v>-1.7228177641653852E-3</v>
      </c>
      <c r="F4218">
        <v>4215</v>
      </c>
      <c r="G4218">
        <f t="shared" ca="1" si="133"/>
        <v>-1.6258203556750277E-2</v>
      </c>
    </row>
    <row r="4219" spans="2:7" x14ac:dyDescent="0.35">
      <c r="B4219" s="191">
        <v>39164</v>
      </c>
      <c r="C4219" s="72">
        <v>46.15</v>
      </c>
      <c r="D4219" s="192">
        <f t="shared" si="132"/>
        <v>-0.52879313865632027</v>
      </c>
      <c r="E4219">
        <v>-1.7304780445597245E-3</v>
      </c>
      <c r="F4219">
        <v>4216</v>
      </c>
      <c r="G4219">
        <f t="shared" ca="1" si="133"/>
        <v>-3.9828502540458922E-2</v>
      </c>
    </row>
    <row r="4220" spans="2:7" x14ac:dyDescent="0.35">
      <c r="B4220" s="191">
        <v>40504</v>
      </c>
      <c r="C4220" s="72">
        <v>97.94</v>
      </c>
      <c r="D4220" s="192">
        <f t="shared" si="132"/>
        <v>7.5091225021720245</v>
      </c>
      <c r="E4220">
        <v>-1.7327489552543263E-3</v>
      </c>
      <c r="F4220">
        <v>4217</v>
      </c>
      <c r="G4220">
        <f t="shared" ca="1" si="133"/>
        <v>-5.8163532413781308E-3</v>
      </c>
    </row>
    <row r="4221" spans="2:7" x14ac:dyDescent="0.35">
      <c r="B4221" s="191">
        <v>37228</v>
      </c>
      <c r="C4221" s="72">
        <v>11.51</v>
      </c>
      <c r="D4221" s="192">
        <f t="shared" si="132"/>
        <v>0</v>
      </c>
      <c r="E4221">
        <v>-1.7346053772766545E-3</v>
      </c>
      <c r="F4221">
        <v>4218</v>
      </c>
      <c r="G4221">
        <f t="shared" ca="1" si="133"/>
        <v>-2.7148400004727156E-2</v>
      </c>
    </row>
    <row r="4222" spans="2:7" x14ac:dyDescent="0.35">
      <c r="B4222" s="191">
        <v>35394</v>
      </c>
      <c r="C4222" s="72">
        <v>11.51</v>
      </c>
      <c r="D4222" s="192">
        <f t="shared" si="132"/>
        <v>-0.90883890384920007</v>
      </c>
      <c r="E4222">
        <v>-1.7346053772766545E-3</v>
      </c>
      <c r="F4222">
        <v>4219</v>
      </c>
      <c r="G4222">
        <f t="shared" ca="1" si="133"/>
        <v>-1.5373363739708272E-3</v>
      </c>
    </row>
    <row r="4223" spans="2:7" x14ac:dyDescent="0.35">
      <c r="B4223" s="191">
        <v>41620</v>
      </c>
      <c r="C4223" s="72">
        <v>126.26</v>
      </c>
      <c r="D4223" s="192">
        <f t="shared" si="132"/>
        <v>2.6778327993009032</v>
      </c>
      <c r="E4223">
        <v>-1.7394054395951652E-3</v>
      </c>
      <c r="F4223">
        <v>4220</v>
      </c>
      <c r="G4223">
        <f t="shared" ca="1" si="133"/>
        <v>1.4350238196911341E-2</v>
      </c>
    </row>
    <row r="4224" spans="2:7" x14ac:dyDescent="0.35">
      <c r="B4224" s="191">
        <v>38344</v>
      </c>
      <c r="C4224" s="72">
        <v>34.33</v>
      </c>
      <c r="D4224" s="192">
        <f t="shared" si="132"/>
        <v>-0.66536699483380457</v>
      </c>
      <c r="E4224">
        <v>-1.7446932247746627E-3</v>
      </c>
      <c r="F4224">
        <v>4221</v>
      </c>
      <c r="G4224">
        <f t="shared" ca="1" si="133"/>
        <v>-5.5975344486921048E-2</v>
      </c>
    </row>
    <row r="4225" spans="2:7" x14ac:dyDescent="0.35">
      <c r="B4225" s="191">
        <v>42443</v>
      </c>
      <c r="C4225" s="72">
        <v>102.59</v>
      </c>
      <c r="D4225" s="192">
        <f t="shared" si="132"/>
        <v>1.7576408553852119E-3</v>
      </c>
      <c r="E4225">
        <v>-1.7514838960785983E-3</v>
      </c>
      <c r="F4225">
        <v>4222</v>
      </c>
      <c r="G4225">
        <f t="shared" ca="1" si="133"/>
        <v>-3.7109988961464065E-2</v>
      </c>
    </row>
    <row r="4226" spans="2:7" x14ac:dyDescent="0.35">
      <c r="B4226" s="191">
        <v>42444</v>
      </c>
      <c r="C4226" s="72">
        <v>102.41</v>
      </c>
      <c r="D4226" s="192">
        <f t="shared" si="132"/>
        <v>8.0070360598065093</v>
      </c>
      <c r="E4226">
        <v>-1.7545569743639966E-3</v>
      </c>
      <c r="F4226">
        <v>4223</v>
      </c>
      <c r="G4226">
        <f t="shared" ca="1" si="133"/>
        <v>-3.9935084096489652E-2</v>
      </c>
    </row>
    <row r="4227" spans="2:7" x14ac:dyDescent="0.35">
      <c r="B4227" s="191">
        <v>37354</v>
      </c>
      <c r="C4227" s="72">
        <v>11.37</v>
      </c>
      <c r="D4227" s="192">
        <f t="shared" si="132"/>
        <v>-0.7972900695311107</v>
      </c>
      <c r="E4227">
        <v>-1.7559262510975504E-3</v>
      </c>
      <c r="F4227">
        <v>4224</v>
      </c>
      <c r="G4227">
        <f t="shared" ca="1" si="133"/>
        <v>-2.5525110458740674E-2</v>
      </c>
    </row>
    <row r="4228" spans="2:7" x14ac:dyDescent="0.35">
      <c r="B4228" s="191">
        <v>39687</v>
      </c>
      <c r="C4228" s="72">
        <v>56.09</v>
      </c>
      <c r="D4228" s="192">
        <f t="shared" ref="D4228:D4291" si="134">C4228/C4229-1</f>
        <v>-0.37322605877751702</v>
      </c>
      <c r="E4228">
        <v>-1.7796760989499116E-3</v>
      </c>
      <c r="F4228">
        <v>4225</v>
      </c>
      <c r="G4228">
        <f t="shared" ca="1" si="133"/>
        <v>1.1772400654568518E-2</v>
      </c>
    </row>
    <row r="4229" spans="2:7" x14ac:dyDescent="0.35">
      <c r="B4229" s="191">
        <v>40540</v>
      </c>
      <c r="C4229" s="72">
        <v>89.49</v>
      </c>
      <c r="D4229" s="192">
        <f t="shared" si="134"/>
        <v>1.6689531762600653</v>
      </c>
      <c r="E4229">
        <v>-1.7847183491356278E-3</v>
      </c>
      <c r="F4229">
        <v>4226</v>
      </c>
      <c r="G4229">
        <f t="shared" ref="G4229:G4292" ca="1" si="135">_xlfn.NORM.INV(RAND(),M$5,M$6)</f>
        <v>9.4639610735016057E-3</v>
      </c>
    </row>
    <row r="4230" spans="2:7" x14ac:dyDescent="0.35">
      <c r="B4230" s="191">
        <v>36573</v>
      </c>
      <c r="C4230" s="72">
        <v>33.53</v>
      </c>
      <c r="D4230" s="192">
        <f t="shared" si="134"/>
        <v>2.0071748878923765</v>
      </c>
      <c r="E4230">
        <v>-1.7862459065198788E-3</v>
      </c>
      <c r="F4230">
        <v>4227</v>
      </c>
      <c r="G4230">
        <f t="shared" ca="1" si="135"/>
        <v>-3.6102858412925792E-2</v>
      </c>
    </row>
    <row r="4231" spans="2:7" x14ac:dyDescent="0.35">
      <c r="B4231" s="191">
        <v>37266</v>
      </c>
      <c r="C4231" s="72">
        <v>11.15</v>
      </c>
      <c r="D4231" s="192">
        <f t="shared" si="134"/>
        <v>1.7969451931716396E-3</v>
      </c>
      <c r="E4231">
        <v>-1.7905102954342E-3</v>
      </c>
      <c r="F4231">
        <v>4228</v>
      </c>
      <c r="G4231">
        <f t="shared" ca="1" si="135"/>
        <v>3.0830077375610915E-2</v>
      </c>
    </row>
    <row r="4232" spans="2:7" x14ac:dyDescent="0.35">
      <c r="B4232" s="191">
        <v>37342</v>
      </c>
      <c r="C4232" s="72">
        <v>11.13</v>
      </c>
      <c r="D4232" s="192">
        <f t="shared" si="134"/>
        <v>-0.98471363823650593</v>
      </c>
      <c r="E4232">
        <v>-1.7937219730941312E-3</v>
      </c>
      <c r="F4232">
        <v>4229</v>
      </c>
      <c r="G4232">
        <f t="shared" ca="1" si="135"/>
        <v>-9.8102684240060738E-3</v>
      </c>
    </row>
    <row r="4233" spans="2:7" x14ac:dyDescent="0.35">
      <c r="B4233" s="191">
        <v>44939</v>
      </c>
      <c r="C4233" s="72">
        <v>728.1</v>
      </c>
      <c r="D4233" s="192">
        <f t="shared" si="134"/>
        <v>-0.21496113081824753</v>
      </c>
      <c r="E4233">
        <v>-1.7959720870291962E-3</v>
      </c>
      <c r="F4233">
        <v>4230</v>
      </c>
      <c r="G4233">
        <f t="shared" ca="1" si="135"/>
        <v>-3.8021996921397024E-2</v>
      </c>
    </row>
    <row r="4234" spans="2:7" x14ac:dyDescent="0.35">
      <c r="B4234" s="191">
        <v>45272</v>
      </c>
      <c r="C4234" s="72">
        <v>927.47</v>
      </c>
      <c r="D4234" s="192">
        <f t="shared" si="134"/>
        <v>-0.14963279452079914</v>
      </c>
      <c r="E4234">
        <v>-1.7973610004949903E-3</v>
      </c>
      <c r="F4234">
        <v>4231</v>
      </c>
      <c r="G4234">
        <f t="shared" ca="1" si="135"/>
        <v>-1.6947120181064726E-3</v>
      </c>
    </row>
    <row r="4235" spans="2:7" x14ac:dyDescent="0.35">
      <c r="B4235" s="191">
        <v>45846</v>
      </c>
      <c r="C4235" s="72">
        <v>1090.67</v>
      </c>
      <c r="D4235" s="192">
        <f t="shared" si="134"/>
        <v>98.151818181818186</v>
      </c>
      <c r="E4235">
        <v>-1.8121081773669889E-3</v>
      </c>
      <c r="F4235">
        <v>4232</v>
      </c>
      <c r="G4235">
        <f t="shared" ca="1" si="135"/>
        <v>-1.8219854864076439E-2</v>
      </c>
    </row>
    <row r="4236" spans="2:7" x14ac:dyDescent="0.35">
      <c r="B4236" s="191">
        <v>37490</v>
      </c>
      <c r="C4236" s="72">
        <v>11</v>
      </c>
      <c r="D4236" s="192">
        <f t="shared" si="134"/>
        <v>-0.98989611367790653</v>
      </c>
      <c r="E4236">
        <v>-1.8148820326678861E-3</v>
      </c>
      <c r="F4236">
        <v>4233</v>
      </c>
      <c r="G4236">
        <f t="shared" ca="1" si="135"/>
        <v>3.5839346429885538E-2</v>
      </c>
    </row>
    <row r="4237" spans="2:7" x14ac:dyDescent="0.35">
      <c r="B4237" s="191">
        <v>45847</v>
      </c>
      <c r="C4237" s="72">
        <v>1088.69</v>
      </c>
      <c r="D4237" s="192">
        <f t="shared" si="134"/>
        <v>-9.1668335335736151E-2</v>
      </c>
      <c r="E4237">
        <v>-1.8153978747008637E-3</v>
      </c>
      <c r="F4237">
        <v>4234</v>
      </c>
      <c r="G4237">
        <f t="shared" ca="1" si="135"/>
        <v>-4.1835570567641554E-2</v>
      </c>
    </row>
    <row r="4238" spans="2:7" x14ac:dyDescent="0.35">
      <c r="B4238" s="191">
        <v>46162</v>
      </c>
      <c r="C4238" s="72">
        <v>1198.56</v>
      </c>
      <c r="D4238" s="192">
        <f t="shared" si="134"/>
        <v>108.25797629899725</v>
      </c>
      <c r="E4238">
        <v>-1.8155470793012052E-3</v>
      </c>
      <c r="F4238">
        <v>4235</v>
      </c>
      <c r="G4238">
        <f t="shared" ca="1" si="135"/>
        <v>2.4095245963095362E-2</v>
      </c>
    </row>
    <row r="4239" spans="2:7" x14ac:dyDescent="0.35">
      <c r="B4239" s="191">
        <v>37291</v>
      </c>
      <c r="C4239" s="72">
        <v>10.97</v>
      </c>
      <c r="D4239" s="192">
        <f t="shared" si="134"/>
        <v>-0.9573848185844146</v>
      </c>
      <c r="E4239">
        <v>-1.8198362147406888E-3</v>
      </c>
      <c r="F4239">
        <v>4236</v>
      </c>
      <c r="G4239">
        <f t="shared" ca="1" si="135"/>
        <v>7.0828725484940892E-3</v>
      </c>
    </row>
    <row r="4240" spans="2:7" x14ac:dyDescent="0.35">
      <c r="B4240" s="191">
        <v>43291</v>
      </c>
      <c r="C4240" s="72">
        <v>257.42</v>
      </c>
      <c r="D4240" s="192">
        <f t="shared" si="134"/>
        <v>3.7406998158379379</v>
      </c>
      <c r="E4240">
        <v>-1.8224824537592665E-3</v>
      </c>
      <c r="F4240">
        <v>4237</v>
      </c>
      <c r="G4240">
        <f t="shared" ca="1" si="135"/>
        <v>2.7672664309541819E-2</v>
      </c>
    </row>
    <row r="4241" spans="2:7" x14ac:dyDescent="0.35">
      <c r="B4241" s="191">
        <v>39031</v>
      </c>
      <c r="C4241" s="72">
        <v>54.3</v>
      </c>
      <c r="D4241" s="192">
        <f t="shared" si="134"/>
        <v>-0.93493577453987731</v>
      </c>
      <c r="E4241">
        <v>-1.8382352941176405E-3</v>
      </c>
      <c r="F4241">
        <v>4238</v>
      </c>
      <c r="G4241">
        <f t="shared" ca="1" si="135"/>
        <v>1.6742048203432738E-2</v>
      </c>
    </row>
    <row r="4242" spans="2:7" x14ac:dyDescent="0.35">
      <c r="B4242" s="191">
        <v>44442</v>
      </c>
      <c r="C4242" s="72">
        <v>834.56</v>
      </c>
      <c r="D4242" s="192">
        <f t="shared" si="134"/>
        <v>6.3750441852244606</v>
      </c>
      <c r="E4242">
        <v>-1.8418849419926664E-3</v>
      </c>
      <c r="F4242">
        <v>4239</v>
      </c>
      <c r="G4242">
        <f t="shared" ca="1" si="135"/>
        <v>1.467612498161347E-2</v>
      </c>
    </row>
    <row r="4243" spans="2:7" x14ac:dyDescent="0.35">
      <c r="B4243" s="191">
        <v>41166</v>
      </c>
      <c r="C4243" s="72">
        <v>113.16</v>
      </c>
      <c r="D4243" s="192">
        <f t="shared" si="134"/>
        <v>0.23685648704776474</v>
      </c>
      <c r="E4243">
        <v>-1.8523418893887644E-3</v>
      </c>
      <c r="F4243">
        <v>4240</v>
      </c>
      <c r="G4243">
        <f t="shared" ca="1" si="135"/>
        <v>2.0117358600868541E-2</v>
      </c>
    </row>
    <row r="4244" spans="2:7" x14ac:dyDescent="0.35">
      <c r="B4244" s="191">
        <v>40996</v>
      </c>
      <c r="C4244" s="72">
        <v>91.49</v>
      </c>
      <c r="D4244" s="192">
        <f t="shared" si="134"/>
        <v>3.2513940520446099</v>
      </c>
      <c r="E4244">
        <v>-1.8546803403883816E-3</v>
      </c>
      <c r="F4244">
        <v>4241</v>
      </c>
      <c r="G4244">
        <f t="shared" ca="1" si="135"/>
        <v>5.7493661731015952E-3</v>
      </c>
    </row>
    <row r="4245" spans="2:7" x14ac:dyDescent="0.35">
      <c r="B4245" s="191">
        <v>36692</v>
      </c>
      <c r="C4245" s="72">
        <v>21.52</v>
      </c>
      <c r="D4245" s="192">
        <f t="shared" si="134"/>
        <v>-0.69164636767445198</v>
      </c>
      <c r="E4245">
        <v>-1.8552875695732052E-3</v>
      </c>
      <c r="F4245">
        <v>4242</v>
      </c>
      <c r="G4245">
        <f t="shared" ca="1" si="135"/>
        <v>-1.386084291202906E-2</v>
      </c>
    </row>
    <row r="4246" spans="2:7" x14ac:dyDescent="0.35">
      <c r="B4246" s="191">
        <v>40093</v>
      </c>
      <c r="C4246" s="72">
        <v>69.790000000000006</v>
      </c>
      <c r="D4246" s="192">
        <f t="shared" si="134"/>
        <v>-0.72265935463360353</v>
      </c>
      <c r="E4246">
        <v>-1.8592677345536934E-3</v>
      </c>
      <c r="F4246">
        <v>4243</v>
      </c>
      <c r="G4246">
        <f t="shared" ca="1" si="135"/>
        <v>-2.872314623754119E-3</v>
      </c>
    </row>
    <row r="4247" spans="2:7" x14ac:dyDescent="0.35">
      <c r="B4247" s="191">
        <v>43745</v>
      </c>
      <c r="C4247" s="72">
        <v>251.64</v>
      </c>
      <c r="D4247" s="192">
        <f t="shared" si="134"/>
        <v>14.668742216687422</v>
      </c>
      <c r="E4247">
        <v>-1.8642655983500678E-3</v>
      </c>
      <c r="F4247">
        <v>4244</v>
      </c>
      <c r="G4247">
        <f t="shared" ca="1" si="135"/>
        <v>-3.8204085816550701E-2</v>
      </c>
    </row>
    <row r="4248" spans="2:7" x14ac:dyDescent="0.35">
      <c r="B4248" s="191">
        <v>35068</v>
      </c>
      <c r="C4248" s="72">
        <v>16.059999999999999</v>
      </c>
      <c r="D4248" s="192">
        <f t="shared" si="134"/>
        <v>-0.97839597514057419</v>
      </c>
      <c r="E4248">
        <v>-1.8645121193288094E-3</v>
      </c>
      <c r="F4248">
        <v>4245</v>
      </c>
      <c r="G4248">
        <f t="shared" ca="1" si="135"/>
        <v>-1.7751041542572857E-2</v>
      </c>
    </row>
    <row r="4249" spans="2:7" x14ac:dyDescent="0.35">
      <c r="B4249" s="191">
        <v>44875</v>
      </c>
      <c r="C4249" s="72">
        <v>743.38</v>
      </c>
      <c r="D4249" s="192">
        <f t="shared" si="134"/>
        <v>6.0216303013129302</v>
      </c>
      <c r="E4249">
        <v>-1.8797497247509121E-3</v>
      </c>
      <c r="F4249">
        <v>4246</v>
      </c>
      <c r="G4249">
        <f t="shared" ca="1" si="135"/>
        <v>-1.3200835914906655E-2</v>
      </c>
    </row>
    <row r="4250" spans="2:7" x14ac:dyDescent="0.35">
      <c r="B4250" s="191">
        <v>40469</v>
      </c>
      <c r="C4250" s="72">
        <v>105.87</v>
      </c>
      <c r="D4250" s="192">
        <f t="shared" si="134"/>
        <v>9.0066162570888473</v>
      </c>
      <c r="E4250">
        <v>-1.8855472800979323E-3</v>
      </c>
      <c r="F4250">
        <v>4247</v>
      </c>
      <c r="G4250">
        <f t="shared" ca="1" si="135"/>
        <v>-4.1316765094443708E-2</v>
      </c>
    </row>
    <row r="4251" spans="2:7" x14ac:dyDescent="0.35">
      <c r="B4251" s="191">
        <v>37538</v>
      </c>
      <c r="C4251" s="72">
        <v>10.58</v>
      </c>
      <c r="D4251" s="192">
        <f t="shared" si="134"/>
        <v>1.8939393939394478E-3</v>
      </c>
      <c r="E4251">
        <v>-1.8867924528301883E-3</v>
      </c>
      <c r="F4251">
        <v>4248</v>
      </c>
      <c r="G4251">
        <f t="shared" ca="1" si="135"/>
        <v>1.19375805816216E-2</v>
      </c>
    </row>
    <row r="4252" spans="2:7" x14ac:dyDescent="0.35">
      <c r="B4252" s="191">
        <v>37539</v>
      </c>
      <c r="C4252" s="72">
        <v>10.56</v>
      </c>
      <c r="D4252" s="192">
        <f t="shared" si="134"/>
        <v>-0.49786019971469331</v>
      </c>
      <c r="E4252">
        <v>-1.890359168241873E-3</v>
      </c>
      <c r="F4252">
        <v>4249</v>
      </c>
      <c r="G4252">
        <f t="shared" ca="1" si="135"/>
        <v>-1.5152614082751091E-2</v>
      </c>
    </row>
    <row r="4253" spans="2:7" x14ac:dyDescent="0.35">
      <c r="B4253" s="191">
        <v>36713</v>
      </c>
      <c r="C4253" s="72">
        <v>21.03</v>
      </c>
      <c r="D4253" s="192">
        <f t="shared" si="134"/>
        <v>1.0028571428571431</v>
      </c>
      <c r="E4253">
        <v>-1.8984337921215122E-3</v>
      </c>
      <c r="F4253">
        <v>4250</v>
      </c>
      <c r="G4253">
        <f t="shared" ca="1" si="135"/>
        <v>1.8309647197657947E-2</v>
      </c>
    </row>
    <row r="4254" spans="2:7" x14ac:dyDescent="0.35">
      <c r="B4254" s="191">
        <v>37558</v>
      </c>
      <c r="C4254" s="72">
        <v>10.5</v>
      </c>
      <c r="D4254" s="192">
        <f t="shared" si="134"/>
        <v>-0.8157248157248157</v>
      </c>
      <c r="E4254">
        <v>-1.9011406844106071E-3</v>
      </c>
      <c r="F4254">
        <v>4251</v>
      </c>
      <c r="G4254">
        <f t="shared" ca="1" si="135"/>
        <v>-1.19683781329034E-2</v>
      </c>
    </row>
    <row r="4255" spans="2:7" x14ac:dyDescent="0.35">
      <c r="B4255" s="191">
        <v>39286</v>
      </c>
      <c r="C4255" s="72">
        <v>56.98</v>
      </c>
      <c r="D4255" s="192">
        <f t="shared" si="134"/>
        <v>-0.57682881544745634</v>
      </c>
      <c r="E4255">
        <v>-1.9267822736032114E-3</v>
      </c>
      <c r="F4255">
        <v>4252</v>
      </c>
      <c r="G4255">
        <f t="shared" ca="1" si="135"/>
        <v>-1.3336006567828015E-2</v>
      </c>
    </row>
    <row r="4256" spans="2:7" x14ac:dyDescent="0.35">
      <c r="B4256" s="191">
        <v>41646</v>
      </c>
      <c r="C4256" s="72">
        <v>134.65</v>
      </c>
      <c r="D4256" s="192">
        <f t="shared" si="134"/>
        <v>1.0004456990046058</v>
      </c>
      <c r="E4256">
        <v>-1.9272107330812194E-3</v>
      </c>
      <c r="F4256">
        <v>4253</v>
      </c>
      <c r="G4256">
        <f t="shared" ca="1" si="135"/>
        <v>-3.728906803751248E-3</v>
      </c>
    </row>
    <row r="4257" spans="2:7" x14ac:dyDescent="0.35">
      <c r="B4257" s="191">
        <v>38777</v>
      </c>
      <c r="C4257" s="72">
        <v>67.31</v>
      </c>
      <c r="D4257" s="192">
        <f t="shared" si="134"/>
        <v>-0.93852968036529683</v>
      </c>
      <c r="E4257">
        <v>-1.9276393831553218E-3</v>
      </c>
      <c r="F4257">
        <v>4254</v>
      </c>
      <c r="G4257">
        <f t="shared" ca="1" si="135"/>
        <v>8.7825071186727229E-3</v>
      </c>
    </row>
    <row r="4258" spans="2:7" x14ac:dyDescent="0.35">
      <c r="B4258" s="191">
        <v>45457</v>
      </c>
      <c r="C4258" s="72">
        <v>1095</v>
      </c>
      <c r="D4258" s="192">
        <f t="shared" si="134"/>
        <v>16.669840245279975</v>
      </c>
      <c r="E4258">
        <v>-1.9323319235816649E-3</v>
      </c>
      <c r="F4258">
        <v>4255</v>
      </c>
      <c r="G4258">
        <f t="shared" ca="1" si="135"/>
        <v>-2.6218007761364803E-2</v>
      </c>
    </row>
    <row r="4259" spans="2:7" x14ac:dyDescent="0.35">
      <c r="B4259" s="191">
        <v>39479</v>
      </c>
      <c r="C4259" s="72">
        <v>61.97</v>
      </c>
      <c r="D4259" s="192">
        <f t="shared" si="134"/>
        <v>-0.94417770891697372</v>
      </c>
      <c r="E4259">
        <v>-1.9326783701080208E-3</v>
      </c>
      <c r="F4259">
        <v>4256</v>
      </c>
      <c r="G4259">
        <f t="shared" ca="1" si="135"/>
        <v>-8.4185761321262913E-3</v>
      </c>
    </row>
    <row r="4260" spans="2:7" x14ac:dyDescent="0.35">
      <c r="B4260" s="191">
        <v>45336</v>
      </c>
      <c r="C4260" s="72">
        <v>1110.1300000000001</v>
      </c>
      <c r="D4260" s="192">
        <f t="shared" si="134"/>
        <v>2.04412087309422</v>
      </c>
      <c r="E4260">
        <v>-1.9329665192217016E-3</v>
      </c>
      <c r="F4260">
        <v>4257</v>
      </c>
      <c r="G4260">
        <f t="shared" ca="1" si="135"/>
        <v>1.8221082632626926E-2</v>
      </c>
    </row>
    <row r="4261" spans="2:7" x14ac:dyDescent="0.35">
      <c r="B4261" s="191">
        <v>43852</v>
      </c>
      <c r="C4261" s="72">
        <v>364.68</v>
      </c>
      <c r="D4261" s="192">
        <f t="shared" si="134"/>
        <v>22.680519480519479</v>
      </c>
      <c r="E4261">
        <v>-1.9431292591477467E-3</v>
      </c>
      <c r="F4261">
        <v>4258</v>
      </c>
      <c r="G4261">
        <f t="shared" ca="1" si="135"/>
        <v>-1.7799359858920318E-2</v>
      </c>
    </row>
    <row r="4262" spans="2:7" x14ac:dyDescent="0.35">
      <c r="B4262" s="191">
        <v>35081</v>
      </c>
      <c r="C4262" s="72">
        <v>15.4</v>
      </c>
      <c r="D4262" s="192">
        <f t="shared" si="134"/>
        <v>3.9113428943937656E-3</v>
      </c>
      <c r="E4262">
        <v>-1.9442644199610948E-3</v>
      </c>
      <c r="F4262">
        <v>4259</v>
      </c>
      <c r="G4262">
        <f t="shared" ca="1" si="135"/>
        <v>1.9313645552012218E-2</v>
      </c>
    </row>
    <row r="4263" spans="2:7" x14ac:dyDescent="0.35">
      <c r="B4263" s="191">
        <v>37777</v>
      </c>
      <c r="C4263" s="72">
        <v>15.34</v>
      </c>
      <c r="D4263" s="192">
        <f t="shared" si="134"/>
        <v>-0.88403386755367408</v>
      </c>
      <c r="E4263">
        <v>-1.9518542615484247E-3</v>
      </c>
      <c r="F4263">
        <v>4260</v>
      </c>
      <c r="G4263">
        <f t="shared" ca="1" si="135"/>
        <v>5.4241018542549514E-2</v>
      </c>
    </row>
    <row r="4264" spans="2:7" x14ac:dyDescent="0.35">
      <c r="B4264" s="191">
        <v>41471</v>
      </c>
      <c r="C4264" s="72">
        <v>132.28</v>
      </c>
      <c r="D4264" s="192">
        <f t="shared" si="134"/>
        <v>-0.88068048564882462</v>
      </c>
      <c r="E4264">
        <v>-1.9616719480910483E-3</v>
      </c>
      <c r="F4264">
        <v>4261</v>
      </c>
      <c r="G4264">
        <f t="shared" ca="1" si="135"/>
        <v>-1.3087812404827428E-2</v>
      </c>
    </row>
    <row r="4265" spans="2:7" x14ac:dyDescent="0.35">
      <c r="B4265" s="191">
        <v>45939</v>
      </c>
      <c r="C4265" s="72">
        <v>1108.6199999999999</v>
      </c>
      <c r="D4265" s="192">
        <f t="shared" si="134"/>
        <v>9.9180618475477633</v>
      </c>
      <c r="E4265">
        <v>-1.962549513863987E-3</v>
      </c>
      <c r="F4265">
        <v>4262</v>
      </c>
      <c r="G4265">
        <f t="shared" ca="1" si="135"/>
        <v>-8.3696125626273737E-3</v>
      </c>
    </row>
    <row r="4266" spans="2:7" x14ac:dyDescent="0.35">
      <c r="B4266" s="191">
        <v>40486</v>
      </c>
      <c r="C4266" s="72">
        <v>101.54</v>
      </c>
      <c r="D4266" s="192">
        <f t="shared" si="134"/>
        <v>9.0734126984126995</v>
      </c>
      <c r="E4266">
        <v>-1.9657951641437466E-3</v>
      </c>
      <c r="F4266">
        <v>4263</v>
      </c>
      <c r="G4266">
        <f t="shared" ca="1" si="135"/>
        <v>-1.2300726113217451E-2</v>
      </c>
    </row>
    <row r="4267" spans="2:7" x14ac:dyDescent="0.35">
      <c r="B4267" s="191">
        <v>37571</v>
      </c>
      <c r="C4267" s="72">
        <v>10.08</v>
      </c>
      <c r="D4267" s="192">
        <f t="shared" si="134"/>
        <v>-0.95741085009295246</v>
      </c>
      <c r="E4267">
        <v>-1.980198019801982E-3</v>
      </c>
      <c r="F4267">
        <v>4264</v>
      </c>
      <c r="G4267">
        <f t="shared" ca="1" si="135"/>
        <v>2.7559153333389812E-2</v>
      </c>
    </row>
    <row r="4268" spans="2:7" x14ac:dyDescent="0.35">
      <c r="B4268" s="191">
        <v>43670</v>
      </c>
      <c r="C4268" s="72">
        <v>236.68</v>
      </c>
      <c r="D4268" s="192">
        <f t="shared" si="134"/>
        <v>6.8370860927152322</v>
      </c>
      <c r="E4268">
        <v>-1.9818680160236246E-3</v>
      </c>
      <c r="F4268">
        <v>4265</v>
      </c>
      <c r="G4268">
        <f t="shared" ca="1" si="135"/>
        <v>-1.7959847920225192E-2</v>
      </c>
    </row>
    <row r="4269" spans="2:7" x14ac:dyDescent="0.35">
      <c r="B4269" s="191">
        <v>38300</v>
      </c>
      <c r="C4269" s="72">
        <v>30.2</v>
      </c>
      <c r="D4269" s="192">
        <f t="shared" si="134"/>
        <v>-0.45398662086421993</v>
      </c>
      <c r="E4269">
        <v>-1.982815598149501E-3</v>
      </c>
      <c r="F4269">
        <v>4266</v>
      </c>
      <c r="G4269">
        <f t="shared" ca="1" si="135"/>
        <v>3.590651373354331E-2</v>
      </c>
    </row>
    <row r="4270" spans="2:7" x14ac:dyDescent="0.35">
      <c r="B4270" s="191">
        <v>38981</v>
      </c>
      <c r="C4270" s="72">
        <v>55.31</v>
      </c>
      <c r="D4270" s="192">
        <f t="shared" si="134"/>
        <v>3.2650099764193197E-3</v>
      </c>
      <c r="E4270">
        <v>-1.9848430169613351E-3</v>
      </c>
      <c r="F4270">
        <v>4267</v>
      </c>
      <c r="G4270">
        <f t="shared" ca="1" si="135"/>
        <v>1.3526935086678998E-2</v>
      </c>
    </row>
    <row r="4271" spans="2:7" x14ac:dyDescent="0.35">
      <c r="B4271" s="191">
        <v>39647</v>
      </c>
      <c r="C4271" s="72">
        <v>55.13</v>
      </c>
      <c r="D4271" s="192">
        <f t="shared" si="134"/>
        <v>-0.83296976307338055</v>
      </c>
      <c r="E4271">
        <v>-1.9913106444605644E-3</v>
      </c>
      <c r="F4271">
        <v>4268</v>
      </c>
      <c r="G4271">
        <f t="shared" ca="1" si="135"/>
        <v>-3.8504541399049107E-3</v>
      </c>
    </row>
    <row r="4272" spans="2:7" x14ac:dyDescent="0.35">
      <c r="B4272" s="191">
        <v>43895</v>
      </c>
      <c r="C4272" s="72">
        <v>330.06</v>
      </c>
      <c r="D4272" s="192">
        <f t="shared" si="134"/>
        <v>2.3078773301262778</v>
      </c>
      <c r="E4272">
        <v>-1.9956458635704832E-3</v>
      </c>
      <c r="F4272">
        <v>4269</v>
      </c>
      <c r="G4272">
        <f t="shared" ca="1" si="135"/>
        <v>-2.1557970885740286E-2</v>
      </c>
    </row>
    <row r="4273" spans="2:7" x14ac:dyDescent="0.35">
      <c r="B4273" s="191">
        <v>40424</v>
      </c>
      <c r="C4273" s="72">
        <v>99.78</v>
      </c>
      <c r="D4273" s="192">
        <f t="shared" si="134"/>
        <v>-0.64869908108298413</v>
      </c>
      <c r="E4273">
        <v>-2.0004000800160071E-3</v>
      </c>
      <c r="F4273">
        <v>4270</v>
      </c>
      <c r="G4273">
        <f t="shared" ca="1" si="135"/>
        <v>4.6619582053345321E-2</v>
      </c>
    </row>
    <row r="4274" spans="2:7" x14ac:dyDescent="0.35">
      <c r="B4274" s="191">
        <v>43775</v>
      </c>
      <c r="C4274" s="72">
        <v>284.02999999999997</v>
      </c>
      <c r="D4274" s="192">
        <f t="shared" si="134"/>
        <v>8.50887177770338</v>
      </c>
      <c r="E4274">
        <v>-2.0028109627548973E-3</v>
      </c>
      <c r="F4274">
        <v>4271</v>
      </c>
      <c r="G4274">
        <f t="shared" ca="1" si="135"/>
        <v>-2.5956354437436841E-2</v>
      </c>
    </row>
    <row r="4275" spans="2:7" x14ac:dyDescent="0.35">
      <c r="B4275" s="191">
        <v>38296</v>
      </c>
      <c r="C4275" s="72">
        <v>29.87</v>
      </c>
      <c r="D4275" s="192">
        <f t="shared" si="134"/>
        <v>-0.96373503630138646</v>
      </c>
      <c r="E4275">
        <v>-2.0046775810222961E-3</v>
      </c>
      <c r="F4275">
        <v>4272</v>
      </c>
      <c r="G4275">
        <f t="shared" ca="1" si="135"/>
        <v>3.403117157943935E-2</v>
      </c>
    </row>
    <row r="4276" spans="2:7" x14ac:dyDescent="0.35">
      <c r="B4276" s="191">
        <v>45156</v>
      </c>
      <c r="C4276" s="72">
        <v>823.66</v>
      </c>
      <c r="D4276" s="192">
        <f t="shared" si="134"/>
        <v>-1.1295569399930483E-2</v>
      </c>
      <c r="E4276">
        <v>-2.011341055590643E-3</v>
      </c>
      <c r="F4276">
        <v>4273</v>
      </c>
      <c r="G4276">
        <f t="shared" ca="1" si="135"/>
        <v>7.3590254111823277E-3</v>
      </c>
    </row>
    <row r="4277" spans="2:7" x14ac:dyDescent="0.35">
      <c r="B4277" s="191">
        <v>44446</v>
      </c>
      <c r="C4277" s="72">
        <v>833.07</v>
      </c>
      <c r="D4277" s="192">
        <f t="shared" si="134"/>
        <v>3.541623507605081</v>
      </c>
      <c r="E4277">
        <v>-2.0125786163521786E-3</v>
      </c>
      <c r="F4277">
        <v>4274</v>
      </c>
      <c r="G4277">
        <f t="shared" ca="1" si="135"/>
        <v>4.7224173293193526E-3</v>
      </c>
    </row>
    <row r="4278" spans="2:7" x14ac:dyDescent="0.35">
      <c r="B4278" s="191">
        <v>42979</v>
      </c>
      <c r="C4278" s="72">
        <v>183.43</v>
      </c>
      <c r="D4278" s="192">
        <f t="shared" si="134"/>
        <v>-0.81980981944635456</v>
      </c>
      <c r="E4278">
        <v>-2.0130576713819348E-3</v>
      </c>
      <c r="F4278">
        <v>4275</v>
      </c>
      <c r="G4278">
        <f t="shared" ca="1" si="135"/>
        <v>2.0635264520299904E-2</v>
      </c>
    </row>
    <row r="4279" spans="2:7" x14ac:dyDescent="0.35">
      <c r="B4279" s="191">
        <v>45692</v>
      </c>
      <c r="C4279" s="72">
        <v>1017.98</v>
      </c>
      <c r="D4279" s="192">
        <f t="shared" si="134"/>
        <v>0.27061672304255047</v>
      </c>
      <c r="E4279">
        <v>-2.0195286459353534E-3</v>
      </c>
      <c r="F4279">
        <v>4276</v>
      </c>
      <c r="G4279">
        <f t="shared" ca="1" si="135"/>
        <v>8.4406386379586116E-3</v>
      </c>
    </row>
    <row r="4280" spans="2:7" x14ac:dyDescent="0.35">
      <c r="B4280" s="191">
        <v>44466</v>
      </c>
      <c r="C4280" s="72">
        <v>801.17</v>
      </c>
      <c r="D4280" s="192">
        <f t="shared" si="134"/>
        <v>53.390359809911743</v>
      </c>
      <c r="E4280">
        <v>-2.0303936223218244E-3</v>
      </c>
      <c r="F4280">
        <v>4277</v>
      </c>
      <c r="G4280">
        <f t="shared" ca="1" si="135"/>
        <v>-1.1661701696026242E-2</v>
      </c>
    </row>
    <row r="4281" spans="2:7" x14ac:dyDescent="0.35">
      <c r="B4281" s="191">
        <v>36746</v>
      </c>
      <c r="C4281" s="72">
        <v>14.73</v>
      </c>
      <c r="D4281" s="192">
        <f t="shared" si="134"/>
        <v>0.50922131147540983</v>
      </c>
      <c r="E4281">
        <v>-2.0325203252031798E-3</v>
      </c>
      <c r="F4281">
        <v>4278</v>
      </c>
      <c r="G4281">
        <f t="shared" ca="1" si="135"/>
        <v>2.0603922704711852E-2</v>
      </c>
    </row>
    <row r="4282" spans="2:7" x14ac:dyDescent="0.35">
      <c r="B4282" s="191">
        <v>37145</v>
      </c>
      <c r="C4282" s="72">
        <v>9.76</v>
      </c>
      <c r="D4282" s="192">
        <f t="shared" si="134"/>
        <v>-0.99109675889183835</v>
      </c>
      <c r="E4282">
        <v>-2.0449897750510759E-3</v>
      </c>
      <c r="F4282">
        <v>4279</v>
      </c>
      <c r="G4282">
        <f t="shared" ca="1" si="135"/>
        <v>-3.2437704809949855E-2</v>
      </c>
    </row>
    <row r="4283" spans="2:7" x14ac:dyDescent="0.35">
      <c r="B4283" s="191">
        <v>45786</v>
      </c>
      <c r="C4283" s="72">
        <v>1096.23</v>
      </c>
      <c r="D4283" s="192">
        <f t="shared" si="134"/>
        <v>16.400476190476191</v>
      </c>
      <c r="E4283">
        <v>-2.057369661990549E-3</v>
      </c>
      <c r="F4283">
        <v>4280</v>
      </c>
      <c r="G4283">
        <f t="shared" ca="1" si="135"/>
        <v>2.7288982379158274E-2</v>
      </c>
    </row>
    <row r="4284" spans="2:7" x14ac:dyDescent="0.35">
      <c r="B4284" s="191">
        <v>38798</v>
      </c>
      <c r="C4284" s="72">
        <v>63</v>
      </c>
      <c r="D4284" s="192">
        <f t="shared" si="134"/>
        <v>-0.3497109826589595</v>
      </c>
      <c r="E4284">
        <v>-2.059242832250896E-3</v>
      </c>
      <c r="F4284">
        <v>4281</v>
      </c>
      <c r="G4284">
        <f t="shared" ca="1" si="135"/>
        <v>3.553257189525056E-2</v>
      </c>
    </row>
    <row r="4285" spans="2:7" x14ac:dyDescent="0.35">
      <c r="B4285" s="191">
        <v>40382</v>
      </c>
      <c r="C4285" s="72">
        <v>96.88</v>
      </c>
      <c r="D4285" s="192">
        <f t="shared" si="134"/>
        <v>-0.19973566826367095</v>
      </c>
      <c r="E4285">
        <v>-2.0601565718995074E-3</v>
      </c>
      <c r="F4285">
        <v>4282</v>
      </c>
      <c r="G4285">
        <f t="shared" ca="1" si="135"/>
        <v>1.8335342072841206E-2</v>
      </c>
    </row>
    <row r="4286" spans="2:7" x14ac:dyDescent="0.35">
      <c r="B4286" s="191">
        <v>41673</v>
      </c>
      <c r="C4286" s="72">
        <v>121.06</v>
      </c>
      <c r="D4286" s="192">
        <f t="shared" si="134"/>
        <v>-3.8290435335239903E-2</v>
      </c>
      <c r="E4286">
        <v>-2.0608358750309197E-3</v>
      </c>
      <c r="F4286">
        <v>4283</v>
      </c>
      <c r="G4286">
        <f t="shared" ca="1" si="135"/>
        <v>2.8931419842656007E-2</v>
      </c>
    </row>
    <row r="4287" spans="2:7" x14ac:dyDescent="0.35">
      <c r="B4287" s="191">
        <v>42356</v>
      </c>
      <c r="C4287" s="72">
        <v>125.88</v>
      </c>
      <c r="D4287" s="192">
        <f t="shared" si="134"/>
        <v>0.1316073354908307</v>
      </c>
      <c r="E4287">
        <v>-2.0612018392263121E-3</v>
      </c>
      <c r="F4287">
        <v>4284</v>
      </c>
      <c r="G4287">
        <f t="shared" ca="1" si="135"/>
        <v>-4.6541245313721939E-2</v>
      </c>
    </row>
    <row r="4288" spans="2:7" x14ac:dyDescent="0.35">
      <c r="B4288" s="191">
        <v>42710</v>
      </c>
      <c r="C4288" s="72">
        <v>111.24</v>
      </c>
      <c r="D4288" s="192">
        <f t="shared" si="134"/>
        <v>-0.9027052557004539</v>
      </c>
      <c r="E4288">
        <v>-2.0633354265722215E-3</v>
      </c>
      <c r="F4288">
        <v>4285</v>
      </c>
      <c r="G4288">
        <f t="shared" ca="1" si="135"/>
        <v>-2.1416039004854778E-2</v>
      </c>
    </row>
    <row r="4289" spans="2:7" x14ac:dyDescent="0.35">
      <c r="B4289" s="191">
        <v>46057</v>
      </c>
      <c r="C4289" s="72">
        <v>1143.33</v>
      </c>
      <c r="D4289" s="192">
        <f t="shared" si="134"/>
        <v>78.39791666666666</v>
      </c>
      <c r="E4289">
        <v>-2.0773145036703244E-3</v>
      </c>
      <c r="F4289">
        <v>4286</v>
      </c>
      <c r="G4289">
        <f t="shared" ca="1" si="135"/>
        <v>-9.6099493926591207E-4</v>
      </c>
    </row>
    <row r="4290" spans="2:7" x14ac:dyDescent="0.35">
      <c r="B4290" s="191">
        <v>36969</v>
      </c>
      <c r="C4290" s="72">
        <v>14.4</v>
      </c>
      <c r="D4290" s="192">
        <f t="shared" si="134"/>
        <v>-0.97990230286113045</v>
      </c>
      <c r="E4290">
        <v>-2.0790020790020236E-3</v>
      </c>
      <c r="F4290">
        <v>4287</v>
      </c>
      <c r="G4290">
        <f t="shared" ca="1" si="135"/>
        <v>-4.7905537899318087E-3</v>
      </c>
    </row>
    <row r="4291" spans="2:7" x14ac:dyDescent="0.35">
      <c r="B4291" s="191">
        <v>44950</v>
      </c>
      <c r="C4291" s="72">
        <v>716.5</v>
      </c>
      <c r="D4291" s="192">
        <f t="shared" si="134"/>
        <v>-0.23778217484734365</v>
      </c>
      <c r="E4291">
        <v>-2.0891364902506648E-3</v>
      </c>
      <c r="F4291">
        <v>4288</v>
      </c>
      <c r="G4291">
        <f t="shared" ca="1" si="135"/>
        <v>6.3264254736419894E-3</v>
      </c>
    </row>
    <row r="4292" spans="2:7" x14ac:dyDescent="0.35">
      <c r="B4292" s="191">
        <v>45629</v>
      </c>
      <c r="C4292" s="72">
        <v>940.02</v>
      </c>
      <c r="D4292" s="192">
        <f t="shared" ref="D4292:D4355" si="136">C4292/C4293-1</f>
        <v>-6.4824210589148223E-2</v>
      </c>
      <c r="E4292">
        <v>-2.0913173175935995E-3</v>
      </c>
      <c r="F4292">
        <v>4289</v>
      </c>
      <c r="G4292">
        <f t="shared" ca="1" si="135"/>
        <v>2.3728350145553887E-2</v>
      </c>
    </row>
    <row r="4293" spans="2:7" x14ac:dyDescent="0.35">
      <c r="B4293" s="191">
        <v>45695</v>
      </c>
      <c r="C4293" s="72">
        <v>1005.18</v>
      </c>
      <c r="D4293" s="192">
        <f t="shared" si="136"/>
        <v>0.42736644798500456</v>
      </c>
      <c r="E4293">
        <v>-2.104636156060713E-3</v>
      </c>
      <c r="F4293">
        <v>4290</v>
      </c>
      <c r="G4293">
        <f t="shared" ref="G4293:G4356" ca="1" si="137">_xlfn.NORM.INV(RAND(),M$5,M$6)</f>
        <v>8.2792241302638726E-3</v>
      </c>
    </row>
    <row r="4294" spans="2:7" x14ac:dyDescent="0.35">
      <c r="B4294" s="191">
        <v>44964</v>
      </c>
      <c r="C4294" s="72">
        <v>704.22</v>
      </c>
      <c r="D4294" s="192">
        <f t="shared" si="136"/>
        <v>10.561648333606962</v>
      </c>
      <c r="E4294">
        <v>-2.1254888624383517E-3</v>
      </c>
      <c r="F4294">
        <v>4291</v>
      </c>
      <c r="G4294">
        <f t="shared" ca="1" si="137"/>
        <v>1.7242955286944566E-2</v>
      </c>
    </row>
    <row r="4295" spans="2:7" x14ac:dyDescent="0.35">
      <c r="B4295" s="191">
        <v>38608</v>
      </c>
      <c r="C4295" s="72">
        <v>60.91</v>
      </c>
      <c r="D4295" s="192">
        <f t="shared" si="136"/>
        <v>-0.94391034495460158</v>
      </c>
      <c r="E4295">
        <v>-2.1297509829620864E-3</v>
      </c>
      <c r="F4295">
        <v>4292</v>
      </c>
      <c r="G4295">
        <f t="shared" ca="1" si="137"/>
        <v>-1.6951699053873091E-2</v>
      </c>
    </row>
    <row r="4296" spans="2:7" x14ac:dyDescent="0.35">
      <c r="B4296" s="191">
        <v>45463</v>
      </c>
      <c r="C4296" s="72">
        <v>1085.94</v>
      </c>
      <c r="D4296" s="192">
        <f t="shared" si="136"/>
        <v>0.42241142183509073</v>
      </c>
      <c r="E4296">
        <v>-2.1318434932827701E-3</v>
      </c>
      <c r="F4296">
        <v>4293</v>
      </c>
      <c r="G4296">
        <f t="shared" ca="1" si="137"/>
        <v>-1.7671328470331545E-2</v>
      </c>
    </row>
    <row r="4297" spans="2:7" x14ac:dyDescent="0.35">
      <c r="B4297" s="191">
        <v>45057</v>
      </c>
      <c r="C4297" s="72">
        <v>763.45</v>
      </c>
      <c r="D4297" s="192">
        <f t="shared" si="136"/>
        <v>-0.31054879755809006</v>
      </c>
      <c r="E4297">
        <v>-2.1435386686533553E-3</v>
      </c>
      <c r="F4297">
        <v>4294</v>
      </c>
      <c r="G4297">
        <f t="shared" ca="1" si="137"/>
        <v>2.6014803023430615E-2</v>
      </c>
    </row>
    <row r="4298" spans="2:7" x14ac:dyDescent="0.35">
      <c r="B4298" s="191">
        <v>46087</v>
      </c>
      <c r="C4298" s="72">
        <v>1107.33</v>
      </c>
      <c r="D4298" s="192">
        <f t="shared" si="136"/>
        <v>1.3221945684795955E-2</v>
      </c>
      <c r="E4298">
        <v>-2.1447044723397202E-3</v>
      </c>
      <c r="F4298">
        <v>4295</v>
      </c>
      <c r="G4298">
        <f t="shared" ca="1" si="137"/>
        <v>-8.2246121055708828E-3</v>
      </c>
    </row>
    <row r="4299" spans="2:7" x14ac:dyDescent="0.35">
      <c r="B4299" s="191">
        <v>45435</v>
      </c>
      <c r="C4299" s="72">
        <v>1092.8800000000001</v>
      </c>
      <c r="D4299" s="192">
        <f t="shared" si="136"/>
        <v>2.1549154998030673E-3</v>
      </c>
      <c r="E4299">
        <v>-2.145668033198378E-3</v>
      </c>
      <c r="F4299">
        <v>4296</v>
      </c>
      <c r="G4299">
        <f t="shared" ca="1" si="137"/>
        <v>-1.9955522389040647E-2</v>
      </c>
    </row>
    <row r="4300" spans="2:7" x14ac:dyDescent="0.35">
      <c r="B4300" s="191">
        <v>45387</v>
      </c>
      <c r="C4300" s="72">
        <v>1090.53</v>
      </c>
      <c r="D4300" s="192">
        <f t="shared" si="136"/>
        <v>0.44225199370478618</v>
      </c>
      <c r="E4300">
        <v>-2.1502818241710964E-3</v>
      </c>
      <c r="F4300">
        <v>4297</v>
      </c>
      <c r="G4300">
        <f t="shared" ca="1" si="137"/>
        <v>-1.3410813322550652E-2</v>
      </c>
    </row>
    <row r="4301" spans="2:7" x14ac:dyDescent="0.35">
      <c r="B4301" s="191">
        <v>44655</v>
      </c>
      <c r="C4301" s="72">
        <v>756.13</v>
      </c>
      <c r="D4301" s="192">
        <f t="shared" si="136"/>
        <v>12.584800574919154</v>
      </c>
      <c r="E4301">
        <v>-2.1510768581081141E-3</v>
      </c>
      <c r="F4301">
        <v>4298</v>
      </c>
      <c r="G4301">
        <f t="shared" ca="1" si="137"/>
        <v>-8.0876556421400209E-3</v>
      </c>
    </row>
    <row r="4302" spans="2:7" x14ac:dyDescent="0.35">
      <c r="B4302" s="191">
        <v>38972</v>
      </c>
      <c r="C4302" s="72">
        <v>55.66</v>
      </c>
      <c r="D4302" s="192">
        <f t="shared" si="136"/>
        <v>-0.47732181425485964</v>
      </c>
      <c r="E4302">
        <v>-2.1513087128003372E-3</v>
      </c>
      <c r="F4302">
        <v>4299</v>
      </c>
      <c r="G4302">
        <f t="shared" ca="1" si="137"/>
        <v>-3.8035495803548459E-2</v>
      </c>
    </row>
    <row r="4303" spans="2:7" x14ac:dyDescent="0.35">
      <c r="B4303" s="191">
        <v>42489</v>
      </c>
      <c r="C4303" s="72">
        <v>106.49</v>
      </c>
      <c r="D4303" s="192">
        <f t="shared" si="136"/>
        <v>0.35517943497073046</v>
      </c>
      <c r="E4303">
        <v>-2.1551724137931494E-3</v>
      </c>
      <c r="F4303">
        <v>4300</v>
      </c>
      <c r="G4303">
        <f t="shared" ca="1" si="137"/>
        <v>5.1446027871375082E-2</v>
      </c>
    </row>
    <row r="4304" spans="2:7" x14ac:dyDescent="0.35">
      <c r="B4304" s="191">
        <v>40682</v>
      </c>
      <c r="C4304" s="72">
        <v>78.58</v>
      </c>
      <c r="D4304" s="192">
        <f t="shared" si="136"/>
        <v>-0.43078594712060858</v>
      </c>
      <c r="E4304">
        <v>-2.1587301587301377E-3</v>
      </c>
      <c r="F4304">
        <v>4301</v>
      </c>
      <c r="G4304">
        <f t="shared" ca="1" si="137"/>
        <v>-4.7509460992875681E-2</v>
      </c>
    </row>
    <row r="4305" spans="2:7" x14ac:dyDescent="0.35">
      <c r="B4305" s="191">
        <v>41240</v>
      </c>
      <c r="C4305" s="72">
        <v>138.05000000000001</v>
      </c>
      <c r="D4305" s="192">
        <f t="shared" si="136"/>
        <v>1.3189988241222914</v>
      </c>
      <c r="E4305">
        <v>-2.1684134441631864E-3</v>
      </c>
      <c r="F4305">
        <v>4302</v>
      </c>
      <c r="G4305">
        <f t="shared" ca="1" si="137"/>
        <v>-1.0847997929648046E-2</v>
      </c>
    </row>
    <row r="4306" spans="2:7" x14ac:dyDescent="0.35">
      <c r="B4306" s="191">
        <v>39475</v>
      </c>
      <c r="C4306" s="72">
        <v>59.53</v>
      </c>
      <c r="D4306" s="192">
        <f t="shared" si="136"/>
        <v>-0.8285673146148308</v>
      </c>
      <c r="E4306">
        <v>-2.1790144150183322E-3</v>
      </c>
      <c r="F4306">
        <v>4303</v>
      </c>
      <c r="G4306">
        <f t="shared" ca="1" si="137"/>
        <v>-4.3649432141233627E-3</v>
      </c>
    </row>
    <row r="4307" spans="2:7" x14ac:dyDescent="0.35">
      <c r="B4307" s="191">
        <v>43985</v>
      </c>
      <c r="C4307" s="72">
        <v>347.25</v>
      </c>
      <c r="D4307" s="192">
        <f t="shared" si="136"/>
        <v>5.3389923329682363</v>
      </c>
      <c r="E4307">
        <v>-2.1838452918019335E-3</v>
      </c>
      <c r="F4307">
        <v>4304</v>
      </c>
      <c r="G4307">
        <f t="shared" ca="1" si="137"/>
        <v>-8.7026170879123503E-3</v>
      </c>
    </row>
    <row r="4308" spans="2:7" x14ac:dyDescent="0.35">
      <c r="B4308" s="191">
        <v>39297</v>
      </c>
      <c r="C4308" s="72">
        <v>54.78</v>
      </c>
      <c r="D4308" s="192">
        <f t="shared" si="136"/>
        <v>-0.95117734086736427</v>
      </c>
      <c r="E4308">
        <v>-2.1857923497267118E-3</v>
      </c>
      <c r="F4308">
        <v>4305</v>
      </c>
      <c r="G4308">
        <f t="shared" ca="1" si="137"/>
        <v>3.0375770795287665E-2</v>
      </c>
    </row>
    <row r="4309" spans="2:7" x14ac:dyDescent="0.35">
      <c r="B4309" s="191">
        <v>45449</v>
      </c>
      <c r="C4309" s="72">
        <v>1122.02</v>
      </c>
      <c r="D4309" s="192">
        <f t="shared" si="136"/>
        <v>19.531015553522415</v>
      </c>
      <c r="E4309">
        <v>-2.1876778599886348E-3</v>
      </c>
      <c r="F4309">
        <v>4306</v>
      </c>
      <c r="G4309">
        <f t="shared" ca="1" si="137"/>
        <v>-2.9859686763508447E-2</v>
      </c>
    </row>
    <row r="4310" spans="2:7" x14ac:dyDescent="0.35">
      <c r="B4310" s="191">
        <v>38894</v>
      </c>
      <c r="C4310" s="72">
        <v>54.65</v>
      </c>
      <c r="D4310" s="192">
        <f t="shared" si="136"/>
        <v>-0.95343705268897827</v>
      </c>
      <c r="E4310">
        <v>-2.1909804637576524E-3</v>
      </c>
      <c r="F4310">
        <v>4307</v>
      </c>
      <c r="G4310">
        <f t="shared" ca="1" si="137"/>
        <v>2.0783154929573135E-2</v>
      </c>
    </row>
    <row r="4311" spans="2:7" x14ac:dyDescent="0.35">
      <c r="B4311" s="191">
        <v>45356</v>
      </c>
      <c r="C4311" s="72">
        <v>1173.68</v>
      </c>
      <c r="D4311" s="192">
        <f t="shared" si="136"/>
        <v>4.6318618042226491</v>
      </c>
      <c r="E4311">
        <v>-2.2018754197590251E-3</v>
      </c>
      <c r="F4311">
        <v>4308</v>
      </c>
      <c r="G4311">
        <f t="shared" ca="1" si="137"/>
        <v>-1.0660300166570427E-2</v>
      </c>
    </row>
    <row r="4312" spans="2:7" x14ac:dyDescent="0.35">
      <c r="B4312" s="191">
        <v>43047</v>
      </c>
      <c r="C4312" s="72">
        <v>208.4</v>
      </c>
      <c r="D4312" s="192">
        <f t="shared" si="136"/>
        <v>1.1909167367535742</v>
      </c>
      <c r="E4312">
        <v>-2.2024322512688155E-3</v>
      </c>
      <c r="F4312">
        <v>4309</v>
      </c>
      <c r="G4312">
        <f t="shared" ca="1" si="137"/>
        <v>-1.6637401639483804E-3</v>
      </c>
    </row>
    <row r="4313" spans="2:7" x14ac:dyDescent="0.35">
      <c r="B4313" s="191">
        <v>40414</v>
      </c>
      <c r="C4313" s="72">
        <v>95.12</v>
      </c>
      <c r="D4313" s="192">
        <f t="shared" si="136"/>
        <v>-8.5824123017779863E-2</v>
      </c>
      <c r="E4313">
        <v>-2.2028742263714429E-3</v>
      </c>
      <c r="F4313">
        <v>4310</v>
      </c>
      <c r="G4313">
        <f t="shared" ca="1" si="137"/>
        <v>-6.3679976190802482E-3</v>
      </c>
    </row>
    <row r="4314" spans="2:7" x14ac:dyDescent="0.35">
      <c r="B4314" s="191">
        <v>42242</v>
      </c>
      <c r="C4314" s="72">
        <v>104.05</v>
      </c>
      <c r="D4314" s="192">
        <f t="shared" si="136"/>
        <v>-0.90687788069987019</v>
      </c>
      <c r="E4314">
        <v>-2.2056003068661179E-3</v>
      </c>
      <c r="F4314">
        <v>4311</v>
      </c>
      <c r="G4314">
        <f t="shared" ca="1" si="137"/>
        <v>-2.4251513808495856E-2</v>
      </c>
    </row>
    <row r="4315" spans="2:7" x14ac:dyDescent="0.35">
      <c r="B4315" s="191">
        <v>45919</v>
      </c>
      <c r="C4315" s="72">
        <v>1117.3499999999999</v>
      </c>
      <c r="D4315" s="192">
        <f t="shared" si="136"/>
        <v>23.835519004223158</v>
      </c>
      <c r="E4315">
        <v>-2.2057116322266035E-3</v>
      </c>
      <c r="F4315">
        <v>4312</v>
      </c>
      <c r="G4315">
        <f t="shared" ca="1" si="137"/>
        <v>-8.0081659137013587E-3</v>
      </c>
    </row>
    <row r="4316" spans="2:7" x14ac:dyDescent="0.35">
      <c r="B4316" s="191">
        <v>38540</v>
      </c>
      <c r="C4316" s="72">
        <v>44.99</v>
      </c>
      <c r="D4316" s="192">
        <f t="shared" si="136"/>
        <v>-0.40473670283143681</v>
      </c>
      <c r="E4316">
        <v>-2.2177866489243581E-3</v>
      </c>
      <c r="F4316">
        <v>4313</v>
      </c>
      <c r="G4316">
        <f t="shared" ca="1" si="137"/>
        <v>4.472677945650877E-2</v>
      </c>
    </row>
    <row r="4317" spans="2:7" x14ac:dyDescent="0.35">
      <c r="B4317" s="191">
        <v>40855</v>
      </c>
      <c r="C4317" s="72">
        <v>75.58</v>
      </c>
      <c r="D4317" s="192">
        <f t="shared" si="136"/>
        <v>-0.93593014877294112</v>
      </c>
      <c r="E4317">
        <v>-2.2442244224423202E-3</v>
      </c>
      <c r="F4317">
        <v>4314</v>
      </c>
      <c r="G4317">
        <f t="shared" ca="1" si="137"/>
        <v>5.4952094344223608E-2</v>
      </c>
    </row>
    <row r="4318" spans="2:7" x14ac:dyDescent="0.35">
      <c r="B4318" s="191">
        <v>45533</v>
      </c>
      <c r="C4318" s="72">
        <v>1179.6500000000001</v>
      </c>
      <c r="D4318" s="192">
        <f t="shared" si="136"/>
        <v>7.9550595915888582</v>
      </c>
      <c r="E4318">
        <v>-2.2498329541320583E-3</v>
      </c>
      <c r="F4318">
        <v>4315</v>
      </c>
      <c r="G4318">
        <f t="shared" ca="1" si="137"/>
        <v>8.2062799087990173E-3</v>
      </c>
    </row>
    <row r="4319" spans="2:7" x14ac:dyDescent="0.35">
      <c r="B4319" s="191">
        <v>41780</v>
      </c>
      <c r="C4319" s="72">
        <v>131.72999999999999</v>
      </c>
      <c r="D4319" s="192">
        <f t="shared" si="136"/>
        <v>3.2908794788273612</v>
      </c>
      <c r="E4319">
        <v>-2.2722108611680225E-3</v>
      </c>
      <c r="F4319">
        <v>4316</v>
      </c>
      <c r="G4319">
        <f t="shared" ca="1" si="137"/>
        <v>-3.2885679556758133E-3</v>
      </c>
    </row>
    <row r="4320" spans="2:7" x14ac:dyDescent="0.35">
      <c r="B4320" s="191">
        <v>38238</v>
      </c>
      <c r="C4320" s="72">
        <v>30.7</v>
      </c>
      <c r="D4320" s="192">
        <f t="shared" si="136"/>
        <v>-0.77403209185926691</v>
      </c>
      <c r="E4320">
        <v>-2.2749431264218467E-3</v>
      </c>
      <c r="F4320">
        <v>4317</v>
      </c>
      <c r="G4320">
        <f t="shared" ca="1" si="137"/>
        <v>1.8807801199639304E-2</v>
      </c>
    </row>
    <row r="4321" spans="2:7" x14ac:dyDescent="0.35">
      <c r="B4321" s="191">
        <v>41984</v>
      </c>
      <c r="C4321" s="72">
        <v>135.86000000000001</v>
      </c>
      <c r="D4321" s="192">
        <f t="shared" si="136"/>
        <v>-0.80969590004342284</v>
      </c>
      <c r="E4321">
        <v>-2.2765660571342217E-3</v>
      </c>
      <c r="F4321">
        <v>4318</v>
      </c>
      <c r="G4321">
        <f t="shared" ca="1" si="137"/>
        <v>-8.895461695369429E-3</v>
      </c>
    </row>
    <row r="4322" spans="2:7" x14ac:dyDescent="0.35">
      <c r="B4322" s="191">
        <v>44692</v>
      </c>
      <c r="C4322" s="72">
        <v>713.91</v>
      </c>
      <c r="D4322" s="192">
        <f t="shared" si="136"/>
        <v>2.4863993749084337</v>
      </c>
      <c r="E4322">
        <v>-2.2779998322944861E-3</v>
      </c>
      <c r="F4322">
        <v>4319</v>
      </c>
      <c r="G4322">
        <f t="shared" ca="1" si="137"/>
        <v>-2.6660667166769954E-2</v>
      </c>
    </row>
    <row r="4323" spans="2:7" x14ac:dyDescent="0.35">
      <c r="B4323" s="191">
        <v>43460</v>
      </c>
      <c r="C4323" s="72">
        <v>204.77</v>
      </c>
      <c r="D4323" s="192">
        <f t="shared" si="136"/>
        <v>-0.81639588264830354</v>
      </c>
      <c r="E4323">
        <v>-2.2900019489378032E-3</v>
      </c>
      <c r="F4323">
        <v>4320</v>
      </c>
      <c r="G4323">
        <f t="shared" ca="1" si="137"/>
        <v>2.900206623523377E-2</v>
      </c>
    </row>
    <row r="4324" spans="2:7" x14ac:dyDescent="0.35">
      <c r="B4324" s="191">
        <v>45453</v>
      </c>
      <c r="C4324" s="72">
        <v>1115.28</v>
      </c>
      <c r="D4324" s="192">
        <f t="shared" si="136"/>
        <v>50.324436263230552</v>
      </c>
      <c r="E4324">
        <v>-2.2901309668645897E-3</v>
      </c>
      <c r="F4324">
        <v>4321</v>
      </c>
      <c r="G4324">
        <f t="shared" ca="1" si="137"/>
        <v>-2.4678867783198093E-2</v>
      </c>
    </row>
    <row r="4325" spans="2:7" x14ac:dyDescent="0.35">
      <c r="B4325" s="191">
        <v>36199</v>
      </c>
      <c r="C4325" s="72">
        <v>21.73</v>
      </c>
      <c r="D4325" s="192">
        <f t="shared" si="136"/>
        <v>-0.97973930556073552</v>
      </c>
      <c r="E4325">
        <v>-2.2956841138659367E-3</v>
      </c>
      <c r="F4325">
        <v>4322</v>
      </c>
      <c r="G4325">
        <f t="shared" ca="1" si="137"/>
        <v>-6.3071029466111265E-3</v>
      </c>
    </row>
    <row r="4326" spans="2:7" x14ac:dyDescent="0.35">
      <c r="B4326" s="191">
        <v>45894</v>
      </c>
      <c r="C4326" s="72">
        <v>1072.52</v>
      </c>
      <c r="D4326" s="192">
        <f t="shared" si="136"/>
        <v>-2.3001175109540251E-2</v>
      </c>
      <c r="E4326">
        <v>-2.3069767441861178E-3</v>
      </c>
      <c r="F4326">
        <v>4323</v>
      </c>
      <c r="G4326">
        <f t="shared" ca="1" si="137"/>
        <v>-3.966379072539445E-2</v>
      </c>
    </row>
    <row r="4327" spans="2:7" x14ac:dyDescent="0.35">
      <c r="B4327" s="191">
        <v>45296</v>
      </c>
      <c r="C4327" s="72">
        <v>1097.77</v>
      </c>
      <c r="D4327" s="192">
        <f t="shared" si="136"/>
        <v>8.4108015430775822</v>
      </c>
      <c r="E4327">
        <v>-2.3084403486289817E-3</v>
      </c>
      <c r="F4327">
        <v>4324</v>
      </c>
      <c r="G4327">
        <f t="shared" ca="1" si="137"/>
        <v>3.6377509868868365E-3</v>
      </c>
    </row>
    <row r="4328" spans="2:7" x14ac:dyDescent="0.35">
      <c r="B4328" s="191">
        <v>42573</v>
      </c>
      <c r="C4328" s="72">
        <v>116.65</v>
      </c>
      <c r="D4328" s="192">
        <f t="shared" si="136"/>
        <v>2.0002572016460904</v>
      </c>
      <c r="E4328">
        <v>-2.3092712966130691E-3</v>
      </c>
      <c r="F4328">
        <v>4325</v>
      </c>
      <c r="G4328">
        <f t="shared" ca="1" si="137"/>
        <v>-6.8772081125508852E-2</v>
      </c>
    </row>
    <row r="4329" spans="2:7" x14ac:dyDescent="0.35">
      <c r="B4329" s="191">
        <v>38488</v>
      </c>
      <c r="C4329" s="72">
        <v>38.880000000000003</v>
      </c>
      <c r="D4329" s="192">
        <f t="shared" si="136"/>
        <v>0.80083371931449765</v>
      </c>
      <c r="E4329">
        <v>-2.3094688221707571E-3</v>
      </c>
      <c r="F4329">
        <v>4326</v>
      </c>
      <c r="G4329">
        <f t="shared" ca="1" si="137"/>
        <v>3.102072330685721E-2</v>
      </c>
    </row>
    <row r="4330" spans="2:7" x14ac:dyDescent="0.35">
      <c r="B4330" s="191">
        <v>36167</v>
      </c>
      <c r="C4330" s="72">
        <v>21.59</v>
      </c>
      <c r="D4330" s="192">
        <f t="shared" si="136"/>
        <v>0.66846986089644522</v>
      </c>
      <c r="E4330">
        <v>-2.3105360443623768E-3</v>
      </c>
      <c r="F4330">
        <v>4327</v>
      </c>
      <c r="G4330">
        <f t="shared" ca="1" si="137"/>
        <v>3.6494934559126786E-2</v>
      </c>
    </row>
    <row r="4331" spans="2:7" x14ac:dyDescent="0.35">
      <c r="B4331" s="191">
        <v>35346</v>
      </c>
      <c r="C4331" s="72">
        <v>12.94</v>
      </c>
      <c r="D4331" s="192">
        <f t="shared" si="136"/>
        <v>-0.95355681573469242</v>
      </c>
      <c r="E4331">
        <v>-2.3130300693909867E-3</v>
      </c>
      <c r="F4331">
        <v>4328</v>
      </c>
      <c r="G4331">
        <f t="shared" ca="1" si="137"/>
        <v>-2.4334296365576474E-2</v>
      </c>
    </row>
    <row r="4332" spans="2:7" x14ac:dyDescent="0.35">
      <c r="B4332" s="191">
        <v>43090</v>
      </c>
      <c r="C4332" s="72">
        <v>278.62</v>
      </c>
      <c r="D4332" s="192">
        <f t="shared" si="136"/>
        <v>1.1125180074304346</v>
      </c>
      <c r="E4332">
        <v>-2.3274966877930847E-3</v>
      </c>
      <c r="F4332">
        <v>4329</v>
      </c>
      <c r="G4332">
        <f t="shared" ca="1" si="137"/>
        <v>-4.1276907677264947E-2</v>
      </c>
    </row>
    <row r="4333" spans="2:7" x14ac:dyDescent="0.35">
      <c r="B4333" s="191">
        <v>42101</v>
      </c>
      <c r="C4333" s="72">
        <v>131.88999999999999</v>
      </c>
      <c r="D4333" s="192">
        <f t="shared" si="136"/>
        <v>0.82546712802768152</v>
      </c>
      <c r="E4333">
        <v>-2.3449319213313391E-3</v>
      </c>
      <c r="F4333">
        <v>4330</v>
      </c>
      <c r="G4333">
        <f t="shared" ca="1" si="137"/>
        <v>-3.208884360171424E-2</v>
      </c>
    </row>
    <row r="4334" spans="2:7" x14ac:dyDescent="0.35">
      <c r="B4334" s="191">
        <v>40143</v>
      </c>
      <c r="C4334" s="72">
        <v>72.25</v>
      </c>
      <c r="D4334" s="192">
        <f t="shared" si="136"/>
        <v>0.3098259608411893</v>
      </c>
      <c r="E4334">
        <v>-2.3474178403756207E-3</v>
      </c>
      <c r="F4334">
        <v>4331</v>
      </c>
      <c r="G4334">
        <f t="shared" ca="1" si="137"/>
        <v>3.3603923988366889E-2</v>
      </c>
    </row>
    <row r="4335" spans="2:7" x14ac:dyDescent="0.35">
      <c r="B4335" s="191">
        <v>38908</v>
      </c>
      <c r="C4335" s="72">
        <v>55.16</v>
      </c>
      <c r="D4335" s="192">
        <f t="shared" si="136"/>
        <v>-0.58027697458529903</v>
      </c>
      <c r="E4335">
        <v>-2.3512389220474716E-3</v>
      </c>
      <c r="F4335">
        <v>4332</v>
      </c>
      <c r="G4335">
        <f t="shared" ca="1" si="137"/>
        <v>2.6275190738833273E-2</v>
      </c>
    </row>
    <row r="4336" spans="2:7" x14ac:dyDescent="0.35">
      <c r="B4336" s="191">
        <v>41740</v>
      </c>
      <c r="C4336" s="72">
        <v>131.41999999999999</v>
      </c>
      <c r="D4336" s="192">
        <f t="shared" si="136"/>
        <v>1.8189618189618186</v>
      </c>
      <c r="E4336">
        <v>-2.3532984134213564E-3</v>
      </c>
      <c r="F4336">
        <v>4333</v>
      </c>
      <c r="G4336">
        <f t="shared" ca="1" si="137"/>
        <v>2.2360139996724565E-2</v>
      </c>
    </row>
    <row r="4337" spans="2:7" x14ac:dyDescent="0.35">
      <c r="B4337" s="191">
        <v>39184</v>
      </c>
      <c r="C4337" s="72">
        <v>46.62</v>
      </c>
      <c r="D4337" s="192">
        <f t="shared" si="136"/>
        <v>-0.91790085409879374</v>
      </c>
      <c r="E4337">
        <v>-2.3539482131392786E-3</v>
      </c>
      <c r="F4337">
        <v>4334</v>
      </c>
      <c r="G4337">
        <f t="shared" ca="1" si="137"/>
        <v>-1.7605638438346938E-2</v>
      </c>
    </row>
    <row r="4338" spans="2:7" x14ac:dyDescent="0.35">
      <c r="B4338" s="191">
        <v>44217</v>
      </c>
      <c r="C4338" s="72">
        <v>567.85</v>
      </c>
      <c r="D4338" s="192">
        <f t="shared" si="136"/>
        <v>7.4076103050044413</v>
      </c>
      <c r="E4338">
        <v>-2.3542226672992328E-3</v>
      </c>
      <c r="F4338">
        <v>4335</v>
      </c>
      <c r="G4338">
        <f t="shared" ca="1" si="137"/>
        <v>-1.551025207775074E-2</v>
      </c>
    </row>
    <row r="4339" spans="2:7" x14ac:dyDescent="0.35">
      <c r="B4339" s="191">
        <v>39442</v>
      </c>
      <c r="C4339" s="72">
        <v>67.540000000000006</v>
      </c>
      <c r="D4339" s="192">
        <f t="shared" si="136"/>
        <v>6.8332806074027364E-2</v>
      </c>
      <c r="E4339">
        <v>-2.3633677991137247E-3</v>
      </c>
      <c r="F4339">
        <v>4336</v>
      </c>
      <c r="G4339">
        <f t="shared" ca="1" si="137"/>
        <v>2.5039186263461327E-2</v>
      </c>
    </row>
    <row r="4340" spans="2:7" x14ac:dyDescent="0.35">
      <c r="B4340" s="191">
        <v>39363</v>
      </c>
      <c r="C4340" s="72">
        <v>63.22</v>
      </c>
      <c r="D4340" s="192">
        <f t="shared" si="136"/>
        <v>4.0015822784810124</v>
      </c>
      <c r="E4340">
        <v>-2.367050654883962E-3</v>
      </c>
      <c r="F4340">
        <v>4337</v>
      </c>
      <c r="G4340">
        <f t="shared" ca="1" si="137"/>
        <v>4.0494249198508199E-2</v>
      </c>
    </row>
    <row r="4341" spans="2:7" x14ac:dyDescent="0.35">
      <c r="B4341" s="191">
        <v>37421</v>
      </c>
      <c r="C4341" s="72">
        <v>12.64</v>
      </c>
      <c r="D4341" s="192">
        <f t="shared" si="136"/>
        <v>-0.89982564590267877</v>
      </c>
      <c r="E4341">
        <v>-2.3677979479084232E-3</v>
      </c>
      <c r="F4341">
        <v>4338</v>
      </c>
      <c r="G4341">
        <f t="shared" ca="1" si="137"/>
        <v>9.7771425272497898E-3</v>
      </c>
    </row>
    <row r="4342" spans="2:7" x14ac:dyDescent="0.35">
      <c r="B4342" s="191">
        <v>41527</v>
      </c>
      <c r="C4342" s="72">
        <v>126.18</v>
      </c>
      <c r="D4342" s="192">
        <f t="shared" si="136"/>
        <v>-0.84971235960409253</v>
      </c>
      <c r="E4342">
        <v>-2.3719165085388516E-3</v>
      </c>
      <c r="F4342">
        <v>4339</v>
      </c>
      <c r="G4342">
        <f t="shared" ca="1" si="137"/>
        <v>-1.5106844520742268E-2</v>
      </c>
    </row>
    <row r="4343" spans="2:7" x14ac:dyDescent="0.35">
      <c r="B4343" s="191">
        <v>45110</v>
      </c>
      <c r="C4343" s="72">
        <v>839.59</v>
      </c>
      <c r="D4343" s="192">
        <f t="shared" si="136"/>
        <v>99.18973747016706</v>
      </c>
      <c r="E4343">
        <v>-2.3764540928480349E-3</v>
      </c>
      <c r="F4343">
        <v>4340</v>
      </c>
      <c r="G4343">
        <f t="shared" ca="1" si="137"/>
        <v>-2.7535377039813361E-2</v>
      </c>
    </row>
    <row r="4344" spans="2:7" x14ac:dyDescent="0.35">
      <c r="B4344" s="191">
        <v>37179</v>
      </c>
      <c r="C4344" s="72">
        <v>8.3800000000000008</v>
      </c>
      <c r="D4344" s="192">
        <f t="shared" si="136"/>
        <v>-0.49910340705319778</v>
      </c>
      <c r="E4344">
        <v>-2.3809523809523725E-3</v>
      </c>
      <c r="F4344">
        <v>4341</v>
      </c>
      <c r="G4344">
        <f t="shared" ca="1" si="137"/>
        <v>-3.3222247086878841E-2</v>
      </c>
    </row>
    <row r="4345" spans="2:7" x14ac:dyDescent="0.35">
      <c r="B4345" s="191">
        <v>36922</v>
      </c>
      <c r="C4345" s="72">
        <v>16.73</v>
      </c>
      <c r="D4345" s="192">
        <f t="shared" si="136"/>
        <v>-0.93442558695566968</v>
      </c>
      <c r="E4345">
        <v>-2.3852116875372475E-3</v>
      </c>
      <c r="F4345">
        <v>4342</v>
      </c>
      <c r="G4345">
        <f t="shared" ca="1" si="137"/>
        <v>-5.266897015377673E-2</v>
      </c>
    </row>
    <row r="4346" spans="2:7" x14ac:dyDescent="0.35">
      <c r="B4346" s="191">
        <v>43160</v>
      </c>
      <c r="C4346" s="72">
        <v>255.13</v>
      </c>
      <c r="D4346" s="192">
        <f t="shared" si="136"/>
        <v>3.0703573707721761</v>
      </c>
      <c r="E4346">
        <v>-2.3852350043013226E-3</v>
      </c>
      <c r="F4346">
        <v>4343</v>
      </c>
      <c r="G4346">
        <f t="shared" ca="1" si="137"/>
        <v>-4.4453073901851766E-3</v>
      </c>
    </row>
    <row r="4347" spans="2:7" x14ac:dyDescent="0.35">
      <c r="B4347" s="191">
        <v>39273</v>
      </c>
      <c r="C4347" s="72">
        <v>62.68</v>
      </c>
      <c r="D4347" s="192">
        <f t="shared" si="136"/>
        <v>-0.93388464621745915</v>
      </c>
      <c r="E4347">
        <v>-2.3873945567404187E-3</v>
      </c>
      <c r="F4347">
        <v>4344</v>
      </c>
      <c r="G4347">
        <f t="shared" ca="1" si="137"/>
        <v>9.8938999425194889E-3</v>
      </c>
    </row>
    <row r="4348" spans="2:7" x14ac:dyDescent="0.35">
      <c r="B4348" s="191">
        <v>45671</v>
      </c>
      <c r="C4348" s="72">
        <v>948.04</v>
      </c>
      <c r="D4348" s="192">
        <f t="shared" si="136"/>
        <v>6.5837133029357648</v>
      </c>
      <c r="E4348">
        <v>-2.3886942155717517E-3</v>
      </c>
      <c r="F4348">
        <v>4345</v>
      </c>
      <c r="G4348">
        <f t="shared" ca="1" si="137"/>
        <v>-3.1572968677361937E-2</v>
      </c>
    </row>
    <row r="4349" spans="2:7" x14ac:dyDescent="0.35">
      <c r="B4349" s="191">
        <v>41302</v>
      </c>
      <c r="C4349" s="72">
        <v>125.01</v>
      </c>
      <c r="D4349" s="192">
        <f t="shared" si="136"/>
        <v>0.11427043408503446</v>
      </c>
      <c r="E4349">
        <v>-2.3940627244433133E-3</v>
      </c>
      <c r="F4349">
        <v>4346</v>
      </c>
      <c r="G4349">
        <f t="shared" ca="1" si="137"/>
        <v>1.5756513152122818E-2</v>
      </c>
    </row>
    <row r="4350" spans="2:7" x14ac:dyDescent="0.35">
      <c r="B4350" s="191">
        <v>42745</v>
      </c>
      <c r="C4350" s="72">
        <v>112.19</v>
      </c>
      <c r="D4350" s="192">
        <f t="shared" si="136"/>
        <v>4.419806763285024</v>
      </c>
      <c r="E4350">
        <v>-2.40085363684861E-3</v>
      </c>
      <c r="F4350">
        <v>4347</v>
      </c>
      <c r="G4350">
        <f t="shared" ca="1" si="137"/>
        <v>-2.7553325855787684E-2</v>
      </c>
    </row>
    <row r="4351" spans="2:7" x14ac:dyDescent="0.35">
      <c r="B4351" s="191">
        <v>36649</v>
      </c>
      <c r="C4351" s="72">
        <v>20.7</v>
      </c>
      <c r="D4351" s="192">
        <f t="shared" si="136"/>
        <v>-0.96946091882800745</v>
      </c>
      <c r="E4351">
        <v>-2.4096385542169418E-3</v>
      </c>
      <c r="F4351">
        <v>4348</v>
      </c>
      <c r="G4351">
        <f t="shared" ca="1" si="137"/>
        <v>-2.8686710219299558E-2</v>
      </c>
    </row>
    <row r="4352" spans="2:7" x14ac:dyDescent="0.35">
      <c r="B4352" s="191">
        <v>45006</v>
      </c>
      <c r="C4352" s="72">
        <v>677.82</v>
      </c>
      <c r="D4352" s="192">
        <f t="shared" si="136"/>
        <v>4.4729107791683491</v>
      </c>
      <c r="E4352">
        <v>-2.4136814529184258E-3</v>
      </c>
      <c r="F4352">
        <v>4349</v>
      </c>
      <c r="G4352">
        <f t="shared" ca="1" si="137"/>
        <v>2.5995751540728987E-2</v>
      </c>
    </row>
    <row r="4353" spans="2:7" x14ac:dyDescent="0.35">
      <c r="B4353" s="191">
        <v>41592</v>
      </c>
      <c r="C4353" s="72">
        <v>123.85</v>
      </c>
      <c r="D4353" s="192">
        <f t="shared" si="136"/>
        <v>-0.79716339933506941</v>
      </c>
      <c r="E4353">
        <v>-2.4164317358035259E-3</v>
      </c>
      <c r="F4353">
        <v>4350</v>
      </c>
      <c r="G4353">
        <f t="shared" ca="1" si="137"/>
        <v>-2.2063237652388049E-2</v>
      </c>
    </row>
    <row r="4354" spans="2:7" x14ac:dyDescent="0.35">
      <c r="B4354" s="191">
        <v>44328</v>
      </c>
      <c r="C4354" s="72">
        <v>610.59</v>
      </c>
      <c r="D4354" s="192">
        <f t="shared" si="136"/>
        <v>23.700242718446603</v>
      </c>
      <c r="E4354">
        <v>-2.4180240822128107E-3</v>
      </c>
      <c r="F4354">
        <v>4351</v>
      </c>
      <c r="G4354">
        <f t="shared" ca="1" si="137"/>
        <v>-6.2084977876539223E-2</v>
      </c>
    </row>
    <row r="4355" spans="2:7" x14ac:dyDescent="0.35">
      <c r="B4355" s="191">
        <v>35888</v>
      </c>
      <c r="C4355" s="72">
        <v>24.72</v>
      </c>
      <c r="D4355" s="192">
        <f t="shared" si="136"/>
        <v>2.0109622411693051</v>
      </c>
      <c r="E4355">
        <v>-2.4213075060534051E-3</v>
      </c>
      <c r="F4355">
        <v>4352</v>
      </c>
      <c r="G4355">
        <f t="shared" ca="1" si="137"/>
        <v>4.9538399453019279E-2</v>
      </c>
    </row>
    <row r="4356" spans="2:7" x14ac:dyDescent="0.35">
      <c r="B4356" s="191">
        <v>37169</v>
      </c>
      <c r="C4356" s="72">
        <v>8.2100000000000009</v>
      </c>
      <c r="D4356" s="192">
        <f t="shared" ref="D4356:D4419" si="138">C4356/C4357-1</f>
        <v>-0.66612444082960542</v>
      </c>
      <c r="E4356">
        <v>-2.430133657351119E-3</v>
      </c>
      <c r="F4356">
        <v>4353</v>
      </c>
      <c r="G4356">
        <f t="shared" ca="1" si="137"/>
        <v>-7.6739972853466527E-3</v>
      </c>
    </row>
    <row r="4357" spans="2:7" x14ac:dyDescent="0.35">
      <c r="B4357" s="191">
        <v>36306</v>
      </c>
      <c r="C4357" s="72">
        <v>24.59</v>
      </c>
      <c r="D4357" s="192">
        <f t="shared" si="138"/>
        <v>-0.9798553253541088</v>
      </c>
      <c r="E4357">
        <v>-2.4340770791074773E-3</v>
      </c>
      <c r="F4357">
        <v>4354</v>
      </c>
      <c r="G4357">
        <f t="shared" ref="G4357:G4420" ca="1" si="139">_xlfn.NORM.INV(RAND(),M$5,M$6)</f>
        <v>1.0797342601071772E-2</v>
      </c>
    </row>
    <row r="4358" spans="2:7" x14ac:dyDescent="0.35">
      <c r="B4358" s="191">
        <v>46160</v>
      </c>
      <c r="C4358" s="72">
        <v>1220.67</v>
      </c>
      <c r="D4358" s="192">
        <f t="shared" si="138"/>
        <v>3.4974818130945717E-2</v>
      </c>
      <c r="E4358">
        <v>-2.4353369018919047E-3</v>
      </c>
      <c r="F4358">
        <v>4355</v>
      </c>
      <c r="G4358">
        <f t="shared" ca="1" si="139"/>
        <v>1.0189059015734297E-3</v>
      </c>
    </row>
    <row r="4359" spans="2:7" x14ac:dyDescent="0.35">
      <c r="B4359" s="191">
        <v>46035</v>
      </c>
      <c r="C4359" s="72">
        <v>1179.42</v>
      </c>
      <c r="D4359" s="192">
        <f t="shared" si="138"/>
        <v>11.158969072164949</v>
      </c>
      <c r="E4359">
        <v>-2.4359299670133616E-3</v>
      </c>
      <c r="F4359">
        <v>4356</v>
      </c>
      <c r="G4359">
        <f t="shared" ca="1" si="139"/>
        <v>-1.8368349345027235E-2</v>
      </c>
    </row>
    <row r="4360" spans="2:7" x14ac:dyDescent="0.35">
      <c r="B4360" s="191">
        <v>40361</v>
      </c>
      <c r="C4360" s="72">
        <v>97</v>
      </c>
      <c r="D4360" s="192">
        <f t="shared" si="138"/>
        <v>-0.22536336048554539</v>
      </c>
      <c r="E4360">
        <v>-2.46812011517894E-3</v>
      </c>
      <c r="F4360">
        <v>4357</v>
      </c>
      <c r="G4360">
        <f t="shared" ca="1" si="139"/>
        <v>-3.1463754645148063E-2</v>
      </c>
    </row>
    <row r="4361" spans="2:7" x14ac:dyDescent="0.35">
      <c r="B4361" s="191">
        <v>42793</v>
      </c>
      <c r="C4361" s="72">
        <v>125.22</v>
      </c>
      <c r="D4361" s="192">
        <f t="shared" si="138"/>
        <v>-8.7384301435755485E-2</v>
      </c>
      <c r="E4361">
        <v>-2.4695291962081312E-3</v>
      </c>
      <c r="F4361">
        <v>4358</v>
      </c>
      <c r="G4361">
        <f t="shared" ca="1" si="139"/>
        <v>9.2211196662183182E-4</v>
      </c>
    </row>
    <row r="4362" spans="2:7" x14ac:dyDescent="0.35">
      <c r="B4362" s="191">
        <v>41200</v>
      </c>
      <c r="C4362" s="72">
        <v>137.21</v>
      </c>
      <c r="D4362" s="192">
        <f t="shared" si="138"/>
        <v>-0.77022138861908429</v>
      </c>
      <c r="E4362">
        <v>-2.4718284260268897E-3</v>
      </c>
      <c r="F4362">
        <v>4359</v>
      </c>
      <c r="G4362">
        <f t="shared" ca="1" si="139"/>
        <v>-2.2727898108005652E-4</v>
      </c>
    </row>
    <row r="4363" spans="2:7" x14ac:dyDescent="0.35">
      <c r="B4363" s="191">
        <v>44251</v>
      </c>
      <c r="C4363" s="72">
        <v>597.14</v>
      </c>
      <c r="D4363" s="192">
        <f t="shared" si="138"/>
        <v>-0.33121283053524031</v>
      </c>
      <c r="E4363">
        <v>-2.4723530787478243E-3</v>
      </c>
      <c r="F4363">
        <v>4360</v>
      </c>
      <c r="G4363">
        <f t="shared" ca="1" si="139"/>
        <v>-2.5315643776897288E-2</v>
      </c>
    </row>
    <row r="4364" spans="2:7" x14ac:dyDescent="0.35">
      <c r="B4364" s="191">
        <v>45645</v>
      </c>
      <c r="C4364" s="72">
        <v>892.87</v>
      </c>
      <c r="D4364" s="192">
        <f t="shared" si="138"/>
        <v>16.0916921898928</v>
      </c>
      <c r="E4364">
        <v>-2.4801975220368755E-3</v>
      </c>
      <c r="F4364">
        <v>4361</v>
      </c>
      <c r="G4364">
        <f t="shared" ca="1" si="139"/>
        <v>-3.2248465781011572E-2</v>
      </c>
    </row>
    <row r="4365" spans="2:7" x14ac:dyDescent="0.35">
      <c r="B4365" s="191">
        <v>38653</v>
      </c>
      <c r="C4365" s="72">
        <v>52.24</v>
      </c>
      <c r="D4365" s="192">
        <f t="shared" si="138"/>
        <v>-0.34511721198445522</v>
      </c>
      <c r="E4365">
        <v>-2.4823372159632484E-3</v>
      </c>
      <c r="F4365">
        <v>4362</v>
      </c>
      <c r="G4365">
        <f t="shared" ca="1" si="139"/>
        <v>5.9794487963992374E-3</v>
      </c>
    </row>
    <row r="4366" spans="2:7" x14ac:dyDescent="0.35">
      <c r="B4366" s="191">
        <v>40625</v>
      </c>
      <c r="C4366" s="72">
        <v>79.77</v>
      </c>
      <c r="D4366" s="192">
        <f t="shared" si="138"/>
        <v>-0.35387979912522272</v>
      </c>
      <c r="E4366">
        <v>-2.5009378516944736E-3</v>
      </c>
      <c r="F4366">
        <v>4363</v>
      </c>
      <c r="G4366">
        <f t="shared" ca="1" si="139"/>
        <v>4.6452788202422162E-3</v>
      </c>
    </row>
    <row r="4367" spans="2:7" x14ac:dyDescent="0.35">
      <c r="B4367" s="191">
        <v>42594</v>
      </c>
      <c r="C4367" s="72">
        <v>123.46</v>
      </c>
      <c r="D4367" s="192">
        <f t="shared" si="138"/>
        <v>-0.83554673451174188</v>
      </c>
      <c r="E4367">
        <v>-2.5046457138240275E-3</v>
      </c>
      <c r="F4367">
        <v>4364</v>
      </c>
      <c r="G4367">
        <f t="shared" ca="1" si="139"/>
        <v>2.2879327748065552E-2</v>
      </c>
    </row>
    <row r="4368" spans="2:7" x14ac:dyDescent="0.35">
      <c r="B4368" s="191">
        <v>45064</v>
      </c>
      <c r="C4368" s="72">
        <v>750.73</v>
      </c>
      <c r="D4368" s="192">
        <f t="shared" si="138"/>
        <v>0.52627726838392253</v>
      </c>
      <c r="E4368">
        <v>-2.5112274454571759E-3</v>
      </c>
      <c r="F4368">
        <v>4365</v>
      </c>
      <c r="G4368">
        <f t="shared" ca="1" si="139"/>
        <v>-8.9864093513022918E-3</v>
      </c>
    </row>
    <row r="4369" spans="2:7" x14ac:dyDescent="0.35">
      <c r="B4369" s="191">
        <v>44154</v>
      </c>
      <c r="C4369" s="72">
        <v>491.87</v>
      </c>
      <c r="D4369" s="192">
        <f t="shared" si="138"/>
        <v>3.6072499063319592</v>
      </c>
      <c r="E4369">
        <v>-2.514651903226528E-3</v>
      </c>
      <c r="F4369">
        <v>4366</v>
      </c>
      <c r="G4369">
        <f t="shared" ca="1" si="139"/>
        <v>-4.0310393667069618E-3</v>
      </c>
    </row>
    <row r="4370" spans="2:7" x14ac:dyDescent="0.35">
      <c r="B4370" s="191">
        <v>42507</v>
      </c>
      <c r="C4370" s="72">
        <v>106.76</v>
      </c>
      <c r="D4370" s="192">
        <f t="shared" si="138"/>
        <v>-0.20358075345020521</v>
      </c>
      <c r="E4370">
        <v>-2.5226571989162005E-3</v>
      </c>
      <c r="F4370">
        <v>4367</v>
      </c>
      <c r="G4370">
        <f t="shared" ca="1" si="139"/>
        <v>-2.107832012547704E-2</v>
      </c>
    </row>
    <row r="4371" spans="2:7" x14ac:dyDescent="0.35">
      <c r="B4371" s="191">
        <v>41555</v>
      </c>
      <c r="C4371" s="72">
        <v>134.05000000000001</v>
      </c>
      <c r="D4371" s="192">
        <f t="shared" si="138"/>
        <v>-0.53907781178007763</v>
      </c>
      <c r="E4371">
        <v>-2.5299501450999351E-3</v>
      </c>
      <c r="F4371">
        <v>4368</v>
      </c>
      <c r="G4371">
        <f t="shared" ca="1" si="139"/>
        <v>1.5609606195378222E-3</v>
      </c>
    </row>
    <row r="4372" spans="2:7" x14ac:dyDescent="0.35">
      <c r="B4372" s="191">
        <v>43111</v>
      </c>
      <c r="C4372" s="72">
        <v>290.83</v>
      </c>
      <c r="D4372" s="192">
        <f t="shared" si="138"/>
        <v>3.368128567137278</v>
      </c>
      <c r="E4372">
        <v>-2.5379840175601132E-3</v>
      </c>
      <c r="F4372">
        <v>4369</v>
      </c>
      <c r="G4372">
        <f t="shared" ca="1" si="139"/>
        <v>-6.9748810778369856E-3</v>
      </c>
    </row>
    <row r="4373" spans="2:7" x14ac:dyDescent="0.35">
      <c r="B4373" s="191">
        <v>39553</v>
      </c>
      <c r="C4373" s="72">
        <v>66.58</v>
      </c>
      <c r="D4373" s="192">
        <f t="shared" si="138"/>
        <v>-0.90169936956489638</v>
      </c>
      <c r="E4373">
        <v>-2.5468164794008041E-3</v>
      </c>
      <c r="F4373">
        <v>4370</v>
      </c>
      <c r="G4373">
        <f t="shared" ca="1" si="139"/>
        <v>1.4580071042202374E-2</v>
      </c>
    </row>
    <row r="4374" spans="2:7" x14ac:dyDescent="0.35">
      <c r="B4374" s="191">
        <v>44588</v>
      </c>
      <c r="C4374" s="72">
        <v>677.31</v>
      </c>
      <c r="D4374" s="192">
        <f t="shared" si="138"/>
        <v>13.503426124197</v>
      </c>
      <c r="E4374">
        <v>-2.5477144203581714E-3</v>
      </c>
      <c r="F4374">
        <v>4371</v>
      </c>
      <c r="G4374">
        <f t="shared" ca="1" si="139"/>
        <v>-3.3268725134182664E-2</v>
      </c>
    </row>
    <row r="4375" spans="2:7" x14ac:dyDescent="0.35">
      <c r="B4375" s="191">
        <v>39806</v>
      </c>
      <c r="C4375" s="72">
        <v>46.7</v>
      </c>
      <c r="D4375" s="192">
        <f t="shared" si="138"/>
        <v>3.0017137960582696</v>
      </c>
      <c r="E4375">
        <v>-2.5630072618538779E-3</v>
      </c>
      <c r="F4375">
        <v>4372</v>
      </c>
      <c r="G4375">
        <f t="shared" ca="1" si="139"/>
        <v>-3.7389670776893646E-2</v>
      </c>
    </row>
    <row r="4376" spans="2:7" x14ac:dyDescent="0.35">
      <c r="B4376" s="191">
        <v>37076</v>
      </c>
      <c r="C4376" s="72">
        <v>11.67</v>
      </c>
      <c r="D4376" s="192">
        <f t="shared" si="138"/>
        <v>-0.96661135271229115</v>
      </c>
      <c r="E4376">
        <v>-2.564102564102555E-3</v>
      </c>
      <c r="F4376">
        <v>4373</v>
      </c>
      <c r="G4376">
        <f t="shared" ca="1" si="139"/>
        <v>4.7371084267226237E-3</v>
      </c>
    </row>
    <row r="4377" spans="2:7" x14ac:dyDescent="0.35">
      <c r="B4377" s="191">
        <v>43998</v>
      </c>
      <c r="C4377" s="72">
        <v>349.52</v>
      </c>
      <c r="D4377" s="192">
        <f t="shared" si="138"/>
        <v>1.5743536863813801</v>
      </c>
      <c r="E4377">
        <v>-2.5683465555620399E-3</v>
      </c>
      <c r="F4377">
        <v>4374</v>
      </c>
      <c r="G4377">
        <f t="shared" ca="1" si="139"/>
        <v>-1.628709838153258E-2</v>
      </c>
    </row>
    <row r="4378" spans="2:7" x14ac:dyDescent="0.35">
      <c r="B4378" s="191">
        <v>42059</v>
      </c>
      <c r="C4378" s="72">
        <v>135.77000000000001</v>
      </c>
      <c r="D4378" s="192">
        <f t="shared" si="138"/>
        <v>0.13368403473613899</v>
      </c>
      <c r="E4378">
        <v>-2.5712606523655701E-3</v>
      </c>
      <c r="F4378">
        <v>4375</v>
      </c>
      <c r="G4378">
        <f t="shared" ca="1" si="139"/>
        <v>-1.5003081826365449E-3</v>
      </c>
    </row>
    <row r="4379" spans="2:7" x14ac:dyDescent="0.35">
      <c r="B4379" s="191">
        <v>42346</v>
      </c>
      <c r="C4379" s="72">
        <v>119.76</v>
      </c>
      <c r="D4379" s="192">
        <f t="shared" si="138"/>
        <v>-0.11393903521751991</v>
      </c>
      <c r="E4379">
        <v>-2.5818272674272835E-3</v>
      </c>
      <c r="F4379">
        <v>4376</v>
      </c>
      <c r="G4379">
        <f t="shared" ca="1" si="139"/>
        <v>1.2865785826324531E-2</v>
      </c>
    </row>
    <row r="4380" spans="2:7" x14ac:dyDescent="0.35">
      <c r="B4380" s="191">
        <v>42018</v>
      </c>
      <c r="C4380" s="72">
        <v>135.16</v>
      </c>
      <c r="D4380" s="192">
        <f t="shared" si="138"/>
        <v>-0.88563208664748694</v>
      </c>
      <c r="E4380">
        <v>-2.5828352151132661E-3</v>
      </c>
      <c r="F4380">
        <v>4377</v>
      </c>
      <c r="G4380">
        <f t="shared" ca="1" si="139"/>
        <v>1.5299462220581017E-2</v>
      </c>
    </row>
    <row r="4381" spans="2:7" x14ac:dyDescent="0.35">
      <c r="B4381" s="191">
        <v>46164</v>
      </c>
      <c r="C4381" s="72">
        <v>1181.8</v>
      </c>
      <c r="D4381" s="192">
        <f t="shared" si="138"/>
        <v>6.8781414572361843</v>
      </c>
      <c r="E4381">
        <v>-2.5910015444732259E-3</v>
      </c>
      <c r="F4381">
        <v>4378</v>
      </c>
      <c r="G4381">
        <f t="shared" ca="1" si="139"/>
        <v>-1.9224493888125509E-2</v>
      </c>
    </row>
    <row r="4382" spans="2:7" x14ac:dyDescent="0.35">
      <c r="B4382" s="191">
        <v>41822</v>
      </c>
      <c r="C4382" s="72">
        <v>150.01</v>
      </c>
      <c r="D4382" s="192">
        <f t="shared" si="138"/>
        <v>-0.79858481699293749</v>
      </c>
      <c r="E4382">
        <v>-2.5930851063831195E-3</v>
      </c>
      <c r="F4382">
        <v>4379</v>
      </c>
      <c r="G4382">
        <f t="shared" ca="1" si="139"/>
        <v>2.6500444037383435E-2</v>
      </c>
    </row>
    <row r="4383" spans="2:7" x14ac:dyDescent="0.35">
      <c r="B4383" s="191">
        <v>44874</v>
      </c>
      <c r="C4383" s="72">
        <v>744.78</v>
      </c>
      <c r="D4383" s="192">
        <f t="shared" si="138"/>
        <v>-0.11693146786815267</v>
      </c>
      <c r="E4383">
        <v>-2.5980287122349122E-3</v>
      </c>
      <c r="F4383">
        <v>4380</v>
      </c>
      <c r="G4383">
        <f t="shared" ca="1" si="139"/>
        <v>-2.4581826602830398E-3</v>
      </c>
    </row>
    <row r="4384" spans="2:7" x14ac:dyDescent="0.35">
      <c r="B4384" s="191">
        <v>45093</v>
      </c>
      <c r="C4384" s="72">
        <v>843.4</v>
      </c>
      <c r="D4384" s="192">
        <f t="shared" si="138"/>
        <v>14.732139526207797</v>
      </c>
      <c r="E4384">
        <v>-2.6017029328287977E-3</v>
      </c>
      <c r="F4384">
        <v>4381</v>
      </c>
      <c r="G4384">
        <f t="shared" ca="1" si="139"/>
        <v>1.8847525789532131E-2</v>
      </c>
    </row>
    <row r="4385" spans="2:7" x14ac:dyDescent="0.35">
      <c r="B4385" s="191">
        <v>39303</v>
      </c>
      <c r="C4385" s="72">
        <v>53.61</v>
      </c>
      <c r="D4385" s="192">
        <f t="shared" si="138"/>
        <v>-0.54831915072878923</v>
      </c>
      <c r="E4385">
        <v>-2.6046511627907387E-3</v>
      </c>
      <c r="F4385">
        <v>4382</v>
      </c>
      <c r="G4385">
        <f t="shared" ca="1" si="139"/>
        <v>-4.4241777342909357E-2</v>
      </c>
    </row>
    <row r="4386" spans="2:7" x14ac:dyDescent="0.35">
      <c r="B4386" s="191">
        <v>42235</v>
      </c>
      <c r="C4386" s="72">
        <v>118.69</v>
      </c>
      <c r="D4386" s="192">
        <f t="shared" si="138"/>
        <v>-0.40356783919597994</v>
      </c>
      <c r="E4386">
        <v>-2.60504201680678E-3</v>
      </c>
      <c r="F4386">
        <v>4383</v>
      </c>
      <c r="G4386">
        <f t="shared" ca="1" si="139"/>
        <v>-1.9018657125319964E-2</v>
      </c>
    </row>
    <row r="4387" spans="2:7" x14ac:dyDescent="0.35">
      <c r="B4387" s="191">
        <v>43447</v>
      </c>
      <c r="C4387" s="72">
        <v>199</v>
      </c>
      <c r="D4387" s="192">
        <f t="shared" si="138"/>
        <v>-0.81251530967948593</v>
      </c>
      <c r="E4387">
        <v>-2.6062550120289352E-3</v>
      </c>
      <c r="F4387">
        <v>4384</v>
      </c>
      <c r="G4387">
        <f t="shared" ca="1" si="139"/>
        <v>5.5140788739317225E-3</v>
      </c>
    </row>
    <row r="4388" spans="2:7" x14ac:dyDescent="0.35">
      <c r="B4388" s="191">
        <v>45870</v>
      </c>
      <c r="C4388" s="72">
        <v>1061.42</v>
      </c>
      <c r="D4388" s="192">
        <f t="shared" si="138"/>
        <v>1.3381870250027537</v>
      </c>
      <c r="E4388">
        <v>-2.6122909227588309E-3</v>
      </c>
      <c r="F4388">
        <v>4385</v>
      </c>
      <c r="G4388">
        <f t="shared" ca="1" si="139"/>
        <v>2.8810499515534767E-2</v>
      </c>
    </row>
    <row r="4389" spans="2:7" x14ac:dyDescent="0.35">
      <c r="B4389" s="191">
        <v>44123</v>
      </c>
      <c r="C4389" s="72">
        <v>453.95</v>
      </c>
      <c r="D4389" s="192">
        <f t="shared" si="138"/>
        <v>38.750437828371275</v>
      </c>
      <c r="E4389">
        <v>-2.6145801291910242E-3</v>
      </c>
      <c r="F4389">
        <v>4386</v>
      </c>
      <c r="G4389">
        <f t="shared" ca="1" si="139"/>
        <v>-2.7332953316447868E-2</v>
      </c>
    </row>
    <row r="4390" spans="2:7" x14ac:dyDescent="0.35">
      <c r="B4390" s="191">
        <v>37243</v>
      </c>
      <c r="C4390" s="72">
        <v>11.42</v>
      </c>
      <c r="D4390" s="192">
        <f t="shared" si="138"/>
        <v>8.7642418930755639E-4</v>
      </c>
      <c r="E4390">
        <v>-2.6200873362445254E-3</v>
      </c>
      <c r="F4390">
        <v>4387</v>
      </c>
      <c r="G4390">
        <f t="shared" ca="1" si="139"/>
        <v>-5.6252010492135801E-3</v>
      </c>
    </row>
    <row r="4391" spans="2:7" x14ac:dyDescent="0.35">
      <c r="B4391" s="191">
        <v>37637</v>
      </c>
      <c r="C4391" s="72">
        <v>11.41</v>
      </c>
      <c r="D4391" s="192">
        <f t="shared" si="138"/>
        <v>-0.49934181658622201</v>
      </c>
      <c r="E4391">
        <v>-2.622377622377603E-3</v>
      </c>
      <c r="F4391">
        <v>4388</v>
      </c>
      <c r="G4391">
        <f t="shared" ca="1" si="139"/>
        <v>1.0633926649548169E-2</v>
      </c>
    </row>
    <row r="4392" spans="2:7" x14ac:dyDescent="0.35">
      <c r="B4392" s="191">
        <v>35600</v>
      </c>
      <c r="C4392" s="72">
        <v>22.79</v>
      </c>
      <c r="D4392" s="192">
        <f t="shared" si="138"/>
        <v>1.002636203866432</v>
      </c>
      <c r="E4392">
        <v>-2.6258205689279057E-3</v>
      </c>
      <c r="F4392">
        <v>4389</v>
      </c>
      <c r="G4392">
        <f t="shared" ca="1" si="139"/>
        <v>-3.0189742573993789E-2</v>
      </c>
    </row>
    <row r="4393" spans="2:7" x14ac:dyDescent="0.35">
      <c r="B4393" s="191">
        <v>37383</v>
      </c>
      <c r="C4393" s="72">
        <v>11.38</v>
      </c>
      <c r="D4393" s="192">
        <f t="shared" si="138"/>
        <v>-0.72657376261412776</v>
      </c>
      <c r="E4393">
        <v>-2.6292725679227802E-3</v>
      </c>
      <c r="F4393">
        <v>4390</v>
      </c>
      <c r="G4393">
        <f t="shared" ca="1" si="139"/>
        <v>1.6731716558230834E-2</v>
      </c>
    </row>
    <row r="4394" spans="2:7" x14ac:dyDescent="0.35">
      <c r="B4394" s="191">
        <v>39763</v>
      </c>
      <c r="C4394" s="72">
        <v>41.62</v>
      </c>
      <c r="D4394" s="192">
        <f t="shared" si="138"/>
        <v>2.6669603524229073</v>
      </c>
      <c r="E4394">
        <v>-2.6359932901989236E-3</v>
      </c>
      <c r="F4394">
        <v>4391</v>
      </c>
      <c r="G4394">
        <f t="shared" ca="1" si="139"/>
        <v>-1.8828377880966987E-2</v>
      </c>
    </row>
    <row r="4395" spans="2:7" x14ac:dyDescent="0.35">
      <c r="B4395" s="191">
        <v>37081</v>
      </c>
      <c r="C4395" s="72">
        <v>11.35</v>
      </c>
      <c r="D4395" s="192">
        <f t="shared" si="138"/>
        <v>-0.2488418266048974</v>
      </c>
      <c r="E4395">
        <v>-2.6362038664324849E-3</v>
      </c>
      <c r="F4395">
        <v>4392</v>
      </c>
      <c r="G4395">
        <f t="shared" ca="1" si="139"/>
        <v>-1.7453241489679468E-2</v>
      </c>
    </row>
    <row r="4396" spans="2:7" x14ac:dyDescent="0.35">
      <c r="B4396" s="191">
        <v>37804</v>
      </c>
      <c r="C4396" s="72">
        <v>15.11</v>
      </c>
      <c r="D4396" s="192">
        <f t="shared" si="138"/>
        <v>-0.98597523622120331</v>
      </c>
      <c r="E4396">
        <v>-2.6402640264027166E-3</v>
      </c>
      <c r="F4396">
        <v>4393</v>
      </c>
      <c r="G4396">
        <f t="shared" ca="1" si="139"/>
        <v>-4.2778539931504437E-3</v>
      </c>
    </row>
    <row r="4397" spans="2:7" x14ac:dyDescent="0.35">
      <c r="B4397" s="191">
        <v>45474</v>
      </c>
      <c r="C4397" s="72">
        <v>1077.3800000000001</v>
      </c>
      <c r="D4397" s="192">
        <f t="shared" si="138"/>
        <v>94.343362831858414</v>
      </c>
      <c r="E4397">
        <v>-2.6475598015255342E-3</v>
      </c>
      <c r="F4397">
        <v>4394</v>
      </c>
      <c r="G4397">
        <f t="shared" ca="1" si="139"/>
        <v>-2.5483533769970208E-2</v>
      </c>
    </row>
    <row r="4398" spans="2:7" x14ac:dyDescent="0.35">
      <c r="B4398" s="191">
        <v>35422</v>
      </c>
      <c r="C4398" s="72">
        <v>11.3</v>
      </c>
      <c r="D4398" s="192">
        <f t="shared" si="138"/>
        <v>-0.99015259126282129</v>
      </c>
      <c r="E4398">
        <v>-2.6478375992938785E-3</v>
      </c>
      <c r="F4398">
        <v>4395</v>
      </c>
      <c r="G4398">
        <f t="shared" ca="1" si="139"/>
        <v>-7.3667017108742844E-4</v>
      </c>
    </row>
    <row r="4399" spans="2:7" x14ac:dyDescent="0.35">
      <c r="B4399" s="191">
        <v>45777</v>
      </c>
      <c r="C4399" s="72">
        <v>1147.51</v>
      </c>
      <c r="D4399" s="192">
        <f t="shared" si="138"/>
        <v>75.297207446808514</v>
      </c>
      <c r="E4399">
        <v>-2.6508830482546708E-3</v>
      </c>
      <c r="F4399">
        <v>4396</v>
      </c>
      <c r="G4399">
        <f t="shared" ca="1" si="139"/>
        <v>-1.4124983065699941E-2</v>
      </c>
    </row>
    <row r="4400" spans="2:7" x14ac:dyDescent="0.35">
      <c r="B4400" s="191">
        <v>37769</v>
      </c>
      <c r="C4400" s="72">
        <v>15.04</v>
      </c>
      <c r="D4400" s="192">
        <f t="shared" si="138"/>
        <v>-0.9802373099614996</v>
      </c>
      <c r="E4400">
        <v>-2.6525198938992522E-3</v>
      </c>
      <c r="F4400">
        <v>4397</v>
      </c>
      <c r="G4400">
        <f t="shared" ca="1" si="139"/>
        <v>-1.8969508554468349E-2</v>
      </c>
    </row>
    <row r="4401" spans="2:7" x14ac:dyDescent="0.35">
      <c r="B4401" s="191">
        <v>45061</v>
      </c>
      <c r="C4401" s="72">
        <v>761.03</v>
      </c>
      <c r="D4401" s="192">
        <f t="shared" si="138"/>
        <v>24.443998662654629</v>
      </c>
      <c r="E4401">
        <v>-2.6603412575681995E-3</v>
      </c>
      <c r="F4401">
        <v>4398</v>
      </c>
      <c r="G4401">
        <f t="shared" ca="1" si="139"/>
        <v>-1.0720558457778745E-2</v>
      </c>
    </row>
    <row r="4402" spans="2:7" x14ac:dyDescent="0.35">
      <c r="B4402" s="191">
        <v>38281</v>
      </c>
      <c r="C4402" s="72">
        <v>29.91</v>
      </c>
      <c r="D4402" s="192">
        <f t="shared" si="138"/>
        <v>-0.76456234256926958</v>
      </c>
      <c r="E4402">
        <v>-2.6675558519505538E-3</v>
      </c>
      <c r="F4402">
        <v>4399</v>
      </c>
      <c r="G4402">
        <f t="shared" ca="1" si="139"/>
        <v>1.4495921380374203E-2</v>
      </c>
    </row>
    <row r="4403" spans="2:7" x14ac:dyDescent="0.35">
      <c r="B4403" s="191">
        <v>41535</v>
      </c>
      <c r="C4403" s="72">
        <v>127.04</v>
      </c>
      <c r="D4403" s="192">
        <f t="shared" si="138"/>
        <v>7.503346720214191</v>
      </c>
      <c r="E4403">
        <v>-2.6691788349818557E-3</v>
      </c>
      <c r="F4403">
        <v>4400</v>
      </c>
      <c r="G4403">
        <f t="shared" ca="1" si="139"/>
        <v>-1.3473666955416607E-3</v>
      </c>
    </row>
    <row r="4404" spans="2:7" x14ac:dyDescent="0.35">
      <c r="B4404" s="191">
        <v>37763</v>
      </c>
      <c r="C4404" s="72">
        <v>14.94</v>
      </c>
      <c r="D4404" s="192">
        <f t="shared" si="138"/>
        <v>0.33512064343163539</v>
      </c>
      <c r="E4404">
        <v>-2.6702269692924219E-3</v>
      </c>
      <c r="F4404">
        <v>4401</v>
      </c>
      <c r="G4404">
        <f t="shared" ca="1" si="139"/>
        <v>-3.2539913836339661E-2</v>
      </c>
    </row>
    <row r="4405" spans="2:7" x14ac:dyDescent="0.35">
      <c r="B4405" s="191">
        <v>37469</v>
      </c>
      <c r="C4405" s="72">
        <v>11.19</v>
      </c>
      <c r="D4405" s="192">
        <f t="shared" si="138"/>
        <v>-0.7996777658431794</v>
      </c>
      <c r="E4405">
        <v>-2.673796791443972E-3</v>
      </c>
      <c r="F4405">
        <v>4402</v>
      </c>
      <c r="G4405">
        <f t="shared" ca="1" si="139"/>
        <v>-4.543848730306304E-2</v>
      </c>
    </row>
    <row r="4406" spans="2:7" x14ac:dyDescent="0.35">
      <c r="B4406" s="191">
        <v>39023</v>
      </c>
      <c r="C4406" s="72">
        <v>55.86</v>
      </c>
      <c r="D4406" s="192">
        <f t="shared" si="138"/>
        <v>4.0098654708520174</v>
      </c>
      <c r="E4406">
        <v>-2.6780931976432276E-3</v>
      </c>
      <c r="F4406">
        <v>4403</v>
      </c>
      <c r="G4406">
        <f t="shared" ca="1" si="139"/>
        <v>-2.4328316477289676E-3</v>
      </c>
    </row>
    <row r="4407" spans="2:7" x14ac:dyDescent="0.35">
      <c r="B4407" s="191">
        <v>36819</v>
      </c>
      <c r="C4407" s="72">
        <v>11.15</v>
      </c>
      <c r="D4407" s="192">
        <f t="shared" si="138"/>
        <v>-0.98954112261743954</v>
      </c>
      <c r="E4407">
        <v>-2.6833631484793896E-3</v>
      </c>
      <c r="F4407">
        <v>4404</v>
      </c>
      <c r="G4407">
        <f t="shared" ca="1" si="139"/>
        <v>1.6438928073330649E-2</v>
      </c>
    </row>
    <row r="4408" spans="2:7" x14ac:dyDescent="0.35">
      <c r="B4408" s="191">
        <v>46099</v>
      </c>
      <c r="C4408" s="72">
        <v>1066.08</v>
      </c>
      <c r="D4408" s="192">
        <f t="shared" si="138"/>
        <v>15.887058450815776</v>
      </c>
      <c r="E4408">
        <v>-2.6848776837083976E-3</v>
      </c>
      <c r="F4408">
        <v>4405</v>
      </c>
      <c r="G4408">
        <f t="shared" ca="1" si="139"/>
        <v>-3.3412608361015332E-2</v>
      </c>
    </row>
    <row r="4409" spans="2:7" x14ac:dyDescent="0.35">
      <c r="B4409" s="191">
        <v>38797</v>
      </c>
      <c r="C4409" s="72">
        <v>63.13</v>
      </c>
      <c r="D4409" s="192">
        <f t="shared" si="138"/>
        <v>-0.87197582689460773</v>
      </c>
      <c r="E4409">
        <v>-2.6856240126381659E-3</v>
      </c>
      <c r="F4409">
        <v>4406</v>
      </c>
      <c r="G4409">
        <f t="shared" ca="1" si="139"/>
        <v>-2.2965241500491687E-2</v>
      </c>
    </row>
    <row r="4410" spans="2:7" x14ac:dyDescent="0.35">
      <c r="B4410" s="191">
        <v>44153</v>
      </c>
      <c r="C4410" s="72">
        <v>493.11</v>
      </c>
      <c r="D4410" s="192">
        <f t="shared" si="138"/>
        <v>0.40719707779236347</v>
      </c>
      <c r="E4410">
        <v>-2.6899118194320115E-3</v>
      </c>
      <c r="F4410">
        <v>4407</v>
      </c>
      <c r="G4410">
        <f t="shared" ca="1" si="139"/>
        <v>-1.4597805140758749E-2</v>
      </c>
    </row>
    <row r="4411" spans="2:7" x14ac:dyDescent="0.35">
      <c r="B4411" s="191">
        <v>43997</v>
      </c>
      <c r="C4411" s="72">
        <v>350.42</v>
      </c>
      <c r="D4411" s="192">
        <f t="shared" si="138"/>
        <v>1.7208634210730649</v>
      </c>
      <c r="E4411">
        <v>-2.7037026496286032E-3</v>
      </c>
      <c r="F4411">
        <v>4408</v>
      </c>
      <c r="G4411">
        <f t="shared" ca="1" si="139"/>
        <v>-2.366881400291905E-2</v>
      </c>
    </row>
    <row r="4412" spans="2:7" x14ac:dyDescent="0.35">
      <c r="B4412" s="191">
        <v>42143</v>
      </c>
      <c r="C4412" s="72">
        <v>128.79</v>
      </c>
      <c r="D4412" s="192">
        <f t="shared" si="138"/>
        <v>0.94635030980806989</v>
      </c>
      <c r="E4412">
        <v>-2.7102369521448955E-3</v>
      </c>
      <c r="F4412">
        <v>4409</v>
      </c>
      <c r="G4412">
        <f t="shared" ca="1" si="139"/>
        <v>-2.3725493757356369E-2</v>
      </c>
    </row>
    <row r="4413" spans="2:7" x14ac:dyDescent="0.35">
      <c r="B4413" s="191">
        <v>38779</v>
      </c>
      <c r="C4413" s="72">
        <v>66.17</v>
      </c>
      <c r="D4413" s="192">
        <f t="shared" si="138"/>
        <v>5.0099909173478663</v>
      </c>
      <c r="E4413">
        <v>-2.7128862094949469E-3</v>
      </c>
      <c r="F4413">
        <v>4410</v>
      </c>
      <c r="G4413">
        <f t="shared" ca="1" si="139"/>
        <v>-1.0131703233743142E-2</v>
      </c>
    </row>
    <row r="4414" spans="2:7" x14ac:dyDescent="0.35">
      <c r="B4414" s="191">
        <v>37487</v>
      </c>
      <c r="C4414" s="72">
        <v>11.01</v>
      </c>
      <c r="D4414" s="192">
        <f t="shared" si="138"/>
        <v>-0.98990158401129991</v>
      </c>
      <c r="E4414">
        <v>-2.7173913043477826E-3</v>
      </c>
      <c r="F4414">
        <v>4411</v>
      </c>
      <c r="G4414">
        <f t="shared" ca="1" si="139"/>
        <v>6.8493512408561745E-4</v>
      </c>
    </row>
    <row r="4415" spans="2:7" x14ac:dyDescent="0.35">
      <c r="B4415" s="191">
        <v>46091</v>
      </c>
      <c r="C4415" s="72">
        <v>1090.27</v>
      </c>
      <c r="D4415" s="192">
        <f t="shared" si="138"/>
        <v>6.9194450497566651</v>
      </c>
      <c r="E4415">
        <v>-2.7258175165790766E-3</v>
      </c>
      <c r="F4415">
        <v>4412</v>
      </c>
      <c r="G4415">
        <f t="shared" ca="1" si="139"/>
        <v>-7.8262416102995169E-3</v>
      </c>
    </row>
    <row r="4416" spans="2:7" x14ac:dyDescent="0.35">
      <c r="B4416" s="191">
        <v>41242</v>
      </c>
      <c r="C4416" s="72">
        <v>137.66999999999999</v>
      </c>
      <c r="D4416" s="192">
        <f t="shared" si="138"/>
        <v>6.6060773480662967</v>
      </c>
      <c r="E4416">
        <v>-2.7526258601957565E-3</v>
      </c>
      <c r="F4416">
        <v>4413</v>
      </c>
      <c r="G4416">
        <f t="shared" ca="1" si="139"/>
        <v>-1.5187648664232513E-2</v>
      </c>
    </row>
    <row r="4417" spans="2:7" x14ac:dyDescent="0.35">
      <c r="B4417" s="191">
        <v>35985</v>
      </c>
      <c r="C4417" s="72">
        <v>18.100000000000001</v>
      </c>
      <c r="D4417" s="192">
        <f t="shared" si="138"/>
        <v>-0.66648240280081072</v>
      </c>
      <c r="E4417">
        <v>-2.7548209366389242E-3</v>
      </c>
      <c r="F4417">
        <v>4414</v>
      </c>
      <c r="G4417">
        <f t="shared" ca="1" si="139"/>
        <v>2.6333582449277956E-2</v>
      </c>
    </row>
    <row r="4418" spans="2:7" x14ac:dyDescent="0.35">
      <c r="B4418" s="191">
        <v>38896</v>
      </c>
      <c r="C4418" s="72">
        <v>54.27</v>
      </c>
      <c r="D4418" s="192">
        <f t="shared" si="138"/>
        <v>-0.28469750889679712</v>
      </c>
      <c r="E4418">
        <v>-2.7563395810363822E-3</v>
      </c>
      <c r="F4418">
        <v>4415</v>
      </c>
      <c r="G4418">
        <f t="shared" ca="1" si="139"/>
        <v>-1.6910430243076186E-3</v>
      </c>
    </row>
    <row r="4419" spans="2:7" x14ac:dyDescent="0.35">
      <c r="B4419" s="191">
        <v>40056</v>
      </c>
      <c r="C4419" s="72">
        <v>75.87</v>
      </c>
      <c r="D4419" s="192">
        <f t="shared" si="138"/>
        <v>0.40007381435689249</v>
      </c>
      <c r="E4419">
        <v>-2.7602523659304712E-3</v>
      </c>
      <c r="F4419">
        <v>4416</v>
      </c>
      <c r="G4419">
        <f t="shared" ca="1" si="139"/>
        <v>-2.0227642477181475E-2</v>
      </c>
    </row>
    <row r="4420" spans="2:7" x14ac:dyDescent="0.35">
      <c r="B4420" s="191">
        <v>38996</v>
      </c>
      <c r="C4420" s="72">
        <v>54.19</v>
      </c>
      <c r="D4420" s="192">
        <f t="shared" ref="D4420:D4483" si="140">C4420/C4421-1</f>
        <v>-0.92933705403713751</v>
      </c>
      <c r="E4420">
        <v>-2.7603974972396639E-3</v>
      </c>
      <c r="F4420">
        <v>4417</v>
      </c>
      <c r="G4420">
        <f t="shared" ca="1" si="139"/>
        <v>5.2749209210788206E-3</v>
      </c>
    </row>
    <row r="4421" spans="2:7" x14ac:dyDescent="0.35">
      <c r="B4421" s="191">
        <v>44823</v>
      </c>
      <c r="C4421" s="72">
        <v>766.88</v>
      </c>
      <c r="D4421" s="192">
        <f t="shared" si="140"/>
        <v>4.4828054622149134</v>
      </c>
      <c r="E4421">
        <v>-2.7697949311452641E-3</v>
      </c>
      <c r="F4421">
        <v>4418</v>
      </c>
      <c r="G4421">
        <f t="shared" ref="G4421:G4484" ca="1" si="141">_xlfn.NORM.INV(RAND(),M$5,M$6)</f>
        <v>-2.6080117889548206E-2</v>
      </c>
    </row>
    <row r="4422" spans="2:7" x14ac:dyDescent="0.35">
      <c r="B4422" s="191">
        <v>41261</v>
      </c>
      <c r="C4422" s="72">
        <v>139.87</v>
      </c>
      <c r="D4422" s="192">
        <f t="shared" si="140"/>
        <v>12.047574626865671</v>
      </c>
      <c r="E4422">
        <v>-2.7805504063880271E-3</v>
      </c>
      <c r="F4422">
        <v>4419</v>
      </c>
      <c r="G4422">
        <f t="shared" ca="1" si="141"/>
        <v>5.518347845870358E-3</v>
      </c>
    </row>
    <row r="4423" spans="2:7" x14ac:dyDescent="0.35">
      <c r="B4423" s="191">
        <v>37518</v>
      </c>
      <c r="C4423" s="72">
        <v>10.72</v>
      </c>
      <c r="D4423" s="192">
        <f t="shared" si="140"/>
        <v>-0.79913809256136403</v>
      </c>
      <c r="E4423">
        <v>-2.7906976744185297E-3</v>
      </c>
      <c r="F4423">
        <v>4420</v>
      </c>
      <c r="G4423">
        <f t="shared" ca="1" si="141"/>
        <v>9.1876598064673642E-3</v>
      </c>
    </row>
    <row r="4424" spans="2:7" x14ac:dyDescent="0.35">
      <c r="B4424" s="191">
        <v>39092</v>
      </c>
      <c r="C4424" s="72">
        <v>53.37</v>
      </c>
      <c r="D4424" s="192">
        <f t="shared" si="140"/>
        <v>-0.31725725981834463</v>
      </c>
      <c r="E4424">
        <v>-2.8026905829597881E-3</v>
      </c>
      <c r="F4424">
        <v>4421</v>
      </c>
      <c r="G4424">
        <f t="shared" ca="1" si="141"/>
        <v>-2.6400251151188765E-3</v>
      </c>
    </row>
    <row r="4425" spans="2:7" x14ac:dyDescent="0.35">
      <c r="B4425" s="191">
        <v>40276</v>
      </c>
      <c r="C4425" s="72">
        <v>78.17</v>
      </c>
      <c r="D4425" s="192">
        <f t="shared" si="140"/>
        <v>-0.28663989779156773</v>
      </c>
      <c r="E4425">
        <v>-2.8064804184206871E-3</v>
      </c>
      <c r="F4425">
        <v>4422</v>
      </c>
      <c r="G4425">
        <f t="shared" ca="1" si="141"/>
        <v>-1.613673647168723E-2</v>
      </c>
    </row>
    <row r="4426" spans="2:7" x14ac:dyDescent="0.35">
      <c r="B4426" s="191">
        <v>42706</v>
      </c>
      <c r="C4426" s="72">
        <v>109.58</v>
      </c>
      <c r="D4426" s="192">
        <f t="shared" si="140"/>
        <v>6.7661233167965982</v>
      </c>
      <c r="E4426">
        <v>-2.8210028210028382E-3</v>
      </c>
      <c r="F4426">
        <v>4423</v>
      </c>
      <c r="G4426">
        <f t="shared" ca="1" si="141"/>
        <v>-1.3680657284337162E-2</v>
      </c>
    </row>
    <row r="4427" spans="2:7" x14ac:dyDescent="0.35">
      <c r="B4427" s="191">
        <v>37054</v>
      </c>
      <c r="C4427" s="72">
        <v>14.11</v>
      </c>
      <c r="D4427" s="192">
        <f t="shared" si="140"/>
        <v>-0.77758511979823453</v>
      </c>
      <c r="E4427">
        <v>-2.8268551236749762E-3</v>
      </c>
      <c r="F4427">
        <v>4424</v>
      </c>
      <c r="G4427">
        <f t="shared" ca="1" si="141"/>
        <v>-3.0776794093455177E-2</v>
      </c>
    </row>
    <row r="4428" spans="2:7" x14ac:dyDescent="0.35">
      <c r="B4428" s="191">
        <v>38817</v>
      </c>
      <c r="C4428" s="72">
        <v>63.44</v>
      </c>
      <c r="D4428" s="192">
        <f t="shared" si="140"/>
        <v>5.0075757575757569</v>
      </c>
      <c r="E4428">
        <v>-2.8292989625903209E-3</v>
      </c>
      <c r="F4428">
        <v>4425</v>
      </c>
      <c r="G4428">
        <f t="shared" ca="1" si="141"/>
        <v>-1.2833821865172113E-2</v>
      </c>
    </row>
    <row r="4429" spans="2:7" x14ac:dyDescent="0.35">
      <c r="B4429" s="191">
        <v>37526</v>
      </c>
      <c r="C4429" s="72">
        <v>10.56</v>
      </c>
      <c r="D4429" s="192">
        <f t="shared" si="140"/>
        <v>-0.24625267665952888</v>
      </c>
      <c r="E4429">
        <v>-2.8328611898016387E-3</v>
      </c>
      <c r="F4429">
        <v>4426</v>
      </c>
      <c r="G4429">
        <f t="shared" ca="1" si="141"/>
        <v>1.1379752027622991E-2</v>
      </c>
    </row>
    <row r="4430" spans="2:7" x14ac:dyDescent="0.35">
      <c r="B4430" s="191">
        <v>37831</v>
      </c>
      <c r="C4430" s="72">
        <v>14.01</v>
      </c>
      <c r="D4430" s="192">
        <f t="shared" si="140"/>
        <v>-0.98014624606751122</v>
      </c>
      <c r="E4430">
        <v>-2.846975088968029E-3</v>
      </c>
      <c r="F4430">
        <v>4427</v>
      </c>
      <c r="G4430">
        <f t="shared" ca="1" si="141"/>
        <v>7.2274523110667493E-3</v>
      </c>
    </row>
    <row r="4431" spans="2:7" x14ac:dyDescent="0.35">
      <c r="B4431" s="191">
        <v>44697</v>
      </c>
      <c r="C4431" s="72">
        <v>705.66</v>
      </c>
      <c r="D4431" s="192">
        <f t="shared" si="140"/>
        <v>66.333969465648849</v>
      </c>
      <c r="E4431">
        <v>-2.8543974677820438E-3</v>
      </c>
      <c r="F4431">
        <v>4428</v>
      </c>
      <c r="G4431">
        <f t="shared" ca="1" si="141"/>
        <v>3.2808840562324024E-3</v>
      </c>
    </row>
    <row r="4432" spans="2:7" x14ac:dyDescent="0.35">
      <c r="B4432" s="191">
        <v>37532</v>
      </c>
      <c r="C4432" s="72">
        <v>10.48</v>
      </c>
      <c r="D4432" s="192">
        <f t="shared" si="140"/>
        <v>-0.89263395143940172</v>
      </c>
      <c r="E4432">
        <v>-2.8544243577544037E-3</v>
      </c>
      <c r="F4432">
        <v>4429</v>
      </c>
      <c r="G4432">
        <f t="shared" ca="1" si="141"/>
        <v>-4.6862542440922013E-3</v>
      </c>
    </row>
    <row r="4433" spans="2:7" x14ac:dyDescent="0.35">
      <c r="B4433" s="191">
        <v>40380</v>
      </c>
      <c r="C4433" s="72">
        <v>97.61</v>
      </c>
      <c r="D4433" s="192">
        <f t="shared" si="140"/>
        <v>-0.91435164873734276</v>
      </c>
      <c r="E4433">
        <v>-2.860353457962983E-3</v>
      </c>
      <c r="F4433">
        <v>4430</v>
      </c>
      <c r="G4433">
        <f t="shared" ca="1" si="141"/>
        <v>-3.6010150464561373E-2</v>
      </c>
    </row>
    <row r="4434" spans="2:7" x14ac:dyDescent="0.35">
      <c r="B4434" s="191">
        <v>46065</v>
      </c>
      <c r="C4434" s="72">
        <v>1139.6600000000001</v>
      </c>
      <c r="D4434" s="192">
        <f t="shared" si="140"/>
        <v>13.887785760940563</v>
      </c>
      <c r="E4434">
        <v>-2.8610676069400487E-3</v>
      </c>
      <c r="F4434">
        <v>4431</v>
      </c>
      <c r="G4434">
        <f t="shared" ca="1" si="141"/>
        <v>1.5917804888029359E-2</v>
      </c>
    </row>
    <row r="4435" spans="2:7" x14ac:dyDescent="0.35">
      <c r="B4435" s="191">
        <v>40156</v>
      </c>
      <c r="C4435" s="72">
        <v>76.55</v>
      </c>
      <c r="D4435" s="192">
        <f t="shared" si="140"/>
        <v>-0.85070988376628442</v>
      </c>
      <c r="E4435">
        <v>-2.8657027484694231E-3</v>
      </c>
      <c r="F4435">
        <v>4432</v>
      </c>
      <c r="G4435">
        <f t="shared" ca="1" si="141"/>
        <v>2.6905392708784073E-2</v>
      </c>
    </row>
    <row r="4436" spans="2:7" x14ac:dyDescent="0.35">
      <c r="B4436" s="191">
        <v>44057</v>
      </c>
      <c r="C4436" s="72">
        <v>512.76</v>
      </c>
      <c r="D4436" s="192">
        <f t="shared" si="140"/>
        <v>3.5057996485061516</v>
      </c>
      <c r="E4436">
        <v>-2.8780336029869957E-3</v>
      </c>
      <c r="F4436">
        <v>4433</v>
      </c>
      <c r="G4436">
        <f t="shared" ca="1" si="141"/>
        <v>-2.1009024245810717E-2</v>
      </c>
    </row>
    <row r="4437" spans="2:7" x14ac:dyDescent="0.35">
      <c r="B4437" s="191">
        <v>41164</v>
      </c>
      <c r="C4437" s="72">
        <v>113.8</v>
      </c>
      <c r="D4437" s="192">
        <f t="shared" si="140"/>
        <v>-8.2923684422596566E-2</v>
      </c>
      <c r="E4437">
        <v>-2.8914395864364506E-3</v>
      </c>
      <c r="F4437">
        <v>4434</v>
      </c>
      <c r="G4437">
        <f t="shared" ca="1" si="141"/>
        <v>1.6482285757576851E-2</v>
      </c>
    </row>
    <row r="4438" spans="2:7" x14ac:dyDescent="0.35">
      <c r="B4438" s="191">
        <v>42599</v>
      </c>
      <c r="C4438" s="72">
        <v>124.09</v>
      </c>
      <c r="D4438" s="192">
        <f t="shared" si="140"/>
        <v>6.2567251461988302</v>
      </c>
      <c r="E4438">
        <v>-2.8927280032141622E-3</v>
      </c>
      <c r="F4438">
        <v>4435</v>
      </c>
      <c r="G4438">
        <f t="shared" ca="1" si="141"/>
        <v>-1.7288463052147689E-2</v>
      </c>
    </row>
    <row r="4439" spans="2:7" x14ac:dyDescent="0.35">
      <c r="B4439" s="191">
        <v>36131</v>
      </c>
      <c r="C4439" s="72">
        <v>17.100000000000001</v>
      </c>
      <c r="D4439" s="192">
        <f t="shared" si="140"/>
        <v>-0.87367021276595747</v>
      </c>
      <c r="E4439">
        <v>-2.9154518950436081E-3</v>
      </c>
      <c r="F4439">
        <v>4436</v>
      </c>
      <c r="G4439">
        <f t="shared" ca="1" si="141"/>
        <v>-4.2442247532947862E-2</v>
      </c>
    </row>
    <row r="4440" spans="2:7" x14ac:dyDescent="0.35">
      <c r="B4440" s="191">
        <v>42824</v>
      </c>
      <c r="C4440" s="72">
        <v>135.36000000000001</v>
      </c>
      <c r="D4440" s="192">
        <f t="shared" si="140"/>
        <v>9.0044345898004448</v>
      </c>
      <c r="E4440">
        <v>-2.9463759575719672E-3</v>
      </c>
      <c r="F4440">
        <v>4437</v>
      </c>
      <c r="G4440">
        <f t="shared" ca="1" si="141"/>
        <v>3.2389116608863518E-2</v>
      </c>
    </row>
    <row r="4441" spans="2:7" x14ac:dyDescent="0.35">
      <c r="B4441" s="191">
        <v>37033</v>
      </c>
      <c r="C4441" s="72">
        <v>13.53</v>
      </c>
      <c r="D4441" s="192">
        <f t="shared" si="140"/>
        <v>4.4543429844097204E-3</v>
      </c>
      <c r="E4441">
        <v>-2.9476787030214835E-3</v>
      </c>
      <c r="F4441">
        <v>4438</v>
      </c>
      <c r="G4441">
        <f t="shared" ca="1" si="141"/>
        <v>5.6845993270204613E-3</v>
      </c>
    </row>
    <row r="4442" spans="2:7" x14ac:dyDescent="0.35">
      <c r="B4442" s="191">
        <v>35478</v>
      </c>
      <c r="C4442" s="72">
        <v>13.47</v>
      </c>
      <c r="D4442" s="192">
        <f t="shared" si="140"/>
        <v>0.33366336633663374</v>
      </c>
      <c r="E4442">
        <v>-2.9607698001479221E-3</v>
      </c>
      <c r="F4442">
        <v>4439</v>
      </c>
      <c r="G4442">
        <f t="shared" ca="1" si="141"/>
        <v>-1.7777053241092671E-2</v>
      </c>
    </row>
    <row r="4443" spans="2:7" x14ac:dyDescent="0.35">
      <c r="B4443" s="191">
        <v>37568</v>
      </c>
      <c r="C4443" s="72">
        <v>10.1</v>
      </c>
      <c r="D4443" s="192">
        <f t="shared" si="140"/>
        <v>-0.98794087446569712</v>
      </c>
      <c r="E4443">
        <v>-2.9615004935835687E-3</v>
      </c>
      <c r="F4443">
        <v>4440</v>
      </c>
      <c r="G4443">
        <f t="shared" ca="1" si="141"/>
        <v>3.2906325482400149E-3</v>
      </c>
    </row>
    <row r="4444" spans="2:7" x14ac:dyDescent="0.35">
      <c r="B4444" s="191">
        <v>45139</v>
      </c>
      <c r="C4444" s="72">
        <v>837.54</v>
      </c>
      <c r="D4444" s="192">
        <f t="shared" si="140"/>
        <v>-0.28159953338365473</v>
      </c>
      <c r="E4444">
        <v>-2.9641798507196171E-3</v>
      </c>
      <c r="F4444">
        <v>4441</v>
      </c>
      <c r="G4444">
        <f t="shared" ca="1" si="141"/>
        <v>7.4700488076206691E-3</v>
      </c>
    </row>
    <row r="4445" spans="2:7" x14ac:dyDescent="0.35">
      <c r="B4445" s="191">
        <v>46017</v>
      </c>
      <c r="C4445" s="72">
        <v>1165.8399999999999</v>
      </c>
      <c r="D4445" s="192">
        <f t="shared" si="140"/>
        <v>17.31929604022627</v>
      </c>
      <c r="E4445">
        <v>-2.967562066517937E-3</v>
      </c>
      <c r="F4445">
        <v>4442</v>
      </c>
      <c r="G4445">
        <f t="shared" ca="1" si="141"/>
        <v>3.2305788360301416E-2</v>
      </c>
    </row>
    <row r="4446" spans="2:7" x14ac:dyDescent="0.35">
      <c r="B4446" s="191">
        <v>39421</v>
      </c>
      <c r="C4446" s="72">
        <v>63.64</v>
      </c>
      <c r="D4446" s="192">
        <f t="shared" si="140"/>
        <v>-0.49683744465528146</v>
      </c>
      <c r="E4446">
        <v>-2.9766567444774461E-3</v>
      </c>
      <c r="F4446">
        <v>4443</v>
      </c>
      <c r="G4446">
        <f t="shared" ca="1" si="141"/>
        <v>-9.8750923565714931E-3</v>
      </c>
    </row>
    <row r="4447" spans="2:7" x14ac:dyDescent="0.35">
      <c r="B4447" s="191">
        <v>41619</v>
      </c>
      <c r="C4447" s="72">
        <v>126.48</v>
      </c>
      <c r="D4447" s="192">
        <f t="shared" si="140"/>
        <v>-0.88814800403261462</v>
      </c>
      <c r="E4447">
        <v>-2.995428030900138E-3</v>
      </c>
      <c r="F4447">
        <v>4444</v>
      </c>
      <c r="G4447">
        <f t="shared" ca="1" si="141"/>
        <v>-2.4601661593425535E-2</v>
      </c>
    </row>
    <row r="4448" spans="2:7" x14ac:dyDescent="0.35">
      <c r="B4448" s="191">
        <v>45488</v>
      </c>
      <c r="C4448" s="72">
        <v>1130.78</v>
      </c>
      <c r="D4448" s="192">
        <f t="shared" si="140"/>
        <v>7.2986936738588</v>
      </c>
      <c r="E4448">
        <v>-2.9977604965703009E-3</v>
      </c>
      <c r="F4448">
        <v>4445</v>
      </c>
      <c r="G4448">
        <f t="shared" ca="1" si="141"/>
        <v>-3.3326272977724669E-2</v>
      </c>
    </row>
    <row r="4449" spans="2:7" x14ac:dyDescent="0.35">
      <c r="B4449" s="191">
        <v>42818</v>
      </c>
      <c r="C4449" s="72">
        <v>136.26</v>
      </c>
      <c r="D4449" s="192">
        <f t="shared" si="140"/>
        <v>-0.87457773768650882</v>
      </c>
      <c r="E4449">
        <v>-2.9999268310528793E-3</v>
      </c>
      <c r="F4449">
        <v>4446</v>
      </c>
      <c r="G4449">
        <f t="shared" ca="1" si="141"/>
        <v>1.2004357133803848E-3</v>
      </c>
    </row>
    <row r="4450" spans="2:7" x14ac:dyDescent="0.35">
      <c r="B4450" s="191">
        <v>45839</v>
      </c>
      <c r="C4450" s="72">
        <v>1086.4100000000001</v>
      </c>
      <c r="D4450" s="192">
        <f t="shared" si="140"/>
        <v>80.869630746043711</v>
      </c>
      <c r="E4450">
        <v>-3.0008809925849977E-3</v>
      </c>
      <c r="F4450">
        <v>4447</v>
      </c>
      <c r="G4450">
        <f t="shared" ca="1" si="141"/>
        <v>-4.3958289313975267E-2</v>
      </c>
    </row>
    <row r="4451" spans="2:7" x14ac:dyDescent="0.35">
      <c r="B4451" s="191">
        <v>37019</v>
      </c>
      <c r="C4451" s="72">
        <v>13.27</v>
      </c>
      <c r="D4451" s="192">
        <f t="shared" si="140"/>
        <v>-0.78939850817330581</v>
      </c>
      <c r="E4451">
        <v>-3.0052592036063919E-3</v>
      </c>
      <c r="F4451">
        <v>4448</v>
      </c>
      <c r="G4451">
        <f t="shared" ca="1" si="141"/>
        <v>3.1198211566259553E-2</v>
      </c>
    </row>
    <row r="4452" spans="2:7" x14ac:dyDescent="0.35">
      <c r="B4452" s="191">
        <v>39265</v>
      </c>
      <c r="C4452" s="72">
        <v>63.01</v>
      </c>
      <c r="D4452" s="192">
        <f t="shared" si="140"/>
        <v>-0.94274368690310684</v>
      </c>
      <c r="E4452">
        <v>-3.0063291139241777E-3</v>
      </c>
      <c r="F4452">
        <v>4449</v>
      </c>
      <c r="G4452">
        <f t="shared" ca="1" si="141"/>
        <v>2.0066433119522026E-3</v>
      </c>
    </row>
    <row r="4453" spans="2:7" x14ac:dyDescent="0.35">
      <c r="B4453" s="191">
        <v>45806</v>
      </c>
      <c r="C4453" s="72">
        <v>1100.49</v>
      </c>
      <c r="D4453" s="192">
        <f t="shared" si="140"/>
        <v>0.40907810499359787</v>
      </c>
      <c r="E4453">
        <v>-3.0077640173580278E-3</v>
      </c>
      <c r="F4453">
        <v>4450</v>
      </c>
      <c r="G4453">
        <f t="shared" ca="1" si="141"/>
        <v>4.4767592365711616E-2</v>
      </c>
    </row>
    <row r="4454" spans="2:7" x14ac:dyDescent="0.35">
      <c r="B4454" s="191">
        <v>44908</v>
      </c>
      <c r="C4454" s="72">
        <v>781</v>
      </c>
      <c r="D4454" s="192">
        <f t="shared" si="140"/>
        <v>6.6493633692458376</v>
      </c>
      <c r="E4454">
        <v>-3.0253903008795602E-3</v>
      </c>
      <c r="F4454">
        <v>4451</v>
      </c>
      <c r="G4454">
        <f t="shared" ca="1" si="141"/>
        <v>1.8813721624810931E-2</v>
      </c>
    </row>
    <row r="4455" spans="2:7" x14ac:dyDescent="0.35">
      <c r="B4455" s="191">
        <v>42445</v>
      </c>
      <c r="C4455" s="72">
        <v>102.1</v>
      </c>
      <c r="D4455" s="192">
        <f t="shared" si="140"/>
        <v>0.94069568523094449</v>
      </c>
      <c r="E4455">
        <v>-3.0270481398301241E-3</v>
      </c>
      <c r="F4455">
        <v>4452</v>
      </c>
      <c r="G4455">
        <f t="shared" ca="1" si="141"/>
        <v>-6.1561276764268164E-3</v>
      </c>
    </row>
    <row r="4456" spans="2:7" x14ac:dyDescent="0.35">
      <c r="B4456" s="191">
        <v>39113</v>
      </c>
      <c r="C4456" s="72">
        <v>52.61</v>
      </c>
      <c r="D4456" s="192">
        <f t="shared" si="140"/>
        <v>2.2040194884287452</v>
      </c>
      <c r="E4456">
        <v>-3.0320257722191712E-3</v>
      </c>
      <c r="F4456">
        <v>4453</v>
      </c>
      <c r="G4456">
        <f t="shared" ca="1" si="141"/>
        <v>-1.3813761071421857E-2</v>
      </c>
    </row>
    <row r="4457" spans="2:7" x14ac:dyDescent="0.35">
      <c r="B4457" s="191">
        <v>37868</v>
      </c>
      <c r="C4457" s="72">
        <v>16.420000000000002</v>
      </c>
      <c r="D4457" s="192">
        <f t="shared" si="140"/>
        <v>-0.91061026729816541</v>
      </c>
      <c r="E4457">
        <v>-3.0358227079536615E-3</v>
      </c>
      <c r="F4457">
        <v>4454</v>
      </c>
      <c r="G4457">
        <f t="shared" ca="1" si="141"/>
        <v>-2.9562544091850558E-3</v>
      </c>
    </row>
    <row r="4458" spans="2:7" x14ac:dyDescent="0.35">
      <c r="B4458" s="191">
        <v>43550</v>
      </c>
      <c r="C4458" s="72">
        <v>183.69</v>
      </c>
      <c r="D4458" s="192">
        <f t="shared" si="140"/>
        <v>-0.7654442373011211</v>
      </c>
      <c r="E4458">
        <v>-3.0393487109905415E-3</v>
      </c>
      <c r="F4458">
        <v>4455</v>
      </c>
      <c r="G4458">
        <f t="shared" ca="1" si="141"/>
        <v>-6.7372852046581186E-3</v>
      </c>
    </row>
    <row r="4459" spans="2:7" x14ac:dyDescent="0.35">
      <c r="B4459" s="191">
        <v>44480</v>
      </c>
      <c r="C4459" s="72">
        <v>783.14</v>
      </c>
      <c r="D4459" s="192">
        <f t="shared" si="140"/>
        <v>5.1562770222466785</v>
      </c>
      <c r="E4459">
        <v>-3.0425317938207463E-3</v>
      </c>
      <c r="F4459">
        <v>4456</v>
      </c>
      <c r="G4459">
        <f t="shared" ca="1" si="141"/>
        <v>-3.4455671528960334E-2</v>
      </c>
    </row>
    <row r="4460" spans="2:7" x14ac:dyDescent="0.35">
      <c r="B4460" s="191">
        <v>41660</v>
      </c>
      <c r="C4460" s="72">
        <v>127.21</v>
      </c>
      <c r="D4460" s="192">
        <f t="shared" si="140"/>
        <v>6.8042944785276065</v>
      </c>
      <c r="E4460">
        <v>-3.05642633228842E-3</v>
      </c>
      <c r="F4460">
        <v>4457</v>
      </c>
      <c r="G4460">
        <f t="shared" ca="1" si="141"/>
        <v>-1.1995429067288694E-2</v>
      </c>
    </row>
    <row r="4461" spans="2:7" x14ac:dyDescent="0.35">
      <c r="B4461" s="191">
        <v>36047</v>
      </c>
      <c r="C4461" s="72">
        <v>16.3</v>
      </c>
      <c r="D4461" s="192">
        <f t="shared" si="140"/>
        <v>-0.58226550486929773</v>
      </c>
      <c r="E4461">
        <v>-3.0581039755351869E-3</v>
      </c>
      <c r="F4461">
        <v>4458</v>
      </c>
      <c r="G4461">
        <f t="shared" ca="1" si="141"/>
        <v>3.9785294068453913E-3</v>
      </c>
    </row>
    <row r="4462" spans="2:7" x14ac:dyDescent="0.35">
      <c r="B4462" s="191">
        <v>38484</v>
      </c>
      <c r="C4462" s="72">
        <v>39.020000000000003</v>
      </c>
      <c r="D4462" s="192">
        <f t="shared" si="140"/>
        <v>-0.79945520892223876</v>
      </c>
      <c r="E4462">
        <v>-3.0659172202349705E-3</v>
      </c>
      <c r="F4462">
        <v>4459</v>
      </c>
      <c r="G4462">
        <f t="shared" ca="1" si="141"/>
        <v>3.23439664821158E-4</v>
      </c>
    </row>
    <row r="4463" spans="2:7" x14ac:dyDescent="0.35">
      <c r="B4463" s="191">
        <v>43024</v>
      </c>
      <c r="C4463" s="72">
        <v>194.57</v>
      </c>
      <c r="D4463" s="192">
        <f t="shared" si="140"/>
        <v>11.010493827160493</v>
      </c>
      <c r="E4463">
        <v>-3.0742429676692273E-3</v>
      </c>
      <c r="F4463">
        <v>4460</v>
      </c>
      <c r="G4463">
        <f t="shared" ca="1" si="141"/>
        <v>-1.0625418577210666E-2</v>
      </c>
    </row>
    <row r="4464" spans="2:7" x14ac:dyDescent="0.35">
      <c r="B4464" s="191">
        <v>35100</v>
      </c>
      <c r="C4464" s="72">
        <v>16.2</v>
      </c>
      <c r="D4464" s="192">
        <f t="shared" si="140"/>
        <v>-0.93399608865710559</v>
      </c>
      <c r="E4464">
        <v>-3.0769230769230882E-3</v>
      </c>
      <c r="F4464">
        <v>4461</v>
      </c>
      <c r="G4464">
        <f t="shared" ca="1" si="141"/>
        <v>-8.7560676789359814E-3</v>
      </c>
    </row>
    <row r="4465" spans="2:7" x14ac:dyDescent="0.35">
      <c r="B4465" s="191">
        <v>43641</v>
      </c>
      <c r="C4465" s="72">
        <v>245.44</v>
      </c>
      <c r="D4465" s="192">
        <f t="shared" si="140"/>
        <v>0.81002949852507378</v>
      </c>
      <c r="E4465">
        <v>-3.0869212022744952E-3</v>
      </c>
      <c r="F4465">
        <v>4462</v>
      </c>
      <c r="G4465">
        <f t="shared" ca="1" si="141"/>
        <v>1.4053359999867808E-2</v>
      </c>
    </row>
    <row r="4466" spans="2:7" x14ac:dyDescent="0.35">
      <c r="B4466" s="191">
        <v>41269</v>
      </c>
      <c r="C4466" s="72">
        <v>135.6</v>
      </c>
      <c r="D4466" s="192">
        <f t="shared" si="140"/>
        <v>7.7987121392797398E-2</v>
      </c>
      <c r="E4466">
        <v>-3.0877812086459455E-3</v>
      </c>
      <c r="F4466">
        <v>4463</v>
      </c>
      <c r="G4466">
        <f t="shared" ca="1" si="141"/>
        <v>3.6923166006119036E-2</v>
      </c>
    </row>
    <row r="4467" spans="2:7" x14ac:dyDescent="0.35">
      <c r="B4467" s="191">
        <v>41614</v>
      </c>
      <c r="C4467" s="72">
        <v>125.79</v>
      </c>
      <c r="D4467" s="192">
        <f t="shared" si="140"/>
        <v>-7.1180683748061746E-2</v>
      </c>
      <c r="E4467">
        <v>-3.0908226343319134E-3</v>
      </c>
      <c r="F4467">
        <v>4464</v>
      </c>
      <c r="G4467">
        <f t="shared" ca="1" si="141"/>
        <v>3.378333237426253E-2</v>
      </c>
    </row>
    <row r="4468" spans="2:7" x14ac:dyDescent="0.35">
      <c r="B4468" s="191">
        <v>41274</v>
      </c>
      <c r="C4468" s="72">
        <v>135.43</v>
      </c>
      <c r="D4468" s="192">
        <f t="shared" si="140"/>
        <v>1.8493860038466536E-3</v>
      </c>
      <c r="E4468">
        <v>-3.0916451969082992E-3</v>
      </c>
      <c r="F4468">
        <v>4465</v>
      </c>
      <c r="G4468">
        <f t="shared" ca="1" si="141"/>
        <v>-1.2468545731675072E-2</v>
      </c>
    </row>
    <row r="4469" spans="2:7" x14ac:dyDescent="0.35">
      <c r="B4469" s="191">
        <v>41270</v>
      </c>
      <c r="C4469" s="72">
        <v>135.18</v>
      </c>
      <c r="D4469" s="192">
        <f t="shared" si="140"/>
        <v>7.4067164179104488</v>
      </c>
      <c r="E4469">
        <v>-3.0973451327432899E-3</v>
      </c>
      <c r="F4469">
        <v>4466</v>
      </c>
      <c r="G4469">
        <f t="shared" ca="1" si="141"/>
        <v>-2.1357624709707614E-2</v>
      </c>
    </row>
    <row r="4470" spans="2:7" x14ac:dyDescent="0.35">
      <c r="B4470" s="191">
        <v>36077</v>
      </c>
      <c r="C4470" s="72">
        <v>16.079999999999998</v>
      </c>
      <c r="D4470" s="192">
        <f t="shared" si="140"/>
        <v>-0.85686309417838702</v>
      </c>
      <c r="E4470">
        <v>-3.0998140111593298E-3</v>
      </c>
      <c r="F4470">
        <v>4467</v>
      </c>
      <c r="G4470">
        <f t="shared" ca="1" si="141"/>
        <v>-1.1588872912238863E-2</v>
      </c>
    </row>
    <row r="4471" spans="2:7" x14ac:dyDescent="0.35">
      <c r="B4471" s="191">
        <v>42171</v>
      </c>
      <c r="C4471" s="72">
        <v>112.34</v>
      </c>
      <c r="D4471" s="192">
        <f t="shared" si="140"/>
        <v>-0.89609212412708694</v>
      </c>
      <c r="E4471">
        <v>-3.1058656491258496E-3</v>
      </c>
      <c r="F4471">
        <v>4468</v>
      </c>
      <c r="G4471">
        <f t="shared" ca="1" si="141"/>
        <v>-2.9369827688124392E-2</v>
      </c>
    </row>
    <row r="4472" spans="2:7" x14ac:dyDescent="0.35">
      <c r="B4472" s="191">
        <v>46125</v>
      </c>
      <c r="C4472" s="72">
        <v>1081.1500000000001</v>
      </c>
      <c r="D4472" s="192">
        <f t="shared" si="140"/>
        <v>9.2323490441037297</v>
      </c>
      <c r="E4472">
        <v>-3.107365470438439E-3</v>
      </c>
      <c r="F4472">
        <v>4469</v>
      </c>
      <c r="G4472">
        <f t="shared" ca="1" si="141"/>
        <v>-1.9728050592872901E-2</v>
      </c>
    </row>
    <row r="4473" spans="2:7" x14ac:dyDescent="0.35">
      <c r="B4473" s="191">
        <v>40471</v>
      </c>
      <c r="C4473" s="72">
        <v>105.66</v>
      </c>
      <c r="D4473" s="192">
        <f t="shared" si="140"/>
        <v>0.73697188887062315</v>
      </c>
      <c r="E4473">
        <v>-3.1135012737050216E-3</v>
      </c>
      <c r="F4473">
        <v>4470</v>
      </c>
      <c r="G4473">
        <f t="shared" ca="1" si="141"/>
        <v>2.048938277607134E-2</v>
      </c>
    </row>
    <row r="4474" spans="2:7" x14ac:dyDescent="0.35">
      <c r="B4474" s="191">
        <v>39534</v>
      </c>
      <c r="C4474" s="72">
        <v>60.83</v>
      </c>
      <c r="D4474" s="192">
        <f t="shared" si="140"/>
        <v>-0.51258012820512822</v>
      </c>
      <c r="E4474">
        <v>-3.1137332022288522E-3</v>
      </c>
      <c r="F4474">
        <v>4471</v>
      </c>
      <c r="G4474">
        <f t="shared" ca="1" si="141"/>
        <v>-1.5598603681768572E-3</v>
      </c>
    </row>
    <row r="4475" spans="2:7" x14ac:dyDescent="0.35">
      <c r="B4475" s="191">
        <v>41605</v>
      </c>
      <c r="C4475" s="72">
        <v>124.8</v>
      </c>
      <c r="D4475" s="192">
        <f t="shared" si="140"/>
        <v>0.14748069143067299</v>
      </c>
      <c r="E4475">
        <v>-3.1152647975077885E-3</v>
      </c>
      <c r="F4475">
        <v>4472</v>
      </c>
      <c r="G4475">
        <f t="shared" ca="1" si="141"/>
        <v>-5.73218640258032E-3</v>
      </c>
    </row>
    <row r="4476" spans="2:7" x14ac:dyDescent="0.35">
      <c r="B4476" s="191">
        <v>41148</v>
      </c>
      <c r="C4476" s="72">
        <v>108.76</v>
      </c>
      <c r="D4476" s="192">
        <f t="shared" si="140"/>
        <v>1.6194605009633909</v>
      </c>
      <c r="E4476">
        <v>-3.1164069660860605E-3</v>
      </c>
      <c r="F4476">
        <v>4473</v>
      </c>
      <c r="G4476">
        <f t="shared" ca="1" si="141"/>
        <v>-1.1840822706767054E-2</v>
      </c>
    </row>
    <row r="4477" spans="2:7" x14ac:dyDescent="0.35">
      <c r="B4477" s="191">
        <v>39889</v>
      </c>
      <c r="C4477" s="72">
        <v>41.52</v>
      </c>
      <c r="D4477" s="192">
        <f t="shared" si="140"/>
        <v>-0.66615743346466183</v>
      </c>
      <c r="E4477">
        <v>-3.1212484993996537E-3</v>
      </c>
      <c r="F4477">
        <v>4474</v>
      </c>
      <c r="G4477">
        <f t="shared" ca="1" si="141"/>
        <v>-4.6717627830144984E-4</v>
      </c>
    </row>
    <row r="4478" spans="2:7" x14ac:dyDescent="0.35">
      <c r="B4478" s="191">
        <v>41771</v>
      </c>
      <c r="C4478" s="72">
        <v>124.37</v>
      </c>
      <c r="D4478" s="192">
        <f t="shared" si="140"/>
        <v>0.11532597973275949</v>
      </c>
      <c r="E4478">
        <v>-3.1260019236934999E-3</v>
      </c>
      <c r="F4478">
        <v>4475</v>
      </c>
      <c r="G4478">
        <f t="shared" ca="1" si="141"/>
        <v>-3.6689411301826909E-2</v>
      </c>
    </row>
    <row r="4479" spans="2:7" x14ac:dyDescent="0.35">
      <c r="B4479" s="191">
        <v>42538</v>
      </c>
      <c r="C4479" s="72">
        <v>111.51</v>
      </c>
      <c r="D4479" s="192">
        <f t="shared" si="140"/>
        <v>3.3763736263736268</v>
      </c>
      <c r="E4479">
        <v>-3.1289111389235513E-3</v>
      </c>
      <c r="F4479">
        <v>4476</v>
      </c>
      <c r="G4479">
        <f t="shared" ca="1" si="141"/>
        <v>1.7014517288241808E-3</v>
      </c>
    </row>
    <row r="4480" spans="2:7" x14ac:dyDescent="0.35">
      <c r="B4480" s="191">
        <v>35853</v>
      </c>
      <c r="C4480" s="72">
        <v>25.48</v>
      </c>
      <c r="D4480" s="192">
        <f t="shared" si="140"/>
        <v>-0.81338801816317563</v>
      </c>
      <c r="E4480">
        <v>-3.12989045383405E-3</v>
      </c>
      <c r="F4480">
        <v>4477</v>
      </c>
      <c r="G4480">
        <f t="shared" ca="1" si="141"/>
        <v>3.6931227175807813E-3</v>
      </c>
    </row>
    <row r="4481" spans="2:7" x14ac:dyDescent="0.35">
      <c r="B4481" s="191">
        <v>41842</v>
      </c>
      <c r="C4481" s="72">
        <v>136.54</v>
      </c>
      <c r="D4481" s="192">
        <f t="shared" si="140"/>
        <v>4.3968379446640311</v>
      </c>
      <c r="E4481">
        <v>-3.139373585456684E-3</v>
      </c>
      <c r="F4481">
        <v>4478</v>
      </c>
      <c r="G4481">
        <f t="shared" ca="1" si="141"/>
        <v>-1.4900065020427981E-2</v>
      </c>
    </row>
    <row r="4482" spans="2:7" x14ac:dyDescent="0.35">
      <c r="B4482" s="191">
        <v>35874</v>
      </c>
      <c r="C4482" s="72">
        <v>25.3</v>
      </c>
      <c r="D4482" s="192">
        <f t="shared" si="140"/>
        <v>-0.81815568173650544</v>
      </c>
      <c r="E4482">
        <v>-3.1520882584711307E-3</v>
      </c>
      <c r="F4482">
        <v>4479</v>
      </c>
      <c r="G4482">
        <f t="shared" ca="1" si="141"/>
        <v>8.6583370099329593E-3</v>
      </c>
    </row>
    <row r="4483" spans="2:7" x14ac:dyDescent="0.35">
      <c r="B4483" s="191">
        <v>41961</v>
      </c>
      <c r="C4483" s="72">
        <v>139.13</v>
      </c>
      <c r="D4483" s="192">
        <f t="shared" si="140"/>
        <v>-0.87317460028076055</v>
      </c>
      <c r="E4483">
        <v>-3.1525399441140189E-3</v>
      </c>
      <c r="F4483">
        <v>4480</v>
      </c>
      <c r="G4483">
        <f t="shared" ca="1" si="141"/>
        <v>1.2006694604589664E-3</v>
      </c>
    </row>
    <row r="4484" spans="2:7" x14ac:dyDescent="0.35">
      <c r="B4484" s="191">
        <v>45807</v>
      </c>
      <c r="C4484" s="72">
        <v>1097.02</v>
      </c>
      <c r="D4484" s="192">
        <f t="shared" ref="D4484:D4547" si="142">C4484/C4485-1</f>
        <v>85.789556962025316</v>
      </c>
      <c r="E4484">
        <v>-3.153140873610849E-3</v>
      </c>
      <c r="F4484">
        <v>4481</v>
      </c>
      <c r="G4484">
        <f t="shared" ca="1" si="141"/>
        <v>-1.0947527818701912E-2</v>
      </c>
    </row>
    <row r="4485" spans="2:7" x14ac:dyDescent="0.35">
      <c r="B4485" s="191">
        <v>36992</v>
      </c>
      <c r="C4485" s="72">
        <v>12.64</v>
      </c>
      <c r="D4485" s="192">
        <f t="shared" si="142"/>
        <v>-0.90883519653804545</v>
      </c>
      <c r="E4485">
        <v>-3.154574132492094E-3</v>
      </c>
      <c r="F4485">
        <v>4482</v>
      </c>
      <c r="G4485">
        <f t="shared" ref="G4485:G4548" ca="1" si="143">_xlfn.NORM.INV(RAND(),M$5,M$6)</f>
        <v>-2.1899508175982269E-2</v>
      </c>
    </row>
    <row r="4486" spans="2:7" x14ac:dyDescent="0.35">
      <c r="B4486" s="191">
        <v>41913</v>
      </c>
      <c r="C4486" s="72">
        <v>138.65</v>
      </c>
      <c r="D4486" s="192">
        <f t="shared" si="142"/>
        <v>1.200793650793651</v>
      </c>
      <c r="E4486">
        <v>-3.1634193687539724E-3</v>
      </c>
      <c r="F4486">
        <v>4483</v>
      </c>
      <c r="G4486">
        <f t="shared" ca="1" si="143"/>
        <v>1.8072648341166779E-2</v>
      </c>
    </row>
    <row r="4487" spans="2:7" x14ac:dyDescent="0.35">
      <c r="B4487" s="191">
        <v>38793</v>
      </c>
      <c r="C4487" s="72">
        <v>63</v>
      </c>
      <c r="D4487" s="192">
        <f t="shared" si="142"/>
        <v>0.82238935493202203</v>
      </c>
      <c r="E4487">
        <v>-3.1645569620253333E-3</v>
      </c>
      <c r="F4487">
        <v>4484</v>
      </c>
      <c r="G4487">
        <f t="shared" ca="1" si="143"/>
        <v>-7.0568467795110203E-3</v>
      </c>
    </row>
    <row r="4488" spans="2:7" x14ac:dyDescent="0.35">
      <c r="B4488" s="191">
        <v>38385</v>
      </c>
      <c r="C4488" s="72">
        <v>34.57</v>
      </c>
      <c r="D4488" s="192">
        <f t="shared" si="142"/>
        <v>-0.74972851661478312</v>
      </c>
      <c r="E4488">
        <v>-3.1718569780853079E-3</v>
      </c>
      <c r="F4488">
        <v>4485</v>
      </c>
      <c r="G4488">
        <f t="shared" ca="1" si="143"/>
        <v>-3.5307874755727192E-2</v>
      </c>
    </row>
    <row r="4489" spans="2:7" x14ac:dyDescent="0.35">
      <c r="B4489" s="191">
        <v>42033</v>
      </c>
      <c r="C4489" s="72">
        <v>138.13</v>
      </c>
      <c r="D4489" s="192">
        <f t="shared" si="142"/>
        <v>1.2107874519846353</v>
      </c>
      <c r="E4489">
        <v>-3.1752904669120063E-3</v>
      </c>
      <c r="F4489">
        <v>4486</v>
      </c>
      <c r="G4489">
        <f t="shared" ca="1" si="143"/>
        <v>6.4557829935468186E-2</v>
      </c>
    </row>
    <row r="4490" spans="2:7" x14ac:dyDescent="0.35">
      <c r="B4490" s="191">
        <v>39274</v>
      </c>
      <c r="C4490" s="72">
        <v>62.48</v>
      </c>
      <c r="D4490" s="192">
        <f t="shared" si="142"/>
        <v>0.54730064388311028</v>
      </c>
      <c r="E4490">
        <v>-3.1908104658583403E-3</v>
      </c>
      <c r="F4490">
        <v>4487</v>
      </c>
      <c r="G4490">
        <f t="shared" ca="1" si="143"/>
        <v>9.9766984574127682E-3</v>
      </c>
    </row>
    <row r="4491" spans="2:7" x14ac:dyDescent="0.35">
      <c r="B4491" s="191">
        <v>39750</v>
      </c>
      <c r="C4491" s="72">
        <v>40.380000000000003</v>
      </c>
      <c r="D4491" s="192">
        <f t="shared" si="142"/>
        <v>-0.67443360477303882</v>
      </c>
      <c r="E4491">
        <v>-3.2090841767463685E-3</v>
      </c>
      <c r="F4491">
        <v>4488</v>
      </c>
      <c r="G4491">
        <f t="shared" ca="1" si="143"/>
        <v>1.8520685359210084E-2</v>
      </c>
    </row>
    <row r="4492" spans="2:7" x14ac:dyDescent="0.35">
      <c r="B4492" s="191">
        <v>42124</v>
      </c>
      <c r="C4492" s="72">
        <v>124.03</v>
      </c>
      <c r="D4492" s="192">
        <f t="shared" si="142"/>
        <v>1.670182992465016</v>
      </c>
      <c r="E4492">
        <v>-3.2146588443301427E-3</v>
      </c>
      <c r="F4492">
        <v>4489</v>
      </c>
      <c r="G4492">
        <f t="shared" ca="1" si="143"/>
        <v>-1.2037887211552876E-2</v>
      </c>
    </row>
    <row r="4493" spans="2:7" x14ac:dyDescent="0.35">
      <c r="B4493" s="191">
        <v>38554</v>
      </c>
      <c r="C4493" s="72">
        <v>46.45</v>
      </c>
      <c r="D4493" s="192">
        <f t="shared" si="142"/>
        <v>1.1464879852125693</v>
      </c>
      <c r="E4493">
        <v>-3.2188841201716833E-3</v>
      </c>
      <c r="F4493">
        <v>4490</v>
      </c>
      <c r="G4493">
        <f t="shared" ca="1" si="143"/>
        <v>-1.2547515838635158E-3</v>
      </c>
    </row>
    <row r="4494" spans="2:7" x14ac:dyDescent="0.35">
      <c r="B4494" s="191">
        <v>36663</v>
      </c>
      <c r="C4494" s="72">
        <v>21.64</v>
      </c>
      <c r="D4494" s="192">
        <f t="shared" si="142"/>
        <v>0.40064724919093853</v>
      </c>
      <c r="E4494">
        <v>-3.2243205895901017E-3</v>
      </c>
      <c r="F4494">
        <v>4491</v>
      </c>
      <c r="G4494">
        <f t="shared" ca="1" si="143"/>
        <v>6.3927591791462001E-3</v>
      </c>
    </row>
    <row r="4495" spans="2:7" x14ac:dyDescent="0.35">
      <c r="B4495" s="191">
        <v>35318</v>
      </c>
      <c r="C4495" s="72">
        <v>15.45</v>
      </c>
      <c r="D4495" s="192">
        <f t="shared" si="142"/>
        <v>1.2961762799741372E-3</v>
      </c>
      <c r="E4495">
        <v>-3.225806451612967E-3</v>
      </c>
      <c r="F4495">
        <v>4492</v>
      </c>
      <c r="G4495">
        <f t="shared" ca="1" si="143"/>
        <v>1.613390440416404E-2</v>
      </c>
    </row>
    <row r="4496" spans="2:7" x14ac:dyDescent="0.35">
      <c r="B4496" s="191">
        <v>35080</v>
      </c>
      <c r="C4496" s="72">
        <v>15.43</v>
      </c>
      <c r="D4496" s="192">
        <f t="shared" si="142"/>
        <v>-0.98568539409232592</v>
      </c>
      <c r="E4496">
        <v>-3.2299741602067611E-3</v>
      </c>
      <c r="F4496">
        <v>4493</v>
      </c>
      <c r="G4496">
        <f t="shared" ca="1" si="143"/>
        <v>-2.105099386262315E-2</v>
      </c>
    </row>
    <row r="4497" spans="2:7" x14ac:dyDescent="0.35">
      <c r="B4497" s="191">
        <v>45408</v>
      </c>
      <c r="C4497" s="72">
        <v>1077.92</v>
      </c>
      <c r="D4497" s="192">
        <f t="shared" si="142"/>
        <v>0.44053028278184647</v>
      </c>
      <c r="E4497">
        <v>-3.2549193667702481E-3</v>
      </c>
      <c r="F4497">
        <v>4494</v>
      </c>
      <c r="G4497">
        <f t="shared" ca="1" si="143"/>
        <v>1.9990366558262893E-2</v>
      </c>
    </row>
    <row r="4498" spans="2:7" x14ac:dyDescent="0.35">
      <c r="B4498" s="191">
        <v>45065</v>
      </c>
      <c r="C4498" s="72">
        <v>748.28</v>
      </c>
      <c r="D4498" s="192">
        <f t="shared" si="142"/>
        <v>-0.31767988547147286</v>
      </c>
      <c r="E4498">
        <v>-3.2634902028693125E-3</v>
      </c>
      <c r="F4498">
        <v>4495</v>
      </c>
      <c r="G4498">
        <f t="shared" ca="1" si="143"/>
        <v>-2.0510380367124589E-2</v>
      </c>
    </row>
    <row r="4499" spans="2:7" x14ac:dyDescent="0.35">
      <c r="B4499" s="191">
        <v>45575</v>
      </c>
      <c r="C4499" s="72">
        <v>1096.67</v>
      </c>
      <c r="D4499" s="192">
        <f t="shared" si="142"/>
        <v>0.48949434310782736</v>
      </c>
      <c r="E4499">
        <v>-3.2719241640687402E-3</v>
      </c>
      <c r="F4499">
        <v>4496</v>
      </c>
      <c r="G4499">
        <f t="shared" ca="1" si="143"/>
        <v>2.0871385934033419E-2</v>
      </c>
    </row>
    <row r="4500" spans="2:7" x14ac:dyDescent="0.35">
      <c r="B4500" s="191">
        <v>44932</v>
      </c>
      <c r="C4500" s="72">
        <v>736.27</v>
      </c>
      <c r="D4500" s="192">
        <f t="shared" si="142"/>
        <v>59.548519736842103</v>
      </c>
      <c r="E4500">
        <v>-3.2760697992393339E-3</v>
      </c>
      <c r="F4500">
        <v>4497</v>
      </c>
      <c r="G4500">
        <f t="shared" ca="1" si="143"/>
        <v>8.2391324105126947E-3</v>
      </c>
    </row>
    <row r="4501" spans="2:7" x14ac:dyDescent="0.35">
      <c r="B4501" s="191">
        <v>36852</v>
      </c>
      <c r="C4501" s="72">
        <v>12.16</v>
      </c>
      <c r="D4501" s="192">
        <f t="shared" si="142"/>
        <v>-0.87422424493173356</v>
      </c>
      <c r="E4501">
        <v>-3.2786885245901232E-3</v>
      </c>
      <c r="F4501">
        <v>4498</v>
      </c>
      <c r="G4501">
        <f t="shared" ca="1" si="143"/>
        <v>-2.8900635191811221E-2</v>
      </c>
    </row>
    <row r="4502" spans="2:7" x14ac:dyDescent="0.35">
      <c r="B4502" s="191">
        <v>40364</v>
      </c>
      <c r="C4502" s="72">
        <v>96.68</v>
      </c>
      <c r="D4502" s="192">
        <f t="shared" si="142"/>
        <v>-0.2188737173790094</v>
      </c>
      <c r="E4502">
        <v>-3.2989690721648701E-3</v>
      </c>
      <c r="F4502">
        <v>4499</v>
      </c>
      <c r="G4502">
        <f t="shared" ca="1" si="143"/>
        <v>5.9916968551296246E-3</v>
      </c>
    </row>
    <row r="4503" spans="2:7" x14ac:dyDescent="0.35">
      <c r="B4503" s="191">
        <v>42593</v>
      </c>
      <c r="C4503" s="72">
        <v>123.77</v>
      </c>
      <c r="D4503" s="192">
        <f t="shared" si="142"/>
        <v>4.1314262023217241</v>
      </c>
      <c r="E4503">
        <v>-3.301658882267744E-3</v>
      </c>
      <c r="F4503">
        <v>4500</v>
      </c>
      <c r="G4503">
        <f t="shared" ca="1" si="143"/>
        <v>-4.0789291796338494E-2</v>
      </c>
    </row>
    <row r="4504" spans="2:7" x14ac:dyDescent="0.35">
      <c r="B4504" s="191">
        <v>36607</v>
      </c>
      <c r="C4504" s="72">
        <v>24.12</v>
      </c>
      <c r="D4504" s="192">
        <f t="shared" si="142"/>
        <v>-0.80469635627530367</v>
      </c>
      <c r="E4504">
        <v>-3.3057851239668423E-3</v>
      </c>
      <c r="F4504">
        <v>4501</v>
      </c>
      <c r="G4504">
        <f t="shared" ca="1" si="143"/>
        <v>-1.1195928121318331E-2</v>
      </c>
    </row>
    <row r="4505" spans="2:7" x14ac:dyDescent="0.35">
      <c r="B4505" s="191">
        <v>42628</v>
      </c>
      <c r="C4505" s="72">
        <v>123.5</v>
      </c>
      <c r="D4505" s="192">
        <f t="shared" si="142"/>
        <v>-0.36902876411383023</v>
      </c>
      <c r="E4505">
        <v>-3.3088531999031501E-3</v>
      </c>
      <c r="F4505">
        <v>4502</v>
      </c>
      <c r="G4505">
        <f t="shared" ca="1" si="143"/>
        <v>-6.5497411595624222E-2</v>
      </c>
    </row>
    <row r="4506" spans="2:7" x14ac:dyDescent="0.35">
      <c r="B4506" s="191">
        <v>43579</v>
      </c>
      <c r="C4506" s="72">
        <v>195.73</v>
      </c>
      <c r="D4506" s="192">
        <f t="shared" si="142"/>
        <v>1.0348269050836887</v>
      </c>
      <c r="E4506">
        <v>-3.3099093594052276E-3</v>
      </c>
      <c r="F4506">
        <v>4503</v>
      </c>
      <c r="G4506">
        <f t="shared" ca="1" si="143"/>
        <v>1.6528719553594671E-2</v>
      </c>
    </row>
    <row r="4507" spans="2:7" x14ac:dyDescent="0.35">
      <c r="B4507" s="191">
        <v>40417</v>
      </c>
      <c r="C4507" s="72">
        <v>96.19</v>
      </c>
      <c r="D4507" s="192">
        <f t="shared" si="142"/>
        <v>0.68754385964912279</v>
      </c>
      <c r="E4507">
        <v>-3.3157185783857512E-3</v>
      </c>
      <c r="F4507">
        <v>4504</v>
      </c>
      <c r="G4507">
        <f t="shared" ca="1" si="143"/>
        <v>2.3445654139539925E-2</v>
      </c>
    </row>
    <row r="4508" spans="2:7" x14ac:dyDescent="0.35">
      <c r="B4508" s="191">
        <v>39988</v>
      </c>
      <c r="C4508" s="72">
        <v>57</v>
      </c>
      <c r="D4508" s="192">
        <f t="shared" si="142"/>
        <v>1.3779724655819776</v>
      </c>
      <c r="E4508">
        <v>-3.3222591362125353E-3</v>
      </c>
      <c r="F4508">
        <v>4505</v>
      </c>
      <c r="G4508">
        <f t="shared" ca="1" si="143"/>
        <v>4.8162411810165331E-3</v>
      </c>
    </row>
    <row r="4509" spans="2:7" x14ac:dyDescent="0.35">
      <c r="B4509" s="191">
        <v>35699</v>
      </c>
      <c r="C4509" s="72">
        <v>23.97</v>
      </c>
      <c r="D4509" s="192">
        <f t="shared" si="142"/>
        <v>1.0025062656641603</v>
      </c>
      <c r="E4509">
        <v>-3.3264033264034376E-3</v>
      </c>
      <c r="F4509">
        <v>4506</v>
      </c>
      <c r="G4509">
        <f t="shared" ca="1" si="143"/>
        <v>1.6389832706143043E-2</v>
      </c>
    </row>
    <row r="4510" spans="2:7" x14ac:dyDescent="0.35">
      <c r="B4510" s="191">
        <v>37223</v>
      </c>
      <c r="C4510" s="72">
        <v>11.97</v>
      </c>
      <c r="D4510" s="192">
        <f t="shared" si="142"/>
        <v>-0.78929765886287628</v>
      </c>
      <c r="E4510">
        <v>-3.3305578684429404E-3</v>
      </c>
      <c r="F4510">
        <v>4507</v>
      </c>
      <c r="G4510">
        <f t="shared" ca="1" si="143"/>
        <v>-1.8404667604526543E-2</v>
      </c>
    </row>
    <row r="4511" spans="2:7" x14ac:dyDescent="0.35">
      <c r="B4511" s="191">
        <v>39331</v>
      </c>
      <c r="C4511" s="72">
        <v>56.81</v>
      </c>
      <c r="D4511" s="192">
        <f t="shared" si="142"/>
        <v>2.8153122901276024</v>
      </c>
      <c r="E4511">
        <v>-3.3333333333332993E-3</v>
      </c>
      <c r="F4511">
        <v>4508</v>
      </c>
      <c r="G4511">
        <f t="shared" ca="1" si="143"/>
        <v>8.9380414294482225E-3</v>
      </c>
    </row>
    <row r="4512" spans="2:7" x14ac:dyDescent="0.35">
      <c r="B4512" s="191">
        <v>37764</v>
      </c>
      <c r="C4512" s="72">
        <v>14.89</v>
      </c>
      <c r="D4512" s="192">
        <f t="shared" si="142"/>
        <v>-0.7497899512686943</v>
      </c>
      <c r="E4512">
        <v>-3.3467202141900243E-3</v>
      </c>
      <c r="F4512">
        <v>4509</v>
      </c>
      <c r="G4512">
        <f t="shared" ca="1" si="143"/>
        <v>-3.7096581139509734E-3</v>
      </c>
    </row>
    <row r="4513" spans="2:7" x14ac:dyDescent="0.35">
      <c r="B4513" s="191">
        <v>39338</v>
      </c>
      <c r="C4513" s="72">
        <v>59.51</v>
      </c>
      <c r="D4513" s="192">
        <f t="shared" si="142"/>
        <v>-0.47331622267457296</v>
      </c>
      <c r="E4513">
        <v>-3.3495226930162492E-3</v>
      </c>
      <c r="F4513">
        <v>4510</v>
      </c>
      <c r="G4513">
        <f t="shared" ca="1" si="143"/>
        <v>2.1766336180827132E-2</v>
      </c>
    </row>
    <row r="4514" spans="2:7" x14ac:dyDescent="0.35">
      <c r="B4514" s="191">
        <v>41451</v>
      </c>
      <c r="C4514" s="72">
        <v>112.99</v>
      </c>
      <c r="D4514" s="192">
        <f t="shared" si="142"/>
        <v>0.18986941870261176</v>
      </c>
      <c r="E4514">
        <v>-3.3518567522272669E-3</v>
      </c>
      <c r="F4514">
        <v>4511</v>
      </c>
      <c r="G4514">
        <f t="shared" ca="1" si="143"/>
        <v>-3.075363186860957E-2</v>
      </c>
    </row>
    <row r="4515" spans="2:7" x14ac:dyDescent="0.35">
      <c r="B4515" s="191">
        <v>40387</v>
      </c>
      <c r="C4515" s="72">
        <v>94.96</v>
      </c>
      <c r="D4515" s="192">
        <f t="shared" si="142"/>
        <v>-0.91926611744501407</v>
      </c>
      <c r="E4515">
        <v>-3.3585222502099388E-3</v>
      </c>
      <c r="F4515">
        <v>4512</v>
      </c>
      <c r="G4515">
        <f t="shared" ca="1" si="143"/>
        <v>-6.971459420732685E-3</v>
      </c>
    </row>
    <row r="4516" spans="2:7" x14ac:dyDescent="0.35">
      <c r="B4516" s="191">
        <v>45539</v>
      </c>
      <c r="C4516" s="72">
        <v>1176.21</v>
      </c>
      <c r="D4516" s="192">
        <f t="shared" si="142"/>
        <v>17.992572259002099</v>
      </c>
      <c r="E4516">
        <v>-3.3723383522992201E-3</v>
      </c>
      <c r="F4516">
        <v>4513</v>
      </c>
      <c r="G4516">
        <f t="shared" ca="1" si="143"/>
        <v>2.1068811278968234E-2</v>
      </c>
    </row>
    <row r="4517" spans="2:7" x14ac:dyDescent="0.35">
      <c r="B4517" s="191">
        <v>38614</v>
      </c>
      <c r="C4517" s="72">
        <v>61.93</v>
      </c>
      <c r="D4517" s="192">
        <f t="shared" si="142"/>
        <v>-0.91129667559476912</v>
      </c>
      <c r="E4517">
        <v>-3.3794657225619806E-3</v>
      </c>
      <c r="F4517">
        <v>4514</v>
      </c>
      <c r="G4517">
        <f t="shared" ca="1" si="143"/>
        <v>1.7155706313157822E-2</v>
      </c>
    </row>
    <row r="4518" spans="2:7" x14ac:dyDescent="0.35">
      <c r="B4518" s="191">
        <v>44966</v>
      </c>
      <c r="C4518" s="72">
        <v>698.17</v>
      </c>
      <c r="D4518" s="192">
        <f t="shared" si="142"/>
        <v>-0.23015768000882131</v>
      </c>
      <c r="E4518">
        <v>-3.3831044622719686E-3</v>
      </c>
      <c r="F4518">
        <v>4515</v>
      </c>
      <c r="G4518">
        <f t="shared" ca="1" si="143"/>
        <v>-8.0934701038606078E-3</v>
      </c>
    </row>
    <row r="4519" spans="2:7" x14ac:dyDescent="0.35">
      <c r="B4519" s="191">
        <v>45251</v>
      </c>
      <c r="C4519" s="72">
        <v>906.9</v>
      </c>
      <c r="D4519" s="192">
        <f t="shared" si="142"/>
        <v>3.7494108405341713</v>
      </c>
      <c r="E4519">
        <v>-3.3846897734016723E-3</v>
      </c>
      <c r="F4519">
        <v>4516</v>
      </c>
      <c r="G4519">
        <f t="shared" ca="1" si="143"/>
        <v>-1.4156450735304315E-2</v>
      </c>
    </row>
    <row r="4520" spans="2:7" x14ac:dyDescent="0.35">
      <c r="B4520" s="191">
        <v>43496</v>
      </c>
      <c r="C4520" s="72">
        <v>190.95</v>
      </c>
      <c r="D4520" s="192">
        <f t="shared" si="142"/>
        <v>0.51259505703422059</v>
      </c>
      <c r="E4520">
        <v>-3.3924843423800422E-3</v>
      </c>
      <c r="F4520">
        <v>4517</v>
      </c>
      <c r="G4520">
        <f t="shared" ca="1" si="143"/>
        <v>-1.4218462056985726E-2</v>
      </c>
    </row>
    <row r="4521" spans="2:7" x14ac:dyDescent="0.35">
      <c r="B4521" s="191">
        <v>41432</v>
      </c>
      <c r="C4521" s="72">
        <v>126.24</v>
      </c>
      <c r="D4521" s="192">
        <f t="shared" si="142"/>
        <v>-0.84411350670519369</v>
      </c>
      <c r="E4521">
        <v>-3.3946475092760942E-3</v>
      </c>
      <c r="F4521">
        <v>4518</v>
      </c>
      <c r="G4521">
        <f t="shared" ca="1" si="143"/>
        <v>-3.6699949676576533E-2</v>
      </c>
    </row>
    <row r="4522" spans="2:7" x14ac:dyDescent="0.35">
      <c r="B4522" s="191">
        <v>44819</v>
      </c>
      <c r="C4522" s="72">
        <v>809.82</v>
      </c>
      <c r="D4522" s="192">
        <f t="shared" si="142"/>
        <v>7.6316350458324465</v>
      </c>
      <c r="E4522">
        <v>-3.3965886435797232E-3</v>
      </c>
      <c r="F4522">
        <v>4519</v>
      </c>
      <c r="G4522">
        <f t="shared" ca="1" si="143"/>
        <v>7.6939824752367452E-3</v>
      </c>
    </row>
    <row r="4523" spans="2:7" x14ac:dyDescent="0.35">
      <c r="B4523" s="191">
        <v>40520</v>
      </c>
      <c r="C4523" s="72">
        <v>93.82</v>
      </c>
      <c r="D4523" s="192">
        <f t="shared" si="142"/>
        <v>-0.57325449169888565</v>
      </c>
      <c r="E4523">
        <v>-3.3991926917358306E-3</v>
      </c>
      <c r="F4523">
        <v>4520</v>
      </c>
      <c r="G4523">
        <f t="shared" ca="1" si="143"/>
        <v>-1.3850385678773882E-2</v>
      </c>
    </row>
    <row r="4524" spans="2:7" x14ac:dyDescent="0.35">
      <c r="B4524" s="191">
        <v>43315</v>
      </c>
      <c r="C4524" s="72">
        <v>219.85</v>
      </c>
      <c r="D4524" s="192">
        <f t="shared" si="142"/>
        <v>0.70823620823620836</v>
      </c>
      <c r="E4524">
        <v>-3.3998186763372074E-3</v>
      </c>
      <c r="F4524">
        <v>4521</v>
      </c>
      <c r="G4524">
        <f t="shared" ca="1" si="143"/>
        <v>-7.2242302405331055E-3</v>
      </c>
    </row>
    <row r="4525" spans="2:7" x14ac:dyDescent="0.35">
      <c r="B4525" s="191">
        <v>42149</v>
      </c>
      <c r="C4525" s="72">
        <v>128.69999999999999</v>
      </c>
      <c r="D4525" s="192">
        <f t="shared" si="142"/>
        <v>1.5905797101449273</v>
      </c>
      <c r="E4525">
        <v>-3.4071550255536653E-3</v>
      </c>
      <c r="F4525">
        <v>4522</v>
      </c>
      <c r="G4525">
        <f t="shared" ca="1" si="143"/>
        <v>-1.9048142552243588E-2</v>
      </c>
    </row>
    <row r="4526" spans="2:7" x14ac:dyDescent="0.35">
      <c r="B4526" s="191">
        <v>39132</v>
      </c>
      <c r="C4526" s="72">
        <v>49.68</v>
      </c>
      <c r="D4526" s="192">
        <f t="shared" si="142"/>
        <v>-0.93706692339848752</v>
      </c>
      <c r="E4526">
        <v>-3.4102306920762437E-3</v>
      </c>
      <c r="F4526">
        <v>4523</v>
      </c>
      <c r="G4526">
        <f t="shared" ca="1" si="143"/>
        <v>3.1386705635611592E-3</v>
      </c>
    </row>
    <row r="4527" spans="2:7" x14ac:dyDescent="0.35">
      <c r="B4527" s="191">
        <v>44813</v>
      </c>
      <c r="C4527" s="72">
        <v>789.41</v>
      </c>
      <c r="D4527" s="192">
        <f t="shared" si="142"/>
        <v>11.909403107113654</v>
      </c>
      <c r="E4527">
        <v>-3.4211988082614164E-3</v>
      </c>
      <c r="F4527">
        <v>4524</v>
      </c>
      <c r="G4527">
        <f t="shared" ca="1" si="143"/>
        <v>-9.9763126053739465E-3</v>
      </c>
    </row>
    <row r="4528" spans="2:7" x14ac:dyDescent="0.35">
      <c r="B4528" s="191">
        <v>38954</v>
      </c>
      <c r="C4528" s="72">
        <v>61.15</v>
      </c>
      <c r="D4528" s="192">
        <f t="shared" si="142"/>
        <v>-0.56221363115693013</v>
      </c>
      <c r="E4528">
        <v>-3.4224250325944894E-3</v>
      </c>
      <c r="F4528">
        <v>4525</v>
      </c>
      <c r="G4528">
        <f t="shared" ca="1" si="143"/>
        <v>-1.9068115935746872E-3</v>
      </c>
    </row>
    <row r="4529" spans="2:7" x14ac:dyDescent="0.35">
      <c r="B4529" s="191">
        <v>41810</v>
      </c>
      <c r="C4529" s="72">
        <v>139.68</v>
      </c>
      <c r="D4529" s="192">
        <f t="shared" si="142"/>
        <v>2.0077519379844966</v>
      </c>
      <c r="E4529">
        <v>-3.424657534246478E-3</v>
      </c>
      <c r="F4529">
        <v>4526</v>
      </c>
      <c r="G4529">
        <f t="shared" ca="1" si="143"/>
        <v>1.2621086625936785E-2</v>
      </c>
    </row>
    <row r="4530" spans="2:7" x14ac:dyDescent="0.35">
      <c r="B4530" s="191">
        <v>39162</v>
      </c>
      <c r="C4530" s="72">
        <v>46.44</v>
      </c>
      <c r="D4530" s="192">
        <f t="shared" si="142"/>
        <v>-0.42836041358936483</v>
      </c>
      <c r="E4530">
        <v>-3.4334763948498104E-3</v>
      </c>
      <c r="F4530">
        <v>4527</v>
      </c>
      <c r="G4530">
        <f t="shared" ca="1" si="143"/>
        <v>1.2760507107510168E-3</v>
      </c>
    </row>
    <row r="4531" spans="2:7" x14ac:dyDescent="0.35">
      <c r="B4531" s="191">
        <v>40574</v>
      </c>
      <c r="C4531" s="72">
        <v>81.239999999999995</v>
      </c>
      <c r="D4531" s="192">
        <f t="shared" si="142"/>
        <v>-0.3484641911941615</v>
      </c>
      <c r="E4531">
        <v>-3.4347399411187585E-3</v>
      </c>
      <c r="F4531">
        <v>4528</v>
      </c>
      <c r="G4531">
        <f t="shared" ca="1" si="143"/>
        <v>2.020105924569205E-2</v>
      </c>
    </row>
    <row r="4532" spans="2:7" x14ac:dyDescent="0.35">
      <c r="B4532" s="191">
        <v>42136</v>
      </c>
      <c r="C4532" s="72">
        <v>124.69</v>
      </c>
      <c r="D4532" s="192">
        <f t="shared" si="142"/>
        <v>0.48493509586757177</v>
      </c>
      <c r="E4532">
        <v>-3.4367007672634342E-3</v>
      </c>
      <c r="F4532">
        <v>4529</v>
      </c>
      <c r="G4532">
        <f t="shared" ca="1" si="143"/>
        <v>-5.2891692144201351E-3</v>
      </c>
    </row>
    <row r="4533" spans="2:7" x14ac:dyDescent="0.35">
      <c r="B4533" s="191">
        <v>40743</v>
      </c>
      <c r="C4533" s="72">
        <v>83.97</v>
      </c>
      <c r="D4533" s="192">
        <f t="shared" si="142"/>
        <v>-0.88110274127775257</v>
      </c>
      <c r="E4533">
        <v>-3.4417279848090176E-3</v>
      </c>
      <c r="F4533">
        <v>4530</v>
      </c>
      <c r="G4533">
        <f t="shared" ca="1" si="143"/>
        <v>-4.0129766282369934E-3</v>
      </c>
    </row>
    <row r="4534" spans="2:7" x14ac:dyDescent="0.35">
      <c r="B4534" s="191">
        <v>44573</v>
      </c>
      <c r="C4534" s="72">
        <v>706.24</v>
      </c>
      <c r="D4534" s="192">
        <f t="shared" si="142"/>
        <v>4.6767140905071942</v>
      </c>
      <c r="E4534">
        <v>-3.4430208274537355E-3</v>
      </c>
      <c r="F4534">
        <v>4531</v>
      </c>
      <c r="G4534">
        <f t="shared" ca="1" si="143"/>
        <v>-3.7396287539329749E-4</v>
      </c>
    </row>
    <row r="4535" spans="2:7" x14ac:dyDescent="0.35">
      <c r="B4535" s="191">
        <v>41766</v>
      </c>
      <c r="C4535" s="72">
        <v>124.41</v>
      </c>
      <c r="D4535" s="192">
        <f t="shared" si="142"/>
        <v>0.30395136778115495</v>
      </c>
      <c r="E4535">
        <v>-3.4444088433195352E-3</v>
      </c>
      <c r="F4535">
        <v>4532</v>
      </c>
      <c r="G4535">
        <f t="shared" ca="1" si="143"/>
        <v>-1.0659368733029915E-2</v>
      </c>
    </row>
    <row r="4536" spans="2:7" x14ac:dyDescent="0.35">
      <c r="B4536" s="191">
        <v>40506</v>
      </c>
      <c r="C4536" s="72">
        <v>95.41</v>
      </c>
      <c r="D4536" s="192">
        <f t="shared" si="142"/>
        <v>-8.2154882154882203E-2</v>
      </c>
      <c r="E4536">
        <v>-3.4468351786086648E-3</v>
      </c>
      <c r="F4536">
        <v>4533</v>
      </c>
      <c r="G4536">
        <f t="shared" ca="1" si="143"/>
        <v>3.054350306972671E-2</v>
      </c>
    </row>
    <row r="4537" spans="2:7" x14ac:dyDescent="0.35">
      <c r="B4537" s="191">
        <v>40429</v>
      </c>
      <c r="C4537" s="72">
        <v>103.95</v>
      </c>
      <c r="D4537" s="192">
        <f t="shared" si="142"/>
        <v>1.254391672088484</v>
      </c>
      <c r="E4537">
        <v>-3.45125107851596E-3</v>
      </c>
      <c r="F4537">
        <v>4534</v>
      </c>
      <c r="G4537">
        <f t="shared" ca="1" si="143"/>
        <v>3.3369716635039841E-2</v>
      </c>
    </row>
    <row r="4538" spans="2:7" x14ac:dyDescent="0.35">
      <c r="B4538" s="191">
        <v>38545</v>
      </c>
      <c r="C4538" s="72">
        <v>46.11</v>
      </c>
      <c r="D4538" s="192">
        <f t="shared" si="142"/>
        <v>-0.91155653591637098</v>
      </c>
      <c r="E4538">
        <v>-3.4579641236223146E-3</v>
      </c>
      <c r="F4538">
        <v>4535</v>
      </c>
      <c r="G4538">
        <f t="shared" ca="1" si="143"/>
        <v>2.8155059635618769E-2</v>
      </c>
    </row>
    <row r="4539" spans="2:7" x14ac:dyDescent="0.35">
      <c r="B4539" s="191">
        <v>44088</v>
      </c>
      <c r="C4539" s="72">
        <v>521.35</v>
      </c>
      <c r="D4539" s="192">
        <f t="shared" si="142"/>
        <v>6.2631652270827534</v>
      </c>
      <c r="E4539">
        <v>-3.4597446287941702E-3</v>
      </c>
      <c r="F4539">
        <v>4536</v>
      </c>
      <c r="G4539">
        <f t="shared" ca="1" si="143"/>
        <v>-1.4516968092336288E-2</v>
      </c>
    </row>
    <row r="4540" spans="2:7" x14ac:dyDescent="0.35">
      <c r="B4540" s="191">
        <v>40087</v>
      </c>
      <c r="C4540" s="72">
        <v>71.78</v>
      </c>
      <c r="D4540" s="192">
        <f t="shared" si="142"/>
        <v>-0.24234747730631201</v>
      </c>
      <c r="E4540">
        <v>-3.4707760655282582E-3</v>
      </c>
      <c r="F4540">
        <v>4537</v>
      </c>
      <c r="G4540">
        <f t="shared" ca="1" si="143"/>
        <v>2.5837788842932027E-2</v>
      </c>
    </row>
    <row r="4541" spans="2:7" x14ac:dyDescent="0.35">
      <c r="B4541" s="191">
        <v>40351</v>
      </c>
      <c r="C4541" s="72">
        <v>94.74</v>
      </c>
      <c r="D4541" s="192">
        <f t="shared" si="142"/>
        <v>-8.286544046466604E-2</v>
      </c>
      <c r="E4541">
        <v>-3.4711265383401413E-3</v>
      </c>
      <c r="F4541">
        <v>4538</v>
      </c>
      <c r="G4541">
        <f t="shared" ca="1" si="143"/>
        <v>1.0581800913555491E-2</v>
      </c>
    </row>
    <row r="4542" spans="2:7" x14ac:dyDescent="0.35">
      <c r="B4542" s="191">
        <v>42439</v>
      </c>
      <c r="C4542" s="72">
        <v>103.3</v>
      </c>
      <c r="D4542" s="192">
        <f t="shared" si="142"/>
        <v>8.02972027972028</v>
      </c>
      <c r="E4542">
        <v>-3.4728921474049823E-3</v>
      </c>
      <c r="F4542">
        <v>4539</v>
      </c>
      <c r="G4542">
        <f t="shared" ca="1" si="143"/>
        <v>-2.6443532570572432E-2</v>
      </c>
    </row>
    <row r="4543" spans="2:7" x14ac:dyDescent="0.35">
      <c r="B4543" s="191">
        <v>37636</v>
      </c>
      <c r="C4543" s="72">
        <v>11.44</v>
      </c>
      <c r="D4543" s="192">
        <f t="shared" si="142"/>
        <v>-0.91110420390084701</v>
      </c>
      <c r="E4543">
        <v>-3.4843205574913716E-3</v>
      </c>
      <c r="F4543">
        <v>4540</v>
      </c>
      <c r="G4543">
        <f t="shared" ca="1" si="143"/>
        <v>-1.8287466112771683E-2</v>
      </c>
    </row>
    <row r="4544" spans="2:7" x14ac:dyDescent="0.35">
      <c r="B4544" s="191">
        <v>42801</v>
      </c>
      <c r="C4544" s="72">
        <v>128.69</v>
      </c>
      <c r="D4544" s="192">
        <f t="shared" si="142"/>
        <v>1.3726032448377579</v>
      </c>
      <c r="E4544">
        <v>-3.4845903670434053E-3</v>
      </c>
      <c r="F4544">
        <v>4541</v>
      </c>
      <c r="G4544">
        <f t="shared" ca="1" si="143"/>
        <v>-2.0899772065949073E-2</v>
      </c>
    </row>
    <row r="4545" spans="2:7" x14ac:dyDescent="0.35">
      <c r="B4545" s="191">
        <v>39925</v>
      </c>
      <c r="C4545" s="72">
        <v>54.24</v>
      </c>
      <c r="D4545" s="192">
        <f t="shared" si="142"/>
        <v>-0.54743429286608258</v>
      </c>
      <c r="E4545">
        <v>-3.4907220282931473E-3</v>
      </c>
      <c r="F4545">
        <v>4542</v>
      </c>
      <c r="G4545">
        <f t="shared" ca="1" si="143"/>
        <v>1.1634306390463523E-3</v>
      </c>
    </row>
    <row r="4546" spans="2:7" x14ac:dyDescent="0.35">
      <c r="B4546" s="191">
        <v>41318</v>
      </c>
      <c r="C4546" s="72">
        <v>119.85</v>
      </c>
      <c r="D4546" s="192">
        <f t="shared" si="142"/>
        <v>-0.78439591278693244</v>
      </c>
      <c r="E4546">
        <v>-3.4921426789723542E-3</v>
      </c>
      <c r="F4546">
        <v>4543</v>
      </c>
      <c r="G4546">
        <f t="shared" ca="1" si="143"/>
        <v>2.2446073694632068E-2</v>
      </c>
    </row>
    <row r="4547" spans="2:7" x14ac:dyDescent="0.35">
      <c r="B4547" s="191">
        <v>44215</v>
      </c>
      <c r="C4547" s="72">
        <v>555.88</v>
      </c>
      <c r="D4547" s="192">
        <f t="shared" si="142"/>
        <v>3.0673154313309432</v>
      </c>
      <c r="E4547">
        <v>-3.495688650664297E-3</v>
      </c>
      <c r="F4547">
        <v>4544</v>
      </c>
      <c r="G4547">
        <f t="shared" ca="1" si="143"/>
        <v>-7.0245300761324209E-3</v>
      </c>
    </row>
    <row r="4548" spans="2:7" x14ac:dyDescent="0.35">
      <c r="B4548" s="191">
        <v>41485</v>
      </c>
      <c r="C4548" s="72">
        <v>136.66999999999999</v>
      </c>
      <c r="D4548" s="192">
        <f t="shared" ref="D4548:D4611" si="144">C4548/C4549-1</f>
        <v>-0.78601177428446167</v>
      </c>
      <c r="E4548">
        <v>-3.4998177178273693E-3</v>
      </c>
      <c r="F4548">
        <v>4545</v>
      </c>
      <c r="G4548">
        <f t="shared" ca="1" si="143"/>
        <v>2.5761719048493837E-3</v>
      </c>
    </row>
    <row r="4549" spans="2:7" x14ac:dyDescent="0.35">
      <c r="B4549" s="191">
        <v>44316</v>
      </c>
      <c r="C4549" s="72">
        <v>638.67999999999995</v>
      </c>
      <c r="D4549" s="192">
        <f t="shared" si="144"/>
        <v>-0.40941707353158763</v>
      </c>
      <c r="E4549">
        <v>-3.5105237701464898E-3</v>
      </c>
      <c r="F4549">
        <v>4546</v>
      </c>
      <c r="G4549">
        <f t="shared" ref="G4549:G4612" ca="1" si="145">_xlfn.NORM.INV(RAND(),M$5,M$6)</f>
        <v>5.8753489226371124E-3</v>
      </c>
    </row>
    <row r="4550" spans="2:7" x14ac:dyDescent="0.35">
      <c r="B4550" s="191">
        <v>45407</v>
      </c>
      <c r="C4550" s="72">
        <v>1081.44</v>
      </c>
      <c r="D4550" s="192">
        <f t="shared" si="144"/>
        <v>17.264482350954232</v>
      </c>
      <c r="E4550">
        <v>-3.5107118175534691E-3</v>
      </c>
      <c r="F4550">
        <v>4547</v>
      </c>
      <c r="G4550">
        <f t="shared" ca="1" si="145"/>
        <v>-4.8687648109950125E-2</v>
      </c>
    </row>
    <row r="4551" spans="2:7" x14ac:dyDescent="0.35">
      <c r="B4551" s="191">
        <v>39526</v>
      </c>
      <c r="C4551" s="72">
        <v>59.21</v>
      </c>
      <c r="D4551" s="192">
        <f t="shared" si="144"/>
        <v>0.10569561157796459</v>
      </c>
      <c r="E4551">
        <v>-3.5341635812857763E-3</v>
      </c>
      <c r="F4551">
        <v>4548</v>
      </c>
      <c r="G4551">
        <f t="shared" ca="1" si="145"/>
        <v>-1.0956376944004611E-2</v>
      </c>
    </row>
    <row r="4552" spans="2:7" x14ac:dyDescent="0.35">
      <c r="B4552" s="191">
        <v>38649</v>
      </c>
      <c r="C4552" s="72">
        <v>53.55</v>
      </c>
      <c r="D4552" s="192">
        <f t="shared" si="144"/>
        <v>2.1761565836298931</v>
      </c>
      <c r="E4552">
        <v>-3.5355414960923648E-3</v>
      </c>
      <c r="F4552">
        <v>4549</v>
      </c>
      <c r="G4552">
        <f t="shared" ca="1" si="145"/>
        <v>1.5788796149502789E-2</v>
      </c>
    </row>
    <row r="4553" spans="2:7" x14ac:dyDescent="0.35">
      <c r="B4553" s="191">
        <v>35207</v>
      </c>
      <c r="C4553" s="72">
        <v>16.86</v>
      </c>
      <c r="D4553" s="192">
        <f t="shared" si="144"/>
        <v>-0.97814306826726127</v>
      </c>
      <c r="E4553">
        <v>-3.5460992907803135E-3</v>
      </c>
      <c r="F4553">
        <v>4550</v>
      </c>
      <c r="G4553">
        <f t="shared" ca="1" si="145"/>
        <v>-3.6821149670800434E-3</v>
      </c>
    </row>
    <row r="4554" spans="2:7" x14ac:dyDescent="0.35">
      <c r="B4554" s="191">
        <v>44901</v>
      </c>
      <c r="C4554" s="72">
        <v>771.38</v>
      </c>
      <c r="D4554" s="192">
        <f t="shared" si="144"/>
        <v>11.596015676028738</v>
      </c>
      <c r="E4554">
        <v>-3.5523749241083147E-3</v>
      </c>
      <c r="F4554">
        <v>4551</v>
      </c>
      <c r="G4554">
        <f t="shared" ca="1" si="145"/>
        <v>2.3595553118509052E-2</v>
      </c>
    </row>
    <row r="4555" spans="2:7" x14ac:dyDescent="0.35">
      <c r="B4555" s="191">
        <v>38937</v>
      </c>
      <c r="C4555" s="72">
        <v>61.24</v>
      </c>
      <c r="D4555" s="192">
        <f t="shared" si="144"/>
        <v>-0.26614739364889151</v>
      </c>
      <c r="E4555">
        <v>-3.5795639440285854E-3</v>
      </c>
      <c r="F4555">
        <v>4552</v>
      </c>
      <c r="G4555">
        <f t="shared" ca="1" si="145"/>
        <v>-4.4657567252446816E-3</v>
      </c>
    </row>
    <row r="4556" spans="2:7" x14ac:dyDescent="0.35">
      <c r="B4556" s="191">
        <v>40192</v>
      </c>
      <c r="C4556" s="72">
        <v>83.45</v>
      </c>
      <c r="D4556" s="192">
        <f t="shared" si="144"/>
        <v>-0.14093061560634135</v>
      </c>
      <c r="E4556">
        <v>-3.5820895522388208E-3</v>
      </c>
      <c r="F4556">
        <v>4553</v>
      </c>
      <c r="G4556">
        <f t="shared" ca="1" si="145"/>
        <v>-3.7236697732467357E-2</v>
      </c>
    </row>
    <row r="4557" spans="2:7" x14ac:dyDescent="0.35">
      <c r="B4557" s="191">
        <v>42432</v>
      </c>
      <c r="C4557" s="72">
        <v>97.14</v>
      </c>
      <c r="D4557" s="192">
        <f t="shared" si="144"/>
        <v>0.21470551456796305</v>
      </c>
      <c r="E4557">
        <v>-3.590111806339058E-3</v>
      </c>
      <c r="F4557">
        <v>4554</v>
      </c>
      <c r="G4557">
        <f t="shared" ca="1" si="145"/>
        <v>1.9823385818934183E-2</v>
      </c>
    </row>
    <row r="4558" spans="2:7" x14ac:dyDescent="0.35">
      <c r="B4558" s="191">
        <v>40624</v>
      </c>
      <c r="C4558" s="72">
        <v>79.97</v>
      </c>
      <c r="D4558" s="192">
        <f t="shared" si="144"/>
        <v>-0.43065641463761928</v>
      </c>
      <c r="E4558">
        <v>-3.6132569150262306E-3</v>
      </c>
      <c r="F4558">
        <v>4555</v>
      </c>
      <c r="G4558">
        <f t="shared" ca="1" si="145"/>
        <v>4.2810213532079186E-2</v>
      </c>
    </row>
    <row r="4559" spans="2:7" x14ac:dyDescent="0.35">
      <c r="B4559" s="191">
        <v>41575</v>
      </c>
      <c r="C4559" s="72">
        <v>140.46</v>
      </c>
      <c r="D4559" s="192">
        <f t="shared" si="144"/>
        <v>0.82178988326848268</v>
      </c>
      <c r="E4559">
        <v>-3.6177910193657681E-3</v>
      </c>
      <c r="F4559">
        <v>4556</v>
      </c>
      <c r="G4559">
        <f t="shared" ca="1" si="145"/>
        <v>3.3589077662625161E-3</v>
      </c>
    </row>
    <row r="4560" spans="2:7" x14ac:dyDescent="0.35">
      <c r="B4560" s="191">
        <v>40249</v>
      </c>
      <c r="C4560" s="72">
        <v>77.099999999999994</v>
      </c>
      <c r="D4560" s="192">
        <f t="shared" si="144"/>
        <v>7.8321678321678245E-2</v>
      </c>
      <c r="E4560">
        <v>-3.6185060739208907E-3</v>
      </c>
      <c r="F4560">
        <v>4557</v>
      </c>
      <c r="G4560">
        <f t="shared" ca="1" si="145"/>
        <v>1.3442053987665917E-2</v>
      </c>
    </row>
    <row r="4561" spans="2:7" x14ac:dyDescent="0.35">
      <c r="B4561" s="191">
        <v>40044</v>
      </c>
      <c r="C4561" s="72">
        <v>71.5</v>
      </c>
      <c r="D4561" s="192">
        <f t="shared" si="144"/>
        <v>1.6056851311953353</v>
      </c>
      <c r="E4561">
        <v>-3.6231884057971175E-3</v>
      </c>
      <c r="F4561">
        <v>4558</v>
      </c>
      <c r="G4561">
        <f t="shared" ca="1" si="145"/>
        <v>1.0095868317850854E-2</v>
      </c>
    </row>
    <row r="4562" spans="2:7" x14ac:dyDescent="0.35">
      <c r="B4562" s="191">
        <v>35656</v>
      </c>
      <c r="C4562" s="72">
        <v>27.44</v>
      </c>
      <c r="D4562" s="192">
        <f t="shared" si="144"/>
        <v>-0.54524361948955913</v>
      </c>
      <c r="E4562">
        <v>-3.6310820624545492E-3</v>
      </c>
      <c r="F4562">
        <v>4559</v>
      </c>
      <c r="G4562">
        <f t="shared" ca="1" si="145"/>
        <v>-9.142222536762246E-3</v>
      </c>
    </row>
    <row r="4563" spans="2:7" x14ac:dyDescent="0.35">
      <c r="B4563" s="191">
        <v>39259</v>
      </c>
      <c r="C4563" s="72">
        <v>60.34</v>
      </c>
      <c r="D4563" s="192">
        <f t="shared" si="144"/>
        <v>4.5004557885141292</v>
      </c>
      <c r="E4563">
        <v>-3.6327608982826831E-3</v>
      </c>
      <c r="F4563">
        <v>4560</v>
      </c>
      <c r="G4563">
        <f t="shared" ca="1" si="145"/>
        <v>3.5799110523337678E-3</v>
      </c>
    </row>
    <row r="4564" spans="2:7" x14ac:dyDescent="0.35">
      <c r="B4564" s="191">
        <v>37258</v>
      </c>
      <c r="C4564" s="72">
        <v>10.97</v>
      </c>
      <c r="D4564" s="192">
        <f t="shared" si="144"/>
        <v>-0.98839141154932852</v>
      </c>
      <c r="E4564">
        <v>-3.6330608537692433E-3</v>
      </c>
      <c r="F4564">
        <v>4561</v>
      </c>
      <c r="G4564">
        <f t="shared" ca="1" si="145"/>
        <v>1.0909387685049976E-2</v>
      </c>
    </row>
    <row r="4565" spans="2:7" x14ac:dyDescent="0.35">
      <c r="B4565" s="191">
        <v>45623</v>
      </c>
      <c r="C4565" s="72">
        <v>944.99</v>
      </c>
      <c r="D4565" s="192">
        <f t="shared" si="144"/>
        <v>11.782226430407141</v>
      </c>
      <c r="E4565">
        <v>-3.6375521909662867E-3</v>
      </c>
      <c r="F4565">
        <v>4562</v>
      </c>
      <c r="G4565">
        <f t="shared" ca="1" si="145"/>
        <v>-7.5641452257532282E-3</v>
      </c>
    </row>
    <row r="4566" spans="2:7" x14ac:dyDescent="0.35">
      <c r="B4566" s="191">
        <v>40072</v>
      </c>
      <c r="C4566" s="72">
        <v>73.930000000000007</v>
      </c>
      <c r="D4566" s="192">
        <f t="shared" si="144"/>
        <v>3.5272504592774041</v>
      </c>
      <c r="E4566">
        <v>-3.638814016172498E-3</v>
      </c>
      <c r="F4566">
        <v>4563</v>
      </c>
      <c r="G4566">
        <f t="shared" ca="1" si="145"/>
        <v>-3.9241904852498788E-2</v>
      </c>
    </row>
    <row r="4567" spans="2:7" x14ac:dyDescent="0.35">
      <c r="B4567" s="191">
        <v>37792</v>
      </c>
      <c r="C4567" s="72">
        <v>16.329999999999998</v>
      </c>
      <c r="D4567" s="192">
        <f t="shared" si="144"/>
        <v>-0.87498086051140711</v>
      </c>
      <c r="E4567">
        <v>-3.6607687614400586E-3</v>
      </c>
      <c r="F4567">
        <v>4564</v>
      </c>
      <c r="G4567">
        <f t="shared" ca="1" si="145"/>
        <v>-4.3747336088106353E-2</v>
      </c>
    </row>
    <row r="4568" spans="2:7" x14ac:dyDescent="0.35">
      <c r="B4568" s="191">
        <v>42116</v>
      </c>
      <c r="C4568" s="72">
        <v>130.62</v>
      </c>
      <c r="D4568" s="192">
        <f t="shared" si="144"/>
        <v>-0.45438596491228067</v>
      </c>
      <c r="E4568">
        <v>-3.6613272311212253E-3</v>
      </c>
      <c r="F4568">
        <v>4565</v>
      </c>
      <c r="G4568">
        <f t="shared" ca="1" si="145"/>
        <v>5.852312610868167E-3</v>
      </c>
    </row>
    <row r="4569" spans="2:7" x14ac:dyDescent="0.35">
      <c r="B4569" s="191">
        <v>43182</v>
      </c>
      <c r="C4569" s="72">
        <v>239.4</v>
      </c>
      <c r="D4569" s="192">
        <f t="shared" si="144"/>
        <v>2.5200705778561976</v>
      </c>
      <c r="E4569">
        <v>-3.6623938738138406E-3</v>
      </c>
      <c r="F4569">
        <v>4566</v>
      </c>
      <c r="G4569">
        <f t="shared" ca="1" si="145"/>
        <v>1.9931151633414378E-2</v>
      </c>
    </row>
    <row r="4570" spans="2:7" x14ac:dyDescent="0.35">
      <c r="B4570" s="191">
        <v>38737</v>
      </c>
      <c r="C4570" s="72">
        <v>68.010000000000005</v>
      </c>
      <c r="D4570" s="192">
        <f t="shared" si="144"/>
        <v>-0.93673488372093017</v>
      </c>
      <c r="E4570">
        <v>-3.6624670377967128E-3</v>
      </c>
      <c r="F4570">
        <v>4567</v>
      </c>
      <c r="G4570">
        <f t="shared" ca="1" si="145"/>
        <v>1.949326285854884E-2</v>
      </c>
    </row>
    <row r="4571" spans="2:7" x14ac:dyDescent="0.35">
      <c r="B4571" s="191">
        <v>45891</v>
      </c>
      <c r="C4571" s="72">
        <v>1075</v>
      </c>
      <c r="D4571" s="192">
        <f t="shared" si="144"/>
        <v>7.4559112719263752</v>
      </c>
      <c r="E4571">
        <v>-3.6794350167289602E-3</v>
      </c>
      <c r="F4571">
        <v>4568</v>
      </c>
      <c r="G4571">
        <f t="shared" ca="1" si="145"/>
        <v>-9.6191148108484056E-5</v>
      </c>
    </row>
    <row r="4572" spans="2:7" x14ac:dyDescent="0.35">
      <c r="B4572" s="191">
        <v>41213</v>
      </c>
      <c r="C4572" s="72">
        <v>127.13</v>
      </c>
      <c r="D4572" s="192">
        <f t="shared" si="144"/>
        <v>10.760407030527288</v>
      </c>
      <c r="E4572">
        <v>-3.6833855799373039E-3</v>
      </c>
      <c r="F4572">
        <v>4569</v>
      </c>
      <c r="G4572">
        <f t="shared" ca="1" si="145"/>
        <v>-2.7906906420239444E-4</v>
      </c>
    </row>
    <row r="4573" spans="2:7" x14ac:dyDescent="0.35">
      <c r="B4573" s="191">
        <v>37123</v>
      </c>
      <c r="C4573" s="72">
        <v>10.81</v>
      </c>
      <c r="D4573" s="192">
        <f t="shared" si="144"/>
        <v>9.2592592592599665E-4</v>
      </c>
      <c r="E4573">
        <v>-3.6866359447004227E-3</v>
      </c>
      <c r="F4573">
        <v>4570</v>
      </c>
      <c r="G4573">
        <f t="shared" ca="1" si="145"/>
        <v>3.2013205975602615E-2</v>
      </c>
    </row>
    <row r="4574" spans="2:7" x14ac:dyDescent="0.35">
      <c r="B4574" s="191">
        <v>37246</v>
      </c>
      <c r="C4574" s="72">
        <v>10.8</v>
      </c>
      <c r="D4574" s="192">
        <f t="shared" si="144"/>
        <v>-0.90904497220818592</v>
      </c>
      <c r="E4574">
        <v>-3.6900369003689537E-3</v>
      </c>
      <c r="F4574">
        <v>4571</v>
      </c>
      <c r="G4574">
        <f t="shared" ca="1" si="145"/>
        <v>-3.9013961698688621E-3</v>
      </c>
    </row>
    <row r="4575" spans="2:7" x14ac:dyDescent="0.35">
      <c r="B4575" s="191">
        <v>42353</v>
      </c>
      <c r="C4575" s="72">
        <v>118.74</v>
      </c>
      <c r="D4575" s="192">
        <f t="shared" si="144"/>
        <v>-0.89264305669828126</v>
      </c>
      <c r="E4575">
        <v>-3.6918946131901942E-3</v>
      </c>
      <c r="F4575">
        <v>4572</v>
      </c>
      <c r="G4575">
        <f t="shared" ca="1" si="145"/>
        <v>-2.1275839723166341E-2</v>
      </c>
    </row>
    <row r="4576" spans="2:7" x14ac:dyDescent="0.35">
      <c r="B4576" s="191">
        <v>45337</v>
      </c>
      <c r="C4576" s="72">
        <v>1106.03</v>
      </c>
      <c r="D4576" s="192">
        <f t="shared" si="144"/>
        <v>-3.5298735281290905E-2</v>
      </c>
      <c r="E4576">
        <v>-3.6932611495952283E-3</v>
      </c>
      <c r="F4576">
        <v>4573</v>
      </c>
      <c r="G4576">
        <f t="shared" ca="1" si="145"/>
        <v>-3.8417881272729269E-4</v>
      </c>
    </row>
    <row r="4577" spans="2:7" x14ac:dyDescent="0.35">
      <c r="B4577" s="191">
        <v>46073</v>
      </c>
      <c r="C4577" s="72">
        <v>1146.5</v>
      </c>
      <c r="D4577" s="192">
        <f t="shared" si="144"/>
        <v>29.475810738968637</v>
      </c>
      <c r="E4577">
        <v>-3.7019013521498723E-3</v>
      </c>
      <c r="F4577">
        <v>4574</v>
      </c>
      <c r="G4577">
        <f t="shared" ca="1" si="145"/>
        <v>1.7222348758750002E-2</v>
      </c>
    </row>
    <row r="4578" spans="2:7" x14ac:dyDescent="0.35">
      <c r="B4578" s="191">
        <v>38467</v>
      </c>
      <c r="C4578" s="72">
        <v>37.619999999999997</v>
      </c>
      <c r="D4578" s="192">
        <f t="shared" si="144"/>
        <v>-0.71398160115562992</v>
      </c>
      <c r="E4578">
        <v>-3.7076271186440302E-3</v>
      </c>
      <c r="F4578">
        <v>4575</v>
      </c>
      <c r="G4578">
        <f t="shared" ca="1" si="145"/>
        <v>-2.2078014007671534E-2</v>
      </c>
    </row>
    <row r="4579" spans="2:7" x14ac:dyDescent="0.35">
      <c r="B4579" s="191">
        <v>42815</v>
      </c>
      <c r="C4579" s="72">
        <v>131.53</v>
      </c>
      <c r="D4579" s="192">
        <f t="shared" si="144"/>
        <v>1.7316718587746625</v>
      </c>
      <c r="E4579">
        <v>-3.711558854719077E-3</v>
      </c>
      <c r="F4579">
        <v>4576</v>
      </c>
      <c r="G4579">
        <f t="shared" ca="1" si="145"/>
        <v>-3.9468239928771673E-2</v>
      </c>
    </row>
    <row r="4580" spans="2:7" x14ac:dyDescent="0.35">
      <c r="B4580" s="191">
        <v>39825</v>
      </c>
      <c r="C4580" s="72">
        <v>48.15</v>
      </c>
      <c r="D4580" s="192">
        <f t="shared" si="144"/>
        <v>-0.9569258570099477</v>
      </c>
      <c r="E4580">
        <v>-3.7243947858472959E-3</v>
      </c>
      <c r="F4580">
        <v>4577</v>
      </c>
      <c r="G4580">
        <f t="shared" ca="1" si="145"/>
        <v>-1.6660693657681743E-2</v>
      </c>
    </row>
    <row r="4581" spans="2:7" x14ac:dyDescent="0.35">
      <c r="B4581" s="191">
        <v>45450</v>
      </c>
      <c r="C4581" s="72">
        <v>1117.8399999999999</v>
      </c>
      <c r="D4581" s="192">
        <f t="shared" si="144"/>
        <v>17.208828799478741</v>
      </c>
      <c r="E4581">
        <v>-3.7254237892373476E-3</v>
      </c>
      <c r="F4581">
        <v>4578</v>
      </c>
      <c r="G4581">
        <f t="shared" ca="1" si="145"/>
        <v>1.0727380367236271E-2</v>
      </c>
    </row>
    <row r="4582" spans="2:7" x14ac:dyDescent="0.35">
      <c r="B4582" s="191">
        <v>38618</v>
      </c>
      <c r="C4582" s="72">
        <v>61.39</v>
      </c>
      <c r="D4582" s="192">
        <f t="shared" si="144"/>
        <v>-0.91561396032935161</v>
      </c>
      <c r="E4582">
        <v>-3.7325543654657123E-3</v>
      </c>
      <c r="F4582">
        <v>4579</v>
      </c>
      <c r="G4582">
        <f t="shared" ca="1" si="145"/>
        <v>7.3856102418316102E-3</v>
      </c>
    </row>
    <row r="4583" spans="2:7" x14ac:dyDescent="0.35">
      <c r="B4583" s="191">
        <v>44714</v>
      </c>
      <c r="C4583" s="72">
        <v>727.49</v>
      </c>
      <c r="D4583" s="192">
        <f t="shared" si="144"/>
        <v>2.0421092247219206</v>
      </c>
      <c r="E4583">
        <v>-3.7385993262304407E-3</v>
      </c>
      <c r="F4583">
        <v>4580</v>
      </c>
      <c r="G4583">
        <f t="shared" ca="1" si="145"/>
        <v>-7.4108117410040843E-3</v>
      </c>
    </row>
    <row r="4584" spans="2:7" x14ac:dyDescent="0.35">
      <c r="B4584" s="191">
        <v>43622</v>
      </c>
      <c r="C4584" s="72">
        <v>239.14</v>
      </c>
      <c r="D4584" s="192">
        <f t="shared" si="144"/>
        <v>-0.7773101027126188</v>
      </c>
      <c r="E4584">
        <v>-3.7493751041492995E-3</v>
      </c>
      <c r="F4584">
        <v>4581</v>
      </c>
      <c r="G4584">
        <f t="shared" ca="1" si="145"/>
        <v>1.5456769495601369E-2</v>
      </c>
    </row>
    <row r="4585" spans="2:7" x14ac:dyDescent="0.35">
      <c r="B4585" s="191">
        <v>45411</v>
      </c>
      <c r="C4585" s="72">
        <v>1073.8699999999999</v>
      </c>
      <c r="D4585" s="192">
        <f t="shared" si="144"/>
        <v>6.827611341934543</v>
      </c>
      <c r="E4585">
        <v>-3.7572361585277436E-3</v>
      </c>
      <c r="F4585">
        <v>4582</v>
      </c>
      <c r="G4585">
        <f t="shared" ca="1" si="145"/>
        <v>1.8958700231249771E-2</v>
      </c>
    </row>
    <row r="4586" spans="2:7" x14ac:dyDescent="0.35">
      <c r="B4586" s="191">
        <v>41561</v>
      </c>
      <c r="C4586" s="72">
        <v>137.19</v>
      </c>
      <c r="D4586" s="192">
        <f t="shared" si="144"/>
        <v>0.21010849431066414</v>
      </c>
      <c r="E4586">
        <v>-3.7760511219229187E-3</v>
      </c>
      <c r="F4586">
        <v>4583</v>
      </c>
      <c r="G4586">
        <f t="shared" ca="1" si="145"/>
        <v>4.3664223181465789E-2</v>
      </c>
    </row>
    <row r="4587" spans="2:7" x14ac:dyDescent="0.35">
      <c r="B4587" s="191">
        <v>41165</v>
      </c>
      <c r="C4587" s="72">
        <v>113.37</v>
      </c>
      <c r="D4587" s="192">
        <f t="shared" si="144"/>
        <v>1.1545039908779935</v>
      </c>
      <c r="E4587">
        <v>-3.7785588752196064E-3</v>
      </c>
      <c r="F4587">
        <v>4584</v>
      </c>
      <c r="G4587">
        <f t="shared" ca="1" si="145"/>
        <v>-2.2696184557003219E-2</v>
      </c>
    </row>
    <row r="4588" spans="2:7" x14ac:dyDescent="0.35">
      <c r="B4588" s="191">
        <v>39073</v>
      </c>
      <c r="C4588" s="72">
        <v>52.62</v>
      </c>
      <c r="D4588" s="192">
        <f t="shared" si="144"/>
        <v>3.0015209125475284</v>
      </c>
      <c r="E4588">
        <v>-3.7864445285876736E-3</v>
      </c>
      <c r="F4588">
        <v>4585</v>
      </c>
      <c r="G4588">
        <f t="shared" ca="1" si="145"/>
        <v>-2.6907213997224452E-2</v>
      </c>
    </row>
    <row r="4589" spans="2:7" x14ac:dyDescent="0.35">
      <c r="B4589" s="191">
        <v>35373</v>
      </c>
      <c r="C4589" s="72">
        <v>13.15</v>
      </c>
      <c r="D4589" s="192">
        <f t="shared" si="144"/>
        <v>0.25</v>
      </c>
      <c r="E4589">
        <v>-3.7878787878786735E-3</v>
      </c>
      <c r="F4589">
        <v>4586</v>
      </c>
      <c r="G4589">
        <f t="shared" ca="1" si="145"/>
        <v>-3.1609841892948548E-2</v>
      </c>
    </row>
    <row r="4590" spans="2:7" x14ac:dyDescent="0.35">
      <c r="B4590" s="191">
        <v>37529</v>
      </c>
      <c r="C4590" s="72">
        <v>10.52</v>
      </c>
      <c r="D4590" s="192">
        <f t="shared" si="144"/>
        <v>-0.89181406828465648</v>
      </c>
      <c r="E4590">
        <v>-3.7878787878788955E-3</v>
      </c>
      <c r="F4590">
        <v>4587</v>
      </c>
      <c r="G4590">
        <f t="shared" ca="1" si="145"/>
        <v>3.7666733100897867E-2</v>
      </c>
    </row>
    <row r="4591" spans="2:7" x14ac:dyDescent="0.35">
      <c r="B4591" s="191">
        <v>40360</v>
      </c>
      <c r="C4591" s="72">
        <v>97.24</v>
      </c>
      <c r="D4591" s="192">
        <f t="shared" si="144"/>
        <v>-0.66649518126007479</v>
      </c>
      <c r="E4591">
        <v>-3.7905952258990849E-3</v>
      </c>
      <c r="F4591">
        <v>4588</v>
      </c>
      <c r="G4591">
        <f t="shared" ca="1" si="145"/>
        <v>4.2002685943070151E-3</v>
      </c>
    </row>
    <row r="4592" spans="2:7" x14ac:dyDescent="0.35">
      <c r="B4592" s="191">
        <v>43110</v>
      </c>
      <c r="C4592" s="72">
        <v>291.57</v>
      </c>
      <c r="D4592" s="192">
        <f t="shared" si="144"/>
        <v>21.274255156608099</v>
      </c>
      <c r="E4592">
        <v>-3.7925379253792579E-3</v>
      </c>
      <c r="F4592">
        <v>4589</v>
      </c>
      <c r="G4592">
        <f t="shared" ca="1" si="145"/>
        <v>1.5385040376723991E-2</v>
      </c>
    </row>
    <row r="4593" spans="2:7" x14ac:dyDescent="0.35">
      <c r="B4593" s="191">
        <v>35377</v>
      </c>
      <c r="C4593" s="72">
        <v>13.09</v>
      </c>
      <c r="D4593" s="192">
        <f t="shared" si="144"/>
        <v>-0.88089171974522296</v>
      </c>
      <c r="E4593">
        <v>-3.8051750380517779E-3</v>
      </c>
      <c r="F4593">
        <v>4590</v>
      </c>
      <c r="G4593">
        <f t="shared" ca="1" si="145"/>
        <v>1.4166112690417145E-2</v>
      </c>
    </row>
    <row r="4594" spans="2:7" x14ac:dyDescent="0.35">
      <c r="B4594" s="191">
        <v>41152</v>
      </c>
      <c r="C4594" s="72">
        <v>109.9</v>
      </c>
      <c r="D4594" s="192">
        <f t="shared" si="144"/>
        <v>-0.10584980880318928</v>
      </c>
      <c r="E4594">
        <v>-3.8071065989846442E-3</v>
      </c>
      <c r="F4594">
        <v>4591</v>
      </c>
      <c r="G4594">
        <f t="shared" ca="1" si="145"/>
        <v>3.0073904603805518E-2</v>
      </c>
    </row>
    <row r="4595" spans="2:7" x14ac:dyDescent="0.35">
      <c r="B4595" s="191">
        <v>41722</v>
      </c>
      <c r="C4595" s="72">
        <v>122.91</v>
      </c>
      <c r="D4595" s="192">
        <f t="shared" si="144"/>
        <v>1.9376195028680687</v>
      </c>
      <c r="E4595">
        <v>-3.8093694277840928E-3</v>
      </c>
      <c r="F4595">
        <v>4592</v>
      </c>
      <c r="G4595">
        <f t="shared" ca="1" si="145"/>
        <v>-1.4062877814898065E-2</v>
      </c>
    </row>
    <row r="4596" spans="2:7" x14ac:dyDescent="0.35">
      <c r="B4596" s="191">
        <v>38519</v>
      </c>
      <c r="C4596" s="72">
        <v>41.84</v>
      </c>
      <c r="D4596" s="192">
        <f t="shared" si="144"/>
        <v>-0.42857142857142849</v>
      </c>
      <c r="E4596">
        <v>-3.8095238095237072E-3</v>
      </c>
      <c r="F4596">
        <v>4593</v>
      </c>
      <c r="G4596">
        <f t="shared" ca="1" si="145"/>
        <v>-1.4140281332996056E-3</v>
      </c>
    </row>
    <row r="4597" spans="2:7" x14ac:dyDescent="0.35">
      <c r="B4597" s="191">
        <v>40079</v>
      </c>
      <c r="C4597" s="72">
        <v>73.22</v>
      </c>
      <c r="D4597" s="192">
        <f t="shared" si="144"/>
        <v>0.21749251745926168</v>
      </c>
      <c r="E4597">
        <v>-3.8095238095238182E-3</v>
      </c>
      <c r="F4597">
        <v>4594</v>
      </c>
      <c r="G4597">
        <f t="shared" ca="1" si="145"/>
        <v>1.2993310620681131E-2</v>
      </c>
    </row>
    <row r="4598" spans="2:7" x14ac:dyDescent="0.35">
      <c r="B4598" s="191">
        <v>38600</v>
      </c>
      <c r="C4598" s="72">
        <v>60.14</v>
      </c>
      <c r="D4598" s="192">
        <f t="shared" si="144"/>
        <v>3.6084291187739463</v>
      </c>
      <c r="E4598">
        <v>-3.8098393241675632E-3</v>
      </c>
      <c r="F4598">
        <v>4595</v>
      </c>
      <c r="G4598">
        <f t="shared" ca="1" si="145"/>
        <v>2.7453904958576816E-2</v>
      </c>
    </row>
    <row r="4599" spans="2:7" x14ac:dyDescent="0.35">
      <c r="B4599" s="191">
        <v>35557</v>
      </c>
      <c r="C4599" s="72">
        <v>13.05</v>
      </c>
      <c r="D4599" s="192">
        <f t="shared" si="144"/>
        <v>1.5349194167306734E-3</v>
      </c>
      <c r="E4599">
        <v>-3.8167938931297218E-3</v>
      </c>
      <c r="F4599">
        <v>4596</v>
      </c>
      <c r="G4599">
        <f t="shared" ca="1" si="145"/>
        <v>-2.6530319981618106E-2</v>
      </c>
    </row>
    <row r="4600" spans="2:7" x14ac:dyDescent="0.35">
      <c r="B4600" s="191">
        <v>36990</v>
      </c>
      <c r="C4600" s="72">
        <v>13.03</v>
      </c>
      <c r="D4600" s="192">
        <f t="shared" si="144"/>
        <v>-0.98894047548316455</v>
      </c>
      <c r="E4600">
        <v>-3.8226299694190669E-3</v>
      </c>
      <c r="F4600">
        <v>4597</v>
      </c>
      <c r="G4600">
        <f t="shared" ca="1" si="145"/>
        <v>7.3398724999588133E-2</v>
      </c>
    </row>
    <row r="4601" spans="2:7" x14ac:dyDescent="0.35">
      <c r="B4601" s="191">
        <v>45565</v>
      </c>
      <c r="C4601" s="72">
        <v>1178.17</v>
      </c>
      <c r="D4601" s="192">
        <f t="shared" si="144"/>
        <v>0.12157530986425003</v>
      </c>
      <c r="E4601">
        <v>-3.8302189904455552E-3</v>
      </c>
      <c r="F4601">
        <v>4598</v>
      </c>
      <c r="G4601">
        <f t="shared" ca="1" si="145"/>
        <v>2.703785197511464E-2</v>
      </c>
    </row>
    <row r="4602" spans="2:7" x14ac:dyDescent="0.35">
      <c r="B4602" s="191">
        <v>45442</v>
      </c>
      <c r="C4602" s="72">
        <v>1050.46</v>
      </c>
      <c r="D4602" s="192">
        <f t="shared" si="144"/>
        <v>17.367896485399548</v>
      </c>
      <c r="E4602">
        <v>-3.8311996206732424E-3</v>
      </c>
      <c r="F4602">
        <v>4599</v>
      </c>
      <c r="G4602">
        <f t="shared" ca="1" si="145"/>
        <v>2.3476744390215472E-2</v>
      </c>
    </row>
    <row r="4603" spans="2:7" x14ac:dyDescent="0.35">
      <c r="B4603" s="191">
        <v>39987</v>
      </c>
      <c r="C4603" s="72">
        <v>57.19</v>
      </c>
      <c r="D4603" s="192">
        <f t="shared" si="144"/>
        <v>2.6683771648492622</v>
      </c>
      <c r="E4603">
        <v>-3.832085002612784E-3</v>
      </c>
      <c r="F4603">
        <v>4600</v>
      </c>
      <c r="G4603">
        <f t="shared" ca="1" si="145"/>
        <v>8.635708933210066E-4</v>
      </c>
    </row>
    <row r="4604" spans="2:7" x14ac:dyDescent="0.35">
      <c r="B4604" s="191">
        <v>36781</v>
      </c>
      <c r="C4604" s="72">
        <v>15.59</v>
      </c>
      <c r="D4604" s="192">
        <f t="shared" si="144"/>
        <v>0.50192678227360288</v>
      </c>
      <c r="E4604">
        <v>-3.8338658146964688E-3</v>
      </c>
      <c r="F4604">
        <v>4601</v>
      </c>
      <c r="G4604">
        <f t="shared" ca="1" si="145"/>
        <v>-1.8178634823911157E-2</v>
      </c>
    </row>
    <row r="4605" spans="2:7" x14ac:dyDescent="0.35">
      <c r="B4605" s="191">
        <v>36830</v>
      </c>
      <c r="C4605" s="72">
        <v>10.38</v>
      </c>
      <c r="D4605" s="192">
        <f t="shared" si="144"/>
        <v>-0.98758907647424554</v>
      </c>
      <c r="E4605">
        <v>-3.8387715930900956E-3</v>
      </c>
      <c r="F4605">
        <v>4602</v>
      </c>
      <c r="G4605">
        <f t="shared" ca="1" si="145"/>
        <v>-2.6468960655362084E-2</v>
      </c>
    </row>
    <row r="4606" spans="2:7" x14ac:dyDescent="0.35">
      <c r="B4606" s="191">
        <v>45111</v>
      </c>
      <c r="C4606" s="72">
        <v>836.36</v>
      </c>
      <c r="D4606" s="192">
        <f t="shared" si="144"/>
        <v>10.548743441038386</v>
      </c>
      <c r="E4606">
        <v>-3.8471158541669714E-3</v>
      </c>
      <c r="F4606">
        <v>4603</v>
      </c>
      <c r="G4606">
        <f t="shared" ca="1" si="145"/>
        <v>-1.659353894470161E-2</v>
      </c>
    </row>
    <row r="4607" spans="2:7" x14ac:dyDescent="0.35">
      <c r="B4607" s="191">
        <v>40142</v>
      </c>
      <c r="C4607" s="72">
        <v>72.42</v>
      </c>
      <c r="D4607" s="192">
        <f t="shared" si="144"/>
        <v>0.33962264150943389</v>
      </c>
      <c r="E4607">
        <v>-3.8514442916093294E-3</v>
      </c>
      <c r="F4607">
        <v>4604</v>
      </c>
      <c r="G4607">
        <f t="shared" ca="1" si="145"/>
        <v>1.3750865324310763E-2</v>
      </c>
    </row>
    <row r="4608" spans="2:7" x14ac:dyDescent="0.35">
      <c r="B4608" s="191">
        <v>38897</v>
      </c>
      <c r="C4608" s="72">
        <v>54.06</v>
      </c>
      <c r="D4608" s="192">
        <f t="shared" si="144"/>
        <v>-0.57136060894386298</v>
      </c>
      <c r="E4608">
        <v>-3.8695411829740012E-3</v>
      </c>
      <c r="F4608">
        <v>4605</v>
      </c>
      <c r="G4608">
        <f t="shared" ca="1" si="145"/>
        <v>6.5716927893902455E-3</v>
      </c>
    </row>
    <row r="4609" spans="2:7" x14ac:dyDescent="0.35">
      <c r="B4609" s="191">
        <v>42608</v>
      </c>
      <c r="C4609" s="72">
        <v>126.12</v>
      </c>
      <c r="D4609" s="192">
        <f t="shared" si="144"/>
        <v>-0.12380158399333052</v>
      </c>
      <c r="E4609">
        <v>-3.8701524366163698E-3</v>
      </c>
      <c r="F4609">
        <v>4606</v>
      </c>
      <c r="G4609">
        <f t="shared" ca="1" si="145"/>
        <v>1.9414330622019062E-2</v>
      </c>
    </row>
    <row r="4610" spans="2:7" x14ac:dyDescent="0.35">
      <c r="B4610" s="191">
        <v>41814</v>
      </c>
      <c r="C4610" s="72">
        <v>143.94</v>
      </c>
      <c r="D4610" s="192">
        <f t="shared" si="144"/>
        <v>4.1006378454996462</v>
      </c>
      <c r="E4610">
        <v>-3.8754325259515721E-3</v>
      </c>
      <c r="F4610">
        <v>4607</v>
      </c>
      <c r="G4610">
        <f t="shared" ca="1" si="145"/>
        <v>1.9008063077390201E-2</v>
      </c>
    </row>
    <row r="4611" spans="2:7" x14ac:dyDescent="0.35">
      <c r="B4611" s="191">
        <v>38195</v>
      </c>
      <c r="C4611" s="72">
        <v>28.22</v>
      </c>
      <c r="D4611" s="192">
        <f t="shared" si="144"/>
        <v>-0.77923805053586792</v>
      </c>
      <c r="E4611">
        <v>-3.8828097423225794E-3</v>
      </c>
      <c r="F4611">
        <v>4608</v>
      </c>
      <c r="G4611">
        <f t="shared" ca="1" si="145"/>
        <v>-9.117342039855968E-3</v>
      </c>
    </row>
    <row r="4612" spans="2:7" x14ac:dyDescent="0.35">
      <c r="B4612" s="191">
        <v>42647</v>
      </c>
      <c r="C4612" s="72">
        <v>127.83</v>
      </c>
      <c r="D4612" s="192">
        <f t="shared" ref="D4612:D4675" si="146">C4612/C4613-1</f>
        <v>0.13687299893276417</v>
      </c>
      <c r="E4612">
        <v>-3.8962050962363382E-3</v>
      </c>
      <c r="F4612">
        <v>4609</v>
      </c>
      <c r="G4612">
        <f t="shared" ca="1" si="145"/>
        <v>2.9179760011610798E-2</v>
      </c>
    </row>
    <row r="4613" spans="2:7" x14ac:dyDescent="0.35">
      <c r="B4613" s="191">
        <v>42544</v>
      </c>
      <c r="C4613" s="72">
        <v>112.44</v>
      </c>
      <c r="D4613" s="192">
        <f t="shared" si="146"/>
        <v>0.4686520376175547</v>
      </c>
      <c r="E4613">
        <v>-3.8979447200566675E-3</v>
      </c>
      <c r="F4613">
        <v>4610</v>
      </c>
      <c r="G4613">
        <f t="shared" ref="G4613:G4676" ca="1" si="147">_xlfn.NORM.INV(RAND(),M$5,M$6)</f>
        <v>3.2906770133905451E-2</v>
      </c>
    </row>
    <row r="4614" spans="2:7" x14ac:dyDescent="0.35">
      <c r="B4614" s="191">
        <v>40177</v>
      </c>
      <c r="C4614" s="72">
        <v>76.56</v>
      </c>
      <c r="D4614" s="192">
        <f t="shared" si="146"/>
        <v>-0.45396191427144994</v>
      </c>
      <c r="E4614">
        <v>-3.9032006245121043E-3</v>
      </c>
      <c r="F4614">
        <v>4611</v>
      </c>
      <c r="G4614">
        <f t="shared" ca="1" si="147"/>
        <v>2.3571672542375181E-2</v>
      </c>
    </row>
    <row r="4615" spans="2:7" x14ac:dyDescent="0.35">
      <c r="B4615" s="191">
        <v>41248</v>
      </c>
      <c r="C4615" s="72">
        <v>140.21</v>
      </c>
      <c r="D4615" s="192">
        <f t="shared" si="146"/>
        <v>2.0673813169984689</v>
      </c>
      <c r="E4615">
        <v>-3.907360045467323E-3</v>
      </c>
      <c r="F4615">
        <v>4612</v>
      </c>
      <c r="G4615">
        <f t="shared" ca="1" si="147"/>
        <v>2.2992904449485371E-3</v>
      </c>
    </row>
    <row r="4616" spans="2:7" x14ac:dyDescent="0.35">
      <c r="B4616" s="191">
        <v>39182</v>
      </c>
      <c r="C4616" s="72">
        <v>45.71</v>
      </c>
      <c r="D4616" s="192">
        <f t="shared" si="146"/>
        <v>-0.93835468644639242</v>
      </c>
      <c r="E4616">
        <v>-3.9224231858793202E-3</v>
      </c>
      <c r="F4616">
        <v>4613</v>
      </c>
      <c r="G4616">
        <f t="shared" ca="1" si="147"/>
        <v>7.113887886860684E-3</v>
      </c>
    </row>
    <row r="4617" spans="2:7" x14ac:dyDescent="0.35">
      <c r="B4617" s="191">
        <v>44390</v>
      </c>
      <c r="C4617" s="72">
        <v>741.5</v>
      </c>
      <c r="D4617" s="192">
        <f t="shared" si="146"/>
        <v>28.21591804570528</v>
      </c>
      <c r="E4617">
        <v>-3.9225168587624371E-3</v>
      </c>
      <c r="F4617">
        <v>4614</v>
      </c>
      <c r="G4617">
        <f t="shared" ca="1" si="147"/>
        <v>1.3198145172738991E-2</v>
      </c>
    </row>
    <row r="4618" spans="2:7" x14ac:dyDescent="0.35">
      <c r="B4618" s="191">
        <v>35873</v>
      </c>
      <c r="C4618" s="72">
        <v>25.38</v>
      </c>
      <c r="D4618" s="192">
        <f t="shared" si="146"/>
        <v>-0.79963685166179843</v>
      </c>
      <c r="E4618">
        <v>-3.9246467817897202E-3</v>
      </c>
      <c r="F4618">
        <v>4615</v>
      </c>
      <c r="G4618">
        <f t="shared" ca="1" si="147"/>
        <v>-2.4484773416927091E-2</v>
      </c>
    </row>
    <row r="4619" spans="2:7" x14ac:dyDescent="0.35">
      <c r="B4619" s="191">
        <v>41431</v>
      </c>
      <c r="C4619" s="72">
        <v>126.67</v>
      </c>
      <c r="D4619" s="192">
        <f t="shared" si="146"/>
        <v>6.1645927601809953</v>
      </c>
      <c r="E4619">
        <v>-3.9317449083903222E-3</v>
      </c>
      <c r="F4619">
        <v>4616</v>
      </c>
      <c r="G4619">
        <f t="shared" ca="1" si="147"/>
        <v>-2.4474459238316131E-2</v>
      </c>
    </row>
    <row r="4620" spans="2:7" x14ac:dyDescent="0.35">
      <c r="B4620" s="191">
        <v>35184</v>
      </c>
      <c r="C4620" s="72">
        <v>17.68</v>
      </c>
      <c r="D4620" s="192">
        <f t="shared" si="146"/>
        <v>0.75222993062438048</v>
      </c>
      <c r="E4620">
        <v>-3.9436619718310473E-3</v>
      </c>
      <c r="F4620">
        <v>4617</v>
      </c>
      <c r="G4620">
        <f t="shared" ca="1" si="147"/>
        <v>3.6111685758268993E-3</v>
      </c>
    </row>
    <row r="4621" spans="2:7" x14ac:dyDescent="0.35">
      <c r="B4621" s="191">
        <v>37105</v>
      </c>
      <c r="C4621" s="72">
        <v>10.09</v>
      </c>
      <c r="D4621" s="192">
        <f t="shared" si="146"/>
        <v>-0.83953562340966925</v>
      </c>
      <c r="E4621">
        <v>-3.9486673247779436E-3</v>
      </c>
      <c r="F4621">
        <v>4618</v>
      </c>
      <c r="G4621">
        <f t="shared" ca="1" si="147"/>
        <v>-1.2915009502394324E-3</v>
      </c>
    </row>
    <row r="4622" spans="2:7" x14ac:dyDescent="0.35">
      <c r="B4622" s="191">
        <v>38811</v>
      </c>
      <c r="C4622" s="72">
        <v>62.88</v>
      </c>
      <c r="D4622" s="192">
        <f t="shared" si="146"/>
        <v>-0.90865643022124087</v>
      </c>
      <c r="E4622">
        <v>-3.9600823697132359E-3</v>
      </c>
      <c r="F4622">
        <v>4619</v>
      </c>
      <c r="G4622">
        <f t="shared" ca="1" si="147"/>
        <v>4.1312336190303988E-3</v>
      </c>
    </row>
    <row r="4623" spans="2:7" x14ac:dyDescent="0.35">
      <c r="B4623" s="191">
        <v>44610</v>
      </c>
      <c r="C4623" s="72">
        <v>688.39</v>
      </c>
      <c r="D4623" s="192">
        <f t="shared" si="146"/>
        <v>67.633100697906286</v>
      </c>
      <c r="E4623">
        <v>-3.9645218699810858E-3</v>
      </c>
      <c r="F4623">
        <v>4620</v>
      </c>
      <c r="G4623">
        <f t="shared" ca="1" si="147"/>
        <v>2.1883281864235167E-2</v>
      </c>
    </row>
    <row r="4624" spans="2:7" x14ac:dyDescent="0.35">
      <c r="B4624" s="191">
        <v>37573</v>
      </c>
      <c r="C4624" s="72">
        <v>10.029999999999999</v>
      </c>
      <c r="D4624" s="192">
        <f t="shared" si="146"/>
        <v>-0.92843892694063923</v>
      </c>
      <c r="E4624">
        <v>-3.9721946375372852E-3</v>
      </c>
      <c r="F4624">
        <v>4621</v>
      </c>
      <c r="G4624">
        <f t="shared" ca="1" si="147"/>
        <v>-2.639386671184811E-2</v>
      </c>
    </row>
    <row r="4625" spans="2:7" x14ac:dyDescent="0.35">
      <c r="B4625" s="191">
        <v>41809</v>
      </c>
      <c r="C4625" s="72">
        <v>140.16</v>
      </c>
      <c r="D4625" s="192">
        <f t="shared" si="146"/>
        <v>0.24808548530721275</v>
      </c>
      <c r="E4625">
        <v>-3.9795338260375512E-3</v>
      </c>
      <c r="F4625">
        <v>4622</v>
      </c>
      <c r="G4625">
        <f t="shared" ca="1" si="147"/>
        <v>7.1330999009924356E-5</v>
      </c>
    </row>
    <row r="4626" spans="2:7" x14ac:dyDescent="0.35">
      <c r="B4626" s="191">
        <v>42276</v>
      </c>
      <c r="C4626" s="72">
        <v>112.3</v>
      </c>
      <c r="D4626" s="192">
        <f t="shared" si="146"/>
        <v>0.55518626229054147</v>
      </c>
      <c r="E4626">
        <v>-3.9911308203991469E-3</v>
      </c>
      <c r="F4626">
        <v>4623</v>
      </c>
      <c r="G4626">
        <f t="shared" ca="1" si="147"/>
        <v>-1.5467267486765838E-2</v>
      </c>
    </row>
    <row r="4627" spans="2:7" x14ac:dyDescent="0.35">
      <c r="B4627" s="191">
        <v>40812</v>
      </c>
      <c r="C4627" s="72">
        <v>72.209999999999994</v>
      </c>
      <c r="D4627" s="192">
        <f t="shared" si="146"/>
        <v>3.1452353616532713</v>
      </c>
      <c r="E4627">
        <v>-4.0000000000001146E-3</v>
      </c>
      <c r="F4627">
        <v>4624</v>
      </c>
      <c r="G4627">
        <f t="shared" ca="1" si="147"/>
        <v>2.3671699398715759E-2</v>
      </c>
    </row>
    <row r="4628" spans="2:7" x14ac:dyDescent="0.35">
      <c r="B4628" s="191">
        <v>36101</v>
      </c>
      <c r="C4628" s="72">
        <v>17.420000000000002</v>
      </c>
      <c r="D4628" s="192">
        <f t="shared" si="146"/>
        <v>-0.69513475673783687</v>
      </c>
      <c r="E4628">
        <v>-4.0022870211547934E-3</v>
      </c>
      <c r="F4628">
        <v>4625</v>
      </c>
      <c r="G4628">
        <f t="shared" ca="1" si="147"/>
        <v>9.2965686158717612E-4</v>
      </c>
    </row>
    <row r="4629" spans="2:7" x14ac:dyDescent="0.35">
      <c r="B4629" s="191">
        <v>39983</v>
      </c>
      <c r="C4629" s="72">
        <v>57.14</v>
      </c>
      <c r="D4629" s="192">
        <f t="shared" si="146"/>
        <v>4.709547370350009E-2</v>
      </c>
      <c r="E4629">
        <v>-4.00906397071632E-3</v>
      </c>
      <c r="F4629">
        <v>4626</v>
      </c>
      <c r="G4629">
        <f t="shared" ca="1" si="147"/>
        <v>2.4548114484155989E-2</v>
      </c>
    </row>
    <row r="4630" spans="2:7" x14ac:dyDescent="0.35">
      <c r="B4630" s="191">
        <v>39938</v>
      </c>
      <c r="C4630" s="72">
        <v>54.57</v>
      </c>
      <c r="D4630" s="192">
        <f t="shared" si="146"/>
        <v>7.3354116999824193E-4</v>
      </c>
      <c r="E4630">
        <v>-4.015331264829336E-3</v>
      </c>
      <c r="F4630">
        <v>4627</v>
      </c>
      <c r="G4630">
        <f t="shared" ca="1" si="147"/>
        <v>-8.3428108277960947E-3</v>
      </c>
    </row>
    <row r="4631" spans="2:7" x14ac:dyDescent="0.35">
      <c r="B4631" s="191">
        <v>38987</v>
      </c>
      <c r="C4631" s="72">
        <v>54.53</v>
      </c>
      <c r="D4631" s="192">
        <f t="shared" si="146"/>
        <v>-0.60710425823186109</v>
      </c>
      <c r="E4631">
        <v>-4.0182648401826393E-3</v>
      </c>
      <c r="F4631">
        <v>4628</v>
      </c>
      <c r="G4631">
        <f t="shared" ca="1" si="147"/>
        <v>1.8986167309058812E-2</v>
      </c>
    </row>
    <row r="4632" spans="2:7" x14ac:dyDescent="0.35">
      <c r="B4632" s="191">
        <v>41911</v>
      </c>
      <c r="C4632" s="72">
        <v>138.79</v>
      </c>
      <c r="D4632" s="192">
        <f t="shared" si="146"/>
        <v>1.5876452334560032E-3</v>
      </c>
      <c r="E4632">
        <v>-4.0186580552565854E-3</v>
      </c>
      <c r="F4632">
        <v>4629</v>
      </c>
      <c r="G4632">
        <f t="shared" ca="1" si="147"/>
        <v>-2.1895876580104133E-2</v>
      </c>
    </row>
    <row r="4633" spans="2:7" x14ac:dyDescent="0.35">
      <c r="B4633" s="191">
        <v>42032</v>
      </c>
      <c r="C4633" s="72">
        <v>138.57</v>
      </c>
      <c r="D4633" s="192">
        <f t="shared" si="146"/>
        <v>1.5514638188178971</v>
      </c>
      <c r="E4633">
        <v>-4.0250125781643442E-3</v>
      </c>
      <c r="F4633">
        <v>4630</v>
      </c>
      <c r="G4633">
        <f t="shared" ca="1" si="147"/>
        <v>-3.0004345660257614E-2</v>
      </c>
    </row>
    <row r="4634" spans="2:7" x14ac:dyDescent="0.35">
      <c r="B4634" s="191">
        <v>38988</v>
      </c>
      <c r="C4634" s="72">
        <v>54.31</v>
      </c>
      <c r="D4634" s="192">
        <f t="shared" si="146"/>
        <v>6.2997961830646432E-3</v>
      </c>
      <c r="E4634">
        <v>-4.0344764349898865E-3</v>
      </c>
      <c r="F4634">
        <v>4631</v>
      </c>
      <c r="G4634">
        <f t="shared" ca="1" si="147"/>
        <v>-5.1094483653871585E-2</v>
      </c>
    </row>
    <row r="4635" spans="2:7" x14ac:dyDescent="0.35">
      <c r="B4635" s="191">
        <v>38999</v>
      </c>
      <c r="C4635" s="72">
        <v>53.97</v>
      </c>
      <c r="D4635" s="192">
        <f t="shared" si="146"/>
        <v>-0.28986842105263155</v>
      </c>
      <c r="E4635">
        <v>-4.0597896290828217E-3</v>
      </c>
      <c r="F4635">
        <v>4632</v>
      </c>
      <c r="G4635">
        <f t="shared" ca="1" si="147"/>
        <v>-2.0467890402266511E-2</v>
      </c>
    </row>
    <row r="4636" spans="2:7" x14ac:dyDescent="0.35">
      <c r="B4636" s="191">
        <v>40225</v>
      </c>
      <c r="C4636" s="72">
        <v>76</v>
      </c>
      <c r="D4636" s="192">
        <f t="shared" si="146"/>
        <v>0.34943181818181812</v>
      </c>
      <c r="E4636">
        <v>-4.0623771458524471E-3</v>
      </c>
      <c r="F4636">
        <v>4633</v>
      </c>
      <c r="G4636">
        <f t="shared" ca="1" si="147"/>
        <v>5.4764368481716981E-3</v>
      </c>
    </row>
    <row r="4637" spans="2:7" x14ac:dyDescent="0.35">
      <c r="B4637" s="191">
        <v>38975</v>
      </c>
      <c r="C4637" s="72">
        <v>56.32</v>
      </c>
      <c r="D4637" s="192">
        <f t="shared" si="146"/>
        <v>-0.59583781844276995</v>
      </c>
      <c r="E4637">
        <v>-4.0671971706454091E-3</v>
      </c>
      <c r="F4637">
        <v>4634</v>
      </c>
      <c r="G4637">
        <f t="shared" ca="1" si="147"/>
        <v>-1.182391619423892E-2</v>
      </c>
    </row>
    <row r="4638" spans="2:7" x14ac:dyDescent="0.35">
      <c r="B4638" s="191">
        <v>41908</v>
      </c>
      <c r="C4638" s="72">
        <v>139.35</v>
      </c>
      <c r="D4638" s="192">
        <f t="shared" si="146"/>
        <v>1.5925581395348836</v>
      </c>
      <c r="E4638">
        <v>-4.0737564322469444E-3</v>
      </c>
      <c r="F4638">
        <v>4635</v>
      </c>
      <c r="G4638">
        <f t="shared" ca="1" si="147"/>
        <v>1.6135844082668348E-2</v>
      </c>
    </row>
    <row r="4639" spans="2:7" x14ac:dyDescent="0.35">
      <c r="B4639" s="191">
        <v>39302</v>
      </c>
      <c r="C4639" s="72">
        <v>53.75</v>
      </c>
      <c r="D4639" s="192">
        <f t="shared" si="146"/>
        <v>-0.50836915759626811</v>
      </c>
      <c r="E4639">
        <v>-4.0763387066888868E-3</v>
      </c>
      <c r="F4639">
        <v>4636</v>
      </c>
      <c r="G4639">
        <f t="shared" ca="1" si="147"/>
        <v>2.9426414188587931E-2</v>
      </c>
    </row>
    <row r="4640" spans="2:7" x14ac:dyDescent="0.35">
      <c r="B4640" s="191">
        <v>42258</v>
      </c>
      <c r="C4640" s="72">
        <v>109.33</v>
      </c>
      <c r="D4640" s="192">
        <f t="shared" si="146"/>
        <v>-0.86604014017202935</v>
      </c>
      <c r="E4640">
        <v>-4.099107305520211E-3</v>
      </c>
      <c r="F4640">
        <v>4637</v>
      </c>
      <c r="G4640">
        <f t="shared" ca="1" si="147"/>
        <v>1.4649700623622695E-2</v>
      </c>
    </row>
    <row r="4641" spans="2:7" x14ac:dyDescent="0.35">
      <c r="B4641" s="191">
        <v>44462</v>
      </c>
      <c r="C4641" s="72">
        <v>816.14</v>
      </c>
      <c r="D4641" s="192">
        <f t="shared" si="146"/>
        <v>6.1509681941645491</v>
      </c>
      <c r="E4641">
        <v>-4.1000610128126835E-3</v>
      </c>
      <c r="F4641">
        <v>4638</v>
      </c>
      <c r="G4641">
        <f t="shared" ca="1" si="147"/>
        <v>-7.4405664569667605E-3</v>
      </c>
    </row>
    <row r="4642" spans="2:7" x14ac:dyDescent="0.35">
      <c r="B4642" s="191">
        <v>41163</v>
      </c>
      <c r="C4642" s="72">
        <v>114.13</v>
      </c>
      <c r="D4642" s="192">
        <f t="shared" si="146"/>
        <v>2.1518917426125377</v>
      </c>
      <c r="E4642">
        <v>-4.1012216404886503E-3</v>
      </c>
      <c r="F4642">
        <v>4639</v>
      </c>
      <c r="G4642">
        <f t="shared" ca="1" si="147"/>
        <v>-2.5971500506539471E-3</v>
      </c>
    </row>
    <row r="4643" spans="2:7" x14ac:dyDescent="0.35">
      <c r="B4643" s="191">
        <v>39773</v>
      </c>
      <c r="C4643" s="72">
        <v>36.21</v>
      </c>
      <c r="D4643" s="192">
        <f t="shared" si="146"/>
        <v>2.0074750830564785</v>
      </c>
      <c r="E4643">
        <v>-4.1254125412540921E-3</v>
      </c>
      <c r="F4643">
        <v>4640</v>
      </c>
      <c r="G4643">
        <f t="shared" ca="1" si="147"/>
        <v>-4.7389729084696564E-3</v>
      </c>
    </row>
    <row r="4644" spans="2:7" x14ac:dyDescent="0.35">
      <c r="B4644" s="191">
        <v>37460</v>
      </c>
      <c r="C4644" s="72">
        <v>12.04</v>
      </c>
      <c r="D4644" s="192">
        <f t="shared" si="146"/>
        <v>-0.95933943466954852</v>
      </c>
      <c r="E4644">
        <v>-4.1356492969396585E-3</v>
      </c>
      <c r="F4644">
        <v>4641</v>
      </c>
      <c r="G4644">
        <f t="shared" ca="1" si="147"/>
        <v>-8.1272684752068496E-3</v>
      </c>
    </row>
    <row r="4645" spans="2:7" x14ac:dyDescent="0.35">
      <c r="B4645" s="191">
        <v>43819</v>
      </c>
      <c r="C4645" s="72">
        <v>296.11</v>
      </c>
      <c r="D4645" s="192">
        <f t="shared" si="146"/>
        <v>-0.72342710901890461</v>
      </c>
      <c r="E4645">
        <v>-4.1366785498081482E-3</v>
      </c>
      <c r="F4645">
        <v>4642</v>
      </c>
      <c r="G4645">
        <f t="shared" ca="1" si="147"/>
        <v>1.2713226523487667E-2</v>
      </c>
    </row>
    <row r="4646" spans="2:7" x14ac:dyDescent="0.35">
      <c r="B4646" s="191">
        <v>45429</v>
      </c>
      <c r="C4646" s="72">
        <v>1070.6400000000001</v>
      </c>
      <c r="D4646" s="192">
        <f t="shared" si="146"/>
        <v>0.43864552539639878</v>
      </c>
      <c r="E4646">
        <v>-4.1391883470219826E-3</v>
      </c>
      <c r="F4646">
        <v>4643</v>
      </c>
      <c r="G4646">
        <f t="shared" ca="1" si="147"/>
        <v>-6.6121931182065224E-3</v>
      </c>
    </row>
    <row r="4647" spans="2:7" x14ac:dyDescent="0.35">
      <c r="B4647" s="191">
        <v>44881</v>
      </c>
      <c r="C4647" s="72">
        <v>744.2</v>
      </c>
      <c r="D4647" s="192">
        <f t="shared" si="146"/>
        <v>-3.9927755918209296E-2</v>
      </c>
      <c r="E4647">
        <v>-4.1482670948748135E-3</v>
      </c>
      <c r="F4647">
        <v>4644</v>
      </c>
      <c r="G4647">
        <f t="shared" ca="1" si="147"/>
        <v>1.2224082227484733E-2</v>
      </c>
    </row>
    <row r="4648" spans="2:7" x14ac:dyDescent="0.35">
      <c r="B4648" s="191">
        <v>44911</v>
      </c>
      <c r="C4648" s="72">
        <v>775.15</v>
      </c>
      <c r="D4648" s="192">
        <f t="shared" si="146"/>
        <v>7.3206311721769008</v>
      </c>
      <c r="E4648">
        <v>-4.1624378524903749E-3</v>
      </c>
      <c r="F4648">
        <v>4645</v>
      </c>
      <c r="G4648">
        <f t="shared" ca="1" si="147"/>
        <v>-2.9200999539926208E-3</v>
      </c>
    </row>
    <row r="4649" spans="2:7" x14ac:dyDescent="0.35">
      <c r="B4649" s="191">
        <v>40395</v>
      </c>
      <c r="C4649" s="72">
        <v>93.16</v>
      </c>
      <c r="D4649" s="192">
        <f t="shared" si="146"/>
        <v>2.2607630381519073</v>
      </c>
      <c r="E4649">
        <v>-4.1688936397648035E-3</v>
      </c>
      <c r="F4649">
        <v>4646</v>
      </c>
      <c r="G4649">
        <f t="shared" ca="1" si="147"/>
        <v>-4.1746533593804758E-2</v>
      </c>
    </row>
    <row r="4650" spans="2:7" x14ac:dyDescent="0.35">
      <c r="B4650" s="191">
        <v>38208</v>
      </c>
      <c r="C4650" s="72">
        <v>28.57</v>
      </c>
      <c r="D4650" s="192">
        <f t="shared" si="146"/>
        <v>-0.47817351598173519</v>
      </c>
      <c r="E4650">
        <v>-4.1826420355525196E-3</v>
      </c>
      <c r="F4650">
        <v>4647</v>
      </c>
      <c r="G4650">
        <f t="shared" ca="1" si="147"/>
        <v>-2.732492603386507E-2</v>
      </c>
    </row>
    <row r="4651" spans="2:7" x14ac:dyDescent="0.35">
      <c r="B4651" s="191">
        <v>38986</v>
      </c>
      <c r="C4651" s="72">
        <v>54.75</v>
      </c>
      <c r="D4651" s="192">
        <f t="shared" si="146"/>
        <v>-0.62267401791867671</v>
      </c>
      <c r="E4651">
        <v>-4.1833393961440146E-3</v>
      </c>
      <c r="F4651">
        <v>4648</v>
      </c>
      <c r="G4651">
        <f t="shared" ca="1" si="147"/>
        <v>8.1343789392405042E-3</v>
      </c>
    </row>
    <row r="4652" spans="2:7" x14ac:dyDescent="0.35">
      <c r="B4652" s="191">
        <v>41802</v>
      </c>
      <c r="C4652" s="72">
        <v>145.1</v>
      </c>
      <c r="D4652" s="192">
        <f t="shared" si="146"/>
        <v>5.1120471777590568</v>
      </c>
      <c r="E4652">
        <v>-4.1863976391462998E-3</v>
      </c>
      <c r="F4652">
        <v>4649</v>
      </c>
      <c r="G4652">
        <f t="shared" ca="1" si="147"/>
        <v>7.4639437216331723E-3</v>
      </c>
    </row>
    <row r="4653" spans="2:7" x14ac:dyDescent="0.35">
      <c r="B4653" s="191">
        <v>35838</v>
      </c>
      <c r="C4653" s="72">
        <v>23.74</v>
      </c>
      <c r="D4653" s="192">
        <f t="shared" si="146"/>
        <v>0.66830639494026678</v>
      </c>
      <c r="E4653">
        <v>-4.1946308724832848E-3</v>
      </c>
      <c r="F4653">
        <v>4650</v>
      </c>
      <c r="G4653">
        <f t="shared" ca="1" si="147"/>
        <v>2.2663240774933261E-3</v>
      </c>
    </row>
    <row r="4654" spans="2:7" x14ac:dyDescent="0.35">
      <c r="B4654" s="191">
        <v>37755</v>
      </c>
      <c r="C4654" s="72">
        <v>14.23</v>
      </c>
      <c r="D4654" s="192">
        <f t="shared" si="146"/>
        <v>-0.98712042358691221</v>
      </c>
      <c r="E4654">
        <v>-4.1987403778865895E-3</v>
      </c>
      <c r="F4654">
        <v>4651</v>
      </c>
      <c r="G4654">
        <f t="shared" ca="1" si="147"/>
        <v>1.572474550253803E-2</v>
      </c>
    </row>
    <row r="4655" spans="2:7" x14ac:dyDescent="0.35">
      <c r="B4655" s="191">
        <v>45945</v>
      </c>
      <c r="C4655" s="72">
        <v>1104.8499999999999</v>
      </c>
      <c r="D4655" s="192">
        <f t="shared" si="146"/>
        <v>19.302278574053656</v>
      </c>
      <c r="E4655">
        <v>-4.200052275328825E-3</v>
      </c>
      <c r="F4655">
        <v>4652</v>
      </c>
      <c r="G4655">
        <f t="shared" ca="1" si="147"/>
        <v>-1.1452660470353346E-3</v>
      </c>
    </row>
    <row r="4656" spans="2:7" x14ac:dyDescent="0.35">
      <c r="B4656" s="191">
        <v>38895</v>
      </c>
      <c r="C4656" s="72">
        <v>54.42</v>
      </c>
      <c r="D4656" s="192">
        <f t="shared" si="146"/>
        <v>0.43854084060269649</v>
      </c>
      <c r="E4656">
        <v>-4.2086001829825248E-3</v>
      </c>
      <c r="F4656">
        <v>4653</v>
      </c>
      <c r="G4656">
        <f t="shared" ca="1" si="147"/>
        <v>-4.8542458982008638E-2</v>
      </c>
    </row>
    <row r="4657" spans="2:7" x14ac:dyDescent="0.35">
      <c r="B4657" s="191">
        <v>38447</v>
      </c>
      <c r="C4657" s="72">
        <v>37.83</v>
      </c>
      <c r="D4657" s="192">
        <f t="shared" si="146"/>
        <v>-0.85173427395649615</v>
      </c>
      <c r="E4657">
        <v>-4.2116346406950722E-3</v>
      </c>
      <c r="F4657">
        <v>4654</v>
      </c>
      <c r="G4657">
        <f t="shared" ca="1" si="147"/>
        <v>-9.4599825418535954E-3</v>
      </c>
    </row>
    <row r="4658" spans="2:7" x14ac:dyDescent="0.35">
      <c r="B4658" s="191">
        <v>43684</v>
      </c>
      <c r="C4658" s="72">
        <v>255.15</v>
      </c>
      <c r="D4658" s="192">
        <f t="shared" si="146"/>
        <v>-0.6886326194398682</v>
      </c>
      <c r="E4658">
        <v>-4.2149631190727677E-3</v>
      </c>
      <c r="F4658">
        <v>4655</v>
      </c>
      <c r="G4658">
        <f t="shared" ca="1" si="147"/>
        <v>1.6241230810143177E-2</v>
      </c>
    </row>
    <row r="4659" spans="2:7" x14ac:dyDescent="0.35">
      <c r="B4659" s="191">
        <v>45167</v>
      </c>
      <c r="C4659" s="72">
        <v>819.45</v>
      </c>
      <c r="D4659" s="192">
        <f t="shared" si="146"/>
        <v>5.9871178022660398E-2</v>
      </c>
      <c r="E4659">
        <v>-4.2166917804888904E-3</v>
      </c>
      <c r="F4659">
        <v>4656</v>
      </c>
      <c r="G4659">
        <f t="shared" ca="1" si="147"/>
        <v>-2.1770468540364605E-2</v>
      </c>
    </row>
    <row r="4660" spans="2:7" x14ac:dyDescent="0.35">
      <c r="B4660" s="191">
        <v>45076</v>
      </c>
      <c r="C4660" s="72">
        <v>773.16</v>
      </c>
      <c r="D4660" s="192">
        <f t="shared" si="146"/>
        <v>8.9634020618556711</v>
      </c>
      <c r="E4660">
        <v>-4.2244088403483593E-3</v>
      </c>
      <c r="F4660">
        <v>4657</v>
      </c>
      <c r="G4660">
        <f t="shared" ca="1" si="147"/>
        <v>-2.3191152727570497E-3</v>
      </c>
    </row>
    <row r="4661" spans="2:7" x14ac:dyDescent="0.35">
      <c r="B4661" s="191">
        <v>40273</v>
      </c>
      <c r="C4661" s="72">
        <v>77.599999999999994</v>
      </c>
      <c r="D4661" s="192">
        <f t="shared" si="146"/>
        <v>-0.38863940754746717</v>
      </c>
      <c r="E4661">
        <v>-4.2345694854357685E-3</v>
      </c>
      <c r="F4661">
        <v>4658</v>
      </c>
      <c r="G4661">
        <f t="shared" ca="1" si="147"/>
        <v>-2.7810591391662219E-2</v>
      </c>
    </row>
    <row r="4662" spans="2:7" x14ac:dyDescent="0.35">
      <c r="B4662" s="191">
        <v>42803</v>
      </c>
      <c r="C4662" s="72">
        <v>126.93</v>
      </c>
      <c r="D4662" s="192">
        <f t="shared" si="146"/>
        <v>0.63696156822285266</v>
      </c>
      <c r="E4662">
        <v>-4.2362908919745257E-3</v>
      </c>
      <c r="F4662">
        <v>4659</v>
      </c>
      <c r="G4662">
        <f t="shared" ca="1" si="147"/>
        <v>-2.0380680981041965E-2</v>
      </c>
    </row>
    <row r="4663" spans="2:7" x14ac:dyDescent="0.35">
      <c r="B4663" s="191">
        <v>40917</v>
      </c>
      <c r="C4663" s="72">
        <v>77.540000000000006</v>
      </c>
      <c r="D4663" s="192">
        <f t="shared" si="146"/>
        <v>0.22360738519804335</v>
      </c>
      <c r="E4663">
        <v>-4.237832284576859E-3</v>
      </c>
      <c r="F4663">
        <v>4660</v>
      </c>
      <c r="G4663">
        <f t="shared" ca="1" si="147"/>
        <v>4.0354064046637184E-3</v>
      </c>
    </row>
    <row r="4664" spans="2:7" x14ac:dyDescent="0.35">
      <c r="B4664" s="191">
        <v>39422</v>
      </c>
      <c r="C4664" s="72">
        <v>63.37</v>
      </c>
      <c r="D4664" s="192">
        <f t="shared" si="146"/>
        <v>2.0556609740669529E-3</v>
      </c>
      <c r="E4664">
        <v>-4.2426147077310183E-3</v>
      </c>
      <c r="F4664">
        <v>4661</v>
      </c>
      <c r="G4664">
        <f t="shared" ca="1" si="147"/>
        <v>-2.8973985071579027E-3</v>
      </c>
    </row>
    <row r="4665" spans="2:7" x14ac:dyDescent="0.35">
      <c r="B4665" s="191">
        <v>40022</v>
      </c>
      <c r="C4665" s="72">
        <v>63.24</v>
      </c>
      <c r="D4665" s="192">
        <f t="shared" si="146"/>
        <v>3.5042735042735043</v>
      </c>
      <c r="E4665">
        <v>-4.2512990080301183E-3</v>
      </c>
      <c r="F4665">
        <v>4662</v>
      </c>
      <c r="G4665">
        <f t="shared" ca="1" si="147"/>
        <v>1.3524712948853984E-2</v>
      </c>
    </row>
    <row r="4666" spans="2:7" x14ac:dyDescent="0.35">
      <c r="B4666" s="191">
        <v>37442</v>
      </c>
      <c r="C4666" s="72">
        <v>14.04</v>
      </c>
      <c r="D4666" s="192">
        <f t="shared" si="146"/>
        <v>-0.9325</v>
      </c>
      <c r="E4666">
        <v>-4.2553191489361764E-3</v>
      </c>
      <c r="F4666">
        <v>4663</v>
      </c>
      <c r="G4666">
        <f t="shared" ca="1" si="147"/>
        <v>-5.5227502809535025E-3</v>
      </c>
    </row>
    <row r="4667" spans="2:7" x14ac:dyDescent="0.35">
      <c r="B4667" s="191">
        <v>43353</v>
      </c>
      <c r="C4667" s="72">
        <v>208</v>
      </c>
      <c r="D4667" s="192">
        <f t="shared" si="146"/>
        <v>-0.69291187456631187</v>
      </c>
      <c r="E4667">
        <v>-4.2606156350231128E-3</v>
      </c>
      <c r="F4667">
        <v>4664</v>
      </c>
      <c r="G4667">
        <f t="shared" ca="1" si="147"/>
        <v>-2.0706812570664909E-2</v>
      </c>
    </row>
    <row r="4668" spans="2:7" x14ac:dyDescent="0.35">
      <c r="B4668" s="191">
        <v>45037</v>
      </c>
      <c r="C4668" s="72">
        <v>677.33</v>
      </c>
      <c r="D4668" s="192">
        <f t="shared" si="146"/>
        <v>23.190357142857145</v>
      </c>
      <c r="E4668">
        <v>-4.2632638960351521E-3</v>
      </c>
      <c r="F4668">
        <v>4665</v>
      </c>
      <c r="G4668">
        <f t="shared" ca="1" si="147"/>
        <v>-9.1404763201559242E-3</v>
      </c>
    </row>
    <row r="4669" spans="2:7" x14ac:dyDescent="0.35">
      <c r="B4669" s="191">
        <v>38191</v>
      </c>
      <c r="C4669" s="72">
        <v>28</v>
      </c>
      <c r="D4669" s="192">
        <f t="shared" si="146"/>
        <v>-0.95859947953631419</v>
      </c>
      <c r="E4669">
        <v>-4.2674253200569723E-3</v>
      </c>
      <c r="F4669">
        <v>4666</v>
      </c>
      <c r="G4669">
        <f t="shared" ca="1" si="147"/>
        <v>7.204207284899203E-3</v>
      </c>
    </row>
    <row r="4670" spans="2:7" x14ac:dyDescent="0.35">
      <c r="B4670" s="191">
        <v>45012</v>
      </c>
      <c r="C4670" s="72">
        <v>676.32</v>
      </c>
      <c r="D4670" s="192">
        <f t="shared" si="146"/>
        <v>2.6347611114096847</v>
      </c>
      <c r="E4670">
        <v>-4.269603368569741E-3</v>
      </c>
      <c r="F4670">
        <v>4667</v>
      </c>
      <c r="G4670">
        <f t="shared" ca="1" si="147"/>
        <v>-7.7290575756396931E-3</v>
      </c>
    </row>
    <row r="4671" spans="2:7" x14ac:dyDescent="0.35">
      <c r="B4671" s="191">
        <v>43594</v>
      </c>
      <c r="C4671" s="72">
        <v>186.07</v>
      </c>
      <c r="D4671" s="192">
        <f t="shared" si="146"/>
        <v>-0.14857691955706054</v>
      </c>
      <c r="E4671">
        <v>-4.2810509980201195E-3</v>
      </c>
      <c r="F4671">
        <v>4668</v>
      </c>
      <c r="G4671">
        <f t="shared" ca="1" si="147"/>
        <v>-8.3220774283389101E-3</v>
      </c>
    </row>
    <row r="4672" spans="2:7" x14ac:dyDescent="0.35">
      <c r="B4672" s="191">
        <v>43370</v>
      </c>
      <c r="C4672" s="72">
        <v>218.54</v>
      </c>
      <c r="D4672" s="192">
        <f t="shared" si="146"/>
        <v>1.5491659862358564</v>
      </c>
      <c r="E4672">
        <v>-4.2828503736103141E-3</v>
      </c>
      <c r="F4672">
        <v>4669</v>
      </c>
      <c r="G4672">
        <f t="shared" ca="1" si="147"/>
        <v>-2.7608099906454478E-2</v>
      </c>
    </row>
    <row r="4673" spans="2:7" x14ac:dyDescent="0.35">
      <c r="B4673" s="191">
        <v>40750</v>
      </c>
      <c r="C4673" s="72">
        <v>85.73</v>
      </c>
      <c r="D4673" s="192">
        <f t="shared" si="146"/>
        <v>0.12123986398116671</v>
      </c>
      <c r="E4673">
        <v>-4.2973286875724881E-3</v>
      </c>
      <c r="F4673">
        <v>4670</v>
      </c>
      <c r="G4673">
        <f t="shared" ca="1" si="147"/>
        <v>-1.1608362842565619E-2</v>
      </c>
    </row>
    <row r="4674" spans="2:7" x14ac:dyDescent="0.35">
      <c r="B4674" s="191">
        <v>40697</v>
      </c>
      <c r="C4674" s="72">
        <v>76.459999999999994</v>
      </c>
      <c r="D4674" s="192">
        <f t="shared" si="146"/>
        <v>0.32398268398268382</v>
      </c>
      <c r="E4674">
        <v>-4.2974345617921017E-3</v>
      </c>
      <c r="F4674">
        <v>4671</v>
      </c>
      <c r="G4674">
        <f t="shared" ca="1" si="147"/>
        <v>1.6809260003525919E-2</v>
      </c>
    </row>
    <row r="4675" spans="2:7" x14ac:dyDescent="0.35">
      <c r="B4675" s="191">
        <v>39399</v>
      </c>
      <c r="C4675" s="72">
        <v>57.75</v>
      </c>
      <c r="D4675" s="192">
        <f t="shared" si="146"/>
        <v>-0.46670976082740789</v>
      </c>
      <c r="E4675">
        <v>-4.3103448275861878E-3</v>
      </c>
      <c r="F4675">
        <v>4672</v>
      </c>
      <c r="G4675">
        <f t="shared" ca="1" si="147"/>
        <v>-1.641243360428786E-2</v>
      </c>
    </row>
    <row r="4676" spans="2:7" x14ac:dyDescent="0.35">
      <c r="B4676" s="191">
        <v>41149</v>
      </c>
      <c r="C4676" s="72">
        <v>108.29</v>
      </c>
      <c r="D4676" s="192">
        <f t="shared" ref="D4676:D4739" si="148">C4676/C4677-1</f>
        <v>0.74155677066580905</v>
      </c>
      <c r="E4676">
        <v>-4.321441706509721E-3</v>
      </c>
      <c r="F4676">
        <v>4673</v>
      </c>
      <c r="G4676">
        <f t="shared" ca="1" si="147"/>
        <v>-4.057214438492291E-3</v>
      </c>
    </row>
    <row r="4677" spans="2:7" x14ac:dyDescent="0.35">
      <c r="B4677" s="191">
        <v>39483</v>
      </c>
      <c r="C4677" s="72">
        <v>62.18</v>
      </c>
      <c r="D4677" s="192">
        <f t="shared" si="148"/>
        <v>-0.45878666550613634</v>
      </c>
      <c r="E4677">
        <v>-4.323458767013677E-3</v>
      </c>
      <c r="F4677">
        <v>4674</v>
      </c>
      <c r="G4677">
        <f t="shared" ref="G4677:G4740" ca="1" si="149">_xlfn.NORM.INV(RAND(),M$5,M$6)</f>
        <v>2.8193005147908189E-2</v>
      </c>
    </row>
    <row r="4678" spans="2:7" x14ac:dyDescent="0.35">
      <c r="B4678" s="191">
        <v>42682</v>
      </c>
      <c r="C4678" s="72">
        <v>114.89</v>
      </c>
      <c r="D4678" s="192">
        <f t="shared" si="148"/>
        <v>-0.68942772957045928</v>
      </c>
      <c r="E4678">
        <v>-4.333131120547673E-3</v>
      </c>
      <c r="F4678">
        <v>4675</v>
      </c>
      <c r="G4678">
        <f t="shared" ca="1" si="149"/>
        <v>1.7297994714421672E-2</v>
      </c>
    </row>
    <row r="4679" spans="2:7" x14ac:dyDescent="0.35">
      <c r="B4679" s="191">
        <v>43872</v>
      </c>
      <c r="C4679" s="72">
        <v>369.93</v>
      </c>
      <c r="D4679" s="192">
        <f t="shared" si="148"/>
        <v>-0.6897991698461281</v>
      </c>
      <c r="E4679">
        <v>-4.3333153899983712E-3</v>
      </c>
      <c r="F4679">
        <v>4676</v>
      </c>
      <c r="G4679">
        <f t="shared" ca="1" si="149"/>
        <v>-3.1900609266287065E-2</v>
      </c>
    </row>
    <row r="4680" spans="2:7" x14ac:dyDescent="0.35">
      <c r="B4680" s="191">
        <v>45558</v>
      </c>
      <c r="C4680" s="72">
        <v>1192.55</v>
      </c>
      <c r="D4680" s="192">
        <f t="shared" si="148"/>
        <v>16.391716494093629</v>
      </c>
      <c r="E4680">
        <v>-4.3497862676997734E-3</v>
      </c>
      <c r="F4680">
        <v>4677</v>
      </c>
      <c r="G4680">
        <f t="shared" ca="1" si="149"/>
        <v>1.9868483108957248E-3</v>
      </c>
    </row>
    <row r="4681" spans="2:7" x14ac:dyDescent="0.35">
      <c r="B4681" s="191">
        <v>38719</v>
      </c>
      <c r="C4681" s="72">
        <v>68.569999999999993</v>
      </c>
      <c r="D4681" s="192">
        <f t="shared" si="148"/>
        <v>3.2883051907442145</v>
      </c>
      <c r="E4681">
        <v>-4.3560331058517532E-3</v>
      </c>
      <c r="F4681">
        <v>4678</v>
      </c>
      <c r="G4681">
        <f t="shared" ca="1" si="149"/>
        <v>-1.6451388028522532E-2</v>
      </c>
    </row>
    <row r="4682" spans="2:7" x14ac:dyDescent="0.35">
      <c r="B4682" s="191">
        <v>35143</v>
      </c>
      <c r="C4682" s="72">
        <v>15.99</v>
      </c>
      <c r="D4682" s="192">
        <f t="shared" si="148"/>
        <v>0</v>
      </c>
      <c r="E4682">
        <v>-4.3586550435864568E-3</v>
      </c>
      <c r="F4682">
        <v>4679</v>
      </c>
      <c r="G4682">
        <f t="shared" ca="1" si="149"/>
        <v>2.8533916194072528E-2</v>
      </c>
    </row>
    <row r="4683" spans="2:7" x14ac:dyDescent="0.35">
      <c r="B4683" s="191">
        <v>35069</v>
      </c>
      <c r="C4683" s="72">
        <v>15.99</v>
      </c>
      <c r="D4683" s="192">
        <f t="shared" si="148"/>
        <v>-0.74984355444305384</v>
      </c>
      <c r="E4683">
        <v>-4.3586550435864568E-3</v>
      </c>
      <c r="F4683">
        <v>4680</v>
      </c>
      <c r="G4683">
        <f t="shared" ca="1" si="149"/>
        <v>-1.1466470961636398E-2</v>
      </c>
    </row>
    <row r="4684" spans="2:7" x14ac:dyDescent="0.35">
      <c r="B4684" s="191">
        <v>38691</v>
      </c>
      <c r="C4684" s="72">
        <v>63.92</v>
      </c>
      <c r="D4684" s="192">
        <f t="shared" si="148"/>
        <v>0.4741697416974171</v>
      </c>
      <c r="E4684">
        <v>-4.3613707165108817E-3</v>
      </c>
      <c r="F4684">
        <v>4681</v>
      </c>
      <c r="G4684">
        <f t="shared" ca="1" si="149"/>
        <v>2.069906896794526E-2</v>
      </c>
    </row>
    <row r="4685" spans="2:7" x14ac:dyDescent="0.35">
      <c r="B4685" s="191">
        <v>39850</v>
      </c>
      <c r="C4685" s="72">
        <v>43.36</v>
      </c>
      <c r="D4685" s="192">
        <f t="shared" si="148"/>
        <v>-0.96032682788467694</v>
      </c>
      <c r="E4685">
        <v>-4.3628013777267105E-3</v>
      </c>
      <c r="F4685">
        <v>4682</v>
      </c>
      <c r="G4685">
        <f t="shared" ca="1" si="149"/>
        <v>-4.8390501344267884E-3</v>
      </c>
    </row>
    <row r="4686" spans="2:7" x14ac:dyDescent="0.35">
      <c r="B4686" s="191">
        <v>45322</v>
      </c>
      <c r="C4686" s="72">
        <v>1092.93</v>
      </c>
      <c r="D4686" s="192">
        <f t="shared" si="148"/>
        <v>35.898379473328831</v>
      </c>
      <c r="E4686">
        <v>-4.3635899865174244E-3</v>
      </c>
      <c r="F4686">
        <v>4683</v>
      </c>
      <c r="G4686">
        <f t="shared" ca="1" si="149"/>
        <v>-5.3893583329135915E-2</v>
      </c>
    </row>
    <row r="4687" spans="2:7" x14ac:dyDescent="0.35">
      <c r="B4687" s="191">
        <v>36497</v>
      </c>
      <c r="C4687" s="72">
        <v>29.62</v>
      </c>
      <c r="D4687" s="192">
        <f t="shared" si="148"/>
        <v>1.6028119507908611</v>
      </c>
      <c r="E4687">
        <v>-4.3697478991596705E-3</v>
      </c>
      <c r="F4687">
        <v>4684</v>
      </c>
      <c r="G4687">
        <f t="shared" ca="1" si="149"/>
        <v>-4.5851885783233029E-3</v>
      </c>
    </row>
    <row r="4688" spans="2:7" x14ac:dyDescent="0.35">
      <c r="B4688" s="191">
        <v>37078</v>
      </c>
      <c r="C4688" s="72">
        <v>11.38</v>
      </c>
      <c r="D4688" s="192">
        <f t="shared" si="148"/>
        <v>-0.943691241959426</v>
      </c>
      <c r="E4688">
        <v>-4.3744531933507247E-3</v>
      </c>
      <c r="F4688">
        <v>4685</v>
      </c>
      <c r="G4688">
        <f t="shared" ca="1" si="149"/>
        <v>-4.5342447414307649E-4</v>
      </c>
    </row>
    <row r="4689" spans="2:7" x14ac:dyDescent="0.35">
      <c r="B4689" s="191">
        <v>43571</v>
      </c>
      <c r="C4689" s="72">
        <v>202.1</v>
      </c>
      <c r="D4689" s="192">
        <f t="shared" si="148"/>
        <v>0.81744604316546754</v>
      </c>
      <c r="E4689">
        <v>-4.3844524360806547E-3</v>
      </c>
      <c r="F4689">
        <v>4686</v>
      </c>
      <c r="G4689">
        <f t="shared" ca="1" si="149"/>
        <v>-2.0390420907057998E-2</v>
      </c>
    </row>
    <row r="4690" spans="2:7" x14ac:dyDescent="0.35">
      <c r="B4690" s="191">
        <v>42716</v>
      </c>
      <c r="C4690" s="72">
        <v>111.2</v>
      </c>
      <c r="D4690" s="192">
        <f t="shared" si="148"/>
        <v>-0.16934339284380373</v>
      </c>
      <c r="E4690">
        <v>-4.3871429850478316E-3</v>
      </c>
      <c r="F4690">
        <v>4687</v>
      </c>
      <c r="G4690">
        <f t="shared" ca="1" si="149"/>
        <v>4.1116054070599428E-2</v>
      </c>
    </row>
    <row r="4691" spans="2:7" x14ac:dyDescent="0.35">
      <c r="B4691" s="191">
        <v>42915</v>
      </c>
      <c r="C4691" s="72">
        <v>133.87</v>
      </c>
      <c r="D4691" s="192">
        <f t="shared" si="148"/>
        <v>-0.88547450188637278</v>
      </c>
      <c r="E4691">
        <v>-4.3879220586048318E-3</v>
      </c>
      <c r="F4691">
        <v>4688</v>
      </c>
      <c r="G4691">
        <f t="shared" ca="1" si="149"/>
        <v>5.721910648064891E-3</v>
      </c>
    </row>
    <row r="4692" spans="2:7" x14ac:dyDescent="0.35">
      <c r="B4692" s="191">
        <v>46013</v>
      </c>
      <c r="C4692" s="72">
        <v>1168.9100000000001</v>
      </c>
      <c r="D4692" s="192">
        <f t="shared" si="148"/>
        <v>15.646397037880948</v>
      </c>
      <c r="E4692">
        <v>-4.3949679320652857E-3</v>
      </c>
      <c r="F4692">
        <v>4689</v>
      </c>
      <c r="G4692">
        <f t="shared" ca="1" si="149"/>
        <v>3.5122739757496814E-3</v>
      </c>
    </row>
    <row r="4693" spans="2:7" x14ac:dyDescent="0.35">
      <c r="B4693" s="191">
        <v>40098</v>
      </c>
      <c r="C4693" s="72">
        <v>70.22</v>
      </c>
      <c r="D4693" s="192">
        <f t="shared" si="148"/>
        <v>-0.44252143537630995</v>
      </c>
      <c r="E4693">
        <v>-4.395292783212823E-3</v>
      </c>
      <c r="F4693">
        <v>4690</v>
      </c>
      <c r="G4693">
        <f t="shared" ca="1" si="149"/>
        <v>5.6815407279806507E-4</v>
      </c>
    </row>
    <row r="4694" spans="2:7" x14ac:dyDescent="0.35">
      <c r="B4694" s="191">
        <v>41488</v>
      </c>
      <c r="C4694" s="72">
        <v>125.96</v>
      </c>
      <c r="D4694" s="192">
        <f t="shared" si="148"/>
        <v>0.12093975260300782</v>
      </c>
      <c r="E4694">
        <v>-4.4261776794183305E-3</v>
      </c>
      <c r="F4694">
        <v>4691</v>
      </c>
      <c r="G4694">
        <f t="shared" ca="1" si="149"/>
        <v>-5.3206536992089562E-3</v>
      </c>
    </row>
    <row r="4695" spans="2:7" x14ac:dyDescent="0.35">
      <c r="B4695" s="191">
        <v>42741</v>
      </c>
      <c r="C4695" s="72">
        <v>112.37</v>
      </c>
      <c r="D4695" s="192">
        <f t="shared" si="148"/>
        <v>4.560118753092528</v>
      </c>
      <c r="E4695">
        <v>-4.4298750775227935E-3</v>
      </c>
      <c r="F4695">
        <v>4692</v>
      </c>
      <c r="G4695">
        <f t="shared" ca="1" si="149"/>
        <v>-7.3038057528383923E-3</v>
      </c>
    </row>
    <row r="4696" spans="2:7" x14ac:dyDescent="0.35">
      <c r="B4696" s="191">
        <v>36704</v>
      </c>
      <c r="C4696" s="72">
        <v>20.21</v>
      </c>
      <c r="D4696" s="192">
        <f t="shared" si="148"/>
        <v>-0.73515921897523262</v>
      </c>
      <c r="E4696">
        <v>-4.4334975369457741E-3</v>
      </c>
      <c r="F4696">
        <v>4693</v>
      </c>
      <c r="G4696">
        <f t="shared" ca="1" si="149"/>
        <v>2.1345554647350433E-2</v>
      </c>
    </row>
    <row r="4697" spans="2:7" x14ac:dyDescent="0.35">
      <c r="B4697" s="191">
        <v>40224</v>
      </c>
      <c r="C4697" s="72">
        <v>76.31</v>
      </c>
      <c r="D4697" s="192">
        <f t="shared" si="148"/>
        <v>1.4310289901242434</v>
      </c>
      <c r="E4697">
        <v>-4.4357469015003925E-3</v>
      </c>
      <c r="F4697">
        <v>4694</v>
      </c>
      <c r="G4697">
        <f t="shared" ca="1" si="149"/>
        <v>1.915118976399572E-2</v>
      </c>
    </row>
    <row r="4698" spans="2:7" x14ac:dyDescent="0.35">
      <c r="B4698" s="191">
        <v>38253</v>
      </c>
      <c r="C4698" s="72">
        <v>31.39</v>
      </c>
      <c r="D4698" s="192">
        <f t="shared" si="148"/>
        <v>-0.91294098069669405</v>
      </c>
      <c r="E4698">
        <v>-4.4402156676182081E-3</v>
      </c>
      <c r="F4698">
        <v>4695</v>
      </c>
      <c r="G4698">
        <f t="shared" ca="1" si="149"/>
        <v>-1.7870324439575123E-2</v>
      </c>
    </row>
    <row r="4699" spans="2:7" x14ac:dyDescent="0.35">
      <c r="B4699" s="191">
        <v>43858</v>
      </c>
      <c r="C4699" s="72">
        <v>360.56</v>
      </c>
      <c r="D4699" s="192">
        <f t="shared" si="148"/>
        <v>-0.25037942576768746</v>
      </c>
      <c r="E4699">
        <v>-4.4454261810752405E-3</v>
      </c>
      <c r="F4699">
        <v>4696</v>
      </c>
      <c r="G4699">
        <f t="shared" ca="1" si="149"/>
        <v>-2.4871472430542819E-2</v>
      </c>
    </row>
    <row r="4700" spans="2:7" x14ac:dyDescent="0.35">
      <c r="B4700" s="191">
        <v>44141</v>
      </c>
      <c r="C4700" s="72">
        <v>480.99</v>
      </c>
      <c r="D4700" s="192">
        <f t="shared" si="148"/>
        <v>6.6847739255472121</v>
      </c>
      <c r="E4700">
        <v>-4.4500558844227101E-3</v>
      </c>
      <c r="F4700">
        <v>4697</v>
      </c>
      <c r="G4700">
        <f t="shared" ca="1" si="149"/>
        <v>-1.6192236338986591E-2</v>
      </c>
    </row>
    <row r="4701" spans="2:7" x14ac:dyDescent="0.35">
      <c r="B4701" s="191">
        <v>38847</v>
      </c>
      <c r="C4701" s="72">
        <v>62.59</v>
      </c>
      <c r="D4701" s="192">
        <f t="shared" si="148"/>
        <v>-0.94376813677486593</v>
      </c>
      <c r="E4701">
        <v>-4.4536344838554953E-3</v>
      </c>
      <c r="F4701">
        <v>4698</v>
      </c>
      <c r="G4701">
        <f t="shared" ca="1" si="149"/>
        <v>-4.6416198848472021E-3</v>
      </c>
    </row>
    <row r="4702" spans="2:7" x14ac:dyDescent="0.35">
      <c r="B4702" s="191">
        <v>45308</v>
      </c>
      <c r="C4702" s="72">
        <v>1113.07</v>
      </c>
      <c r="D4702" s="192">
        <f t="shared" si="148"/>
        <v>10.606569343065692</v>
      </c>
      <c r="E4702">
        <v>-4.4541836232726562E-3</v>
      </c>
      <c r="F4702">
        <v>4699</v>
      </c>
      <c r="G4702">
        <f t="shared" ca="1" si="149"/>
        <v>2.9566976245975009E-2</v>
      </c>
    </row>
    <row r="4703" spans="2:7" x14ac:dyDescent="0.35">
      <c r="B4703" s="191">
        <v>40358</v>
      </c>
      <c r="C4703" s="72">
        <v>95.9</v>
      </c>
      <c r="D4703" s="192">
        <f t="shared" si="148"/>
        <v>-0.91927269666231748</v>
      </c>
      <c r="E4703">
        <v>-4.4638222775873482E-3</v>
      </c>
      <c r="F4703">
        <v>4700</v>
      </c>
      <c r="G4703">
        <f t="shared" ca="1" si="149"/>
        <v>-1.5568470184584562E-2</v>
      </c>
    </row>
    <row r="4704" spans="2:7" x14ac:dyDescent="0.35">
      <c r="B4704" s="191">
        <v>45363</v>
      </c>
      <c r="C4704" s="72">
        <v>1187.95</v>
      </c>
      <c r="D4704" s="192">
        <f t="shared" si="148"/>
        <v>105.63824057450628</v>
      </c>
      <c r="E4704">
        <v>-4.4666800750871039E-3</v>
      </c>
      <c r="F4704">
        <v>4701</v>
      </c>
      <c r="G4704">
        <f t="shared" ca="1" si="149"/>
        <v>-2.8265747093722208E-2</v>
      </c>
    </row>
    <row r="4705" spans="2:7" x14ac:dyDescent="0.35">
      <c r="B4705" s="191">
        <v>37662</v>
      </c>
      <c r="C4705" s="72">
        <v>11.14</v>
      </c>
      <c r="D4705" s="192">
        <f t="shared" si="148"/>
        <v>-0.79150290099195209</v>
      </c>
      <c r="E4705">
        <v>-4.4682752457549935E-3</v>
      </c>
      <c r="F4705">
        <v>4702</v>
      </c>
      <c r="G4705">
        <f t="shared" ca="1" si="149"/>
        <v>-1.0868691104471794E-2</v>
      </c>
    </row>
    <row r="4706" spans="2:7" x14ac:dyDescent="0.35">
      <c r="B4706" s="191">
        <v>39932</v>
      </c>
      <c r="C4706" s="72">
        <v>53.43</v>
      </c>
      <c r="D4706" s="192">
        <f t="shared" si="148"/>
        <v>3.0022471910112358</v>
      </c>
      <c r="E4706">
        <v>-4.4717719396311084E-3</v>
      </c>
      <c r="F4706">
        <v>4703</v>
      </c>
      <c r="G4706">
        <f t="shared" ca="1" si="149"/>
        <v>4.4219158601947941E-3</v>
      </c>
    </row>
    <row r="4707" spans="2:7" x14ac:dyDescent="0.35">
      <c r="B4707" s="191">
        <v>35552</v>
      </c>
      <c r="C4707" s="72">
        <v>13.35</v>
      </c>
      <c r="D4707" s="192">
        <f t="shared" si="148"/>
        <v>-0.81244731666198367</v>
      </c>
      <c r="E4707">
        <v>-4.4742729306488371E-3</v>
      </c>
      <c r="F4707">
        <v>4704</v>
      </c>
      <c r="G4707">
        <f t="shared" ca="1" si="149"/>
        <v>1.4827749904609147E-2</v>
      </c>
    </row>
    <row r="4708" spans="2:7" x14ac:dyDescent="0.35">
      <c r="B4708" s="191">
        <v>40045</v>
      </c>
      <c r="C4708" s="72">
        <v>71.180000000000007</v>
      </c>
      <c r="D4708" s="192">
        <f t="shared" si="148"/>
        <v>-0.72362648029508825</v>
      </c>
      <c r="E4708">
        <v>-4.4755244755243506E-3</v>
      </c>
      <c r="F4708">
        <v>4705</v>
      </c>
      <c r="G4708">
        <f t="shared" ca="1" si="149"/>
        <v>1.7535069976106463E-2</v>
      </c>
    </row>
    <row r="4709" spans="2:7" x14ac:dyDescent="0.35">
      <c r="B4709" s="191">
        <v>43066</v>
      </c>
      <c r="C4709" s="72">
        <v>257.55</v>
      </c>
      <c r="D4709" s="192">
        <f t="shared" si="148"/>
        <v>8.7005649717514117</v>
      </c>
      <c r="E4709">
        <v>-4.48378493293633E-3</v>
      </c>
      <c r="F4709">
        <v>4706</v>
      </c>
      <c r="G4709">
        <f t="shared" ca="1" si="149"/>
        <v>2.2960786753734495E-2</v>
      </c>
    </row>
    <row r="4710" spans="2:7" x14ac:dyDescent="0.35">
      <c r="B4710" s="191">
        <v>38173</v>
      </c>
      <c r="C4710" s="72">
        <v>26.55</v>
      </c>
      <c r="D4710" s="192">
        <f t="shared" si="148"/>
        <v>-0.97716246903385628</v>
      </c>
      <c r="E4710">
        <v>-4.4994375703037992E-3</v>
      </c>
      <c r="F4710">
        <v>4707</v>
      </c>
      <c r="G4710">
        <f t="shared" ca="1" si="149"/>
        <v>1.438964838409614E-2</v>
      </c>
    </row>
    <row r="4711" spans="2:7" x14ac:dyDescent="0.35">
      <c r="B4711" s="191">
        <v>45989</v>
      </c>
      <c r="C4711" s="72">
        <v>1162.56</v>
      </c>
      <c r="D4711" s="192">
        <f t="shared" si="148"/>
        <v>14.949512964741391</v>
      </c>
      <c r="E4711">
        <v>-4.5041187854292231E-3</v>
      </c>
      <c r="F4711">
        <v>4708</v>
      </c>
      <c r="G4711">
        <f t="shared" ca="1" si="149"/>
        <v>1.8090220484775769E-2</v>
      </c>
    </row>
    <row r="4712" spans="2:7" x14ac:dyDescent="0.35">
      <c r="B4712" s="191">
        <v>40080</v>
      </c>
      <c r="C4712" s="72">
        <v>72.89</v>
      </c>
      <c r="D4712" s="192">
        <f t="shared" si="148"/>
        <v>-0.90645053647517837</v>
      </c>
      <c r="E4712">
        <v>-4.506965310024591E-3</v>
      </c>
      <c r="F4712">
        <v>4709</v>
      </c>
      <c r="G4712">
        <f t="shared" ca="1" si="149"/>
        <v>2.6008368355030991E-2</v>
      </c>
    </row>
    <row r="4713" spans="2:7" x14ac:dyDescent="0.35">
      <c r="B4713" s="191">
        <v>44797</v>
      </c>
      <c r="C4713" s="72">
        <v>779.16</v>
      </c>
      <c r="D4713" s="192">
        <f t="shared" si="148"/>
        <v>34.320036264732551</v>
      </c>
      <c r="E4713">
        <v>-4.5100870076276722E-3</v>
      </c>
      <c r="F4713">
        <v>4710</v>
      </c>
      <c r="G4713">
        <f t="shared" ca="1" si="149"/>
        <v>1.6358302932103202E-2</v>
      </c>
    </row>
    <row r="4714" spans="2:7" x14ac:dyDescent="0.35">
      <c r="B4714" s="191">
        <v>36657</v>
      </c>
      <c r="C4714" s="72">
        <v>22.06</v>
      </c>
      <c r="D4714" s="192">
        <f t="shared" si="148"/>
        <v>-0.62905666722717335</v>
      </c>
      <c r="E4714">
        <v>-4.512635379061436E-3</v>
      </c>
      <c r="F4714">
        <v>4711</v>
      </c>
      <c r="G4714">
        <f t="shared" ca="1" si="149"/>
        <v>-6.1983131105379568E-3</v>
      </c>
    </row>
    <row r="4715" spans="2:7" x14ac:dyDescent="0.35">
      <c r="B4715" s="191">
        <v>38590</v>
      </c>
      <c r="C4715" s="72">
        <v>59.47</v>
      </c>
      <c r="D4715" s="192">
        <f t="shared" si="148"/>
        <v>0.28639411637464862</v>
      </c>
      <c r="E4715">
        <v>-4.5195848677603845E-3</v>
      </c>
      <c r="F4715">
        <v>4712</v>
      </c>
      <c r="G4715">
        <f t="shared" ca="1" si="149"/>
        <v>-3.4844896064058369E-3</v>
      </c>
    </row>
    <row r="4716" spans="2:7" x14ac:dyDescent="0.35">
      <c r="B4716" s="191">
        <v>39163</v>
      </c>
      <c r="C4716" s="72">
        <v>46.23</v>
      </c>
      <c r="D4716" s="192">
        <f t="shared" si="148"/>
        <v>-0.94032374657923268</v>
      </c>
      <c r="E4716">
        <v>-4.5219638242893767E-3</v>
      </c>
      <c r="F4716">
        <v>4713</v>
      </c>
      <c r="G4716">
        <f t="shared" ca="1" si="149"/>
        <v>-1.1906100291656818E-2</v>
      </c>
    </row>
    <row r="4717" spans="2:7" x14ac:dyDescent="0.35">
      <c r="B4717" s="191">
        <v>45082</v>
      </c>
      <c r="C4717" s="72">
        <v>774.68</v>
      </c>
      <c r="D4717" s="192">
        <f t="shared" si="148"/>
        <v>-0.32928719231868131</v>
      </c>
      <c r="E4717">
        <v>-4.5232588023645937E-3</v>
      </c>
      <c r="F4717">
        <v>4714</v>
      </c>
      <c r="G4717">
        <f t="shared" ca="1" si="149"/>
        <v>1.7723763346910074E-2</v>
      </c>
    </row>
    <row r="4718" spans="2:7" x14ac:dyDescent="0.35">
      <c r="B4718" s="191">
        <v>45492</v>
      </c>
      <c r="C4718" s="72">
        <v>1155.01</v>
      </c>
      <c r="D4718" s="192">
        <f t="shared" si="148"/>
        <v>0.5134572042559884</v>
      </c>
      <c r="E4718">
        <v>-4.5248478789237101E-3</v>
      </c>
      <c r="F4718">
        <v>4715</v>
      </c>
      <c r="G4718">
        <f t="shared" ca="1" si="149"/>
        <v>-1.8760689196906839E-2</v>
      </c>
    </row>
    <row r="4719" spans="2:7" x14ac:dyDescent="0.35">
      <c r="B4719" s="191">
        <v>44890</v>
      </c>
      <c r="C4719" s="72">
        <v>763.16</v>
      </c>
      <c r="D4719" s="192">
        <f t="shared" si="148"/>
        <v>11.913028764805414</v>
      </c>
      <c r="E4719">
        <v>-4.5392883230721548E-3</v>
      </c>
      <c r="F4719">
        <v>4716</v>
      </c>
      <c r="G4719">
        <f t="shared" ca="1" si="149"/>
        <v>1.6308581545555732E-2</v>
      </c>
    </row>
    <row r="4720" spans="2:7" x14ac:dyDescent="0.35">
      <c r="B4720" s="191">
        <v>38670</v>
      </c>
      <c r="C4720" s="72">
        <v>59.1</v>
      </c>
      <c r="D4720" s="192">
        <f t="shared" si="148"/>
        <v>2.8678010471204192</v>
      </c>
      <c r="E4720">
        <v>-4.5477513895906263E-3</v>
      </c>
      <c r="F4720">
        <v>4717</v>
      </c>
      <c r="G4720">
        <f t="shared" ca="1" si="149"/>
        <v>4.5689409619354172E-3</v>
      </c>
    </row>
    <row r="4721" spans="2:7" x14ac:dyDescent="0.35">
      <c r="B4721" s="191">
        <v>35321</v>
      </c>
      <c r="C4721" s="72">
        <v>15.28</v>
      </c>
      <c r="D4721" s="192">
        <f t="shared" si="148"/>
        <v>-0.95751543124061611</v>
      </c>
      <c r="E4721">
        <v>-4.5602605863191981E-3</v>
      </c>
      <c r="F4721">
        <v>4718</v>
      </c>
      <c r="G4721">
        <f t="shared" ca="1" si="149"/>
        <v>2.7337495999003824E-2</v>
      </c>
    </row>
    <row r="4722" spans="2:7" x14ac:dyDescent="0.35">
      <c r="B4722" s="191">
        <v>43987</v>
      </c>
      <c r="C4722" s="72">
        <v>359.66</v>
      </c>
      <c r="D4722" s="192">
        <f t="shared" si="148"/>
        <v>15.505736576411199</v>
      </c>
      <c r="E4722">
        <v>-4.5667155628130729E-3</v>
      </c>
      <c r="F4722">
        <v>4719</v>
      </c>
      <c r="G4722">
        <f t="shared" ca="1" si="149"/>
        <v>-1.5175964157299665E-2</v>
      </c>
    </row>
    <row r="4723" spans="2:7" x14ac:dyDescent="0.35">
      <c r="B4723" s="191">
        <v>37965</v>
      </c>
      <c r="C4723" s="72">
        <v>21.79</v>
      </c>
      <c r="D4723" s="192">
        <f t="shared" si="148"/>
        <v>0.66717674062739096</v>
      </c>
      <c r="E4723">
        <v>-4.5682960255825078E-3</v>
      </c>
      <c r="F4723">
        <v>4720</v>
      </c>
      <c r="G4723">
        <f t="shared" ca="1" si="149"/>
        <v>3.5478785023848082E-2</v>
      </c>
    </row>
    <row r="4724" spans="2:7" x14ac:dyDescent="0.35">
      <c r="B4724" s="191">
        <v>36879</v>
      </c>
      <c r="C4724" s="72">
        <v>13.07</v>
      </c>
      <c r="D4724" s="192">
        <f t="shared" si="148"/>
        <v>-0.2497129735935707</v>
      </c>
      <c r="E4724">
        <v>-4.5696877380045908E-3</v>
      </c>
      <c r="F4724">
        <v>4721</v>
      </c>
      <c r="G4724">
        <f t="shared" ca="1" si="149"/>
        <v>2.0963390329663538E-2</v>
      </c>
    </row>
    <row r="4725" spans="2:7" x14ac:dyDescent="0.35">
      <c r="B4725" s="191">
        <v>37873</v>
      </c>
      <c r="C4725" s="72">
        <v>17.420000000000002</v>
      </c>
      <c r="D4725" s="192">
        <f t="shared" si="148"/>
        <v>0.60701107011070121</v>
      </c>
      <c r="E4725">
        <v>-4.5714285714284486E-3</v>
      </c>
      <c r="F4725">
        <v>4722</v>
      </c>
      <c r="G4725">
        <f t="shared" ca="1" si="149"/>
        <v>1.1080986968527301E-2</v>
      </c>
    </row>
    <row r="4726" spans="2:7" x14ac:dyDescent="0.35">
      <c r="B4726" s="191">
        <v>37245</v>
      </c>
      <c r="C4726" s="72">
        <v>10.84</v>
      </c>
      <c r="D4726" s="192">
        <f t="shared" si="148"/>
        <v>-0.94816869082910971</v>
      </c>
      <c r="E4726">
        <v>-4.5913682277319845E-3</v>
      </c>
      <c r="F4726">
        <v>4723</v>
      </c>
      <c r="G4726">
        <f t="shared" ca="1" si="149"/>
        <v>2.7621678800278875E-2</v>
      </c>
    </row>
    <row r="4727" spans="2:7" x14ac:dyDescent="0.35">
      <c r="B4727" s="191">
        <v>43042</v>
      </c>
      <c r="C4727" s="72">
        <v>209.14</v>
      </c>
      <c r="D4727" s="192">
        <f t="shared" si="148"/>
        <v>7.0967866821525352</v>
      </c>
      <c r="E4727">
        <v>-4.6166293846081619E-3</v>
      </c>
      <c r="F4727">
        <v>4724</v>
      </c>
      <c r="G4727">
        <f t="shared" ca="1" si="149"/>
        <v>3.0885487487009661E-2</v>
      </c>
    </row>
    <row r="4728" spans="2:7" x14ac:dyDescent="0.35">
      <c r="B4728" s="191">
        <v>38100</v>
      </c>
      <c r="C4728" s="72">
        <v>25.83</v>
      </c>
      <c r="D4728" s="192">
        <f t="shared" si="148"/>
        <v>-0.59953488372093022</v>
      </c>
      <c r="E4728">
        <v>-4.6242774566473965E-3</v>
      </c>
      <c r="F4728">
        <v>4725</v>
      </c>
      <c r="G4728">
        <f t="shared" ca="1" si="149"/>
        <v>-4.1354993218944711E-3</v>
      </c>
    </row>
    <row r="4729" spans="2:7" x14ac:dyDescent="0.35">
      <c r="B4729" s="191">
        <v>39225</v>
      </c>
      <c r="C4729" s="72">
        <v>64.5</v>
      </c>
      <c r="D4729" s="192">
        <f t="shared" si="148"/>
        <v>-0.90701764502364202</v>
      </c>
      <c r="E4729">
        <v>-4.6296296296295392E-3</v>
      </c>
      <c r="F4729">
        <v>4726</v>
      </c>
      <c r="G4729">
        <f t="shared" ca="1" si="149"/>
        <v>9.0043453596696955E-3</v>
      </c>
    </row>
    <row r="4730" spans="2:7" x14ac:dyDescent="0.35">
      <c r="B4730" s="191">
        <v>45027</v>
      </c>
      <c r="C4730" s="72">
        <v>693.68</v>
      </c>
      <c r="D4730" s="192">
        <f t="shared" si="148"/>
        <v>8.2342917997870071</v>
      </c>
      <c r="E4730">
        <v>-4.6347448020548354E-3</v>
      </c>
      <c r="F4730">
        <v>4727</v>
      </c>
      <c r="G4730">
        <f t="shared" ca="1" si="149"/>
        <v>8.241183660103726E-3</v>
      </c>
    </row>
    <row r="4731" spans="2:7" x14ac:dyDescent="0.35">
      <c r="B4731" s="191">
        <v>40263</v>
      </c>
      <c r="C4731" s="72">
        <v>75.12</v>
      </c>
      <c r="D4731" s="192">
        <f t="shared" si="148"/>
        <v>-0.92793415069360496</v>
      </c>
      <c r="E4731">
        <v>-4.6376043460977234E-3</v>
      </c>
      <c r="F4731">
        <v>4728</v>
      </c>
      <c r="G4731">
        <f t="shared" ca="1" si="149"/>
        <v>1.9225602653715865E-3</v>
      </c>
    </row>
    <row r="4732" spans="2:7" x14ac:dyDescent="0.35">
      <c r="B4732" s="191">
        <v>45883</v>
      </c>
      <c r="C4732" s="72">
        <v>1042.3800000000001</v>
      </c>
      <c r="D4732" s="192">
        <f t="shared" si="148"/>
        <v>8.7291394437185001</v>
      </c>
      <c r="E4732">
        <v>-4.6407700240631566E-3</v>
      </c>
      <c r="F4732">
        <v>4729</v>
      </c>
      <c r="G4732">
        <f t="shared" ca="1" si="149"/>
        <v>1.3788216463127757E-2</v>
      </c>
    </row>
    <row r="4733" spans="2:7" x14ac:dyDescent="0.35">
      <c r="B4733" s="191">
        <v>42727</v>
      </c>
      <c r="C4733" s="72">
        <v>107.14</v>
      </c>
      <c r="D4733" s="192">
        <f t="shared" si="148"/>
        <v>-0.89919176522614574</v>
      </c>
      <c r="E4733">
        <v>-4.6451133407655609E-3</v>
      </c>
      <c r="F4733">
        <v>4730</v>
      </c>
      <c r="G4733">
        <f t="shared" ca="1" si="149"/>
        <v>4.6820171861866815E-2</v>
      </c>
    </row>
    <row r="4734" spans="2:7" x14ac:dyDescent="0.35">
      <c r="B4734" s="191">
        <v>45852</v>
      </c>
      <c r="C4734" s="72">
        <v>1062.81</v>
      </c>
      <c r="D4734" s="192">
        <f t="shared" si="148"/>
        <v>10.281286487634009</v>
      </c>
      <c r="E4734">
        <v>-4.6451951262912461E-3</v>
      </c>
      <c r="F4734">
        <v>4731</v>
      </c>
      <c r="G4734">
        <f t="shared" ca="1" si="149"/>
        <v>3.3256746737850102E-3</v>
      </c>
    </row>
    <row r="4735" spans="2:7" x14ac:dyDescent="0.35">
      <c r="B4735" s="191">
        <v>42425</v>
      </c>
      <c r="C4735" s="72">
        <v>94.21</v>
      </c>
      <c r="D4735" s="192">
        <f t="shared" si="148"/>
        <v>-0.10147830233667143</v>
      </c>
      <c r="E4735">
        <v>-4.6487057580560931E-3</v>
      </c>
      <c r="F4735">
        <v>4732</v>
      </c>
      <c r="G4735">
        <f t="shared" ca="1" si="149"/>
        <v>1.0483518274126676E-3</v>
      </c>
    </row>
    <row r="4736" spans="2:7" x14ac:dyDescent="0.35">
      <c r="B4736" s="191">
        <v>42500</v>
      </c>
      <c r="C4736" s="72">
        <v>104.85</v>
      </c>
      <c r="D4736" s="192">
        <f t="shared" si="148"/>
        <v>-0.8190806501708251</v>
      </c>
      <c r="E4736">
        <v>-4.6516043288400422E-3</v>
      </c>
      <c r="F4736">
        <v>4733</v>
      </c>
      <c r="G4736">
        <f t="shared" ca="1" si="149"/>
        <v>-1.2278415956749748E-2</v>
      </c>
    </row>
    <row r="4737" spans="2:7" x14ac:dyDescent="0.35">
      <c r="B4737" s="191">
        <v>44239</v>
      </c>
      <c r="C4737" s="72">
        <v>579.54</v>
      </c>
      <c r="D4737" s="192">
        <f t="shared" si="148"/>
        <v>9.8833802816901404</v>
      </c>
      <c r="E4737">
        <v>-4.6714526156700353E-3</v>
      </c>
      <c r="F4737">
        <v>4734</v>
      </c>
      <c r="G4737">
        <f t="shared" ca="1" si="149"/>
        <v>5.7883321871653806E-3</v>
      </c>
    </row>
    <row r="4738" spans="2:7" x14ac:dyDescent="0.35">
      <c r="B4738" s="191">
        <v>39115</v>
      </c>
      <c r="C4738" s="72">
        <v>53.25</v>
      </c>
      <c r="D4738" s="192">
        <f t="shared" si="148"/>
        <v>4</v>
      </c>
      <c r="E4738">
        <v>-4.6728971962616273E-3</v>
      </c>
      <c r="F4738">
        <v>4735</v>
      </c>
      <c r="G4738">
        <f t="shared" ca="1" si="149"/>
        <v>1.8581884274355778E-2</v>
      </c>
    </row>
    <row r="4739" spans="2:7" x14ac:dyDescent="0.35">
      <c r="B4739" s="191">
        <v>37545</v>
      </c>
      <c r="C4739" s="72">
        <v>10.65</v>
      </c>
      <c r="D4739" s="192">
        <f t="shared" si="148"/>
        <v>-0.88088580695671626</v>
      </c>
      <c r="E4739">
        <v>-4.6728971962616273E-3</v>
      </c>
      <c r="F4739">
        <v>4736</v>
      </c>
      <c r="G4739">
        <f t="shared" ca="1" si="149"/>
        <v>1.2397581766684039E-2</v>
      </c>
    </row>
    <row r="4740" spans="2:7" x14ac:dyDescent="0.35">
      <c r="B4740" s="191">
        <v>41046</v>
      </c>
      <c r="C4740" s="72">
        <v>89.41</v>
      </c>
      <c r="D4740" s="192">
        <f t="shared" ref="D4740:D4803" si="150">C4740/C4741-1</f>
        <v>-0.36335801765878672</v>
      </c>
      <c r="E4740">
        <v>-4.6754981631971226E-3</v>
      </c>
      <c r="F4740">
        <v>4737</v>
      </c>
      <c r="G4740">
        <f t="shared" ca="1" si="149"/>
        <v>1.0931531098618769E-2</v>
      </c>
    </row>
    <row r="4741" spans="2:7" x14ac:dyDescent="0.35">
      <c r="B4741" s="191">
        <v>41950</v>
      </c>
      <c r="C4741" s="72">
        <v>140.44</v>
      </c>
      <c r="D4741" s="192">
        <f t="shared" si="150"/>
        <v>7.2611764705882358</v>
      </c>
      <c r="E4741">
        <v>-4.6775336640679788E-3</v>
      </c>
      <c r="F4741">
        <v>4738</v>
      </c>
      <c r="G4741">
        <f t="shared" ref="G4741:G4804" ca="1" si="151">_xlfn.NORM.INV(RAND(),M$5,M$6)</f>
        <v>3.3535475736983494E-3</v>
      </c>
    </row>
    <row r="4742" spans="2:7" x14ac:dyDescent="0.35">
      <c r="B4742" s="191">
        <v>35572</v>
      </c>
      <c r="C4742" s="72">
        <v>17</v>
      </c>
      <c r="D4742" s="192">
        <f t="shared" si="150"/>
        <v>-0.72371201040143018</v>
      </c>
      <c r="E4742">
        <v>-4.6838407494144141E-3</v>
      </c>
      <c r="F4742">
        <v>4739</v>
      </c>
      <c r="G4742">
        <f t="shared" ca="1" si="151"/>
        <v>1.5030908460497954E-3</v>
      </c>
    </row>
    <row r="4743" spans="2:7" x14ac:dyDescent="0.35">
      <c r="B4743" s="191">
        <v>38630</v>
      </c>
      <c r="C4743" s="72">
        <v>61.53</v>
      </c>
      <c r="D4743" s="192">
        <f t="shared" si="150"/>
        <v>7.4947589098532497E-2</v>
      </c>
      <c r="E4743">
        <v>-4.6910384988676501E-3</v>
      </c>
      <c r="F4743">
        <v>4740</v>
      </c>
      <c r="G4743">
        <f t="shared" ca="1" si="151"/>
        <v>-1.5587897514974669E-2</v>
      </c>
    </row>
    <row r="4744" spans="2:7" x14ac:dyDescent="0.35">
      <c r="B4744" s="191">
        <v>39679</v>
      </c>
      <c r="C4744" s="72">
        <v>57.24</v>
      </c>
      <c r="D4744" s="192">
        <f t="shared" si="150"/>
        <v>4.4000000000000004</v>
      </c>
      <c r="E4744">
        <v>-4.6948356807511304E-3</v>
      </c>
      <c r="F4744">
        <v>4741</v>
      </c>
      <c r="G4744">
        <f t="shared" ca="1" si="151"/>
        <v>-2.6311079826045998E-3</v>
      </c>
    </row>
    <row r="4745" spans="2:7" x14ac:dyDescent="0.35">
      <c r="B4745" s="191">
        <v>37537</v>
      </c>
      <c r="C4745" s="72">
        <v>10.6</v>
      </c>
      <c r="D4745" s="192">
        <f t="shared" si="150"/>
        <v>-0.88625388990234999</v>
      </c>
      <c r="E4745">
        <v>-4.6948356807512415E-3</v>
      </c>
      <c r="F4745">
        <v>4742</v>
      </c>
      <c r="G4745">
        <f t="shared" ca="1" si="151"/>
        <v>-5.2737727287245802E-3</v>
      </c>
    </row>
    <row r="4746" spans="2:7" x14ac:dyDescent="0.35">
      <c r="B4746" s="191">
        <v>40389</v>
      </c>
      <c r="C4746" s="72">
        <v>93.19</v>
      </c>
      <c r="D4746" s="192">
        <f t="shared" si="150"/>
        <v>0.37671738809277588</v>
      </c>
      <c r="E4746">
        <v>-4.6993484994125589E-3</v>
      </c>
      <c r="F4746">
        <v>4743</v>
      </c>
      <c r="G4746">
        <f t="shared" ca="1" si="151"/>
        <v>-1.5576101586564363E-2</v>
      </c>
    </row>
    <row r="4747" spans="2:7" x14ac:dyDescent="0.35">
      <c r="B4747" s="191">
        <v>38740</v>
      </c>
      <c r="C4747" s="72">
        <v>67.69</v>
      </c>
      <c r="D4747" s="192">
        <f t="shared" si="150"/>
        <v>-0.46662989520132381</v>
      </c>
      <c r="E4747">
        <v>-4.7051904131746314E-3</v>
      </c>
      <c r="F4747">
        <v>4744</v>
      </c>
      <c r="G4747">
        <f t="shared" ca="1" si="151"/>
        <v>1.0508184791086315E-3</v>
      </c>
    </row>
    <row r="4748" spans="2:7" x14ac:dyDescent="0.35">
      <c r="B4748" s="191">
        <v>41627</v>
      </c>
      <c r="C4748" s="72">
        <v>126.91</v>
      </c>
      <c r="D4748" s="192">
        <f t="shared" si="150"/>
        <v>-0.43865003538570424</v>
      </c>
      <c r="E4748">
        <v>-4.7055132930751142E-3</v>
      </c>
      <c r="F4748">
        <v>4745</v>
      </c>
      <c r="G4748">
        <f t="shared" ca="1" si="151"/>
        <v>8.4950106106325175E-3</v>
      </c>
    </row>
    <row r="4749" spans="2:7" x14ac:dyDescent="0.35">
      <c r="B4749" s="191">
        <v>43241</v>
      </c>
      <c r="C4749" s="72">
        <v>226.08</v>
      </c>
      <c r="D4749" s="192">
        <f t="shared" si="150"/>
        <v>14.286004056795134</v>
      </c>
      <c r="E4749">
        <v>-4.7105436935944711E-3</v>
      </c>
      <c r="F4749">
        <v>4746</v>
      </c>
      <c r="G4749">
        <f t="shared" ca="1" si="151"/>
        <v>2.4854190186862947E-2</v>
      </c>
    </row>
    <row r="4750" spans="2:7" x14ac:dyDescent="0.35">
      <c r="B4750" s="191">
        <v>36741</v>
      </c>
      <c r="C4750" s="72">
        <v>14.79</v>
      </c>
      <c r="D4750" s="192">
        <f t="shared" si="150"/>
        <v>-0.98436855956117819</v>
      </c>
      <c r="E4750">
        <v>-4.710632570659512E-3</v>
      </c>
      <c r="F4750">
        <v>4747</v>
      </c>
      <c r="G4750">
        <f t="shared" ca="1" si="151"/>
        <v>-1.8079481852983786E-2</v>
      </c>
    </row>
    <row r="4751" spans="2:7" x14ac:dyDescent="0.35">
      <c r="B4751" s="191">
        <v>45685</v>
      </c>
      <c r="C4751" s="72">
        <v>946.17</v>
      </c>
      <c r="D4751" s="192">
        <f t="shared" si="150"/>
        <v>10.491012873451542</v>
      </c>
      <c r="E4751">
        <v>-4.7125650870457614E-3</v>
      </c>
      <c r="F4751">
        <v>4748</v>
      </c>
      <c r="G4751">
        <f t="shared" ca="1" si="151"/>
        <v>-2.763503470984964E-2</v>
      </c>
    </row>
    <row r="4752" spans="2:7" x14ac:dyDescent="0.35">
      <c r="B4752" s="191">
        <v>40305</v>
      </c>
      <c r="C4752" s="72">
        <v>82.34</v>
      </c>
      <c r="D4752" s="192">
        <f t="shared" si="150"/>
        <v>-0.87767593184080339</v>
      </c>
      <c r="E4752">
        <v>-4.7141303033966242E-3</v>
      </c>
      <c r="F4752">
        <v>4749</v>
      </c>
      <c r="G4752">
        <f t="shared" ca="1" si="151"/>
        <v>-1.9848012462122998E-2</v>
      </c>
    </row>
    <row r="4753" spans="2:7" x14ac:dyDescent="0.35">
      <c r="B4753" s="191">
        <v>45013</v>
      </c>
      <c r="C4753" s="72">
        <v>673.13</v>
      </c>
      <c r="D4753" s="192">
        <f t="shared" si="150"/>
        <v>-0.18095759566830938</v>
      </c>
      <c r="E4753">
        <v>-4.7167021528271569E-3</v>
      </c>
      <c r="F4753">
        <v>4750</v>
      </c>
      <c r="G4753">
        <f t="shared" ca="1" si="151"/>
        <v>1.5737449459598055E-2</v>
      </c>
    </row>
    <row r="4754" spans="2:7" x14ac:dyDescent="0.35">
      <c r="B4754" s="191">
        <v>45154</v>
      </c>
      <c r="C4754" s="72">
        <v>821.85</v>
      </c>
      <c r="D4754" s="192">
        <f t="shared" si="150"/>
        <v>13.494708994708994</v>
      </c>
      <c r="E4754">
        <v>-4.7350319705482535E-3</v>
      </c>
      <c r="F4754">
        <v>4751</v>
      </c>
      <c r="G4754">
        <f t="shared" ca="1" si="151"/>
        <v>8.088616399205285E-3</v>
      </c>
    </row>
    <row r="4755" spans="2:7" x14ac:dyDescent="0.35">
      <c r="B4755" s="191">
        <v>39667</v>
      </c>
      <c r="C4755" s="72">
        <v>56.7</v>
      </c>
      <c r="D4755" s="192">
        <f t="shared" si="150"/>
        <v>2.8597685500340373</v>
      </c>
      <c r="E4755">
        <v>-4.7393364928909332E-3</v>
      </c>
      <c r="F4755">
        <v>4752</v>
      </c>
      <c r="G4755">
        <f t="shared" ca="1" si="151"/>
        <v>3.2099368651677306E-2</v>
      </c>
    </row>
    <row r="4756" spans="2:7" x14ac:dyDescent="0.35">
      <c r="B4756" s="191">
        <v>36957</v>
      </c>
      <c r="C4756" s="72">
        <v>14.69</v>
      </c>
      <c r="D4756" s="192">
        <f t="shared" si="150"/>
        <v>-0.36268980477223434</v>
      </c>
      <c r="E4756">
        <v>-4.7425474254743083E-3</v>
      </c>
      <c r="F4756">
        <v>4753</v>
      </c>
      <c r="G4756">
        <f t="shared" ca="1" si="151"/>
        <v>-6.3283913413920093E-3</v>
      </c>
    </row>
    <row r="4757" spans="2:7" x14ac:dyDescent="0.35">
      <c r="B4757" s="191">
        <v>35604</v>
      </c>
      <c r="C4757" s="72">
        <v>23.05</v>
      </c>
      <c r="D4757" s="192">
        <f t="shared" si="150"/>
        <v>-0.96925682885189923</v>
      </c>
      <c r="E4757">
        <v>-4.7495682210707546E-3</v>
      </c>
      <c r="F4757">
        <v>4754</v>
      </c>
      <c r="G4757">
        <f t="shared" ca="1" si="151"/>
        <v>1.3296198662777336E-3</v>
      </c>
    </row>
    <row r="4758" spans="2:7" x14ac:dyDescent="0.35">
      <c r="B4758" s="191">
        <v>44921</v>
      </c>
      <c r="C4758" s="72">
        <v>749.76</v>
      </c>
      <c r="D4758" s="192">
        <f t="shared" si="150"/>
        <v>9.8850174216027877</v>
      </c>
      <c r="E4758">
        <v>-4.7521703347758182E-3</v>
      </c>
      <c r="F4758">
        <v>4755</v>
      </c>
      <c r="G4758">
        <f t="shared" ca="1" si="151"/>
        <v>-4.4433133093030222E-4</v>
      </c>
    </row>
    <row r="4759" spans="2:7" x14ac:dyDescent="0.35">
      <c r="B4759" s="191">
        <v>38727</v>
      </c>
      <c r="C4759" s="72">
        <v>68.88</v>
      </c>
      <c r="D4759" s="192">
        <f t="shared" si="150"/>
        <v>1.3580965422800411</v>
      </c>
      <c r="E4759">
        <v>-4.7680970957953983E-3</v>
      </c>
      <c r="F4759">
        <v>4756</v>
      </c>
      <c r="G4759">
        <f t="shared" ca="1" si="151"/>
        <v>8.4831836274258006E-3</v>
      </c>
    </row>
    <row r="4760" spans="2:7" x14ac:dyDescent="0.35">
      <c r="B4760" s="191">
        <v>38201</v>
      </c>
      <c r="C4760" s="72">
        <v>29.21</v>
      </c>
      <c r="D4760" s="192">
        <f t="shared" si="150"/>
        <v>-0.96522950195219503</v>
      </c>
      <c r="E4760">
        <v>-4.7700170357751759E-3</v>
      </c>
      <c r="F4760">
        <v>4757</v>
      </c>
      <c r="G4760">
        <f t="shared" ca="1" si="151"/>
        <v>7.2903246396625165E-3</v>
      </c>
    </row>
    <row r="4761" spans="2:7" x14ac:dyDescent="0.35">
      <c r="B4761" s="191">
        <v>44448</v>
      </c>
      <c r="C4761" s="72">
        <v>840.08</v>
      </c>
      <c r="D4761" s="192">
        <f t="shared" si="150"/>
        <v>8.335912514185484E-2</v>
      </c>
      <c r="E4761">
        <v>-4.7742592790038785E-3</v>
      </c>
      <c r="F4761">
        <v>4758</v>
      </c>
      <c r="G4761">
        <f t="shared" ca="1" si="151"/>
        <v>1.5142738488123331E-4</v>
      </c>
    </row>
    <row r="4762" spans="2:7" x14ac:dyDescent="0.35">
      <c r="B4762" s="191">
        <v>44798</v>
      </c>
      <c r="C4762" s="72">
        <v>775.44</v>
      </c>
      <c r="D4762" s="192">
        <f t="shared" si="150"/>
        <v>4.3951158422041336</v>
      </c>
      <c r="E4762">
        <v>-4.7743724010471666E-3</v>
      </c>
      <c r="F4762">
        <v>4759</v>
      </c>
      <c r="G4762">
        <f t="shared" ca="1" si="151"/>
        <v>-2.124272512772768E-2</v>
      </c>
    </row>
    <row r="4763" spans="2:7" x14ac:dyDescent="0.35">
      <c r="B4763" s="191">
        <v>41827</v>
      </c>
      <c r="C4763" s="72">
        <v>143.72999999999999</v>
      </c>
      <c r="D4763" s="192">
        <f t="shared" si="150"/>
        <v>-0.6633957845433256</v>
      </c>
      <c r="E4763">
        <v>-4.7777316161196071E-3</v>
      </c>
      <c r="F4763">
        <v>4760</v>
      </c>
      <c r="G4763">
        <f t="shared" ca="1" si="151"/>
        <v>1.2867027008087902E-2</v>
      </c>
    </row>
    <row r="4764" spans="2:7" x14ac:dyDescent="0.35">
      <c r="B4764" s="191">
        <v>44048</v>
      </c>
      <c r="C4764" s="72">
        <v>427</v>
      </c>
      <c r="D4764" s="192">
        <f t="shared" si="150"/>
        <v>0.80054817625975128</v>
      </c>
      <c r="E4764">
        <v>-4.7779979023424568E-3</v>
      </c>
      <c r="F4764">
        <v>4761</v>
      </c>
      <c r="G4764">
        <f t="shared" ca="1" si="151"/>
        <v>4.4932625955490274E-2</v>
      </c>
    </row>
    <row r="4765" spans="2:7" x14ac:dyDescent="0.35">
      <c r="B4765" s="191">
        <v>43669</v>
      </c>
      <c r="C4765" s="72">
        <v>237.15</v>
      </c>
      <c r="D4765" s="192">
        <f t="shared" si="150"/>
        <v>2.4595185995623634</v>
      </c>
      <c r="E4765">
        <v>-4.7840866171471319E-3</v>
      </c>
      <c r="F4765">
        <v>4762</v>
      </c>
      <c r="G4765">
        <f t="shared" ca="1" si="151"/>
        <v>-3.1078761508591811E-2</v>
      </c>
    </row>
    <row r="4766" spans="2:7" x14ac:dyDescent="0.35">
      <c r="B4766" s="191">
        <v>38729</v>
      </c>
      <c r="C4766" s="72">
        <v>68.55</v>
      </c>
      <c r="D4766" s="192">
        <f t="shared" si="150"/>
        <v>-0.32622370748967955</v>
      </c>
      <c r="E4766">
        <v>-4.790940766550511E-3</v>
      </c>
      <c r="F4766">
        <v>4763</v>
      </c>
      <c r="G4766">
        <f t="shared" ca="1" si="151"/>
        <v>-5.8080875822406359E-3</v>
      </c>
    </row>
    <row r="4767" spans="2:7" x14ac:dyDescent="0.35">
      <c r="B4767" s="191">
        <v>40485</v>
      </c>
      <c r="C4767" s="72">
        <v>101.74</v>
      </c>
      <c r="D4767" s="192">
        <f t="shared" si="150"/>
        <v>-0.12496774748430384</v>
      </c>
      <c r="E4767">
        <v>-4.7931135674460501E-3</v>
      </c>
      <c r="F4767">
        <v>4764</v>
      </c>
      <c r="G4767">
        <f t="shared" ca="1" si="151"/>
        <v>-1.336101569794125E-2</v>
      </c>
    </row>
    <row r="4768" spans="2:7" x14ac:dyDescent="0.35">
      <c r="B4768" s="191">
        <v>42179</v>
      </c>
      <c r="C4768" s="72">
        <v>116.27</v>
      </c>
      <c r="D4768" s="192">
        <f t="shared" si="150"/>
        <v>0.36933223413025562</v>
      </c>
      <c r="E4768">
        <v>-4.7932893948472444E-3</v>
      </c>
      <c r="F4768">
        <v>4765</v>
      </c>
      <c r="G4768">
        <f t="shared" ca="1" si="151"/>
        <v>-3.5326331650747376E-3</v>
      </c>
    </row>
    <row r="4769" spans="2:7" x14ac:dyDescent="0.35">
      <c r="B4769" s="191">
        <v>40660</v>
      </c>
      <c r="C4769" s="72">
        <v>84.91</v>
      </c>
      <c r="D4769" s="192">
        <f t="shared" si="150"/>
        <v>3.1019323671497583</v>
      </c>
      <c r="E4769">
        <v>-4.8054383497421194E-3</v>
      </c>
      <c r="F4769">
        <v>4766</v>
      </c>
      <c r="G4769">
        <f t="shared" ca="1" si="151"/>
        <v>-1.3345976847112537E-2</v>
      </c>
    </row>
    <row r="4770" spans="2:7" x14ac:dyDescent="0.35">
      <c r="B4770" s="191">
        <v>36698</v>
      </c>
      <c r="C4770" s="72">
        <v>20.7</v>
      </c>
      <c r="D4770" s="192">
        <f t="shared" si="150"/>
        <v>-0.97140093948604589</v>
      </c>
      <c r="E4770">
        <v>-4.8076923076924016E-3</v>
      </c>
      <c r="F4770">
        <v>4767</v>
      </c>
      <c r="G4770">
        <f t="shared" ca="1" si="151"/>
        <v>5.6223499389710888E-3</v>
      </c>
    </row>
    <row r="4771" spans="2:7" x14ac:dyDescent="0.35">
      <c r="B4771" s="191">
        <v>44377</v>
      </c>
      <c r="C4771" s="72">
        <v>723.8</v>
      </c>
      <c r="D4771" s="192">
        <f t="shared" si="150"/>
        <v>7.7510579131906656</v>
      </c>
      <c r="E4771">
        <v>-4.8123195380173067E-3</v>
      </c>
      <c r="F4771">
        <v>4768</v>
      </c>
      <c r="G4771">
        <f t="shared" ca="1" si="151"/>
        <v>-6.9296986854975326E-3</v>
      </c>
    </row>
    <row r="4772" spans="2:7" x14ac:dyDescent="0.35">
      <c r="B4772" s="191">
        <v>40309</v>
      </c>
      <c r="C4772" s="72">
        <v>82.71</v>
      </c>
      <c r="D4772" s="192">
        <f t="shared" si="150"/>
        <v>-0.91257979960258739</v>
      </c>
      <c r="E4772">
        <v>-4.8128985681626935E-3</v>
      </c>
      <c r="F4772">
        <v>4769</v>
      </c>
      <c r="G4772">
        <f t="shared" ca="1" si="151"/>
        <v>-9.3624675428679305E-3</v>
      </c>
    </row>
    <row r="4773" spans="2:7" x14ac:dyDescent="0.35">
      <c r="B4773" s="191">
        <v>45737</v>
      </c>
      <c r="C4773" s="72">
        <v>946.12</v>
      </c>
      <c r="D4773" s="192">
        <f t="shared" si="150"/>
        <v>1.6178578345922912</v>
      </c>
      <c r="E4773">
        <v>-4.8175028926055186E-3</v>
      </c>
      <c r="F4773">
        <v>4770</v>
      </c>
      <c r="G4773">
        <f t="shared" ca="1" si="151"/>
        <v>1.2117552781500802E-2</v>
      </c>
    </row>
    <row r="4774" spans="2:7" x14ac:dyDescent="0.35">
      <c r="B4774" s="191">
        <v>43860</v>
      </c>
      <c r="C4774" s="72">
        <v>361.41</v>
      </c>
      <c r="D4774" s="192">
        <f t="shared" si="150"/>
        <v>1.5737786640079765</v>
      </c>
      <c r="E4774">
        <v>-4.8188126445644075E-3</v>
      </c>
      <c r="F4774">
        <v>4771</v>
      </c>
      <c r="G4774">
        <f t="shared" ca="1" si="151"/>
        <v>2.1957062739536033E-2</v>
      </c>
    </row>
    <row r="4775" spans="2:7" x14ac:dyDescent="0.35">
      <c r="B4775" s="191">
        <v>41277</v>
      </c>
      <c r="C4775" s="72">
        <v>140.41999999999999</v>
      </c>
      <c r="D4775" s="192">
        <f t="shared" si="150"/>
        <v>-0.87656144237277711</v>
      </c>
      <c r="E4775">
        <v>-4.8192771084337727E-3</v>
      </c>
      <c r="F4775">
        <v>4772</v>
      </c>
      <c r="G4775">
        <f t="shared" ca="1" si="151"/>
        <v>2.6092733717305982E-3</v>
      </c>
    </row>
    <row r="4776" spans="2:7" x14ac:dyDescent="0.35">
      <c r="B4776" s="191">
        <v>45772</v>
      </c>
      <c r="C4776" s="72">
        <v>1137.57</v>
      </c>
      <c r="D4776" s="192">
        <f t="shared" si="150"/>
        <v>7.6133868403119553</v>
      </c>
      <c r="E4776">
        <v>-4.8203100395423082E-3</v>
      </c>
      <c r="F4776">
        <v>4773</v>
      </c>
      <c r="G4776">
        <f t="shared" ca="1" si="151"/>
        <v>-6.9570898716949207E-3</v>
      </c>
    </row>
    <row r="4777" spans="2:7" x14ac:dyDescent="0.35">
      <c r="B4777" s="191">
        <v>41731</v>
      </c>
      <c r="C4777" s="72">
        <v>132.07</v>
      </c>
      <c r="D4777" s="192">
        <f t="shared" si="150"/>
        <v>0.94077883908890514</v>
      </c>
      <c r="E4777">
        <v>-4.8225453997439161E-3</v>
      </c>
      <c r="F4777">
        <v>4774</v>
      </c>
      <c r="G4777">
        <f t="shared" ca="1" si="151"/>
        <v>2.030045566466547E-2</v>
      </c>
    </row>
    <row r="4778" spans="2:7" x14ac:dyDescent="0.35">
      <c r="B4778" s="191">
        <v>38707</v>
      </c>
      <c r="C4778" s="72">
        <v>68.05</v>
      </c>
      <c r="D4778" s="192">
        <f t="shared" si="150"/>
        <v>-0.92853617298341784</v>
      </c>
      <c r="E4778">
        <v>-4.8259725065809E-3</v>
      </c>
      <c r="F4778">
        <v>4775</v>
      </c>
      <c r="G4778">
        <f t="shared" ca="1" si="151"/>
        <v>2.7750104385811665E-2</v>
      </c>
    </row>
    <row r="4779" spans="2:7" x14ac:dyDescent="0.35">
      <c r="B4779" s="191">
        <v>45679</v>
      </c>
      <c r="C4779" s="72">
        <v>952.23</v>
      </c>
      <c r="D4779" s="192">
        <f t="shared" si="150"/>
        <v>0.30146516141377155</v>
      </c>
      <c r="E4779">
        <v>-4.8283430004703032E-3</v>
      </c>
      <c r="F4779">
        <v>4776</v>
      </c>
      <c r="G4779">
        <f t="shared" ca="1" si="151"/>
        <v>1.3798165681847979E-2</v>
      </c>
    </row>
    <row r="4780" spans="2:7" x14ac:dyDescent="0.35">
      <c r="B4780" s="191">
        <v>44383</v>
      </c>
      <c r="C4780" s="72">
        <v>731.66</v>
      </c>
      <c r="D4780" s="192">
        <f t="shared" si="150"/>
        <v>7.6751244960872658</v>
      </c>
      <c r="E4780">
        <v>-4.8285523863931257E-3</v>
      </c>
      <c r="F4780">
        <v>4777</v>
      </c>
      <c r="G4780">
        <f t="shared" ca="1" si="151"/>
        <v>1.7044182166935744E-2</v>
      </c>
    </row>
    <row r="4781" spans="2:7" x14ac:dyDescent="0.35">
      <c r="B4781" s="191">
        <v>40556</v>
      </c>
      <c r="C4781" s="72">
        <v>84.34</v>
      </c>
      <c r="D4781" s="192">
        <f t="shared" si="150"/>
        <v>0.10842423445919303</v>
      </c>
      <c r="E4781">
        <v>-4.8377581120943036E-3</v>
      </c>
      <c r="F4781">
        <v>4778</v>
      </c>
      <c r="G4781">
        <f t="shared" ca="1" si="151"/>
        <v>-1.8956176421803545E-2</v>
      </c>
    </row>
    <row r="4782" spans="2:7" x14ac:dyDescent="0.35">
      <c r="B4782" s="191">
        <v>40700</v>
      </c>
      <c r="C4782" s="72">
        <v>76.09</v>
      </c>
      <c r="D4782" s="192">
        <f t="shared" si="150"/>
        <v>0.23462599383417171</v>
      </c>
      <c r="E4782">
        <v>-4.8391315720637262E-3</v>
      </c>
      <c r="F4782">
        <v>4779</v>
      </c>
      <c r="G4782">
        <f t="shared" ca="1" si="151"/>
        <v>3.7386830481412357E-2</v>
      </c>
    </row>
    <row r="4783" spans="2:7" x14ac:dyDescent="0.35">
      <c r="B4783" s="191">
        <v>38615</v>
      </c>
      <c r="C4783" s="72">
        <v>61.63</v>
      </c>
      <c r="D4783" s="192">
        <f t="shared" si="150"/>
        <v>-0.94698312199989676</v>
      </c>
      <c r="E4783">
        <v>-4.8441789116744349E-3</v>
      </c>
      <c r="F4783">
        <v>4780</v>
      </c>
      <c r="G4783">
        <f t="shared" ca="1" si="151"/>
        <v>1.9854683920960809E-2</v>
      </c>
    </row>
    <row r="4784" spans="2:7" x14ac:dyDescent="0.35">
      <c r="B4784" s="191">
        <v>46078</v>
      </c>
      <c r="C4784" s="72">
        <v>1162.46</v>
      </c>
      <c r="D4784" s="192">
        <f t="shared" si="150"/>
        <v>0.17628130533771813</v>
      </c>
      <c r="E4784">
        <v>-4.8453925966509548E-3</v>
      </c>
      <c r="F4784">
        <v>4781</v>
      </c>
      <c r="G4784">
        <f t="shared" ca="1" si="151"/>
        <v>2.7779777544201391E-2</v>
      </c>
    </row>
    <row r="4785" spans="2:7" x14ac:dyDescent="0.35">
      <c r="B4785" s="191">
        <v>45709</v>
      </c>
      <c r="C4785" s="72">
        <v>988.25</v>
      </c>
      <c r="D4785" s="192">
        <f t="shared" si="150"/>
        <v>7.9305078619193932</v>
      </c>
      <c r="E4785">
        <v>-4.8536356953690074E-3</v>
      </c>
      <c r="F4785">
        <v>4782</v>
      </c>
      <c r="G4785">
        <f t="shared" ca="1" si="151"/>
        <v>-6.1567996084869632E-3</v>
      </c>
    </row>
    <row r="4786" spans="2:7" x14ac:dyDescent="0.35">
      <c r="B4786" s="191">
        <v>42718</v>
      </c>
      <c r="C4786" s="72">
        <v>110.66</v>
      </c>
      <c r="D4786" s="192">
        <f t="shared" si="150"/>
        <v>5.004340748779164</v>
      </c>
      <c r="E4786">
        <v>-4.8561151079137277E-3</v>
      </c>
      <c r="F4786">
        <v>4783</v>
      </c>
      <c r="G4786">
        <f t="shared" ca="1" si="151"/>
        <v>-7.0133276630606877E-3</v>
      </c>
    </row>
    <row r="4787" spans="2:7" x14ac:dyDescent="0.35">
      <c r="B4787" s="191">
        <v>37925</v>
      </c>
      <c r="C4787" s="72">
        <v>18.43</v>
      </c>
      <c r="D4787" s="192">
        <f t="shared" si="150"/>
        <v>-0.81566313262652534</v>
      </c>
      <c r="E4787">
        <v>-4.8596112311014572E-3</v>
      </c>
      <c r="F4787">
        <v>4784</v>
      </c>
      <c r="G4787">
        <f t="shared" ca="1" si="151"/>
        <v>-2.0145874026322699E-2</v>
      </c>
    </row>
    <row r="4788" spans="2:7" x14ac:dyDescent="0.35">
      <c r="B4788" s="191">
        <v>40423</v>
      </c>
      <c r="C4788" s="72">
        <v>99.98</v>
      </c>
      <c r="D4788" s="192">
        <f t="shared" si="150"/>
        <v>-0.5880341175985826</v>
      </c>
      <c r="E4788">
        <v>-4.8770777346470728E-3</v>
      </c>
      <c r="F4788">
        <v>4785</v>
      </c>
      <c r="G4788">
        <f t="shared" ca="1" si="151"/>
        <v>-3.33791650276156E-2</v>
      </c>
    </row>
    <row r="4789" spans="2:7" x14ac:dyDescent="0.35">
      <c r="B4789" s="191">
        <v>43725</v>
      </c>
      <c r="C4789" s="72">
        <v>242.69</v>
      </c>
      <c r="D4789" s="192">
        <f t="shared" si="150"/>
        <v>1.6456993350049056</v>
      </c>
      <c r="E4789">
        <v>-4.8794489092996995E-3</v>
      </c>
      <c r="F4789">
        <v>4786</v>
      </c>
      <c r="G4789">
        <f t="shared" ca="1" si="151"/>
        <v>-4.76513848326676E-2</v>
      </c>
    </row>
    <row r="4790" spans="2:7" x14ac:dyDescent="0.35">
      <c r="B4790" s="191">
        <v>40400</v>
      </c>
      <c r="C4790" s="72">
        <v>91.73</v>
      </c>
      <c r="D4790" s="192">
        <f t="shared" si="150"/>
        <v>0.12524533856722297</v>
      </c>
      <c r="E4790">
        <v>-4.8817530917769636E-3</v>
      </c>
      <c r="F4790">
        <v>4787</v>
      </c>
      <c r="G4790">
        <f t="shared" ca="1" si="151"/>
        <v>1.4230305281223203E-2</v>
      </c>
    </row>
    <row r="4791" spans="2:7" x14ac:dyDescent="0.35">
      <c r="B4791" s="191">
        <v>40281</v>
      </c>
      <c r="C4791" s="72">
        <v>81.52</v>
      </c>
      <c r="D4791" s="192">
        <f t="shared" si="150"/>
        <v>4.0012269938650302</v>
      </c>
      <c r="E4791">
        <v>-4.882812500000111E-3</v>
      </c>
      <c r="F4791">
        <v>4788</v>
      </c>
      <c r="G4791">
        <f t="shared" ca="1" si="151"/>
        <v>2.800642270595706E-2</v>
      </c>
    </row>
    <row r="4792" spans="2:7" x14ac:dyDescent="0.35">
      <c r="B4792" s="191">
        <v>35213</v>
      </c>
      <c r="C4792" s="72">
        <v>16.3</v>
      </c>
      <c r="D4792" s="192">
        <f t="shared" si="150"/>
        <v>-0.87491366740848742</v>
      </c>
      <c r="E4792">
        <v>-4.8840048840047556E-3</v>
      </c>
      <c r="F4792">
        <v>4789</v>
      </c>
      <c r="G4792">
        <f t="shared" ca="1" si="151"/>
        <v>1.270323457180003E-2</v>
      </c>
    </row>
    <row r="4793" spans="2:7" x14ac:dyDescent="0.35">
      <c r="B4793" s="191">
        <v>41736</v>
      </c>
      <c r="C4793" s="72">
        <v>130.31</v>
      </c>
      <c r="D4793" s="192">
        <f t="shared" si="150"/>
        <v>4.3361998361998362</v>
      </c>
      <c r="E4793">
        <v>-4.8873615883924248E-3</v>
      </c>
      <c r="F4793">
        <v>4790</v>
      </c>
      <c r="G4793">
        <f t="shared" ca="1" si="151"/>
        <v>-9.1273765762389242E-3</v>
      </c>
    </row>
    <row r="4794" spans="2:7" x14ac:dyDescent="0.35">
      <c r="B4794" s="191">
        <v>38020</v>
      </c>
      <c r="C4794" s="72">
        <v>24.42</v>
      </c>
      <c r="D4794" s="192">
        <f t="shared" si="150"/>
        <v>-0.97254112646599122</v>
      </c>
      <c r="E4794">
        <v>-4.8899755501221609E-3</v>
      </c>
      <c r="F4794">
        <v>4791</v>
      </c>
      <c r="G4794">
        <f t="shared" ca="1" si="151"/>
        <v>-1.7215701492209926E-2</v>
      </c>
    </row>
    <row r="4795" spans="2:7" x14ac:dyDescent="0.35">
      <c r="B4795" s="191">
        <v>45656</v>
      </c>
      <c r="C4795" s="72">
        <v>889.33</v>
      </c>
      <c r="D4795" s="192">
        <f t="shared" si="150"/>
        <v>0.23392948815783998</v>
      </c>
      <c r="E4795">
        <v>-4.9009186425126305E-3</v>
      </c>
      <c r="F4795">
        <v>4792</v>
      </c>
      <c r="G4795">
        <f t="shared" ca="1" si="151"/>
        <v>2.0171362608024438E-2</v>
      </c>
    </row>
    <row r="4796" spans="2:7" x14ac:dyDescent="0.35">
      <c r="B4796" s="191">
        <v>44406</v>
      </c>
      <c r="C4796" s="72">
        <v>720.73</v>
      </c>
      <c r="D4796" s="192">
        <f t="shared" si="150"/>
        <v>31.290770609318997</v>
      </c>
      <c r="E4796">
        <v>-4.9014193405864104E-3</v>
      </c>
      <c r="F4796">
        <v>4793</v>
      </c>
      <c r="G4796">
        <f t="shared" ca="1" si="151"/>
        <v>9.9549974647887337E-3</v>
      </c>
    </row>
    <row r="4797" spans="2:7" x14ac:dyDescent="0.35">
      <c r="B4797" s="191">
        <v>36188</v>
      </c>
      <c r="C4797" s="72">
        <v>22.32</v>
      </c>
      <c r="D4797" s="192">
        <f t="shared" si="150"/>
        <v>-0.98051692984523531</v>
      </c>
      <c r="E4797">
        <v>-4.9041462327240604E-3</v>
      </c>
      <c r="F4797">
        <v>4794</v>
      </c>
      <c r="G4797">
        <f t="shared" ca="1" si="151"/>
        <v>-6.298685838784482E-3</v>
      </c>
    </row>
    <row r="4798" spans="2:7" x14ac:dyDescent="0.35">
      <c r="B4798" s="191">
        <v>45954</v>
      </c>
      <c r="C4798" s="72">
        <v>1145.6099999999999</v>
      </c>
      <c r="D4798" s="192">
        <f t="shared" si="150"/>
        <v>0.48327830646727499</v>
      </c>
      <c r="E4798">
        <v>-4.9076663829196177E-3</v>
      </c>
      <c r="F4798">
        <v>4795</v>
      </c>
      <c r="G4798">
        <f t="shared" ca="1" si="151"/>
        <v>-3.0406061889815705E-2</v>
      </c>
    </row>
    <row r="4799" spans="2:7" x14ac:dyDescent="0.35">
      <c r="B4799" s="191">
        <v>44917</v>
      </c>
      <c r="C4799" s="72">
        <v>772.35</v>
      </c>
      <c r="D4799" s="192">
        <f t="shared" si="150"/>
        <v>8.3437372873034432E-2</v>
      </c>
      <c r="E4799">
        <v>-4.9216022263163239E-3</v>
      </c>
      <c r="F4799">
        <v>4796</v>
      </c>
      <c r="G4799">
        <f t="shared" ca="1" si="151"/>
        <v>1.9408958638949397E-2</v>
      </c>
    </row>
    <row r="4800" spans="2:7" x14ac:dyDescent="0.35">
      <c r="B4800" s="191">
        <v>44959</v>
      </c>
      <c r="C4800" s="72">
        <v>712.87</v>
      </c>
      <c r="D4800" s="192">
        <f t="shared" si="150"/>
        <v>9.711795642374156</v>
      </c>
      <c r="E4800">
        <v>-4.927414852037959E-3</v>
      </c>
      <c r="F4800">
        <v>4797</v>
      </c>
      <c r="G4800">
        <f t="shared" ca="1" si="151"/>
        <v>-2.5474985492529257E-3</v>
      </c>
    </row>
    <row r="4801" spans="2:7" x14ac:dyDescent="0.35">
      <c r="B4801" s="191">
        <v>40035</v>
      </c>
      <c r="C4801" s="72">
        <v>66.55</v>
      </c>
      <c r="D4801" s="192">
        <f t="shared" si="150"/>
        <v>-0.6291032714707685</v>
      </c>
      <c r="E4801">
        <v>-4.9342105263158187E-3</v>
      </c>
      <c r="F4801">
        <v>4798</v>
      </c>
      <c r="G4801">
        <f t="shared" ca="1" si="151"/>
        <v>-1.0753858939231546E-3</v>
      </c>
    </row>
    <row r="4802" spans="2:7" x14ac:dyDescent="0.35">
      <c r="B4802" s="191">
        <v>42975</v>
      </c>
      <c r="C4802" s="72">
        <v>179.43</v>
      </c>
      <c r="D4802" s="192">
        <f t="shared" si="150"/>
        <v>0.97980801059251932</v>
      </c>
      <c r="E4802">
        <v>-4.9356699201419385E-3</v>
      </c>
      <c r="F4802">
        <v>4799</v>
      </c>
      <c r="G4802">
        <f t="shared" ca="1" si="151"/>
        <v>1.4953725526003785E-2</v>
      </c>
    </row>
    <row r="4803" spans="2:7" x14ac:dyDescent="0.35">
      <c r="B4803" s="191">
        <v>40522</v>
      </c>
      <c r="C4803" s="72">
        <v>90.63</v>
      </c>
      <c r="D4803" s="192">
        <f t="shared" si="150"/>
        <v>-0.90381839792842888</v>
      </c>
      <c r="E4803">
        <v>-4.9407114624506754E-3</v>
      </c>
      <c r="F4803">
        <v>4800</v>
      </c>
      <c r="G4803">
        <f t="shared" ca="1" si="151"/>
        <v>-3.5884063088145506E-2</v>
      </c>
    </row>
    <row r="4804" spans="2:7" x14ac:dyDescent="0.35">
      <c r="B4804" s="191">
        <v>45726</v>
      </c>
      <c r="C4804" s="72">
        <v>942.28</v>
      </c>
      <c r="D4804" s="192">
        <f t="shared" ref="D4804:D4867" si="152">C4804/C4805-1</f>
        <v>12.382758130947309</v>
      </c>
      <c r="E4804">
        <v>-4.9421306074174387E-3</v>
      </c>
      <c r="F4804">
        <v>4801</v>
      </c>
      <c r="G4804">
        <f t="shared" ca="1" si="151"/>
        <v>6.012394620599458E-3</v>
      </c>
    </row>
    <row r="4805" spans="2:7" x14ac:dyDescent="0.35">
      <c r="B4805" s="191">
        <v>39456</v>
      </c>
      <c r="C4805" s="72">
        <v>70.41</v>
      </c>
      <c r="D4805" s="192">
        <f t="shared" si="152"/>
        <v>2.196096232410349</v>
      </c>
      <c r="E4805">
        <v>-4.9462973431317891E-3</v>
      </c>
      <c r="F4805">
        <v>4802</v>
      </c>
      <c r="G4805">
        <f t="shared" ref="G4805:G4868" ca="1" si="153">_xlfn.NORM.INV(RAND(),M$5,M$6)</f>
        <v>-1.4529720915239715E-2</v>
      </c>
    </row>
    <row r="4806" spans="2:7" x14ac:dyDescent="0.35">
      <c r="B4806" s="191">
        <v>35940</v>
      </c>
      <c r="C4806" s="72">
        <v>22.03</v>
      </c>
      <c r="D4806" s="192">
        <f t="shared" si="152"/>
        <v>-0.67645762960787192</v>
      </c>
      <c r="E4806">
        <v>-4.9683830171635135E-3</v>
      </c>
      <c r="F4806">
        <v>4803</v>
      </c>
      <c r="G4806">
        <f t="shared" ca="1" si="153"/>
        <v>-4.3989068837879501E-3</v>
      </c>
    </row>
    <row r="4807" spans="2:7" x14ac:dyDescent="0.35">
      <c r="B4807" s="191">
        <v>39577</v>
      </c>
      <c r="C4807" s="72">
        <v>68.09</v>
      </c>
      <c r="D4807" s="192">
        <f t="shared" si="152"/>
        <v>-0.94181833717850127</v>
      </c>
      <c r="E4807">
        <v>-4.9685810317112722E-3</v>
      </c>
      <c r="F4807">
        <v>4804</v>
      </c>
      <c r="G4807">
        <f t="shared" ca="1" si="153"/>
        <v>-8.5358995472377009E-3</v>
      </c>
    </row>
    <row r="4808" spans="2:7" x14ac:dyDescent="0.35">
      <c r="B4808" s="191">
        <v>45504</v>
      </c>
      <c r="C4808" s="72">
        <v>1170.3</v>
      </c>
      <c r="D4808" s="192">
        <f t="shared" si="152"/>
        <v>24.485627177700348</v>
      </c>
      <c r="E4808">
        <v>-4.9823153312475998E-3</v>
      </c>
      <c r="F4808">
        <v>4805</v>
      </c>
      <c r="G4808">
        <f t="shared" ca="1" si="153"/>
        <v>-9.8447523904521923E-4</v>
      </c>
    </row>
    <row r="4809" spans="2:7" x14ac:dyDescent="0.35">
      <c r="B4809" s="191">
        <v>39167</v>
      </c>
      <c r="C4809" s="72">
        <v>45.92</v>
      </c>
      <c r="D4809" s="192">
        <f t="shared" si="152"/>
        <v>1.5625</v>
      </c>
      <c r="E4809">
        <v>-4.9837486457203761E-3</v>
      </c>
      <c r="F4809">
        <v>4806</v>
      </c>
      <c r="G4809">
        <f t="shared" ca="1" si="153"/>
        <v>-5.3889820624364411E-3</v>
      </c>
    </row>
    <row r="4810" spans="2:7" x14ac:dyDescent="0.35">
      <c r="B4810" s="191">
        <v>35242</v>
      </c>
      <c r="C4810" s="72">
        <v>17.920000000000002</v>
      </c>
      <c r="D4810" s="192">
        <f t="shared" si="152"/>
        <v>-0.76277468890653954</v>
      </c>
      <c r="E4810">
        <v>-4.9972237645752315E-3</v>
      </c>
      <c r="F4810">
        <v>4807</v>
      </c>
      <c r="G4810">
        <f t="shared" ca="1" si="153"/>
        <v>4.5852589105117379E-2</v>
      </c>
    </row>
    <row r="4811" spans="2:7" x14ac:dyDescent="0.35">
      <c r="B4811" s="191">
        <v>40850</v>
      </c>
      <c r="C4811" s="72">
        <v>75.540000000000006</v>
      </c>
      <c r="D4811" s="192">
        <f t="shared" si="152"/>
        <v>-0.59535033211913435</v>
      </c>
      <c r="E4811">
        <v>-5.0052687038988353E-3</v>
      </c>
      <c r="F4811">
        <v>4808</v>
      </c>
      <c r="G4811">
        <f t="shared" ca="1" si="153"/>
        <v>9.4138172691172139E-4</v>
      </c>
    </row>
    <row r="4812" spans="2:7" x14ac:dyDescent="0.35">
      <c r="B4812" s="191">
        <v>43600</v>
      </c>
      <c r="C4812" s="72">
        <v>186.68</v>
      </c>
      <c r="D4812" s="192">
        <f t="shared" si="152"/>
        <v>-0.77388839766960182</v>
      </c>
      <c r="E4812">
        <v>-5.0101268521479669E-3</v>
      </c>
      <c r="F4812">
        <v>4809</v>
      </c>
      <c r="G4812">
        <f t="shared" ca="1" si="153"/>
        <v>9.8136972441020768E-3</v>
      </c>
    </row>
    <row r="4813" spans="2:7" x14ac:dyDescent="0.35">
      <c r="B4813" s="191">
        <v>45161</v>
      </c>
      <c r="C4813" s="72">
        <v>825.61</v>
      </c>
      <c r="D4813" s="192">
        <f t="shared" si="152"/>
        <v>45.278587443946186</v>
      </c>
      <c r="E4813">
        <v>-5.0134374585728558E-3</v>
      </c>
      <c r="F4813">
        <v>4810</v>
      </c>
      <c r="G4813">
        <f t="shared" ca="1" si="153"/>
        <v>6.9699668512069148E-4</v>
      </c>
    </row>
    <row r="4814" spans="2:7" x14ac:dyDescent="0.35">
      <c r="B4814" s="191">
        <v>36110</v>
      </c>
      <c r="C4814" s="72">
        <v>17.84</v>
      </c>
      <c r="D4814" s="192">
        <f t="shared" si="152"/>
        <v>-0.63937740044471392</v>
      </c>
      <c r="E4814">
        <v>-5.0195203569436408E-3</v>
      </c>
      <c r="F4814">
        <v>4811</v>
      </c>
      <c r="G4814">
        <f t="shared" ca="1" si="153"/>
        <v>6.5699299927532541E-3</v>
      </c>
    </row>
    <row r="4815" spans="2:7" x14ac:dyDescent="0.35">
      <c r="B4815" s="191">
        <v>39818</v>
      </c>
      <c r="C4815" s="72">
        <v>49.47</v>
      </c>
      <c r="D4815" s="192">
        <f t="shared" si="152"/>
        <v>-0.26460532183737173</v>
      </c>
      <c r="E4815">
        <v>-5.028157683024892E-3</v>
      </c>
      <c r="F4815">
        <v>4812</v>
      </c>
      <c r="G4815">
        <f t="shared" ca="1" si="153"/>
        <v>1.0212725489899129E-2</v>
      </c>
    </row>
    <row r="4816" spans="2:7" x14ac:dyDescent="0.35">
      <c r="B4816" s="191">
        <v>39436</v>
      </c>
      <c r="C4816" s="72">
        <v>67.27</v>
      </c>
      <c r="D4816" s="192">
        <f t="shared" si="152"/>
        <v>-0.93746397694524497</v>
      </c>
      <c r="E4816">
        <v>-5.0288418872947993E-3</v>
      </c>
      <c r="F4816">
        <v>4813</v>
      </c>
      <c r="G4816">
        <f t="shared" ca="1" si="153"/>
        <v>4.1030526191658312E-2</v>
      </c>
    </row>
    <row r="4817" spans="2:7" x14ac:dyDescent="0.35">
      <c r="B4817" s="191">
        <v>45860</v>
      </c>
      <c r="C4817" s="72">
        <v>1075.7</v>
      </c>
      <c r="D4817" s="192">
        <f t="shared" si="152"/>
        <v>17.170608108108109</v>
      </c>
      <c r="E4817">
        <v>-5.0409286407991916E-3</v>
      </c>
      <c r="F4817">
        <v>4814</v>
      </c>
      <c r="G4817">
        <f t="shared" ca="1" si="153"/>
        <v>9.5396726298458689E-3</v>
      </c>
    </row>
    <row r="4818" spans="2:7" x14ac:dyDescent="0.35">
      <c r="B4818" s="191">
        <v>39394</v>
      </c>
      <c r="C4818" s="72">
        <v>59.2</v>
      </c>
      <c r="D4818" s="192">
        <f t="shared" si="152"/>
        <v>1.7318874019381632</v>
      </c>
      <c r="E4818">
        <v>-5.0420168067226712E-3</v>
      </c>
      <c r="F4818">
        <v>4815</v>
      </c>
      <c r="G4818">
        <f t="shared" ca="1" si="153"/>
        <v>4.4505937747042019E-3</v>
      </c>
    </row>
    <row r="4819" spans="2:7" x14ac:dyDescent="0.35">
      <c r="B4819" s="191">
        <v>36661</v>
      </c>
      <c r="C4819" s="72">
        <v>21.67</v>
      </c>
      <c r="D4819" s="192">
        <f t="shared" si="152"/>
        <v>-0.8378600823045268</v>
      </c>
      <c r="E4819">
        <v>-5.050505050504972E-3</v>
      </c>
      <c r="F4819">
        <v>4816</v>
      </c>
      <c r="G4819">
        <f t="shared" ca="1" si="153"/>
        <v>-3.8032242793207494E-2</v>
      </c>
    </row>
    <row r="4820" spans="2:7" x14ac:dyDescent="0.35">
      <c r="B4820" s="191">
        <v>41219</v>
      </c>
      <c r="C4820" s="72">
        <v>133.65</v>
      </c>
      <c r="D4820" s="192">
        <f t="shared" si="152"/>
        <v>1.0025471980821101</v>
      </c>
      <c r="E4820">
        <v>-5.0621603513735236E-3</v>
      </c>
      <c r="F4820">
        <v>4817</v>
      </c>
      <c r="G4820">
        <f t="shared" ca="1" si="153"/>
        <v>-7.4271716363329815E-4</v>
      </c>
    </row>
    <row r="4821" spans="2:7" x14ac:dyDescent="0.35">
      <c r="B4821" s="191">
        <v>38783</v>
      </c>
      <c r="C4821" s="72">
        <v>66.739999999999995</v>
      </c>
      <c r="D4821" s="192">
        <f t="shared" si="152"/>
        <v>0.13349184782608692</v>
      </c>
      <c r="E4821">
        <v>-5.0685748360167482E-3</v>
      </c>
      <c r="F4821">
        <v>4818</v>
      </c>
      <c r="G4821">
        <f t="shared" ca="1" si="153"/>
        <v>3.3721867174647334E-2</v>
      </c>
    </row>
    <row r="4822" spans="2:7" x14ac:dyDescent="0.35">
      <c r="B4822" s="191">
        <v>39500</v>
      </c>
      <c r="C4822" s="72">
        <v>58.88</v>
      </c>
      <c r="D4822" s="192">
        <f t="shared" si="152"/>
        <v>-0.33257764679211055</v>
      </c>
      <c r="E4822">
        <v>-5.0692801622169714E-3</v>
      </c>
      <c r="F4822">
        <v>4819</v>
      </c>
      <c r="G4822">
        <f t="shared" ca="1" si="153"/>
        <v>-1.8386398731914912E-2</v>
      </c>
    </row>
    <row r="4823" spans="2:7" x14ac:dyDescent="0.35">
      <c r="B4823" s="191">
        <v>40752</v>
      </c>
      <c r="C4823" s="72">
        <v>88.22</v>
      </c>
      <c r="D4823" s="192">
        <f t="shared" si="152"/>
        <v>6.5080851063829783</v>
      </c>
      <c r="E4823">
        <v>-5.0749971805571503E-3</v>
      </c>
      <c r="F4823">
        <v>4820</v>
      </c>
      <c r="G4823">
        <f t="shared" ca="1" si="153"/>
        <v>-1.6570659827641717E-2</v>
      </c>
    </row>
    <row r="4824" spans="2:7" x14ac:dyDescent="0.35">
      <c r="B4824" s="191">
        <v>37620</v>
      </c>
      <c r="C4824" s="72">
        <v>11.75</v>
      </c>
      <c r="D4824" s="192">
        <f t="shared" si="152"/>
        <v>-0.82829168493350869</v>
      </c>
      <c r="E4824">
        <v>-5.0804403048264613E-3</v>
      </c>
      <c r="F4824">
        <v>4821</v>
      </c>
      <c r="G4824">
        <f t="shared" ca="1" si="153"/>
        <v>3.4165497260129165E-3</v>
      </c>
    </row>
    <row r="4825" spans="2:7" x14ac:dyDescent="0.35">
      <c r="B4825" s="191">
        <v>39576</v>
      </c>
      <c r="C4825" s="72">
        <v>68.430000000000007</v>
      </c>
      <c r="D4825" s="192">
        <f t="shared" si="152"/>
        <v>-0.71537309708010977</v>
      </c>
      <c r="E4825">
        <v>-5.0886885722593034E-3</v>
      </c>
      <c r="F4825">
        <v>4822</v>
      </c>
      <c r="G4825">
        <f t="shared" ca="1" si="153"/>
        <v>-1.4786068780704285E-2</v>
      </c>
    </row>
    <row r="4826" spans="2:7" x14ac:dyDescent="0.35">
      <c r="B4826" s="191">
        <v>43629</v>
      </c>
      <c r="C4826" s="72">
        <v>240.42</v>
      </c>
      <c r="D4826" s="192">
        <f t="shared" si="152"/>
        <v>3.557725118483412</v>
      </c>
      <c r="E4826">
        <v>-5.0900062073246932E-3</v>
      </c>
      <c r="F4826">
        <v>4823</v>
      </c>
      <c r="G4826">
        <f t="shared" ca="1" si="153"/>
        <v>2.2704209240047554E-2</v>
      </c>
    </row>
    <row r="4827" spans="2:7" x14ac:dyDescent="0.35">
      <c r="B4827" s="191">
        <v>38573</v>
      </c>
      <c r="C4827" s="72">
        <v>52.75</v>
      </c>
      <c r="D4827" s="192">
        <f t="shared" si="152"/>
        <v>-0.28946659482758619</v>
      </c>
      <c r="E4827">
        <v>-5.0924179554885374E-3</v>
      </c>
      <c r="F4827">
        <v>4824</v>
      </c>
      <c r="G4827">
        <f t="shared" ca="1" si="153"/>
        <v>5.8690923137991119E-3</v>
      </c>
    </row>
    <row r="4828" spans="2:7" x14ac:dyDescent="0.35">
      <c r="B4828" s="191">
        <v>40165</v>
      </c>
      <c r="C4828" s="72">
        <v>74.239999999999995</v>
      </c>
      <c r="D4828" s="192">
        <f t="shared" si="152"/>
        <v>-0.89073676154593351</v>
      </c>
      <c r="E4828">
        <v>-5.0924685071027653E-3</v>
      </c>
      <c r="F4828">
        <v>4825</v>
      </c>
      <c r="G4828">
        <f t="shared" ca="1" si="153"/>
        <v>7.2272356125012835E-3</v>
      </c>
    </row>
    <row r="4829" spans="2:7" x14ac:dyDescent="0.35">
      <c r="B4829" s="191">
        <v>45005</v>
      </c>
      <c r="C4829" s="72">
        <v>679.46</v>
      </c>
      <c r="D4829" s="192">
        <f t="shared" si="152"/>
        <v>37.671599317017645</v>
      </c>
      <c r="E4829">
        <v>-5.0956160131198081E-3</v>
      </c>
      <c r="F4829">
        <v>4826</v>
      </c>
      <c r="G4829">
        <f t="shared" ca="1" si="153"/>
        <v>4.8030837003644813E-3</v>
      </c>
    </row>
    <row r="4830" spans="2:7" x14ac:dyDescent="0.35">
      <c r="B4830" s="191">
        <v>36063</v>
      </c>
      <c r="C4830" s="72">
        <v>17.57</v>
      </c>
      <c r="D4830" s="192">
        <f t="shared" si="152"/>
        <v>-0.43739993595901372</v>
      </c>
      <c r="E4830">
        <v>-5.0962627406568872E-3</v>
      </c>
      <c r="F4830">
        <v>4827</v>
      </c>
      <c r="G4830">
        <f t="shared" ca="1" si="153"/>
        <v>-3.0803874223607412E-2</v>
      </c>
    </row>
    <row r="4831" spans="2:7" x14ac:dyDescent="0.35">
      <c r="B4831" s="191">
        <v>38254</v>
      </c>
      <c r="C4831" s="72">
        <v>31.23</v>
      </c>
      <c r="D4831" s="192">
        <f t="shared" si="152"/>
        <v>-0.97111409147666838</v>
      </c>
      <c r="E4831">
        <v>-5.0971647021343935E-3</v>
      </c>
      <c r="F4831">
        <v>4828</v>
      </c>
      <c r="G4831">
        <f t="shared" ca="1" si="153"/>
        <v>-1.7025076541279608E-2</v>
      </c>
    </row>
    <row r="4832" spans="2:7" x14ac:dyDescent="0.35">
      <c r="B4832" s="191">
        <v>45859</v>
      </c>
      <c r="C4832" s="72">
        <v>1081.1500000000001</v>
      </c>
      <c r="D4832" s="192">
        <f t="shared" si="152"/>
        <v>9.4752446468365488</v>
      </c>
      <c r="E4832">
        <v>-5.1072053004508344E-3</v>
      </c>
      <c r="F4832">
        <v>4829</v>
      </c>
      <c r="G4832">
        <f t="shared" ca="1" si="153"/>
        <v>1.7595470867019881E-2</v>
      </c>
    </row>
    <row r="4833" spans="2:7" x14ac:dyDescent="0.35">
      <c r="B4833" s="191">
        <v>42495</v>
      </c>
      <c r="C4833" s="72">
        <v>103.21</v>
      </c>
      <c r="D4833" s="192">
        <f t="shared" si="152"/>
        <v>7.8440445586975152</v>
      </c>
      <c r="E4833">
        <v>-5.1089261615577808E-3</v>
      </c>
      <c r="F4833">
        <v>4830</v>
      </c>
      <c r="G4833">
        <f t="shared" ca="1" si="153"/>
        <v>-2.9183803677793892E-2</v>
      </c>
    </row>
    <row r="4834" spans="2:7" x14ac:dyDescent="0.35">
      <c r="B4834" s="191">
        <v>37333</v>
      </c>
      <c r="C4834" s="72">
        <v>11.67</v>
      </c>
      <c r="D4834" s="192">
        <f t="shared" si="152"/>
        <v>-0.88644546073756936</v>
      </c>
      <c r="E4834">
        <v>-5.1150895140665842E-3</v>
      </c>
      <c r="F4834">
        <v>4831</v>
      </c>
      <c r="G4834">
        <f t="shared" ca="1" si="153"/>
        <v>2.4833752876908869E-2</v>
      </c>
    </row>
    <row r="4835" spans="2:7" x14ac:dyDescent="0.35">
      <c r="B4835" s="191">
        <v>42440</v>
      </c>
      <c r="C4835" s="72">
        <v>102.77</v>
      </c>
      <c r="D4835" s="192">
        <f t="shared" si="152"/>
        <v>2.5462387853692201</v>
      </c>
      <c r="E4835">
        <v>-5.1306873184898683E-3</v>
      </c>
      <c r="F4835">
        <v>4832</v>
      </c>
      <c r="G4835">
        <f t="shared" ca="1" si="153"/>
        <v>-8.3926142555625517E-3</v>
      </c>
    </row>
    <row r="4836" spans="2:7" x14ac:dyDescent="0.35">
      <c r="B4836" s="191">
        <v>36494</v>
      </c>
      <c r="C4836" s="72">
        <v>28.98</v>
      </c>
      <c r="D4836" s="192">
        <f t="shared" si="152"/>
        <v>0.15550239234449781</v>
      </c>
      <c r="E4836">
        <v>-5.1493305870236039E-3</v>
      </c>
      <c r="F4836">
        <v>4833</v>
      </c>
      <c r="G4836">
        <f t="shared" ca="1" si="153"/>
        <v>1.0479625131804617E-2</v>
      </c>
    </row>
    <row r="4837" spans="2:7" x14ac:dyDescent="0.35">
      <c r="B4837" s="191">
        <v>38057</v>
      </c>
      <c r="C4837" s="72">
        <v>25.08</v>
      </c>
      <c r="D4837" s="192">
        <f t="shared" si="152"/>
        <v>0.44553314121037446</v>
      </c>
      <c r="E4837">
        <v>-5.1566838556129646E-3</v>
      </c>
      <c r="F4837">
        <v>4834</v>
      </c>
      <c r="G4837">
        <f t="shared" ca="1" si="153"/>
        <v>-3.4011126428861609E-2</v>
      </c>
    </row>
    <row r="4838" spans="2:7" x14ac:dyDescent="0.35">
      <c r="B4838" s="191">
        <v>35132</v>
      </c>
      <c r="C4838" s="72">
        <v>17.350000000000001</v>
      </c>
      <c r="D4838" s="192">
        <f t="shared" si="152"/>
        <v>0.50216450216450226</v>
      </c>
      <c r="E4838">
        <v>-5.1605504587155515E-3</v>
      </c>
      <c r="F4838">
        <v>4835</v>
      </c>
      <c r="G4838">
        <f t="shared" ca="1" si="153"/>
        <v>-1.9153171935756295E-2</v>
      </c>
    </row>
    <row r="4839" spans="2:7" x14ac:dyDescent="0.35">
      <c r="B4839" s="191">
        <v>37329</v>
      </c>
      <c r="C4839" s="72">
        <v>11.55</v>
      </c>
      <c r="D4839" s="192">
        <f t="shared" si="152"/>
        <v>-0.98973041220613867</v>
      </c>
      <c r="E4839">
        <v>-5.1679586563306845E-3</v>
      </c>
      <c r="F4839">
        <v>4836</v>
      </c>
      <c r="G4839">
        <f t="shared" ca="1" si="153"/>
        <v>-2.7497614588682426E-2</v>
      </c>
    </row>
    <row r="4840" spans="2:7" x14ac:dyDescent="0.35">
      <c r="B4840" s="191">
        <v>45925</v>
      </c>
      <c r="C4840" s="72">
        <v>1124.68</v>
      </c>
      <c r="D4840" s="192">
        <f t="shared" si="152"/>
        <v>1.7579733092060623E-2</v>
      </c>
      <c r="E4840">
        <v>-5.1745641424817412E-3</v>
      </c>
      <c r="F4840">
        <v>4837</v>
      </c>
      <c r="G4840">
        <f t="shared" ca="1" si="153"/>
        <v>4.5303979950703219E-2</v>
      </c>
    </row>
    <row r="4841" spans="2:7" x14ac:dyDescent="0.35">
      <c r="B4841" s="191">
        <v>45811</v>
      </c>
      <c r="C4841" s="72">
        <v>1105.25</v>
      </c>
      <c r="D4841" s="192">
        <f t="shared" si="152"/>
        <v>94.941840277777786</v>
      </c>
      <c r="E4841">
        <v>-5.1755175517551599E-3</v>
      </c>
      <c r="F4841">
        <v>4838</v>
      </c>
      <c r="G4841">
        <f t="shared" ca="1" si="153"/>
        <v>2.0691888071649824E-2</v>
      </c>
    </row>
    <row r="4842" spans="2:7" x14ac:dyDescent="0.35">
      <c r="B4842" s="191">
        <v>37616</v>
      </c>
      <c r="C4842" s="72">
        <v>11.52</v>
      </c>
      <c r="D4842" s="192">
        <f t="shared" si="152"/>
        <v>-0.90308740641036422</v>
      </c>
      <c r="E4842">
        <v>-5.1813471502590858E-3</v>
      </c>
      <c r="F4842">
        <v>4839</v>
      </c>
      <c r="G4842">
        <f t="shared" ca="1" si="153"/>
        <v>3.8126541968548527E-3</v>
      </c>
    </row>
    <row r="4843" spans="2:7" x14ac:dyDescent="0.35">
      <c r="B4843" s="191">
        <v>42293</v>
      </c>
      <c r="C4843" s="72">
        <v>118.87</v>
      </c>
      <c r="D4843" s="192">
        <f t="shared" si="152"/>
        <v>-0.83973088487103775</v>
      </c>
      <c r="E4843">
        <v>-5.1887187212318331E-3</v>
      </c>
      <c r="F4843">
        <v>4840</v>
      </c>
      <c r="G4843">
        <f t="shared" ca="1" si="153"/>
        <v>-2.1195729915283739E-3</v>
      </c>
    </row>
    <row r="4844" spans="2:7" x14ac:dyDescent="0.35">
      <c r="B4844" s="191">
        <v>44859</v>
      </c>
      <c r="C4844" s="72">
        <v>741.69</v>
      </c>
      <c r="D4844" s="192">
        <f t="shared" si="152"/>
        <v>-1.1791510112718728E-2</v>
      </c>
      <c r="E4844">
        <v>-5.190729116368753E-3</v>
      </c>
      <c r="F4844">
        <v>4841</v>
      </c>
      <c r="G4844">
        <f t="shared" ca="1" si="153"/>
        <v>2.7195981843130636E-2</v>
      </c>
    </row>
    <row r="4845" spans="2:7" x14ac:dyDescent="0.35">
      <c r="B4845" s="191">
        <v>44924</v>
      </c>
      <c r="C4845" s="72">
        <v>750.54</v>
      </c>
      <c r="D4845" s="192">
        <f t="shared" si="152"/>
        <v>-5.9827132656895876E-2</v>
      </c>
      <c r="E4845">
        <v>-5.1957691593988997E-3</v>
      </c>
      <c r="F4845">
        <v>4842</v>
      </c>
      <c r="G4845">
        <f t="shared" ca="1" si="153"/>
        <v>3.9796008455344964E-2</v>
      </c>
    </row>
    <row r="4846" spans="2:7" x14ac:dyDescent="0.35">
      <c r="B4846" s="191">
        <v>44518</v>
      </c>
      <c r="C4846" s="72">
        <v>798.3</v>
      </c>
      <c r="D4846" s="192">
        <f t="shared" si="152"/>
        <v>4.7131610964002002</v>
      </c>
      <c r="E4846">
        <v>-5.1964559422783552E-3</v>
      </c>
      <c r="F4846">
        <v>4843</v>
      </c>
      <c r="G4846">
        <f t="shared" ca="1" si="153"/>
        <v>5.1993409560853902E-2</v>
      </c>
    </row>
    <row r="4847" spans="2:7" x14ac:dyDescent="0.35">
      <c r="B4847" s="191">
        <v>41576</v>
      </c>
      <c r="C4847" s="72">
        <v>139.72999999999999</v>
      </c>
      <c r="D4847" s="192">
        <f t="shared" si="152"/>
        <v>-0.84268537074148298</v>
      </c>
      <c r="E4847">
        <v>-5.1972091698705425E-3</v>
      </c>
      <c r="F4847">
        <v>4844</v>
      </c>
      <c r="G4847">
        <f t="shared" ca="1" si="153"/>
        <v>-6.2280535676763451E-3</v>
      </c>
    </row>
    <row r="4848" spans="2:7" x14ac:dyDescent="0.35">
      <c r="B4848" s="191">
        <v>45215</v>
      </c>
      <c r="C4848" s="72">
        <v>888.22</v>
      </c>
      <c r="D4848" s="192">
        <f t="shared" si="152"/>
        <v>15.608451757666419</v>
      </c>
      <c r="E4848">
        <v>-5.2079250058798543E-3</v>
      </c>
      <c r="F4848">
        <v>4845</v>
      </c>
      <c r="G4848">
        <f t="shared" ca="1" si="153"/>
        <v>-6.328521804488901E-3</v>
      </c>
    </row>
    <row r="4849" spans="2:7" x14ac:dyDescent="0.35">
      <c r="B4849" s="191">
        <v>39105</v>
      </c>
      <c r="C4849" s="72">
        <v>53.48</v>
      </c>
      <c r="D4849" s="192">
        <f t="shared" si="152"/>
        <v>2.5022920759659462</v>
      </c>
      <c r="E4849">
        <v>-5.2083333333333703E-3</v>
      </c>
      <c r="F4849">
        <v>4846</v>
      </c>
      <c r="G4849">
        <f t="shared" ca="1" si="153"/>
        <v>2.1283164146522718E-2</v>
      </c>
    </row>
    <row r="4850" spans="2:7" x14ac:dyDescent="0.35">
      <c r="B4850" s="191">
        <v>36090</v>
      </c>
      <c r="C4850" s="72">
        <v>15.27</v>
      </c>
      <c r="D4850" s="192">
        <f t="shared" si="152"/>
        <v>-0.74188640973630826</v>
      </c>
      <c r="E4850">
        <v>-5.2117263843648454E-3</v>
      </c>
      <c r="F4850">
        <v>4847</v>
      </c>
      <c r="G4850">
        <f t="shared" ca="1" si="153"/>
        <v>-5.0712474734689482E-3</v>
      </c>
    </row>
    <row r="4851" spans="2:7" x14ac:dyDescent="0.35">
      <c r="B4851" s="191">
        <v>39350</v>
      </c>
      <c r="C4851" s="72">
        <v>59.16</v>
      </c>
      <c r="D4851" s="192">
        <f t="shared" si="152"/>
        <v>4.166812227074236</v>
      </c>
      <c r="E4851">
        <v>-5.2127122919118918E-3</v>
      </c>
      <c r="F4851">
        <v>4848</v>
      </c>
      <c r="G4851">
        <f t="shared" ca="1" si="153"/>
        <v>-8.7649145708040971E-3</v>
      </c>
    </row>
    <row r="4852" spans="2:7" x14ac:dyDescent="0.35">
      <c r="B4852" s="191">
        <v>36832</v>
      </c>
      <c r="C4852" s="72">
        <v>11.45</v>
      </c>
      <c r="D4852" s="192">
        <f t="shared" si="152"/>
        <v>-0.91039286273282205</v>
      </c>
      <c r="E4852">
        <v>-5.2128583840139742E-3</v>
      </c>
      <c r="F4852">
        <v>4849</v>
      </c>
      <c r="G4852">
        <f t="shared" ca="1" si="153"/>
        <v>-6.6082381834923723E-2</v>
      </c>
    </row>
    <row r="4853" spans="2:7" x14ac:dyDescent="0.35">
      <c r="B4853" s="191">
        <v>42366</v>
      </c>
      <c r="C4853" s="72">
        <v>127.78</v>
      </c>
      <c r="D4853" s="192">
        <f t="shared" si="152"/>
        <v>0.8632254301545641</v>
      </c>
      <c r="E4853">
        <v>-5.2160373686258588E-3</v>
      </c>
      <c r="F4853">
        <v>4850</v>
      </c>
      <c r="G4853">
        <f t="shared" ca="1" si="153"/>
        <v>6.65071306250956E-3</v>
      </c>
    </row>
    <row r="4854" spans="2:7" x14ac:dyDescent="0.35">
      <c r="B4854" s="191">
        <v>38747</v>
      </c>
      <c r="C4854" s="72">
        <v>68.58</v>
      </c>
      <c r="D4854" s="192">
        <f t="shared" si="152"/>
        <v>-0.90210409112969991</v>
      </c>
      <c r="E4854">
        <v>-5.2219321148825326E-3</v>
      </c>
      <c r="F4854">
        <v>4851</v>
      </c>
      <c r="G4854">
        <f t="shared" ca="1" si="153"/>
        <v>-1.5444690874518796E-2</v>
      </c>
    </row>
    <row r="4855" spans="2:7" x14ac:dyDescent="0.35">
      <c r="B4855" s="191">
        <v>44965</v>
      </c>
      <c r="C4855" s="72">
        <v>700.54</v>
      </c>
      <c r="D4855" s="192">
        <f t="shared" si="152"/>
        <v>51.632607062359121</v>
      </c>
      <c r="E4855">
        <v>-5.225639714861896E-3</v>
      </c>
      <c r="F4855">
        <v>4852</v>
      </c>
      <c r="G4855">
        <f t="shared" ca="1" si="153"/>
        <v>-4.9652713275358071E-2</v>
      </c>
    </row>
    <row r="4856" spans="2:7" x14ac:dyDescent="0.35">
      <c r="B4856" s="191">
        <v>37060</v>
      </c>
      <c r="C4856" s="72">
        <v>13.31</v>
      </c>
      <c r="D4856" s="192">
        <f t="shared" si="152"/>
        <v>0</v>
      </c>
      <c r="E4856">
        <v>-5.2316890881913825E-3</v>
      </c>
      <c r="F4856">
        <v>4853</v>
      </c>
      <c r="G4856">
        <f t="shared" ca="1" si="153"/>
        <v>6.0369101355801204E-3</v>
      </c>
    </row>
    <row r="4857" spans="2:7" x14ac:dyDescent="0.35">
      <c r="B4857" s="191">
        <v>37021</v>
      </c>
      <c r="C4857" s="72">
        <v>13.31</v>
      </c>
      <c r="D4857" s="192">
        <f t="shared" si="152"/>
        <v>-0.76649122807017545</v>
      </c>
      <c r="E4857">
        <v>-5.2316890881913825E-3</v>
      </c>
      <c r="F4857">
        <v>4854</v>
      </c>
      <c r="G4857">
        <f t="shared" ca="1" si="153"/>
        <v>-5.5951079113580521E-2</v>
      </c>
    </row>
    <row r="4858" spans="2:7" x14ac:dyDescent="0.35">
      <c r="B4858" s="191">
        <v>39330</v>
      </c>
      <c r="C4858" s="72">
        <v>57</v>
      </c>
      <c r="D4858" s="192">
        <f t="shared" si="152"/>
        <v>-0.43384982121573301</v>
      </c>
      <c r="E4858">
        <v>-5.2356020942407877E-3</v>
      </c>
      <c r="F4858">
        <v>4855</v>
      </c>
      <c r="G4858">
        <f t="shared" ca="1" si="153"/>
        <v>-3.7093111007202417E-2</v>
      </c>
    </row>
    <row r="4859" spans="2:7" x14ac:dyDescent="0.35">
      <c r="B4859" s="191">
        <v>40436</v>
      </c>
      <c r="C4859" s="72">
        <v>100.68</v>
      </c>
      <c r="D4859" s="192">
        <f t="shared" si="152"/>
        <v>-0.89155536406721236</v>
      </c>
      <c r="E4859">
        <v>-5.2366366959785138E-3</v>
      </c>
      <c r="F4859">
        <v>4856</v>
      </c>
      <c r="G4859">
        <f t="shared" ca="1" si="153"/>
        <v>-2.050343727113612E-2</v>
      </c>
    </row>
    <row r="4860" spans="2:7" x14ac:dyDescent="0.35">
      <c r="B4860" s="191">
        <v>45278</v>
      </c>
      <c r="C4860" s="72">
        <v>928.4</v>
      </c>
      <c r="D4860" s="192">
        <f t="shared" si="152"/>
        <v>80.510096575943805</v>
      </c>
      <c r="E4860">
        <v>-5.2395289781310694E-3</v>
      </c>
      <c r="F4860">
        <v>4857</v>
      </c>
      <c r="G4860">
        <f t="shared" ca="1" si="153"/>
        <v>4.2851859313328945E-2</v>
      </c>
    </row>
    <row r="4861" spans="2:7" x14ac:dyDescent="0.35">
      <c r="B4861" s="191">
        <v>36833</v>
      </c>
      <c r="C4861" s="72">
        <v>11.39</v>
      </c>
      <c r="D4861" s="192">
        <f t="shared" si="152"/>
        <v>-0.33274751025190386</v>
      </c>
      <c r="E4861">
        <v>-5.2401746724889398E-3</v>
      </c>
      <c r="F4861">
        <v>4858</v>
      </c>
      <c r="G4861">
        <f t="shared" ca="1" si="153"/>
        <v>-1.382261472394981E-2</v>
      </c>
    </row>
    <row r="4862" spans="2:7" x14ac:dyDescent="0.35">
      <c r="B4862" s="191">
        <v>36913</v>
      </c>
      <c r="C4862" s="72">
        <v>17.07</v>
      </c>
      <c r="D4862" s="192">
        <f t="shared" si="152"/>
        <v>-0.24967032967032965</v>
      </c>
      <c r="E4862">
        <v>-5.2447552447552059E-3</v>
      </c>
      <c r="F4862">
        <v>4859</v>
      </c>
      <c r="G4862">
        <f t="shared" ca="1" si="153"/>
        <v>2.1447501849657147E-2</v>
      </c>
    </row>
    <row r="4863" spans="2:7" x14ac:dyDescent="0.35">
      <c r="B4863" s="191">
        <v>35607</v>
      </c>
      <c r="C4863" s="72">
        <v>22.75</v>
      </c>
      <c r="D4863" s="192">
        <f t="shared" si="152"/>
        <v>-0.81234017982347606</v>
      </c>
      <c r="E4863">
        <v>-5.2470485351989726E-3</v>
      </c>
      <c r="F4863">
        <v>4860</v>
      </c>
      <c r="G4863">
        <f t="shared" ca="1" si="153"/>
        <v>7.1394854307650678E-3</v>
      </c>
    </row>
    <row r="4864" spans="2:7" x14ac:dyDescent="0.35">
      <c r="B4864" s="191">
        <v>41506</v>
      </c>
      <c r="C4864" s="72">
        <v>121.23</v>
      </c>
      <c r="D4864" s="192">
        <f t="shared" si="152"/>
        <v>7.0019801980198029</v>
      </c>
      <c r="E4864">
        <v>-5.251497497333224E-3</v>
      </c>
      <c r="F4864">
        <v>4861</v>
      </c>
      <c r="G4864">
        <f t="shared" ca="1" si="153"/>
        <v>3.8558013621911691E-2</v>
      </c>
    </row>
    <row r="4865" spans="2:7" x14ac:dyDescent="0.35">
      <c r="B4865" s="191">
        <v>35303</v>
      </c>
      <c r="C4865" s="72">
        <v>15.15</v>
      </c>
      <c r="D4865" s="192">
        <f t="shared" si="152"/>
        <v>-0.63599231138875534</v>
      </c>
      <c r="E4865">
        <v>-5.2527905449770707E-3</v>
      </c>
      <c r="F4865">
        <v>4862</v>
      </c>
      <c r="G4865">
        <f t="shared" ca="1" si="153"/>
        <v>-6.8553616983093788E-4</v>
      </c>
    </row>
    <row r="4866" spans="2:7" x14ac:dyDescent="0.35">
      <c r="B4866" s="191">
        <v>38520</v>
      </c>
      <c r="C4866" s="72">
        <v>41.62</v>
      </c>
      <c r="D4866" s="192">
        <f t="shared" si="152"/>
        <v>-0.94577269351539395</v>
      </c>
      <c r="E4866">
        <v>-5.258126195028856E-3</v>
      </c>
      <c r="F4866">
        <v>4863</v>
      </c>
      <c r="G4866">
        <f t="shared" ca="1" si="153"/>
        <v>-1.6908806595641542E-3</v>
      </c>
    </row>
    <row r="4867" spans="2:7" x14ac:dyDescent="0.35">
      <c r="B4867" s="191">
        <v>44832</v>
      </c>
      <c r="C4867" s="72">
        <v>767.51</v>
      </c>
      <c r="D4867" s="192">
        <f t="shared" si="152"/>
        <v>-0.33423835257583512</v>
      </c>
      <c r="E4867">
        <v>-5.2619982632814422E-3</v>
      </c>
      <c r="F4867">
        <v>4864</v>
      </c>
      <c r="G4867">
        <f t="shared" ca="1" si="153"/>
        <v>4.1668584286120918E-4</v>
      </c>
    </row>
    <row r="4868" spans="2:7" x14ac:dyDescent="0.35">
      <c r="B4868" s="191">
        <v>45524</v>
      </c>
      <c r="C4868" s="72">
        <v>1152.83</v>
      </c>
      <c r="D4868" s="192">
        <f t="shared" ref="D4868:D4931" si="154">C4868/C4869-1</f>
        <v>0.37093149088487465</v>
      </c>
      <c r="E4868">
        <v>-5.263475792325778E-3</v>
      </c>
      <c r="F4868">
        <v>4865</v>
      </c>
      <c r="G4868">
        <f t="shared" ca="1" si="153"/>
        <v>-1.4633080934630151E-2</v>
      </c>
    </row>
    <row r="4869" spans="2:7" x14ac:dyDescent="0.35">
      <c r="B4869" s="191">
        <v>45204</v>
      </c>
      <c r="C4869" s="72">
        <v>840.91</v>
      </c>
      <c r="D4869" s="192">
        <f t="shared" si="154"/>
        <v>48.49440847557387</v>
      </c>
      <c r="E4869">
        <v>-5.2640295258825631E-3</v>
      </c>
      <c r="F4869">
        <v>4866</v>
      </c>
      <c r="G4869">
        <f t="shared" ref="G4869:G4932" ca="1" si="155">_xlfn.NORM.INV(RAND(),M$5,M$6)</f>
        <v>-3.1623385498050195E-2</v>
      </c>
    </row>
    <row r="4870" spans="2:7" x14ac:dyDescent="0.35">
      <c r="B4870" s="191">
        <v>36053</v>
      </c>
      <c r="C4870" s="72">
        <v>16.989999999999998</v>
      </c>
      <c r="D4870" s="192">
        <f t="shared" si="154"/>
        <v>-0.98536455103025289</v>
      </c>
      <c r="E4870">
        <v>-5.2693208430912852E-3</v>
      </c>
      <c r="F4870">
        <v>4867</v>
      </c>
      <c r="G4870">
        <f t="shared" ca="1" si="155"/>
        <v>2.1091866672424742E-2</v>
      </c>
    </row>
    <row r="4871" spans="2:7" x14ac:dyDescent="0.35">
      <c r="B4871" s="191">
        <v>46024</v>
      </c>
      <c r="C4871" s="72">
        <v>1160.8800000000001</v>
      </c>
      <c r="D4871" s="192">
        <f t="shared" si="154"/>
        <v>-7.8033521081015689E-3</v>
      </c>
      <c r="E4871">
        <v>-5.2697874090639196E-3</v>
      </c>
      <c r="F4871">
        <v>4868</v>
      </c>
      <c r="G4871">
        <f t="shared" ca="1" si="155"/>
        <v>-8.7493891235936802E-3</v>
      </c>
    </row>
    <row r="4872" spans="2:7" x14ac:dyDescent="0.35">
      <c r="B4872" s="191">
        <v>45540</v>
      </c>
      <c r="C4872" s="72">
        <v>1170.01</v>
      </c>
      <c r="D4872" s="192">
        <f t="shared" si="154"/>
        <v>0.71089111806510097</v>
      </c>
      <c r="E4872">
        <v>-5.2711675636153421E-3</v>
      </c>
      <c r="F4872">
        <v>4869</v>
      </c>
      <c r="G4872">
        <f t="shared" ca="1" si="155"/>
        <v>1.7756047045281546E-2</v>
      </c>
    </row>
    <row r="4873" spans="2:7" x14ac:dyDescent="0.35">
      <c r="B4873" s="191">
        <v>45008</v>
      </c>
      <c r="C4873" s="72">
        <v>683.86</v>
      </c>
      <c r="D4873" s="192">
        <f t="shared" si="154"/>
        <v>29.339840283939665</v>
      </c>
      <c r="E4873">
        <v>-5.280076801117084E-3</v>
      </c>
      <c r="F4873">
        <v>4870</v>
      </c>
      <c r="G4873">
        <f t="shared" ca="1" si="155"/>
        <v>-1.2979723368849373E-2</v>
      </c>
    </row>
    <row r="4874" spans="2:7" x14ac:dyDescent="0.35">
      <c r="B4874" s="191">
        <v>35741</v>
      </c>
      <c r="C4874" s="72">
        <v>22.54</v>
      </c>
      <c r="D4874" s="192">
        <f t="shared" si="154"/>
        <v>-0.89821170520231219</v>
      </c>
      <c r="E4874">
        <v>-5.2956751985878681E-3</v>
      </c>
      <c r="F4874">
        <v>4871</v>
      </c>
      <c r="G4874">
        <f t="shared" ca="1" si="155"/>
        <v>-1.7190989195908585E-2</v>
      </c>
    </row>
    <row r="4875" spans="2:7" x14ac:dyDescent="0.35">
      <c r="B4875" s="191">
        <v>43320</v>
      </c>
      <c r="C4875" s="72">
        <v>221.44</v>
      </c>
      <c r="D4875" s="192">
        <f t="shared" si="154"/>
        <v>1.0375414059624584</v>
      </c>
      <c r="E4875">
        <v>-5.3005120833707897E-3</v>
      </c>
      <c r="F4875">
        <v>4872</v>
      </c>
      <c r="G4875">
        <f t="shared" ca="1" si="155"/>
        <v>-3.4087406524197832E-2</v>
      </c>
    </row>
    <row r="4876" spans="2:7" x14ac:dyDescent="0.35">
      <c r="B4876" s="191">
        <v>40465</v>
      </c>
      <c r="C4876" s="72">
        <v>108.68</v>
      </c>
      <c r="D4876" s="192">
        <f t="shared" si="154"/>
        <v>0.93346379647749522</v>
      </c>
      <c r="E4876">
        <v>-5.3084385868570338E-3</v>
      </c>
      <c r="F4876">
        <v>4873</v>
      </c>
      <c r="G4876">
        <f t="shared" ca="1" si="155"/>
        <v>1.6705303422742637E-2</v>
      </c>
    </row>
    <row r="4877" spans="2:7" x14ac:dyDescent="0.35">
      <c r="B4877" s="191">
        <v>39701</v>
      </c>
      <c r="C4877" s="72">
        <v>56.21</v>
      </c>
      <c r="D4877" s="192">
        <f t="shared" si="154"/>
        <v>-0.55840993008091755</v>
      </c>
      <c r="E4877">
        <v>-5.308794903556846E-3</v>
      </c>
      <c r="F4877">
        <v>4874</v>
      </c>
      <c r="G4877">
        <f t="shared" ca="1" si="155"/>
        <v>-3.3454363371004124E-2</v>
      </c>
    </row>
    <row r="4878" spans="2:7" x14ac:dyDescent="0.35">
      <c r="B4878" s="191">
        <v>42780</v>
      </c>
      <c r="C4878" s="72">
        <v>127.29</v>
      </c>
      <c r="D4878" s="192">
        <f t="shared" si="154"/>
        <v>8.7316513761467895</v>
      </c>
      <c r="E4878">
        <v>-5.3137454090802505E-3</v>
      </c>
      <c r="F4878">
        <v>4875</v>
      </c>
      <c r="G4878">
        <f t="shared" ca="1" si="155"/>
        <v>2.6407720105349801E-2</v>
      </c>
    </row>
    <row r="4879" spans="2:7" x14ac:dyDescent="0.35">
      <c r="B4879" s="191">
        <v>35374</v>
      </c>
      <c r="C4879" s="72">
        <v>13.08</v>
      </c>
      <c r="D4879" s="192">
        <f t="shared" si="154"/>
        <v>-0.9506060949359918</v>
      </c>
      <c r="E4879">
        <v>-5.3231939163498332E-3</v>
      </c>
      <c r="F4879">
        <v>4876</v>
      </c>
      <c r="G4879">
        <f t="shared" ca="1" si="155"/>
        <v>8.8556010554776323E-3</v>
      </c>
    </row>
    <row r="4880" spans="2:7" x14ac:dyDescent="0.35">
      <c r="B4880" s="191">
        <v>43763</v>
      </c>
      <c r="C4880" s="72">
        <v>264.81</v>
      </c>
      <c r="D4880" s="192">
        <f t="shared" si="154"/>
        <v>-0.76713449058196592</v>
      </c>
      <c r="E4880">
        <v>-5.3337339894077296E-3</v>
      </c>
      <c r="F4880">
        <v>4877</v>
      </c>
      <c r="G4880">
        <f t="shared" ca="1" si="155"/>
        <v>-9.3161609995117273E-3</v>
      </c>
    </row>
    <row r="4881" spans="2:7" x14ac:dyDescent="0.35">
      <c r="B4881" s="191">
        <v>45783</v>
      </c>
      <c r="C4881" s="72">
        <v>1137.18</v>
      </c>
      <c r="D4881" s="192">
        <f t="shared" si="154"/>
        <v>10.302852599145215</v>
      </c>
      <c r="E4881">
        <v>-5.3355258554333984E-3</v>
      </c>
      <c r="F4881">
        <v>4878</v>
      </c>
      <c r="G4881">
        <f t="shared" ca="1" si="155"/>
        <v>-1.9804509731258652E-2</v>
      </c>
    </row>
    <row r="4882" spans="2:7" x14ac:dyDescent="0.35">
      <c r="B4882" s="191">
        <v>40953</v>
      </c>
      <c r="C4882" s="72">
        <v>100.61</v>
      </c>
      <c r="D4882" s="192">
        <f t="shared" si="154"/>
        <v>-0.88364885337280707</v>
      </c>
      <c r="E4882">
        <v>-5.3386060306476191E-3</v>
      </c>
      <c r="F4882">
        <v>4879</v>
      </c>
      <c r="G4882">
        <f t="shared" ca="1" si="155"/>
        <v>8.806283232926598E-3</v>
      </c>
    </row>
    <row r="4883" spans="2:7" x14ac:dyDescent="0.35">
      <c r="B4883" s="191">
        <v>45183</v>
      </c>
      <c r="C4883" s="72">
        <v>864.71</v>
      </c>
      <c r="D4883" s="192">
        <f t="shared" si="154"/>
        <v>11.583090803259605</v>
      </c>
      <c r="E4883">
        <v>-5.3487623079045976E-3</v>
      </c>
      <c r="F4883">
        <v>4880</v>
      </c>
      <c r="G4883">
        <f t="shared" ca="1" si="155"/>
        <v>2.7692335358892099E-2</v>
      </c>
    </row>
    <row r="4884" spans="2:7" x14ac:dyDescent="0.35">
      <c r="B4884" s="191">
        <v>40108</v>
      </c>
      <c r="C4884" s="72">
        <v>68.72</v>
      </c>
      <c r="D4884" s="192">
        <f t="shared" si="154"/>
        <v>1.4719424460431654</v>
      </c>
      <c r="E4884">
        <v>-5.3553336228109316E-3</v>
      </c>
      <c r="F4884">
        <v>4881</v>
      </c>
      <c r="G4884">
        <f t="shared" ca="1" si="155"/>
        <v>2.8930695331175801E-2</v>
      </c>
    </row>
    <row r="4885" spans="2:7" x14ac:dyDescent="0.35">
      <c r="B4885" s="191">
        <v>37995</v>
      </c>
      <c r="C4885" s="72">
        <v>27.8</v>
      </c>
      <c r="D4885" s="192">
        <f t="shared" si="154"/>
        <v>1.1434078643022358</v>
      </c>
      <c r="E4885">
        <v>-5.3667262969587792E-3</v>
      </c>
      <c r="F4885">
        <v>4882</v>
      </c>
      <c r="G4885">
        <f t="shared" ca="1" si="155"/>
        <v>-2.9598565249418545E-2</v>
      </c>
    </row>
    <row r="4886" spans="2:7" x14ac:dyDescent="0.35">
      <c r="B4886" s="191">
        <v>37722</v>
      </c>
      <c r="C4886" s="72">
        <v>12.97</v>
      </c>
      <c r="D4886" s="192">
        <f t="shared" si="154"/>
        <v>-0.98320492068630627</v>
      </c>
      <c r="E4886">
        <v>-5.368098159509116E-3</v>
      </c>
      <c r="F4886">
        <v>4883</v>
      </c>
      <c r="G4886">
        <f t="shared" ca="1" si="155"/>
        <v>-9.2065962379505532E-4</v>
      </c>
    </row>
    <row r="4887" spans="2:7" x14ac:dyDescent="0.35">
      <c r="B4887" s="191">
        <v>44658</v>
      </c>
      <c r="C4887" s="72">
        <v>772.25</v>
      </c>
      <c r="D4887" s="192">
        <f t="shared" si="154"/>
        <v>9.1718914646996836</v>
      </c>
      <c r="E4887">
        <v>-5.3708044615027317E-3</v>
      </c>
      <c r="F4887">
        <v>4884</v>
      </c>
      <c r="G4887">
        <f t="shared" ca="1" si="155"/>
        <v>-2.6208182434678703E-2</v>
      </c>
    </row>
    <row r="4888" spans="2:7" x14ac:dyDescent="0.35">
      <c r="B4888" s="191">
        <v>40849</v>
      </c>
      <c r="C4888" s="72">
        <v>75.92</v>
      </c>
      <c r="D4888" s="192">
        <f t="shared" si="154"/>
        <v>-0.73376350119231315</v>
      </c>
      <c r="E4888">
        <v>-5.3714135988470746E-3</v>
      </c>
      <c r="F4888">
        <v>4885</v>
      </c>
      <c r="G4888">
        <f t="shared" ca="1" si="155"/>
        <v>-1.9878535466591369E-2</v>
      </c>
    </row>
    <row r="4889" spans="2:7" x14ac:dyDescent="0.35">
      <c r="B4889" s="191">
        <v>43123</v>
      </c>
      <c r="C4889" s="72">
        <v>285.16000000000003</v>
      </c>
      <c r="D4889" s="192">
        <f t="shared" si="154"/>
        <v>24.713255184851221</v>
      </c>
      <c r="E4889">
        <v>-5.371468433902904E-3</v>
      </c>
      <c r="F4889">
        <v>4886</v>
      </c>
      <c r="G4889">
        <f t="shared" ca="1" si="155"/>
        <v>-5.8054452855660493E-3</v>
      </c>
    </row>
    <row r="4890" spans="2:7" x14ac:dyDescent="0.35">
      <c r="B4890" s="191">
        <v>37657</v>
      </c>
      <c r="C4890" s="72">
        <v>11.09</v>
      </c>
      <c r="D4890" s="192">
        <f t="shared" si="154"/>
        <v>0</v>
      </c>
      <c r="E4890">
        <v>-5.3811659192825045E-3</v>
      </c>
      <c r="F4890">
        <v>4887</v>
      </c>
      <c r="G4890">
        <f t="shared" ca="1" si="155"/>
        <v>2.805857877715244E-2</v>
      </c>
    </row>
    <row r="4891" spans="2:7" x14ac:dyDescent="0.35">
      <c r="B4891" s="191">
        <v>37267</v>
      </c>
      <c r="C4891" s="72">
        <v>11.09</v>
      </c>
      <c r="D4891" s="192">
        <f t="shared" si="154"/>
        <v>-0.91165458456145942</v>
      </c>
      <c r="E4891">
        <v>-5.3811659192825045E-3</v>
      </c>
      <c r="F4891">
        <v>4888</v>
      </c>
      <c r="G4891">
        <f t="shared" ca="1" si="155"/>
        <v>-4.2353867852124222E-2</v>
      </c>
    </row>
    <row r="4892" spans="2:7" x14ac:dyDescent="0.35">
      <c r="B4892" s="191">
        <v>42789</v>
      </c>
      <c r="C4892" s="72">
        <v>125.53</v>
      </c>
      <c r="D4892" s="192">
        <f t="shared" si="154"/>
        <v>4.2325969153814089</v>
      </c>
      <c r="E4892">
        <v>-5.3878456540685793E-3</v>
      </c>
      <c r="F4892">
        <v>4889</v>
      </c>
      <c r="G4892">
        <f t="shared" ca="1" si="155"/>
        <v>3.8038966968316056E-3</v>
      </c>
    </row>
    <row r="4893" spans="2:7" x14ac:dyDescent="0.35">
      <c r="B4893" s="191">
        <v>36608</v>
      </c>
      <c r="C4893" s="72">
        <v>23.99</v>
      </c>
      <c r="D4893" s="192">
        <f t="shared" si="154"/>
        <v>-0.97948362709632175</v>
      </c>
      <c r="E4893">
        <v>-5.3897180762852992E-3</v>
      </c>
      <c r="F4893">
        <v>4890</v>
      </c>
      <c r="G4893">
        <f t="shared" ca="1" si="155"/>
        <v>9.7082277418451598E-3</v>
      </c>
    </row>
    <row r="4894" spans="2:7" x14ac:dyDescent="0.35">
      <c r="B4894" s="191">
        <v>46015</v>
      </c>
      <c r="C4894" s="72">
        <v>1169.31</v>
      </c>
      <c r="D4894" s="192">
        <f t="shared" si="154"/>
        <v>7.3492324169939298</v>
      </c>
      <c r="E4894">
        <v>-5.3927614511122268E-3</v>
      </c>
      <c r="F4894">
        <v>4891</v>
      </c>
      <c r="G4894">
        <f t="shared" ca="1" si="155"/>
        <v>1.6502945949695789E-2</v>
      </c>
    </row>
    <row r="4895" spans="2:7" x14ac:dyDescent="0.35">
      <c r="B4895" s="191">
        <v>42859</v>
      </c>
      <c r="C4895" s="72">
        <v>140.05000000000001</v>
      </c>
      <c r="D4895" s="192">
        <f t="shared" si="154"/>
        <v>2.9476624522199568E-2</v>
      </c>
      <c r="E4895">
        <v>-5.3973439386406641E-3</v>
      </c>
      <c r="F4895">
        <v>4892</v>
      </c>
      <c r="G4895">
        <f t="shared" ca="1" si="155"/>
        <v>-1.8347789530255891E-2</v>
      </c>
    </row>
    <row r="4896" spans="2:7" x14ac:dyDescent="0.35">
      <c r="B4896" s="191">
        <v>42081</v>
      </c>
      <c r="C4896" s="72">
        <v>136.04</v>
      </c>
      <c r="D4896" s="192">
        <f t="shared" si="154"/>
        <v>-0.88433546456264456</v>
      </c>
      <c r="E4896">
        <v>-5.4101476824097716E-3</v>
      </c>
      <c r="F4896">
        <v>4893</v>
      </c>
      <c r="G4896">
        <f t="shared" ca="1" si="155"/>
        <v>-1.2057606718475491E-2</v>
      </c>
    </row>
    <row r="4897" spans="2:7" x14ac:dyDescent="0.35">
      <c r="B4897" s="191">
        <v>45503</v>
      </c>
      <c r="C4897" s="72">
        <v>1176.1600000000001</v>
      </c>
      <c r="D4897" s="192">
        <f t="shared" si="154"/>
        <v>10.048943165805543</v>
      </c>
      <c r="E4897">
        <v>-5.4119875524285543E-3</v>
      </c>
      <c r="F4897">
        <v>4894</v>
      </c>
      <c r="G4897">
        <f t="shared" ca="1" si="155"/>
        <v>-1.3444252697286442E-2</v>
      </c>
    </row>
    <row r="4898" spans="2:7" x14ac:dyDescent="0.35">
      <c r="B4898" s="191">
        <v>42478</v>
      </c>
      <c r="C4898" s="72">
        <v>106.45</v>
      </c>
      <c r="D4898" s="192">
        <f t="shared" si="154"/>
        <v>-0.84277844240625044</v>
      </c>
      <c r="E4898">
        <v>-5.4190413902643897E-3</v>
      </c>
      <c r="F4898">
        <v>4895</v>
      </c>
      <c r="G4898">
        <f t="shared" ca="1" si="155"/>
        <v>-1.466186947813624E-2</v>
      </c>
    </row>
    <row r="4899" spans="2:7" x14ac:dyDescent="0.35">
      <c r="B4899" s="191">
        <v>44551</v>
      </c>
      <c r="C4899" s="72">
        <v>677.07</v>
      </c>
      <c r="D4899" s="192">
        <f t="shared" si="154"/>
        <v>51.731308411214961</v>
      </c>
      <c r="E4899">
        <v>-5.4204124801691123E-3</v>
      </c>
      <c r="F4899">
        <v>4896</v>
      </c>
      <c r="G4899">
        <f t="shared" ca="1" si="155"/>
        <v>3.0796737640779913E-2</v>
      </c>
    </row>
    <row r="4900" spans="2:7" x14ac:dyDescent="0.35">
      <c r="B4900" s="191">
        <v>37711</v>
      </c>
      <c r="C4900" s="72">
        <v>12.84</v>
      </c>
      <c r="D4900" s="192">
        <f t="shared" si="154"/>
        <v>-0.98359126400940566</v>
      </c>
      <c r="E4900">
        <v>-5.422153369481042E-3</v>
      </c>
      <c r="F4900">
        <v>4897</v>
      </c>
      <c r="G4900">
        <f t="shared" ca="1" si="155"/>
        <v>-4.8654646455340497E-3</v>
      </c>
    </row>
    <row r="4901" spans="2:7" x14ac:dyDescent="0.35">
      <c r="B4901" s="191">
        <v>44673</v>
      </c>
      <c r="C4901" s="72">
        <v>782.51</v>
      </c>
      <c r="D4901" s="192">
        <f t="shared" si="154"/>
        <v>7.0604655953852493</v>
      </c>
      <c r="E4901">
        <v>-5.4271842192226138E-3</v>
      </c>
      <c r="F4901">
        <v>4898</v>
      </c>
      <c r="G4901">
        <f t="shared" ca="1" si="155"/>
        <v>1.5266739012794479E-2</v>
      </c>
    </row>
    <row r="4902" spans="2:7" x14ac:dyDescent="0.35">
      <c r="B4902" s="191">
        <v>40381</v>
      </c>
      <c r="C4902" s="72">
        <v>97.08</v>
      </c>
      <c r="D4902" s="192">
        <f t="shared" si="154"/>
        <v>-0.92029491210929482</v>
      </c>
      <c r="E4902">
        <v>-5.4297715398012869E-3</v>
      </c>
      <c r="F4902">
        <v>4899</v>
      </c>
      <c r="G4902">
        <f t="shared" ca="1" si="155"/>
        <v>4.9073173241946794E-2</v>
      </c>
    </row>
    <row r="4903" spans="2:7" x14ac:dyDescent="0.35">
      <c r="B4903" s="191">
        <v>46156</v>
      </c>
      <c r="C4903" s="72">
        <v>1217.99</v>
      </c>
      <c r="D4903" s="192">
        <f t="shared" si="154"/>
        <v>3.7860033793076351</v>
      </c>
      <c r="E4903">
        <v>-5.4301672328195272E-3</v>
      </c>
      <c r="F4903">
        <v>4900</v>
      </c>
      <c r="G4903">
        <f t="shared" ca="1" si="155"/>
        <v>-1.6789976267006779E-2</v>
      </c>
    </row>
    <row r="4904" spans="2:7" x14ac:dyDescent="0.35">
      <c r="B4904" s="191">
        <v>43165</v>
      </c>
      <c r="C4904" s="72">
        <v>254.49</v>
      </c>
      <c r="D4904" s="192">
        <f t="shared" si="154"/>
        <v>-0.76984643767974381</v>
      </c>
      <c r="E4904">
        <v>-5.4322338596216602E-3</v>
      </c>
      <c r="F4904">
        <v>4901</v>
      </c>
      <c r="G4904">
        <f t="shared" ca="1" si="155"/>
        <v>1.0469520061983458E-2</v>
      </c>
    </row>
    <row r="4905" spans="2:7" x14ac:dyDescent="0.35">
      <c r="B4905" s="191">
        <v>45818</v>
      </c>
      <c r="C4905" s="72">
        <v>1105.74</v>
      </c>
      <c r="D4905" s="192">
        <f t="shared" si="154"/>
        <v>14.527875298413147</v>
      </c>
      <c r="E4905">
        <v>-5.4416751364915195E-3</v>
      </c>
      <c r="F4905">
        <v>4902</v>
      </c>
      <c r="G4905">
        <f t="shared" ca="1" si="155"/>
        <v>4.5780882908760768E-4</v>
      </c>
    </row>
    <row r="4906" spans="2:7" x14ac:dyDescent="0.35">
      <c r="B4906" s="191">
        <v>40029</v>
      </c>
      <c r="C4906" s="72">
        <v>71.209999999999994</v>
      </c>
      <c r="D4906" s="192">
        <f t="shared" si="154"/>
        <v>0.34637927774626576</v>
      </c>
      <c r="E4906">
        <v>-5.4469273743016355E-3</v>
      </c>
      <c r="F4906">
        <v>4903</v>
      </c>
      <c r="G4906">
        <f t="shared" ca="1" si="155"/>
        <v>-4.1688819434338963E-2</v>
      </c>
    </row>
    <row r="4907" spans="2:7" x14ac:dyDescent="0.35">
      <c r="B4907" s="191">
        <v>39084</v>
      </c>
      <c r="C4907" s="72">
        <v>52.89</v>
      </c>
      <c r="D4907" s="192">
        <f t="shared" si="154"/>
        <v>-0.92638011191225189</v>
      </c>
      <c r="E4907">
        <v>-5.4531778864234104E-3</v>
      </c>
      <c r="F4907">
        <v>4904</v>
      </c>
      <c r="G4907">
        <f t="shared" ca="1" si="155"/>
        <v>-3.9160946900035389E-3</v>
      </c>
    </row>
    <row r="4908" spans="2:7" x14ac:dyDescent="0.35">
      <c r="B4908" s="191">
        <v>44643</v>
      </c>
      <c r="C4908" s="72">
        <v>718.42</v>
      </c>
      <c r="D4908" s="192">
        <f t="shared" si="154"/>
        <v>13.602032520325201</v>
      </c>
      <c r="E4908">
        <v>-5.4543440943574106E-3</v>
      </c>
      <c r="F4908">
        <v>4905</v>
      </c>
      <c r="G4908">
        <f t="shared" ca="1" si="155"/>
        <v>3.30027841625374E-2</v>
      </c>
    </row>
    <row r="4909" spans="2:7" x14ac:dyDescent="0.35">
      <c r="B4909" s="191">
        <v>39819</v>
      </c>
      <c r="C4909" s="72">
        <v>49.2</v>
      </c>
      <c r="D4909" s="192">
        <f t="shared" si="154"/>
        <v>-0.78856897292651484</v>
      </c>
      <c r="E4909">
        <v>-5.4578532443904093E-3</v>
      </c>
      <c r="F4909">
        <v>4906</v>
      </c>
      <c r="G4909">
        <f t="shared" ca="1" si="155"/>
        <v>-5.950891763860623E-3</v>
      </c>
    </row>
    <row r="4910" spans="2:7" x14ac:dyDescent="0.35">
      <c r="B4910" s="191">
        <v>43633</v>
      </c>
      <c r="C4910" s="72">
        <v>232.7</v>
      </c>
      <c r="D4910" s="192">
        <f t="shared" si="154"/>
        <v>13.232415902140671</v>
      </c>
      <c r="E4910">
        <v>-5.4705530387212375E-3</v>
      </c>
      <c r="F4910">
        <v>4907</v>
      </c>
      <c r="G4910">
        <f t="shared" ca="1" si="155"/>
        <v>1.6088434411165843E-2</v>
      </c>
    </row>
    <row r="4911" spans="2:7" x14ac:dyDescent="0.35">
      <c r="B4911" s="191">
        <v>36046</v>
      </c>
      <c r="C4911" s="72">
        <v>16.350000000000001</v>
      </c>
      <c r="D4911" s="192">
        <f t="shared" si="154"/>
        <v>-0.30573248407643305</v>
      </c>
      <c r="E4911">
        <v>-5.4744525547445466E-3</v>
      </c>
      <c r="F4911">
        <v>4908</v>
      </c>
      <c r="G4911">
        <f t="shared" ca="1" si="155"/>
        <v>9.1374850218617996E-3</v>
      </c>
    </row>
    <row r="4912" spans="2:7" x14ac:dyDescent="0.35">
      <c r="B4912" s="191">
        <v>36615</v>
      </c>
      <c r="C4912" s="72">
        <v>23.55</v>
      </c>
      <c r="D4912" s="192">
        <f t="shared" si="154"/>
        <v>0.3025442477876108</v>
      </c>
      <c r="E4912">
        <v>-5.4898648648648019E-3</v>
      </c>
      <c r="F4912">
        <v>4909</v>
      </c>
      <c r="G4912">
        <f t="shared" ca="1" si="155"/>
        <v>1.3833301359612239E-2</v>
      </c>
    </row>
    <row r="4913" spans="2:7" x14ac:dyDescent="0.35">
      <c r="B4913" s="191">
        <v>37935</v>
      </c>
      <c r="C4913" s="72">
        <v>18.079999999999998</v>
      </c>
      <c r="D4913" s="192">
        <f t="shared" si="154"/>
        <v>-0.91728807356237707</v>
      </c>
      <c r="E4913">
        <v>-5.5005500550056041E-3</v>
      </c>
      <c r="F4913">
        <v>4910</v>
      </c>
      <c r="G4913">
        <f t="shared" ca="1" si="155"/>
        <v>-2.7818257500519715E-2</v>
      </c>
    </row>
    <row r="4914" spans="2:7" x14ac:dyDescent="0.35">
      <c r="B4914" s="191">
        <v>43367</v>
      </c>
      <c r="C4914" s="72">
        <v>218.59</v>
      </c>
      <c r="D4914" s="192">
        <f t="shared" si="154"/>
        <v>4.0436086755883709</v>
      </c>
      <c r="E4914">
        <v>-5.5050045495905753E-3</v>
      </c>
      <c r="F4914">
        <v>4911</v>
      </c>
      <c r="G4914">
        <f t="shared" ca="1" si="155"/>
        <v>-3.5931860628041765E-4</v>
      </c>
    </row>
    <row r="4915" spans="2:7" x14ac:dyDescent="0.35">
      <c r="B4915" s="191">
        <v>39855</v>
      </c>
      <c r="C4915" s="72">
        <v>43.34</v>
      </c>
      <c r="D4915" s="192">
        <f t="shared" si="154"/>
        <v>-0.46651895617922201</v>
      </c>
      <c r="E4915">
        <v>-5.5071133547497375E-3</v>
      </c>
      <c r="F4915">
        <v>4912</v>
      </c>
      <c r="G4915">
        <f t="shared" ca="1" si="155"/>
        <v>-1.7587010517068877E-2</v>
      </c>
    </row>
    <row r="4916" spans="2:7" x14ac:dyDescent="0.35">
      <c r="B4916" s="191">
        <v>40666</v>
      </c>
      <c r="C4916" s="72">
        <v>81.239999999999995</v>
      </c>
      <c r="D4916" s="192">
        <f t="shared" si="154"/>
        <v>-0.41482388532737891</v>
      </c>
      <c r="E4916">
        <v>-5.5086301872934174E-3</v>
      </c>
      <c r="F4916">
        <v>4913</v>
      </c>
      <c r="G4916">
        <f t="shared" ca="1" si="155"/>
        <v>-3.8913153693432845E-2</v>
      </c>
    </row>
    <row r="4917" spans="2:7" x14ac:dyDescent="0.35">
      <c r="B4917" s="191">
        <v>42866</v>
      </c>
      <c r="C4917" s="72">
        <v>138.83000000000001</v>
      </c>
      <c r="D4917" s="192">
        <f t="shared" si="154"/>
        <v>0.20648301034153138</v>
      </c>
      <c r="E4917">
        <v>-5.5157593123207338E-3</v>
      </c>
      <c r="F4917">
        <v>4914</v>
      </c>
      <c r="G4917">
        <f t="shared" ca="1" si="155"/>
        <v>-1.8445908398813625E-2</v>
      </c>
    </row>
    <row r="4918" spans="2:7" x14ac:dyDescent="0.35">
      <c r="B4918" s="191">
        <v>42751</v>
      </c>
      <c r="C4918" s="72">
        <v>115.07</v>
      </c>
      <c r="D4918" s="192">
        <f t="shared" si="154"/>
        <v>-0.85958511287370354</v>
      </c>
      <c r="E4918">
        <v>-5.5310690519402295E-3</v>
      </c>
      <c r="F4918">
        <v>4915</v>
      </c>
      <c r="G4918">
        <f t="shared" ca="1" si="155"/>
        <v>-6.7508892259291419E-4</v>
      </c>
    </row>
    <row r="4919" spans="2:7" x14ac:dyDescent="0.35">
      <c r="B4919" s="191">
        <v>44461</v>
      </c>
      <c r="C4919" s="72">
        <v>819.5</v>
      </c>
      <c r="D4919" s="192">
        <f t="shared" si="154"/>
        <v>5.612070356624173</v>
      </c>
      <c r="E4919">
        <v>-5.5335776521125979E-3</v>
      </c>
      <c r="F4919">
        <v>4916</v>
      </c>
      <c r="G4919">
        <f t="shared" ca="1" si="155"/>
        <v>1.0153941316704431E-2</v>
      </c>
    </row>
    <row r="4920" spans="2:7" x14ac:dyDescent="0.35">
      <c r="B4920" s="191">
        <v>41682</v>
      </c>
      <c r="C4920" s="72">
        <v>123.94</v>
      </c>
      <c r="D4920" s="192">
        <f t="shared" si="154"/>
        <v>1.4694162183701933</v>
      </c>
      <c r="E4920">
        <v>-5.536387707614554E-3</v>
      </c>
      <c r="F4920">
        <v>4917</v>
      </c>
      <c r="G4920">
        <f t="shared" ca="1" si="155"/>
        <v>1.6123435022826569E-2</v>
      </c>
    </row>
    <row r="4921" spans="2:7" x14ac:dyDescent="0.35">
      <c r="B4921" s="191">
        <v>39315</v>
      </c>
      <c r="C4921" s="72">
        <v>50.19</v>
      </c>
      <c r="D4921" s="192">
        <f t="shared" si="154"/>
        <v>-0.61634306680935635</v>
      </c>
      <c r="E4921">
        <v>-5.5478502080443803E-3</v>
      </c>
      <c r="F4921">
        <v>4918</v>
      </c>
      <c r="G4921">
        <f t="shared" ca="1" si="155"/>
        <v>-4.3906447341543226E-4</v>
      </c>
    </row>
    <row r="4922" spans="2:7" x14ac:dyDescent="0.35">
      <c r="B4922" s="191">
        <v>41653</v>
      </c>
      <c r="C4922" s="72">
        <v>130.82</v>
      </c>
      <c r="D4922" s="192">
        <f t="shared" si="154"/>
        <v>5.1102288650163468</v>
      </c>
      <c r="E4922">
        <v>-5.5492208285824463E-3</v>
      </c>
      <c r="F4922">
        <v>4919</v>
      </c>
      <c r="G4922">
        <f t="shared" ca="1" si="155"/>
        <v>-2.9047498657981941E-2</v>
      </c>
    </row>
    <row r="4923" spans="2:7" x14ac:dyDescent="0.35">
      <c r="B4923" s="191">
        <v>36640</v>
      </c>
      <c r="C4923" s="72">
        <v>21.41</v>
      </c>
      <c r="D4923" s="192">
        <f t="shared" si="154"/>
        <v>-0.84191095030643137</v>
      </c>
      <c r="E4923">
        <v>-5.5736182071528528E-3</v>
      </c>
      <c r="F4923">
        <v>4920</v>
      </c>
      <c r="G4923">
        <f t="shared" ca="1" si="155"/>
        <v>-6.7474114418724631E-3</v>
      </c>
    </row>
    <row r="4924" spans="2:7" x14ac:dyDescent="0.35">
      <c r="B4924" s="191">
        <v>41235</v>
      </c>
      <c r="C4924" s="72">
        <v>135.43</v>
      </c>
      <c r="D4924" s="192">
        <f t="shared" si="154"/>
        <v>3.7519298245614037</v>
      </c>
      <c r="E4924">
        <v>-5.5804390924443226E-3</v>
      </c>
      <c r="F4924">
        <v>4921</v>
      </c>
      <c r="G4924">
        <f t="shared" ca="1" si="155"/>
        <v>-1.2986726964508253E-2</v>
      </c>
    </row>
    <row r="4925" spans="2:7" x14ac:dyDescent="0.35">
      <c r="B4925" s="191">
        <v>38204</v>
      </c>
      <c r="C4925" s="72">
        <v>28.5</v>
      </c>
      <c r="D4925" s="192">
        <f t="shared" si="154"/>
        <v>-0.75688816855753649</v>
      </c>
      <c r="E4925">
        <v>-5.5826936496859991E-3</v>
      </c>
      <c r="F4925">
        <v>4922</v>
      </c>
      <c r="G4925">
        <f t="shared" ca="1" si="155"/>
        <v>3.0703785530372864E-2</v>
      </c>
    </row>
    <row r="4926" spans="2:7" x14ac:dyDescent="0.35">
      <c r="B4926" s="191">
        <v>42564</v>
      </c>
      <c r="C4926" s="72">
        <v>117.23</v>
      </c>
      <c r="D4926" s="192">
        <f t="shared" si="154"/>
        <v>-0.59412110930305018</v>
      </c>
      <c r="E4926">
        <v>-5.5984392230045144E-3</v>
      </c>
      <c r="F4926">
        <v>4923</v>
      </c>
      <c r="G4926">
        <f t="shared" ca="1" si="155"/>
        <v>-4.4853105308023287E-4</v>
      </c>
    </row>
    <row r="4927" spans="2:7" x14ac:dyDescent="0.35">
      <c r="B4927" s="191">
        <v>43102</v>
      </c>
      <c r="C4927" s="72">
        <v>288.83</v>
      </c>
      <c r="D4927" s="192">
        <f t="shared" si="154"/>
        <v>-0.6417567969835285</v>
      </c>
      <c r="E4927">
        <v>-5.6117881980306539E-3</v>
      </c>
      <c r="F4927">
        <v>4924</v>
      </c>
      <c r="G4927">
        <f t="shared" ca="1" si="155"/>
        <v>-1.7240010177391966E-3</v>
      </c>
    </row>
    <row r="4928" spans="2:7" x14ac:dyDescent="0.35">
      <c r="B4928" s="191">
        <v>44806</v>
      </c>
      <c r="C4928" s="72">
        <v>806.24</v>
      </c>
      <c r="D4928" s="192">
        <f t="shared" si="154"/>
        <v>25.767596281540506</v>
      </c>
      <c r="E4928">
        <v>-5.6118107031413178E-3</v>
      </c>
      <c r="F4928">
        <v>4925</v>
      </c>
      <c r="G4928">
        <f t="shared" ca="1" si="155"/>
        <v>-5.3052516940278259E-2</v>
      </c>
    </row>
    <row r="4929" spans="2:7" x14ac:dyDescent="0.35">
      <c r="B4929" s="191">
        <v>38294</v>
      </c>
      <c r="C4929" s="72">
        <v>30.12</v>
      </c>
      <c r="D4929" s="192">
        <f t="shared" si="154"/>
        <v>-0.77916269521225889</v>
      </c>
      <c r="E4929">
        <v>-5.6124133377352114E-3</v>
      </c>
      <c r="F4929">
        <v>4926</v>
      </c>
      <c r="G4929">
        <f t="shared" ca="1" si="155"/>
        <v>-1.0241086533004226E-2</v>
      </c>
    </row>
    <row r="4930" spans="2:7" x14ac:dyDescent="0.35">
      <c r="B4930" s="191">
        <v>42846</v>
      </c>
      <c r="C4930" s="72">
        <v>136.38999999999999</v>
      </c>
      <c r="D4930" s="192">
        <f t="shared" si="154"/>
        <v>5.4304573314474291</v>
      </c>
      <c r="E4930">
        <v>-5.6138815981336965E-3</v>
      </c>
      <c r="F4930">
        <v>4927</v>
      </c>
      <c r="G4930">
        <f t="shared" ca="1" si="155"/>
        <v>-2.0545443389385024E-3</v>
      </c>
    </row>
    <row r="4931" spans="2:7" x14ac:dyDescent="0.35">
      <c r="B4931" s="191">
        <v>35773</v>
      </c>
      <c r="C4931" s="72">
        <v>21.21</v>
      </c>
      <c r="D4931" s="192">
        <f t="shared" si="154"/>
        <v>-0.80939971243709563</v>
      </c>
      <c r="E4931">
        <v>-5.6258790436004569E-3</v>
      </c>
      <c r="F4931">
        <v>4928</v>
      </c>
      <c r="G4931">
        <f t="shared" ca="1" si="155"/>
        <v>2.3172734439683988E-2</v>
      </c>
    </row>
    <row r="4932" spans="2:7" x14ac:dyDescent="0.35">
      <c r="B4932" s="191">
        <v>42542</v>
      </c>
      <c r="C4932" s="72">
        <v>111.28</v>
      </c>
      <c r="D4932" s="192">
        <f t="shared" ref="D4932:D4995" si="156">C4932/C4933-1</f>
        <v>-0.86153520723680121</v>
      </c>
      <c r="E4932">
        <v>-5.6295237244213814E-3</v>
      </c>
      <c r="F4932">
        <v>4929</v>
      </c>
      <c r="G4932">
        <f t="shared" ca="1" si="155"/>
        <v>3.093459775022437E-2</v>
      </c>
    </row>
    <row r="4933" spans="2:7" x14ac:dyDescent="0.35">
      <c r="B4933" s="191">
        <v>44511</v>
      </c>
      <c r="C4933" s="72">
        <v>803.67</v>
      </c>
      <c r="D4933" s="192">
        <f t="shared" si="156"/>
        <v>5.8923512747875328E-2</v>
      </c>
      <c r="E4933">
        <v>-5.6419583534390583E-3</v>
      </c>
      <c r="F4933">
        <v>4930</v>
      </c>
      <c r="G4933">
        <f t="shared" ref="G4933:G4996" ca="1" si="157">_xlfn.NORM.INV(RAND(),M$5,M$6)</f>
        <v>-7.5878546500732311E-3</v>
      </c>
    </row>
    <row r="4934" spans="2:7" x14ac:dyDescent="0.35">
      <c r="B4934" s="191">
        <v>44778</v>
      </c>
      <c r="C4934" s="72">
        <v>758.95</v>
      </c>
      <c r="D4934" s="192">
        <f t="shared" si="156"/>
        <v>4.5397810218978103</v>
      </c>
      <c r="E4934">
        <v>-5.6468306998924689E-3</v>
      </c>
      <c r="F4934">
        <v>4931</v>
      </c>
      <c r="G4934">
        <f t="shared" ca="1" si="157"/>
        <v>2.8340642931665466E-2</v>
      </c>
    </row>
    <row r="4935" spans="2:7" x14ac:dyDescent="0.35">
      <c r="B4935" s="191">
        <v>41963</v>
      </c>
      <c r="C4935" s="72">
        <v>137</v>
      </c>
      <c r="D4935" s="192">
        <f t="shared" si="156"/>
        <v>8.7508896797153017</v>
      </c>
      <c r="E4935">
        <v>-5.6611990129191714E-3</v>
      </c>
      <c r="F4935">
        <v>4932</v>
      </c>
      <c r="G4935">
        <f t="shared" ca="1" si="157"/>
        <v>3.5546130201616097E-3</v>
      </c>
    </row>
    <row r="4936" spans="2:7" x14ac:dyDescent="0.35">
      <c r="B4936" s="191">
        <v>37830</v>
      </c>
      <c r="C4936" s="72">
        <v>14.05</v>
      </c>
      <c r="D4936" s="192">
        <f t="shared" si="156"/>
        <v>-0.55453392517438171</v>
      </c>
      <c r="E4936">
        <v>-5.6617126680821306E-3</v>
      </c>
      <c r="F4936">
        <v>4933</v>
      </c>
      <c r="G4936">
        <f t="shared" ca="1" si="157"/>
        <v>2.5926028450130773E-2</v>
      </c>
    </row>
    <row r="4937" spans="2:7" x14ac:dyDescent="0.35">
      <c r="B4937" s="191">
        <v>36486</v>
      </c>
      <c r="C4937" s="72">
        <v>31.54</v>
      </c>
      <c r="D4937" s="192">
        <f t="shared" si="156"/>
        <v>-0.43748885321919029</v>
      </c>
      <c r="E4937">
        <v>-5.6746532156367602E-3</v>
      </c>
      <c r="F4937">
        <v>4934</v>
      </c>
      <c r="G4937">
        <f t="shared" ca="1" si="157"/>
        <v>-4.699389430289678E-3</v>
      </c>
    </row>
    <row r="4938" spans="2:7" x14ac:dyDescent="0.35">
      <c r="B4938" s="191">
        <v>40002</v>
      </c>
      <c r="C4938" s="72">
        <v>56.07</v>
      </c>
      <c r="D4938" s="192">
        <f t="shared" si="156"/>
        <v>-0.93421716431043589</v>
      </c>
      <c r="E4938">
        <v>-5.6747650292605645E-3</v>
      </c>
      <c r="F4938">
        <v>4935</v>
      </c>
      <c r="G4938">
        <f t="shared" ca="1" si="157"/>
        <v>-2.1955555102075972E-3</v>
      </c>
    </row>
    <row r="4939" spans="2:7" x14ac:dyDescent="0.35">
      <c r="B4939" s="191">
        <v>45202</v>
      </c>
      <c r="C4939" s="72">
        <v>852.35</v>
      </c>
      <c r="D4939" s="192">
        <f t="shared" si="156"/>
        <v>13.80545422963349</v>
      </c>
      <c r="E4939">
        <v>-5.6927545699519966E-3</v>
      </c>
      <c r="F4939">
        <v>4936</v>
      </c>
      <c r="G4939">
        <f t="shared" ca="1" si="157"/>
        <v>1.8934018083444543E-2</v>
      </c>
    </row>
    <row r="4940" spans="2:7" x14ac:dyDescent="0.35">
      <c r="B4940" s="191">
        <v>39288</v>
      </c>
      <c r="C4940" s="72">
        <v>57.57</v>
      </c>
      <c r="D4940" s="192">
        <f t="shared" si="156"/>
        <v>-0.57114123957091778</v>
      </c>
      <c r="E4940">
        <v>-5.6994818652849055E-3</v>
      </c>
      <c r="F4940">
        <v>4937</v>
      </c>
      <c r="G4940">
        <f t="shared" ca="1" si="157"/>
        <v>-1.4587199344108364E-2</v>
      </c>
    </row>
    <row r="4941" spans="2:7" x14ac:dyDescent="0.35">
      <c r="B4941" s="191">
        <v>41289</v>
      </c>
      <c r="C4941" s="72">
        <v>134.24</v>
      </c>
      <c r="D4941" s="192">
        <f t="shared" si="156"/>
        <v>-0.80883211574885006</v>
      </c>
      <c r="E4941">
        <v>-5.7032812384266718E-3</v>
      </c>
      <c r="F4941">
        <v>4938</v>
      </c>
      <c r="G4941">
        <f t="shared" ca="1" si="157"/>
        <v>-3.5837861750600102E-2</v>
      </c>
    </row>
    <row r="4942" spans="2:7" x14ac:dyDescent="0.35">
      <c r="B4942" s="191">
        <v>44571</v>
      </c>
      <c r="C4942" s="72">
        <v>702.21</v>
      </c>
      <c r="D4942" s="192">
        <f t="shared" si="156"/>
        <v>0.93889609851727096</v>
      </c>
      <c r="E4942">
        <v>-5.7062754870864651E-3</v>
      </c>
      <c r="F4942">
        <v>4939</v>
      </c>
      <c r="G4942">
        <f t="shared" ca="1" si="157"/>
        <v>-2.2974969140897049E-2</v>
      </c>
    </row>
    <row r="4943" spans="2:7" x14ac:dyDescent="0.35">
      <c r="B4943" s="191">
        <v>43857</v>
      </c>
      <c r="C4943" s="72">
        <v>362.17</v>
      </c>
      <c r="D4943" s="192">
        <f t="shared" si="156"/>
        <v>19.802412406662839</v>
      </c>
      <c r="E4943">
        <v>-5.7103637611529701E-3</v>
      </c>
      <c r="F4943">
        <v>4940</v>
      </c>
      <c r="G4943">
        <f t="shared" ca="1" si="157"/>
        <v>-3.1438738118950808E-2</v>
      </c>
    </row>
    <row r="4944" spans="2:7" x14ac:dyDescent="0.35">
      <c r="B4944" s="191">
        <v>35268</v>
      </c>
      <c r="C4944" s="72">
        <v>17.41</v>
      </c>
      <c r="D4944" s="192">
        <f t="shared" si="156"/>
        <v>-0.54519331243469171</v>
      </c>
      <c r="E4944">
        <v>-5.7110222729869209E-3</v>
      </c>
      <c r="F4944">
        <v>4941</v>
      </c>
      <c r="G4944">
        <f t="shared" ca="1" si="157"/>
        <v>-2.7079774715233349E-2</v>
      </c>
    </row>
    <row r="4945" spans="2:7" x14ac:dyDescent="0.35">
      <c r="B4945" s="191">
        <v>38407</v>
      </c>
      <c r="C4945" s="72">
        <v>38.28</v>
      </c>
      <c r="D4945" s="192">
        <f t="shared" si="156"/>
        <v>-0.73157562583269065</v>
      </c>
      <c r="E4945">
        <v>-5.7142857142856718E-3</v>
      </c>
      <c r="F4945">
        <v>4942</v>
      </c>
      <c r="G4945">
        <f t="shared" ca="1" si="157"/>
        <v>-1.4357024147982305E-2</v>
      </c>
    </row>
    <row r="4946" spans="2:7" x14ac:dyDescent="0.35">
      <c r="B4946" s="191">
        <v>42902</v>
      </c>
      <c r="C4946" s="72">
        <v>142.61000000000001</v>
      </c>
      <c r="D4946" s="192">
        <f t="shared" si="156"/>
        <v>-0.80283968368080516</v>
      </c>
      <c r="E4946">
        <v>-5.7170745311301285E-3</v>
      </c>
      <c r="F4946">
        <v>4943</v>
      </c>
      <c r="G4946">
        <f t="shared" ca="1" si="157"/>
        <v>-6.7585335827407339E-3</v>
      </c>
    </row>
    <row r="4947" spans="2:7" x14ac:dyDescent="0.35">
      <c r="B4947" s="191">
        <v>44715</v>
      </c>
      <c r="C4947" s="72">
        <v>723.32</v>
      </c>
      <c r="D4947" s="192">
        <f t="shared" si="156"/>
        <v>15.055937846836851</v>
      </c>
      <c r="E4947">
        <v>-5.7320375537807111E-3</v>
      </c>
      <c r="F4947">
        <v>4944</v>
      </c>
      <c r="G4947">
        <f t="shared" ca="1" si="157"/>
        <v>2.5992009821951819E-2</v>
      </c>
    </row>
    <row r="4948" spans="2:7" x14ac:dyDescent="0.35">
      <c r="B4948" s="191">
        <v>39155</v>
      </c>
      <c r="C4948" s="72">
        <v>45.05</v>
      </c>
      <c r="D4948" s="192">
        <f t="shared" si="156"/>
        <v>-0.96015143339849451</v>
      </c>
      <c r="E4948">
        <v>-5.7382476274554506E-3</v>
      </c>
      <c r="F4948">
        <v>4945</v>
      </c>
      <c r="G4948">
        <f t="shared" ca="1" si="157"/>
        <v>-1.2541472817686248E-2</v>
      </c>
    </row>
    <row r="4949" spans="2:7" x14ac:dyDescent="0.35">
      <c r="B4949" s="191">
        <v>46001</v>
      </c>
      <c r="C4949" s="72">
        <v>1130.53</v>
      </c>
      <c r="D4949" s="192">
        <f t="shared" si="156"/>
        <v>45.851636966431826</v>
      </c>
      <c r="E4949">
        <v>-5.7603686635944173E-3</v>
      </c>
      <c r="F4949">
        <v>4946</v>
      </c>
      <c r="G4949">
        <f t="shared" ca="1" si="157"/>
        <v>-2.3814918318616936E-3</v>
      </c>
    </row>
    <row r="4950" spans="2:7" x14ac:dyDescent="0.35">
      <c r="B4950" s="191">
        <v>36287</v>
      </c>
      <c r="C4950" s="72">
        <v>24.13</v>
      </c>
      <c r="D4950" s="192">
        <f t="shared" si="156"/>
        <v>-0.65787608110024109</v>
      </c>
      <c r="E4950">
        <v>-5.7684384013185763E-3</v>
      </c>
      <c r="F4950">
        <v>4947</v>
      </c>
      <c r="G4950">
        <f t="shared" ca="1" si="157"/>
        <v>5.8159074424835172E-3</v>
      </c>
    </row>
    <row r="4951" spans="2:7" x14ac:dyDescent="0.35">
      <c r="B4951" s="191">
        <v>40095</v>
      </c>
      <c r="C4951" s="72">
        <v>70.53</v>
      </c>
      <c r="D4951" s="192">
        <f t="shared" si="156"/>
        <v>5.2215425928688664E-2</v>
      </c>
      <c r="E4951">
        <v>-5.7795319988722671E-3</v>
      </c>
      <c r="F4951">
        <v>4948</v>
      </c>
      <c r="G4951">
        <f t="shared" ca="1" si="157"/>
        <v>-4.2392905713047137E-2</v>
      </c>
    </row>
    <row r="4952" spans="2:7" x14ac:dyDescent="0.35">
      <c r="B4952" s="191">
        <v>38758</v>
      </c>
      <c r="C4952" s="72">
        <v>67.03</v>
      </c>
      <c r="D4952" s="192">
        <f t="shared" si="156"/>
        <v>-0.72515171395768407</v>
      </c>
      <c r="E4952">
        <v>-5.7846336398694742E-3</v>
      </c>
      <c r="F4952">
        <v>4949</v>
      </c>
      <c r="G4952">
        <f t="shared" ca="1" si="157"/>
        <v>8.2588250016408637E-3</v>
      </c>
    </row>
    <row r="4953" spans="2:7" x14ac:dyDescent="0.35">
      <c r="B4953" s="191">
        <v>43724</v>
      </c>
      <c r="C4953" s="72">
        <v>243.88</v>
      </c>
      <c r="D4953" s="192">
        <f t="shared" si="156"/>
        <v>2.2280608868299141</v>
      </c>
      <c r="E4953">
        <v>-5.788830004076706E-3</v>
      </c>
      <c r="F4953">
        <v>4950</v>
      </c>
      <c r="G4953">
        <f t="shared" ca="1" si="157"/>
        <v>4.0800130882741953E-2</v>
      </c>
    </row>
    <row r="4954" spans="2:7" x14ac:dyDescent="0.35">
      <c r="B4954" s="191">
        <v>40060</v>
      </c>
      <c r="C4954" s="72">
        <v>75.55</v>
      </c>
      <c r="D4954" s="192">
        <f t="shared" si="156"/>
        <v>3.8963058976020735</v>
      </c>
      <c r="E4954">
        <v>-5.7902355573101749E-3</v>
      </c>
      <c r="F4954">
        <v>4951</v>
      </c>
      <c r="G4954">
        <f t="shared" ca="1" si="157"/>
        <v>1.7781647060049116E-2</v>
      </c>
    </row>
    <row r="4955" spans="2:7" x14ac:dyDescent="0.35">
      <c r="B4955" s="191">
        <v>35307</v>
      </c>
      <c r="C4955" s="72">
        <v>15.43</v>
      </c>
      <c r="D4955" s="192">
        <f t="shared" si="156"/>
        <v>-0.75666298691058187</v>
      </c>
      <c r="E4955">
        <v>-5.7989690721649279E-3</v>
      </c>
      <c r="F4955">
        <v>4952</v>
      </c>
      <c r="G4955">
        <f t="shared" ca="1" si="157"/>
        <v>1.6048112580604505E-2</v>
      </c>
    </row>
    <row r="4956" spans="2:7" x14ac:dyDescent="0.35">
      <c r="B4956" s="191">
        <v>39267</v>
      </c>
      <c r="C4956" s="72">
        <v>63.41</v>
      </c>
      <c r="D4956" s="192">
        <f t="shared" si="156"/>
        <v>-0.25983424769464225</v>
      </c>
      <c r="E4956">
        <v>-5.8011915961116989E-3</v>
      </c>
      <c r="F4956">
        <v>4953</v>
      </c>
      <c r="G4956">
        <f t="shared" ca="1" si="157"/>
        <v>3.124404433783716E-2</v>
      </c>
    </row>
    <row r="4957" spans="2:7" x14ac:dyDescent="0.35">
      <c r="B4957" s="191">
        <v>40337</v>
      </c>
      <c r="C4957" s="72">
        <v>85.67</v>
      </c>
      <c r="D4957" s="192">
        <f t="shared" si="156"/>
        <v>2.5725604670558799</v>
      </c>
      <c r="E4957">
        <v>-5.8024834629221145E-3</v>
      </c>
      <c r="F4957">
        <v>4954</v>
      </c>
      <c r="G4957">
        <f t="shared" ca="1" si="157"/>
        <v>2.6632552983733515E-2</v>
      </c>
    </row>
    <row r="4958" spans="2:7" x14ac:dyDescent="0.35">
      <c r="B4958" s="191">
        <v>38119</v>
      </c>
      <c r="C4958" s="72">
        <v>23.98</v>
      </c>
      <c r="D4958" s="192">
        <f t="shared" si="156"/>
        <v>0.75164353542731921</v>
      </c>
      <c r="E4958">
        <v>-5.8043117744610573E-3</v>
      </c>
      <c r="F4958">
        <v>4955</v>
      </c>
      <c r="G4958">
        <f t="shared" ca="1" si="157"/>
        <v>3.6187589875980176E-2</v>
      </c>
    </row>
    <row r="4959" spans="2:7" x14ac:dyDescent="0.35">
      <c r="B4959" s="191">
        <v>35341</v>
      </c>
      <c r="C4959" s="72">
        <v>13.69</v>
      </c>
      <c r="D4959" s="192">
        <f t="shared" si="156"/>
        <v>-0.77743456348561213</v>
      </c>
      <c r="E4959">
        <v>-5.8097312999273454E-3</v>
      </c>
      <c r="F4959">
        <v>4956</v>
      </c>
      <c r="G4959">
        <f t="shared" ca="1" si="157"/>
        <v>-1.865185871324716E-2</v>
      </c>
    </row>
    <row r="4960" spans="2:7" x14ac:dyDescent="0.35">
      <c r="B4960" s="191">
        <v>38831</v>
      </c>
      <c r="C4960" s="72">
        <v>61.51</v>
      </c>
      <c r="D4960" s="192">
        <f t="shared" si="156"/>
        <v>-0.70480395450400724</v>
      </c>
      <c r="E4960">
        <v>-5.8186520122838203E-3</v>
      </c>
      <c r="F4960">
        <v>4957</v>
      </c>
      <c r="G4960">
        <f t="shared" ca="1" si="157"/>
        <v>3.0811973828441738E-2</v>
      </c>
    </row>
    <row r="4961" spans="2:7" x14ac:dyDescent="0.35">
      <c r="B4961" s="191">
        <v>43348</v>
      </c>
      <c r="C4961" s="72">
        <v>208.37</v>
      </c>
      <c r="D4961" s="192">
        <f t="shared" si="156"/>
        <v>12.565755208333334</v>
      </c>
      <c r="E4961">
        <v>-5.820888401164126E-3</v>
      </c>
      <c r="F4961">
        <v>4958</v>
      </c>
      <c r="G4961">
        <f t="shared" ca="1" si="157"/>
        <v>1.3019608270069576E-2</v>
      </c>
    </row>
    <row r="4962" spans="2:7" x14ac:dyDescent="0.35">
      <c r="B4962" s="191">
        <v>35319</v>
      </c>
      <c r="C4962" s="72">
        <v>15.36</v>
      </c>
      <c r="D4962" s="192">
        <f t="shared" si="156"/>
        <v>-0.97818274789426585</v>
      </c>
      <c r="E4962">
        <v>-5.8252427184466438E-3</v>
      </c>
      <c r="F4962">
        <v>4959</v>
      </c>
      <c r="G4962">
        <f t="shared" ca="1" si="157"/>
        <v>-1.2111133381927353E-3</v>
      </c>
    </row>
    <row r="4963" spans="2:7" x14ac:dyDescent="0.35">
      <c r="B4963" s="191">
        <v>44596</v>
      </c>
      <c r="C4963" s="72">
        <v>704.03</v>
      </c>
      <c r="D4963" s="192">
        <f t="shared" si="156"/>
        <v>-0.34827726658397051</v>
      </c>
      <c r="E4963">
        <v>-5.8320153637595462E-3</v>
      </c>
      <c r="F4963">
        <v>4960</v>
      </c>
      <c r="G4963">
        <f t="shared" ca="1" si="157"/>
        <v>1.8658475027119679E-2</v>
      </c>
    </row>
    <row r="4964" spans="2:7" x14ac:dyDescent="0.35">
      <c r="B4964" s="191">
        <v>45841</v>
      </c>
      <c r="C4964" s="72">
        <v>1080.26</v>
      </c>
      <c r="D4964" s="192">
        <f t="shared" si="156"/>
        <v>69.559111691704771</v>
      </c>
      <c r="E4964">
        <v>-5.8438630235317923E-3</v>
      </c>
      <c r="F4964">
        <v>4961</v>
      </c>
      <c r="G4964">
        <f t="shared" ca="1" si="157"/>
        <v>-2.7048779812201126E-3</v>
      </c>
    </row>
    <row r="4965" spans="2:7" x14ac:dyDescent="0.35">
      <c r="B4965" s="191">
        <v>35082</v>
      </c>
      <c r="C4965" s="72">
        <v>15.31</v>
      </c>
      <c r="D4965" s="192">
        <f t="shared" si="156"/>
        <v>-0.97838059195661997</v>
      </c>
      <c r="E4965">
        <v>-5.8441558441558739E-3</v>
      </c>
      <c r="F4965">
        <v>4962</v>
      </c>
      <c r="G4965">
        <f t="shared" ca="1" si="157"/>
        <v>-1.6877666643865752E-2</v>
      </c>
    </row>
    <row r="4966" spans="2:7" x14ac:dyDescent="0.35">
      <c r="B4966" s="191">
        <v>44595</v>
      </c>
      <c r="C4966" s="72">
        <v>708.16</v>
      </c>
      <c r="D4966" s="192">
        <f t="shared" si="156"/>
        <v>1.3831734814066969</v>
      </c>
      <c r="E4966">
        <v>-5.8540283295664963E-3</v>
      </c>
      <c r="F4966">
        <v>4963</v>
      </c>
      <c r="G4966">
        <f t="shared" ca="1" si="157"/>
        <v>-1.2734098184366007E-4</v>
      </c>
    </row>
    <row r="4967" spans="2:7" x14ac:dyDescent="0.35">
      <c r="B4967" s="191">
        <v>43805</v>
      </c>
      <c r="C4967" s="72">
        <v>297.14999999999998</v>
      </c>
      <c r="D4967" s="192">
        <f t="shared" si="156"/>
        <v>12.476190476190474</v>
      </c>
      <c r="E4967">
        <v>-5.8548009367681564E-3</v>
      </c>
      <c r="F4967">
        <v>4964</v>
      </c>
      <c r="G4967">
        <f t="shared" ca="1" si="157"/>
        <v>-1.759927128654442E-2</v>
      </c>
    </row>
    <row r="4968" spans="2:7" x14ac:dyDescent="0.35">
      <c r="B4968" s="191">
        <v>36195</v>
      </c>
      <c r="C4968" s="72">
        <v>22.05</v>
      </c>
      <c r="D4968" s="192">
        <f t="shared" si="156"/>
        <v>0.44875164257555844</v>
      </c>
      <c r="E4968">
        <v>-5.8611361587015409E-3</v>
      </c>
      <c r="F4968">
        <v>4965</v>
      </c>
      <c r="G4968">
        <f t="shared" ca="1" si="157"/>
        <v>1.2044008442515242E-2</v>
      </c>
    </row>
    <row r="4969" spans="2:7" x14ac:dyDescent="0.35">
      <c r="B4969" s="191">
        <v>35083</v>
      </c>
      <c r="C4969" s="72">
        <v>15.22</v>
      </c>
      <c r="D4969" s="192">
        <f t="shared" si="156"/>
        <v>1.9749835418039208E-3</v>
      </c>
      <c r="E4969">
        <v>-5.878510777269752E-3</v>
      </c>
      <c r="F4969">
        <v>4966</v>
      </c>
      <c r="G4969">
        <f t="shared" ca="1" si="157"/>
        <v>4.6801710692056875E-3</v>
      </c>
    </row>
    <row r="4970" spans="2:7" x14ac:dyDescent="0.35">
      <c r="B4970" s="191">
        <v>35324</v>
      </c>
      <c r="C4970" s="72">
        <v>15.19</v>
      </c>
      <c r="D4970" s="192">
        <f t="shared" si="156"/>
        <v>-0.30639269406392688</v>
      </c>
      <c r="E4970">
        <v>-5.8900523560209139E-3</v>
      </c>
      <c r="F4970">
        <v>4967</v>
      </c>
      <c r="G4970">
        <f t="shared" ca="1" si="157"/>
        <v>4.0312729276751835E-2</v>
      </c>
    </row>
    <row r="4971" spans="2:7" x14ac:dyDescent="0.35">
      <c r="B4971" s="191">
        <v>36665</v>
      </c>
      <c r="C4971" s="72">
        <v>21.9</v>
      </c>
      <c r="D4971" s="192">
        <f t="shared" si="156"/>
        <v>-0.6578659584439932</v>
      </c>
      <c r="E4971">
        <v>-5.9010440308671086E-3</v>
      </c>
      <c r="F4971">
        <v>4968</v>
      </c>
      <c r="G4971">
        <f t="shared" ca="1" si="157"/>
        <v>1.0308381384140992E-2</v>
      </c>
    </row>
    <row r="4972" spans="2:7" x14ac:dyDescent="0.35">
      <c r="B4972" s="191">
        <v>38940</v>
      </c>
      <c r="C4972" s="72">
        <v>64.010000000000005</v>
      </c>
      <c r="D4972" s="192">
        <f t="shared" si="156"/>
        <v>-7.24532676423707E-2</v>
      </c>
      <c r="E4972">
        <v>-5.901537505823784E-3</v>
      </c>
      <c r="F4972">
        <v>4969</v>
      </c>
      <c r="G4972">
        <f t="shared" ca="1" si="157"/>
        <v>-1.4257396386346136E-2</v>
      </c>
    </row>
    <row r="4973" spans="2:7" x14ac:dyDescent="0.35">
      <c r="B4973" s="191">
        <v>38722</v>
      </c>
      <c r="C4973" s="72">
        <v>69.010000000000005</v>
      </c>
      <c r="D4973" s="192">
        <f t="shared" si="156"/>
        <v>3.5701986754966892</v>
      </c>
      <c r="E4973">
        <v>-5.9060789397867852E-3</v>
      </c>
      <c r="F4973">
        <v>4970</v>
      </c>
      <c r="G4973">
        <f t="shared" ca="1" si="157"/>
        <v>6.8833379215381355E-3</v>
      </c>
    </row>
    <row r="4974" spans="2:7" x14ac:dyDescent="0.35">
      <c r="B4974" s="191">
        <v>35334</v>
      </c>
      <c r="C4974" s="72">
        <v>15.1</v>
      </c>
      <c r="D4974" s="192">
        <f t="shared" si="156"/>
        <v>-0.71859858367499063</v>
      </c>
      <c r="E4974">
        <v>-5.9249506254114293E-3</v>
      </c>
      <c r="F4974">
        <v>4971</v>
      </c>
      <c r="G4974">
        <f t="shared" ca="1" si="157"/>
        <v>-6.3913350556178191E-3</v>
      </c>
    </row>
    <row r="4975" spans="2:7" x14ac:dyDescent="0.35">
      <c r="B4975" s="191">
        <v>38910</v>
      </c>
      <c r="C4975" s="72">
        <v>53.66</v>
      </c>
      <c r="D4975" s="192">
        <f t="shared" si="156"/>
        <v>-0.93176674041860585</v>
      </c>
      <c r="E4975">
        <v>-5.9281215264912479E-3</v>
      </c>
      <c r="F4975">
        <v>4972</v>
      </c>
      <c r="G4975">
        <f t="shared" ca="1" si="157"/>
        <v>4.4064390325711085E-2</v>
      </c>
    </row>
    <row r="4976" spans="2:7" x14ac:dyDescent="0.35">
      <c r="B4976" s="191">
        <v>44896</v>
      </c>
      <c r="C4976" s="72">
        <v>786.42</v>
      </c>
      <c r="D4976" s="192">
        <f t="shared" si="156"/>
        <v>19.400000000000002</v>
      </c>
      <c r="E4976">
        <v>-5.9283791128921237E-3</v>
      </c>
      <c r="F4976">
        <v>4973</v>
      </c>
      <c r="G4976">
        <f t="shared" ca="1" si="157"/>
        <v>-2.4920201925886822E-3</v>
      </c>
    </row>
    <row r="4977" spans="2:7" x14ac:dyDescent="0.35">
      <c r="B4977" s="191">
        <v>38422</v>
      </c>
      <c r="C4977" s="72">
        <v>38.549999999999997</v>
      </c>
      <c r="D4977" s="192">
        <f t="shared" si="156"/>
        <v>-0.67594149293880301</v>
      </c>
      <c r="E4977">
        <v>-5.9308922124807761E-3</v>
      </c>
      <c r="F4977">
        <v>4974</v>
      </c>
      <c r="G4977">
        <f t="shared" ca="1" si="157"/>
        <v>-1.8841876087371725E-2</v>
      </c>
    </row>
    <row r="4978" spans="2:7" x14ac:dyDescent="0.35">
      <c r="B4978" s="191">
        <v>42555</v>
      </c>
      <c r="C4978" s="72">
        <v>118.96</v>
      </c>
      <c r="D4978" s="192">
        <f t="shared" si="156"/>
        <v>-0.86743926899933144</v>
      </c>
      <c r="E4978">
        <v>-5.9329823681791849E-3</v>
      </c>
      <c r="F4978">
        <v>4975</v>
      </c>
      <c r="G4978">
        <f t="shared" ca="1" si="157"/>
        <v>3.0044647678972813E-2</v>
      </c>
    </row>
    <row r="4979" spans="2:7" x14ac:dyDescent="0.35">
      <c r="B4979" s="191">
        <v>45617</v>
      </c>
      <c r="C4979" s="72">
        <v>897.4</v>
      </c>
      <c r="D4979" s="192">
        <f t="shared" si="156"/>
        <v>-0.21543599517406586</v>
      </c>
      <c r="E4979">
        <v>-5.9373476893083144E-3</v>
      </c>
      <c r="F4979">
        <v>4976</v>
      </c>
      <c r="G4979">
        <f t="shared" ca="1" si="157"/>
        <v>9.2061921544952369E-4</v>
      </c>
    </row>
    <row r="4980" spans="2:7" x14ac:dyDescent="0.35">
      <c r="B4980" s="191">
        <v>46147</v>
      </c>
      <c r="C4980" s="72">
        <v>1143.82</v>
      </c>
      <c r="D4980" s="192">
        <f t="shared" si="156"/>
        <v>96.929794520547944</v>
      </c>
      <c r="E4980">
        <v>-5.9444145099335488E-3</v>
      </c>
      <c r="F4980">
        <v>4977</v>
      </c>
      <c r="G4980">
        <f t="shared" ca="1" si="157"/>
        <v>2.6803413659100606E-2</v>
      </c>
    </row>
    <row r="4981" spans="2:7" x14ac:dyDescent="0.35">
      <c r="B4981" s="191">
        <v>35430</v>
      </c>
      <c r="C4981" s="72">
        <v>11.68</v>
      </c>
      <c r="D4981" s="192">
        <f t="shared" si="156"/>
        <v>-0.89217134416543575</v>
      </c>
      <c r="E4981">
        <v>-5.9574468085106247E-3</v>
      </c>
      <c r="F4981">
        <v>4978</v>
      </c>
      <c r="G4981">
        <f t="shared" ca="1" si="157"/>
        <v>-6.2565874200928955E-3</v>
      </c>
    </row>
    <row r="4982" spans="2:7" x14ac:dyDescent="0.35">
      <c r="B4982" s="191">
        <v>40459</v>
      </c>
      <c r="C4982" s="72">
        <v>108.32</v>
      </c>
      <c r="D4982" s="192">
        <f t="shared" si="156"/>
        <v>-0.72101887861539649</v>
      </c>
      <c r="E4982">
        <v>-5.9649444801321838E-3</v>
      </c>
      <c r="F4982">
        <v>4979</v>
      </c>
      <c r="G4982">
        <f t="shared" ca="1" si="157"/>
        <v>4.7274484951019026E-2</v>
      </c>
    </row>
    <row r="4983" spans="2:7" x14ac:dyDescent="0.35">
      <c r="B4983" s="191">
        <v>44034</v>
      </c>
      <c r="C4983" s="72">
        <v>388.27</v>
      </c>
      <c r="D4983" s="192">
        <f t="shared" si="156"/>
        <v>-0.58056605811818085</v>
      </c>
      <c r="E4983">
        <v>-5.9651817716335209E-3</v>
      </c>
      <c r="F4983">
        <v>4980</v>
      </c>
      <c r="G4983">
        <f t="shared" ca="1" si="157"/>
        <v>4.8173231723850143E-4</v>
      </c>
    </row>
    <row r="4984" spans="2:7" x14ac:dyDescent="0.35">
      <c r="B4984" s="191">
        <v>45733</v>
      </c>
      <c r="C4984" s="72">
        <v>925.7</v>
      </c>
      <c r="D4984" s="192">
        <f t="shared" si="156"/>
        <v>-0.12360593035805578</v>
      </c>
      <c r="E4984">
        <v>-5.9704056869187561E-3</v>
      </c>
      <c r="F4984">
        <v>4981</v>
      </c>
      <c r="G4984">
        <f t="shared" ca="1" si="157"/>
        <v>1.6926346244867444E-2</v>
      </c>
    </row>
    <row r="4985" spans="2:7" x14ac:dyDescent="0.35">
      <c r="B4985" s="191">
        <v>45826</v>
      </c>
      <c r="C4985" s="72">
        <v>1056.26</v>
      </c>
      <c r="D4985" s="192">
        <f t="shared" si="156"/>
        <v>3.1550686440344595</v>
      </c>
      <c r="E4985">
        <v>-5.9758519118019437E-3</v>
      </c>
      <c r="F4985">
        <v>4982</v>
      </c>
      <c r="G4985">
        <f t="shared" ca="1" si="157"/>
        <v>-2.3615047132402964E-2</v>
      </c>
    </row>
    <row r="4986" spans="2:7" x14ac:dyDescent="0.35">
      <c r="B4986" s="191">
        <v>43201</v>
      </c>
      <c r="C4986" s="72">
        <v>254.21</v>
      </c>
      <c r="D4986" s="192">
        <f t="shared" si="156"/>
        <v>-0.62849460008476177</v>
      </c>
      <c r="E4986">
        <v>-5.9826386173457147E-3</v>
      </c>
      <c r="F4986">
        <v>4983</v>
      </c>
      <c r="G4986">
        <f t="shared" ca="1" si="157"/>
        <v>1.8473265685118544E-2</v>
      </c>
    </row>
    <row r="4987" spans="2:7" x14ac:dyDescent="0.35">
      <c r="B4987" s="191">
        <v>44613</v>
      </c>
      <c r="C4987" s="72">
        <v>684.27</v>
      </c>
      <c r="D4987" s="192">
        <f t="shared" si="156"/>
        <v>40.221084337349396</v>
      </c>
      <c r="E4987">
        <v>-5.9849794447914828E-3</v>
      </c>
      <c r="F4987">
        <v>4984</v>
      </c>
      <c r="G4987">
        <f t="shared" ca="1" si="157"/>
        <v>2.55425948892034E-2</v>
      </c>
    </row>
    <row r="4988" spans="2:7" x14ac:dyDescent="0.35">
      <c r="B4988" s="191">
        <v>35198</v>
      </c>
      <c r="C4988" s="72">
        <v>16.600000000000001</v>
      </c>
      <c r="D4988" s="192">
        <f t="shared" si="156"/>
        <v>-0.44425845329762303</v>
      </c>
      <c r="E4988">
        <v>-5.9880239520956335E-3</v>
      </c>
      <c r="F4988">
        <v>4985</v>
      </c>
      <c r="G4988">
        <f t="shared" ca="1" si="157"/>
        <v>1.0778406202920258E-2</v>
      </c>
    </row>
    <row r="4989" spans="2:7" x14ac:dyDescent="0.35">
      <c r="B4989" s="191">
        <v>38278</v>
      </c>
      <c r="C4989" s="72">
        <v>29.87</v>
      </c>
      <c r="D4989" s="192">
        <f t="shared" si="156"/>
        <v>-0.52602348460806092</v>
      </c>
      <c r="E4989">
        <v>-5.9900166389350584E-3</v>
      </c>
      <c r="F4989">
        <v>4986</v>
      </c>
      <c r="G4989">
        <f t="shared" ca="1" si="157"/>
        <v>2.7531271018348707E-2</v>
      </c>
    </row>
    <row r="4990" spans="2:7" x14ac:dyDescent="0.35">
      <c r="B4990" s="191">
        <v>38681</v>
      </c>
      <c r="C4990" s="72">
        <v>63.02</v>
      </c>
      <c r="D4990" s="192">
        <f t="shared" si="156"/>
        <v>-0.92798701892311908</v>
      </c>
      <c r="E4990">
        <v>-5.9936908517349563E-3</v>
      </c>
      <c r="F4990">
        <v>4987</v>
      </c>
      <c r="G4990">
        <f t="shared" ca="1" si="157"/>
        <v>1.7506049326230452E-2</v>
      </c>
    </row>
    <row r="4991" spans="2:7" x14ac:dyDescent="0.35">
      <c r="B4991" s="191">
        <v>45195</v>
      </c>
      <c r="C4991" s="72">
        <v>875.12</v>
      </c>
      <c r="D4991" s="192">
        <f t="shared" si="156"/>
        <v>6.4370697713945777</v>
      </c>
      <c r="E4991">
        <v>-5.9972739663788355E-3</v>
      </c>
      <c r="F4991">
        <v>4988</v>
      </c>
      <c r="G4991">
        <f t="shared" ca="1" si="157"/>
        <v>3.8165389650898995E-3</v>
      </c>
    </row>
    <row r="4992" spans="2:7" x14ac:dyDescent="0.35">
      <c r="B4992" s="191">
        <v>42310</v>
      </c>
      <c r="C4992" s="72">
        <v>117.67</v>
      </c>
      <c r="D4992" s="192">
        <f t="shared" si="156"/>
        <v>6.0854670032455926E-2</v>
      </c>
      <c r="E4992">
        <v>-5.9976347355972237E-3</v>
      </c>
      <c r="F4992">
        <v>4989</v>
      </c>
      <c r="G4992">
        <f t="shared" ca="1" si="157"/>
        <v>-2.3358959922009943E-2</v>
      </c>
    </row>
    <row r="4993" spans="2:7" x14ac:dyDescent="0.35">
      <c r="B4993" s="191">
        <v>41144</v>
      </c>
      <c r="C4993" s="72">
        <v>110.92</v>
      </c>
      <c r="D4993" s="192">
        <f t="shared" si="156"/>
        <v>-0.84950613263866281</v>
      </c>
      <c r="E4993">
        <v>-6.0041222331750355E-3</v>
      </c>
      <c r="F4993">
        <v>4990</v>
      </c>
      <c r="G4993">
        <f t="shared" ca="1" si="157"/>
        <v>-3.1646218284396115E-2</v>
      </c>
    </row>
    <row r="4994" spans="2:7" x14ac:dyDescent="0.35">
      <c r="B4994" s="191">
        <v>44391</v>
      </c>
      <c r="C4994" s="72">
        <v>737.04</v>
      </c>
      <c r="D4994" s="192">
        <f t="shared" si="156"/>
        <v>62.812987012987008</v>
      </c>
      <c r="E4994">
        <v>-6.0148347943358438E-3</v>
      </c>
      <c r="F4994">
        <v>4991</v>
      </c>
      <c r="G4994">
        <f t="shared" ca="1" si="157"/>
        <v>-1.4292411128400836E-2</v>
      </c>
    </row>
    <row r="4995" spans="2:7" x14ac:dyDescent="0.35">
      <c r="B4995" s="191">
        <v>37613</v>
      </c>
      <c r="C4995" s="72">
        <v>11.55</v>
      </c>
      <c r="D4995" s="192">
        <f t="shared" si="156"/>
        <v>-0.82497348083042876</v>
      </c>
      <c r="E4995">
        <v>-6.0240963855420215E-3</v>
      </c>
      <c r="F4995">
        <v>4992</v>
      </c>
      <c r="G4995">
        <f t="shared" ca="1" si="157"/>
        <v>-3.9090262488166994E-2</v>
      </c>
    </row>
    <row r="4996" spans="2:7" x14ac:dyDescent="0.35">
      <c r="B4996" s="191">
        <v>38694</v>
      </c>
      <c r="C4996" s="72">
        <v>65.989999999999995</v>
      </c>
      <c r="D4996" s="192">
        <f t="shared" ref="D4996:D5059" si="158">C4996/C4997-1</f>
        <v>4.718370883882149</v>
      </c>
      <c r="E4996">
        <v>-6.0250037656274236E-3</v>
      </c>
      <c r="F4996">
        <v>4993</v>
      </c>
      <c r="G4996">
        <f t="shared" ca="1" si="157"/>
        <v>8.8138944700453855E-3</v>
      </c>
    </row>
    <row r="4997" spans="2:7" x14ac:dyDescent="0.35">
      <c r="B4997" s="191">
        <v>37627</v>
      </c>
      <c r="C4997" s="72">
        <v>11.54</v>
      </c>
      <c r="D4997" s="192">
        <f t="shared" si="158"/>
        <v>-0.5</v>
      </c>
      <c r="E4997">
        <v>-6.0292850990525393E-3</v>
      </c>
      <c r="F4997">
        <v>4994</v>
      </c>
      <c r="G4997">
        <f t="shared" ref="G4997:G5060" ca="1" si="159">_xlfn.NORM.INV(RAND(),M$5,M$6)</f>
        <v>-3.7137428804785495E-2</v>
      </c>
    </row>
    <row r="4998" spans="2:7" x14ac:dyDescent="0.35">
      <c r="B4998" s="191">
        <v>36368</v>
      </c>
      <c r="C4998" s="72">
        <v>23.08</v>
      </c>
      <c r="D4998" s="192">
        <f t="shared" si="158"/>
        <v>1.8009708737864076</v>
      </c>
      <c r="E4998">
        <v>-6.0292850990525393E-3</v>
      </c>
      <c r="F4998">
        <v>4995</v>
      </c>
      <c r="G4998">
        <f t="shared" ca="1" si="159"/>
        <v>9.6488926356625183E-3</v>
      </c>
    </row>
    <row r="4999" spans="2:7" x14ac:dyDescent="0.35">
      <c r="B4999" s="191">
        <v>37161</v>
      </c>
      <c r="C4999" s="72">
        <v>8.24</v>
      </c>
      <c r="D4999" s="192">
        <f t="shared" si="158"/>
        <v>-0.98501463982395843</v>
      </c>
      <c r="E4999">
        <v>-6.0313630880577396E-3</v>
      </c>
      <c r="F4999">
        <v>4996</v>
      </c>
      <c r="G4999">
        <f t="shared" ca="1" si="159"/>
        <v>-5.474018687420594E-2</v>
      </c>
    </row>
    <row r="5000" spans="2:7" x14ac:dyDescent="0.35">
      <c r="B5000" s="191">
        <v>44176</v>
      </c>
      <c r="C5000" s="72">
        <v>549.87</v>
      </c>
      <c r="D5000" s="192">
        <f t="shared" si="158"/>
        <v>6.7687199773947446</v>
      </c>
      <c r="E5000">
        <v>-6.0374902839790412E-3</v>
      </c>
      <c r="F5000">
        <v>4997</v>
      </c>
      <c r="G5000">
        <f t="shared" ca="1" si="159"/>
        <v>-2.1977044901447109E-2</v>
      </c>
    </row>
    <row r="5001" spans="2:7" x14ac:dyDescent="0.35">
      <c r="B5001" s="191">
        <v>40030</v>
      </c>
      <c r="C5001" s="72">
        <v>70.78</v>
      </c>
      <c r="D5001" s="192">
        <f t="shared" si="158"/>
        <v>-0.29466865969108114</v>
      </c>
      <c r="E5001">
        <v>-6.0384777418900359E-3</v>
      </c>
      <c r="F5001">
        <v>4998</v>
      </c>
      <c r="G5001">
        <f t="shared" ca="1" si="159"/>
        <v>2.1147171582394163E-2</v>
      </c>
    </row>
    <row r="5002" spans="2:7" x14ac:dyDescent="0.35">
      <c r="B5002" s="191">
        <v>40449</v>
      </c>
      <c r="C5002" s="72">
        <v>100.35</v>
      </c>
      <c r="D5002" s="192">
        <f t="shared" si="158"/>
        <v>-0.51547486842740575</v>
      </c>
      <c r="E5002">
        <v>-6.0419968304278315E-3</v>
      </c>
      <c r="F5002">
        <v>4999</v>
      </c>
      <c r="G5002">
        <f t="shared" ca="1" si="159"/>
        <v>-1.5225088542414321E-2</v>
      </c>
    </row>
    <row r="5003" spans="2:7" x14ac:dyDescent="0.35">
      <c r="B5003" s="191">
        <v>43349</v>
      </c>
      <c r="C5003" s="72">
        <v>207.11</v>
      </c>
      <c r="D5003" s="192">
        <f t="shared" si="158"/>
        <v>2.8183997050147496</v>
      </c>
      <c r="E5003">
        <v>-6.0469357393098111E-3</v>
      </c>
      <c r="F5003">
        <v>5000</v>
      </c>
      <c r="G5003">
        <f t="shared" ca="1" si="159"/>
        <v>-2.594167339767017E-2</v>
      </c>
    </row>
    <row r="5004" spans="2:7" x14ac:dyDescent="0.35">
      <c r="B5004" s="191">
        <v>39050</v>
      </c>
      <c r="C5004" s="72">
        <v>54.24</v>
      </c>
      <c r="D5004" s="192">
        <f t="shared" si="158"/>
        <v>-5.6203236471202289E-2</v>
      </c>
      <c r="E5004">
        <v>-6.0472787245738902E-3</v>
      </c>
      <c r="F5004">
        <v>5001</v>
      </c>
      <c r="G5004">
        <f t="shared" ca="1" si="159"/>
        <v>2.095144904532394E-2</v>
      </c>
    </row>
    <row r="5005" spans="2:7" x14ac:dyDescent="0.35">
      <c r="B5005" s="191">
        <v>39282</v>
      </c>
      <c r="C5005" s="72">
        <v>57.47</v>
      </c>
      <c r="D5005" s="192">
        <f t="shared" si="158"/>
        <v>-0.59270021261516659</v>
      </c>
      <c r="E5005">
        <v>-6.0532687651332351E-3</v>
      </c>
      <c r="F5005">
        <v>5002</v>
      </c>
      <c r="G5005">
        <f t="shared" ca="1" si="159"/>
        <v>1.3844952398900056E-2</v>
      </c>
    </row>
    <row r="5006" spans="2:7" x14ac:dyDescent="0.35">
      <c r="B5006" s="191">
        <v>41578</v>
      </c>
      <c r="C5006" s="72">
        <v>141.1</v>
      </c>
      <c r="D5006" s="192">
        <f t="shared" si="158"/>
        <v>-0.80859751217460896</v>
      </c>
      <c r="E5006">
        <v>-6.0580445195830279E-3</v>
      </c>
      <c r="F5006">
        <v>5003</v>
      </c>
      <c r="G5006">
        <f t="shared" ca="1" si="159"/>
        <v>-4.4936596272944267E-2</v>
      </c>
    </row>
    <row r="5007" spans="2:7" x14ac:dyDescent="0.35">
      <c r="B5007" s="191">
        <v>44928</v>
      </c>
      <c r="C5007" s="72">
        <v>737.19</v>
      </c>
      <c r="D5007" s="192">
        <f t="shared" si="158"/>
        <v>63.327225130890056</v>
      </c>
      <c r="E5007">
        <v>-6.0672248513530258E-3</v>
      </c>
      <c r="F5007">
        <v>5004</v>
      </c>
      <c r="G5007">
        <f t="shared" ca="1" si="159"/>
        <v>-2.6592571914830991E-2</v>
      </c>
    </row>
    <row r="5008" spans="2:7" x14ac:dyDescent="0.35">
      <c r="B5008" s="191">
        <v>37089</v>
      </c>
      <c r="C5008" s="72">
        <v>11.46</v>
      </c>
      <c r="D5008" s="192">
        <f t="shared" si="158"/>
        <v>-0.36262513904338145</v>
      </c>
      <c r="E5008">
        <v>-6.0711188204681799E-3</v>
      </c>
      <c r="F5008">
        <v>5005</v>
      </c>
      <c r="G5008">
        <f t="shared" ca="1" si="159"/>
        <v>-1.2169577641416261E-3</v>
      </c>
    </row>
    <row r="5009" spans="2:7" x14ac:dyDescent="0.35">
      <c r="B5009" s="191">
        <v>35247</v>
      </c>
      <c r="C5009" s="72">
        <v>17.98</v>
      </c>
      <c r="D5009" s="192">
        <f t="shared" si="158"/>
        <v>0.22312925170068043</v>
      </c>
      <c r="E5009">
        <v>-6.080707573244859E-3</v>
      </c>
      <c r="F5009">
        <v>5006</v>
      </c>
      <c r="G5009">
        <f t="shared" ca="1" si="159"/>
        <v>-2.0005023368940531E-2</v>
      </c>
    </row>
    <row r="5010" spans="2:7" x14ac:dyDescent="0.35">
      <c r="B5010" s="191">
        <v>36742</v>
      </c>
      <c r="C5010" s="72">
        <v>14.7</v>
      </c>
      <c r="D5010" s="192">
        <f t="shared" si="158"/>
        <v>-0.78568304417553581</v>
      </c>
      <c r="E5010">
        <v>-6.0851926977687487E-3</v>
      </c>
      <c r="F5010">
        <v>5007</v>
      </c>
      <c r="G5010">
        <f t="shared" ca="1" si="159"/>
        <v>-2.1476654985061676E-2</v>
      </c>
    </row>
    <row r="5011" spans="2:7" x14ac:dyDescent="0.35">
      <c r="B5011" s="191">
        <v>38723</v>
      </c>
      <c r="C5011" s="72">
        <v>68.59</v>
      </c>
      <c r="D5011" s="192">
        <f t="shared" si="158"/>
        <v>0.13540804502565806</v>
      </c>
      <c r="E5011">
        <v>-6.0860744819591917E-3</v>
      </c>
      <c r="F5011">
        <v>5008</v>
      </c>
      <c r="G5011">
        <f t="shared" ca="1" si="159"/>
        <v>2.5173864113801882E-2</v>
      </c>
    </row>
    <row r="5012" spans="2:7" x14ac:dyDescent="0.35">
      <c r="B5012" s="191">
        <v>38632</v>
      </c>
      <c r="C5012" s="72">
        <v>60.41</v>
      </c>
      <c r="D5012" s="192">
        <f t="shared" si="158"/>
        <v>5.7598039215686292E-2</v>
      </c>
      <c r="E5012">
        <v>-6.0875287923659593E-3</v>
      </c>
      <c r="F5012">
        <v>5009</v>
      </c>
      <c r="G5012">
        <f t="shared" ca="1" si="159"/>
        <v>-9.8043639077564915E-3</v>
      </c>
    </row>
    <row r="5013" spans="2:7" x14ac:dyDescent="0.35">
      <c r="B5013" s="191">
        <v>39660</v>
      </c>
      <c r="C5013" s="72">
        <v>57.12</v>
      </c>
      <c r="D5013" s="192">
        <f t="shared" si="158"/>
        <v>2.5021459227467813</v>
      </c>
      <c r="E5013">
        <v>-6.0901339829476653E-3</v>
      </c>
      <c r="F5013">
        <v>5010</v>
      </c>
      <c r="G5013">
        <f t="shared" ca="1" si="159"/>
        <v>7.4409426882350166E-2</v>
      </c>
    </row>
    <row r="5014" spans="2:7" x14ac:dyDescent="0.35">
      <c r="B5014" s="191">
        <v>36005</v>
      </c>
      <c r="C5014" s="72">
        <v>16.309999999999999</v>
      </c>
      <c r="D5014" s="192">
        <f t="shared" si="158"/>
        <v>0.25172678434382201</v>
      </c>
      <c r="E5014">
        <v>-6.0938452163316059E-3</v>
      </c>
      <c r="F5014">
        <v>5011</v>
      </c>
      <c r="G5014">
        <f t="shared" ca="1" si="159"/>
        <v>-1.9837805385269001E-2</v>
      </c>
    </row>
    <row r="5015" spans="2:7" x14ac:dyDescent="0.35">
      <c r="B5015" s="191">
        <v>36872</v>
      </c>
      <c r="C5015" s="72">
        <v>13.03</v>
      </c>
      <c r="D5015" s="192">
        <f t="shared" si="158"/>
        <v>-0.27084499160604369</v>
      </c>
      <c r="E5015">
        <v>-6.1022120518687828E-3</v>
      </c>
      <c r="F5015">
        <v>5012</v>
      </c>
      <c r="G5015">
        <f t="shared" ca="1" si="159"/>
        <v>5.1578712439019478E-3</v>
      </c>
    </row>
    <row r="5016" spans="2:7" x14ac:dyDescent="0.35">
      <c r="B5016" s="191">
        <v>35121</v>
      </c>
      <c r="C5016" s="72">
        <v>17.87</v>
      </c>
      <c r="D5016" s="192">
        <f t="shared" si="158"/>
        <v>-0.97603143945490634</v>
      </c>
      <c r="E5016">
        <v>-6.1179087875417038E-3</v>
      </c>
      <c r="F5016">
        <v>5013</v>
      </c>
      <c r="G5016">
        <f t="shared" ca="1" si="159"/>
        <v>-9.2372965154448056E-3</v>
      </c>
    </row>
    <row r="5017" spans="2:7" x14ac:dyDescent="0.35">
      <c r="B5017" s="191">
        <v>44886</v>
      </c>
      <c r="C5017" s="72">
        <v>745.56</v>
      </c>
      <c r="D5017" s="192">
        <f t="shared" si="158"/>
        <v>44.908866995073893</v>
      </c>
      <c r="E5017">
        <v>-6.1187762447511007E-3</v>
      </c>
      <c r="F5017">
        <v>5014</v>
      </c>
      <c r="G5017">
        <f t="shared" ca="1" si="159"/>
        <v>5.952185902054789E-3</v>
      </c>
    </row>
    <row r="5018" spans="2:7" x14ac:dyDescent="0.35">
      <c r="B5018" s="191">
        <v>36031</v>
      </c>
      <c r="C5018" s="72">
        <v>16.239999999999998</v>
      </c>
      <c r="D5018" s="192">
        <f t="shared" si="158"/>
        <v>-0.87804145389005706</v>
      </c>
      <c r="E5018">
        <v>-6.1199510403917579E-3</v>
      </c>
      <c r="F5018">
        <v>5015</v>
      </c>
      <c r="G5018">
        <f t="shared" ca="1" si="159"/>
        <v>-1.6802159933628533E-2</v>
      </c>
    </row>
    <row r="5019" spans="2:7" x14ac:dyDescent="0.35">
      <c r="B5019" s="191">
        <v>42061</v>
      </c>
      <c r="C5019" s="72">
        <v>133.16</v>
      </c>
      <c r="D5019" s="192">
        <f t="shared" si="158"/>
        <v>-0.80923456011919259</v>
      </c>
      <c r="E5019">
        <v>-6.1203164651439934E-3</v>
      </c>
      <c r="F5019">
        <v>5016</v>
      </c>
      <c r="G5019">
        <f t="shared" ca="1" si="159"/>
        <v>-5.4625136337146579E-2</v>
      </c>
    </row>
    <row r="5020" spans="2:7" x14ac:dyDescent="0.35">
      <c r="B5020" s="191">
        <v>44977</v>
      </c>
      <c r="C5020" s="72">
        <v>698.03</v>
      </c>
      <c r="D5020" s="192">
        <f t="shared" si="158"/>
        <v>15.552762627460279</v>
      </c>
      <c r="E5020">
        <v>-6.1224780373899668E-3</v>
      </c>
      <c r="F5020">
        <v>5017</v>
      </c>
      <c r="G5020">
        <f t="shared" ca="1" si="159"/>
        <v>2.1922762030224734E-2</v>
      </c>
    </row>
    <row r="5021" spans="2:7" x14ac:dyDescent="0.35">
      <c r="B5021" s="191">
        <v>39148</v>
      </c>
      <c r="C5021" s="72">
        <v>42.17</v>
      </c>
      <c r="D5021" s="192">
        <f t="shared" si="158"/>
        <v>-0.69742412283848743</v>
      </c>
      <c r="E5021">
        <v>-6.1277398067404176E-3</v>
      </c>
      <c r="F5021">
        <v>5018</v>
      </c>
      <c r="G5021">
        <f t="shared" ca="1" si="159"/>
        <v>3.263823901060886E-2</v>
      </c>
    </row>
    <row r="5022" spans="2:7" x14ac:dyDescent="0.35">
      <c r="B5022" s="191">
        <v>42894</v>
      </c>
      <c r="C5022" s="72">
        <v>139.37</v>
      </c>
      <c r="D5022" s="192">
        <f t="shared" si="158"/>
        <v>0.91337177375068634</v>
      </c>
      <c r="E5022">
        <v>-6.1327818583754024E-3</v>
      </c>
      <c r="F5022">
        <v>5019</v>
      </c>
      <c r="G5022">
        <f t="shared" ca="1" si="159"/>
        <v>1.945564094377697E-3</v>
      </c>
    </row>
    <row r="5023" spans="2:7" x14ac:dyDescent="0.35">
      <c r="B5023" s="191">
        <v>40905</v>
      </c>
      <c r="C5023" s="72">
        <v>72.84</v>
      </c>
      <c r="D5023" s="192">
        <f t="shared" si="158"/>
        <v>0.95806451612903221</v>
      </c>
      <c r="E5023">
        <v>-6.1399918133442366E-3</v>
      </c>
      <c r="F5023">
        <v>5020</v>
      </c>
      <c r="G5023">
        <f t="shared" ca="1" si="159"/>
        <v>7.7749599257551311E-4</v>
      </c>
    </row>
    <row r="5024" spans="2:7" x14ac:dyDescent="0.35">
      <c r="B5024" s="191">
        <v>38470</v>
      </c>
      <c r="C5024" s="72">
        <v>37.200000000000003</v>
      </c>
      <c r="D5024" s="192">
        <f t="shared" si="158"/>
        <v>-0.70108477300120531</v>
      </c>
      <c r="E5024">
        <v>-6.1448036334490475E-3</v>
      </c>
      <c r="F5024">
        <v>5021</v>
      </c>
      <c r="G5024">
        <f t="shared" ca="1" si="159"/>
        <v>3.4391689147510951E-2</v>
      </c>
    </row>
    <row r="5025" spans="2:7" x14ac:dyDescent="0.35">
      <c r="B5025" s="191">
        <v>42794</v>
      </c>
      <c r="C5025" s="72">
        <v>124.45</v>
      </c>
      <c r="D5025" s="192">
        <f t="shared" si="158"/>
        <v>0.24462446244624481</v>
      </c>
      <c r="E5025">
        <v>-6.1491774476920558E-3</v>
      </c>
      <c r="F5025">
        <v>5022</v>
      </c>
      <c r="G5025">
        <f t="shared" ca="1" si="159"/>
        <v>2.567731417838991E-2</v>
      </c>
    </row>
    <row r="5026" spans="2:7" x14ac:dyDescent="0.35">
      <c r="B5026" s="191">
        <v>41116</v>
      </c>
      <c r="C5026" s="72">
        <v>99.99</v>
      </c>
      <c r="D5026" s="192">
        <f t="shared" si="158"/>
        <v>-0.90530173883395837</v>
      </c>
      <c r="E5026">
        <v>-6.1624093032501825E-3</v>
      </c>
      <c r="F5026">
        <v>5023</v>
      </c>
      <c r="G5026">
        <f t="shared" ca="1" si="159"/>
        <v>1.3940078737017509E-2</v>
      </c>
    </row>
    <row r="5027" spans="2:7" x14ac:dyDescent="0.35">
      <c r="B5027" s="191">
        <v>45292</v>
      </c>
      <c r="C5027" s="72">
        <v>1055.8800000000001</v>
      </c>
      <c r="D5027" s="192">
        <f t="shared" si="158"/>
        <v>-5.709846225286197E-2</v>
      </c>
      <c r="E5027">
        <v>-6.1651120544411464E-3</v>
      </c>
      <c r="F5027">
        <v>5024</v>
      </c>
      <c r="G5027">
        <f t="shared" ca="1" si="159"/>
        <v>4.0709721794466282E-2</v>
      </c>
    </row>
    <row r="5028" spans="2:7" x14ac:dyDescent="0.35">
      <c r="B5028" s="191">
        <v>45918</v>
      </c>
      <c r="C5028" s="72">
        <v>1119.82</v>
      </c>
      <c r="D5028" s="192">
        <f t="shared" si="158"/>
        <v>1.5831134564643357E-3</v>
      </c>
      <c r="E5028">
        <v>-6.1680733423857825E-3</v>
      </c>
      <c r="F5028">
        <v>5025</v>
      </c>
      <c r="G5028">
        <f t="shared" ca="1" si="159"/>
        <v>-9.3232112619396797E-3</v>
      </c>
    </row>
    <row r="5029" spans="2:7" x14ac:dyDescent="0.35">
      <c r="B5029" s="191">
        <v>45307</v>
      </c>
      <c r="C5029" s="72">
        <v>1118.05</v>
      </c>
      <c r="D5029" s="192">
        <f t="shared" si="158"/>
        <v>4.5541684200682608E-2</v>
      </c>
      <c r="E5029">
        <v>-6.1689437239442757E-3</v>
      </c>
      <c r="F5029">
        <v>5026</v>
      </c>
      <c r="G5029">
        <f t="shared" ca="1" si="159"/>
        <v>-6.2198503957646076E-3</v>
      </c>
    </row>
    <row r="5030" spans="2:7" x14ac:dyDescent="0.35">
      <c r="B5030" s="191">
        <v>45821</v>
      </c>
      <c r="C5030" s="72">
        <v>1069.3499999999999</v>
      </c>
      <c r="D5030" s="192">
        <f t="shared" si="158"/>
        <v>6.6447669430940799</v>
      </c>
      <c r="E5030">
        <v>-6.1802973977695963E-3</v>
      </c>
      <c r="F5030">
        <v>5027</v>
      </c>
      <c r="G5030">
        <f t="shared" ca="1" si="159"/>
        <v>-1.1652625770736069E-2</v>
      </c>
    </row>
    <row r="5031" spans="2:7" x14ac:dyDescent="0.35">
      <c r="B5031" s="191">
        <v>41922</v>
      </c>
      <c r="C5031" s="72">
        <v>139.88</v>
      </c>
      <c r="D5031" s="192">
        <f t="shared" si="158"/>
        <v>8.6735822959889344</v>
      </c>
      <c r="E5031">
        <v>-6.181172291296666E-3</v>
      </c>
      <c r="F5031">
        <v>5028</v>
      </c>
      <c r="G5031">
        <f t="shared" ca="1" si="159"/>
        <v>4.7751161880401086E-2</v>
      </c>
    </row>
    <row r="5032" spans="2:7" x14ac:dyDescent="0.35">
      <c r="B5032" s="191">
        <v>36749</v>
      </c>
      <c r="C5032" s="72">
        <v>14.46</v>
      </c>
      <c r="D5032" s="192">
        <f t="shared" si="158"/>
        <v>-0.98737239217193107</v>
      </c>
      <c r="E5032">
        <v>-6.1855670103092564E-3</v>
      </c>
      <c r="F5032">
        <v>5029</v>
      </c>
      <c r="G5032">
        <f t="shared" ca="1" si="159"/>
        <v>-2.490991814544825E-2</v>
      </c>
    </row>
    <row r="5033" spans="2:7" x14ac:dyDescent="0.35">
      <c r="B5033" s="191">
        <v>45974</v>
      </c>
      <c r="C5033" s="72">
        <v>1145.1099999999999</v>
      </c>
      <c r="D5033" s="192">
        <f t="shared" si="158"/>
        <v>-3.7415309090297777E-2</v>
      </c>
      <c r="E5033">
        <v>-6.1965719244956308E-3</v>
      </c>
      <c r="F5033">
        <v>5030</v>
      </c>
      <c r="G5033">
        <f t="shared" ca="1" si="159"/>
        <v>-5.4877435962886753E-3</v>
      </c>
    </row>
    <row r="5034" spans="2:7" x14ac:dyDescent="0.35">
      <c r="B5034" s="191">
        <v>45498</v>
      </c>
      <c r="C5034" s="72">
        <v>1189.6199999999999</v>
      </c>
      <c r="D5034" s="192">
        <f t="shared" si="158"/>
        <v>5.1523582954075291</v>
      </c>
      <c r="E5034">
        <v>-6.2152273069019381E-3</v>
      </c>
      <c r="F5034">
        <v>5031</v>
      </c>
      <c r="G5034">
        <f t="shared" ca="1" si="159"/>
        <v>1.8093679949399668E-2</v>
      </c>
    </row>
    <row r="5035" spans="2:7" x14ac:dyDescent="0.35">
      <c r="B5035" s="191">
        <v>43017</v>
      </c>
      <c r="C5035" s="72">
        <v>193.36</v>
      </c>
      <c r="D5035" s="192">
        <f t="shared" si="158"/>
        <v>1.5209908735332465</v>
      </c>
      <c r="E5035">
        <v>-6.218841548028875E-3</v>
      </c>
      <c r="F5035">
        <v>5032</v>
      </c>
      <c r="G5035">
        <f t="shared" ca="1" si="159"/>
        <v>4.6418264234214815E-2</v>
      </c>
    </row>
    <row r="5036" spans="2:7" x14ac:dyDescent="0.35">
      <c r="B5036" s="191">
        <v>40253</v>
      </c>
      <c r="C5036" s="72">
        <v>76.7</v>
      </c>
      <c r="D5036" s="192">
        <f t="shared" si="158"/>
        <v>-0.22486104092976245</v>
      </c>
      <c r="E5036">
        <v>-6.2192277792174622E-3</v>
      </c>
      <c r="F5036">
        <v>5033</v>
      </c>
      <c r="G5036">
        <f t="shared" ca="1" si="159"/>
        <v>-2.6970457865495723E-2</v>
      </c>
    </row>
    <row r="5037" spans="2:7" x14ac:dyDescent="0.35">
      <c r="B5037" s="191">
        <v>41094</v>
      </c>
      <c r="C5037" s="72">
        <v>98.95</v>
      </c>
      <c r="D5037" s="192">
        <f t="shared" si="158"/>
        <v>-0.59987868985038417</v>
      </c>
      <c r="E5037">
        <v>-6.2267751330721266E-3</v>
      </c>
      <c r="F5037">
        <v>5034</v>
      </c>
      <c r="G5037">
        <f t="shared" ca="1" si="159"/>
        <v>1.4270271455904071E-2</v>
      </c>
    </row>
    <row r="5038" spans="2:7" x14ac:dyDescent="0.35">
      <c r="B5038" s="191">
        <v>43279</v>
      </c>
      <c r="C5038" s="72">
        <v>247.3</v>
      </c>
      <c r="D5038" s="192">
        <f t="shared" si="158"/>
        <v>-0.72391850404688807</v>
      </c>
      <c r="E5038">
        <v>-6.2286517982720335E-3</v>
      </c>
      <c r="F5038">
        <v>5035</v>
      </c>
      <c r="G5038">
        <f t="shared" ca="1" si="159"/>
        <v>1.7764104483362755E-2</v>
      </c>
    </row>
    <row r="5039" spans="2:7" x14ac:dyDescent="0.35">
      <c r="B5039" s="191">
        <v>45238</v>
      </c>
      <c r="C5039" s="72">
        <v>895.75</v>
      </c>
      <c r="D5039" s="192">
        <f t="shared" si="158"/>
        <v>0.51350027034333601</v>
      </c>
      <c r="E5039">
        <v>-6.2349534597335721E-3</v>
      </c>
      <c r="F5039">
        <v>5036</v>
      </c>
      <c r="G5039">
        <f t="shared" ca="1" si="159"/>
        <v>-9.0265407000953855E-4</v>
      </c>
    </row>
    <row r="5040" spans="2:7" x14ac:dyDescent="0.35">
      <c r="B5040" s="191">
        <v>44209</v>
      </c>
      <c r="C5040" s="72">
        <v>591.84</v>
      </c>
      <c r="D5040" s="192">
        <f t="shared" si="158"/>
        <v>-0.46050700527788657</v>
      </c>
      <c r="E5040">
        <v>-6.2462220431189763E-3</v>
      </c>
      <c r="F5040">
        <v>5037</v>
      </c>
      <c r="G5040">
        <f t="shared" ca="1" si="159"/>
        <v>1.1682122877526695E-2</v>
      </c>
    </row>
    <row r="5041" spans="2:7" x14ac:dyDescent="0.35">
      <c r="B5041" s="191">
        <v>45334</v>
      </c>
      <c r="C5041" s="72">
        <v>1097.03</v>
      </c>
      <c r="D5041" s="192">
        <f t="shared" si="158"/>
        <v>13.701554543017956</v>
      </c>
      <c r="E5041">
        <v>-6.2503963113603733E-3</v>
      </c>
      <c r="F5041">
        <v>5038</v>
      </c>
      <c r="G5041">
        <f t="shared" ca="1" si="159"/>
        <v>-6.3427114364860487E-3</v>
      </c>
    </row>
    <row r="5042" spans="2:7" x14ac:dyDescent="0.35">
      <c r="B5042" s="191">
        <v>40164</v>
      </c>
      <c r="C5042" s="72">
        <v>74.62</v>
      </c>
      <c r="D5042" s="192">
        <f t="shared" si="158"/>
        <v>2.1339773204535915</v>
      </c>
      <c r="E5042">
        <v>-6.259155679850803E-3</v>
      </c>
      <c r="F5042">
        <v>5039</v>
      </c>
      <c r="G5042">
        <f t="shared" ca="1" si="159"/>
        <v>-2.4031489749920563E-2</v>
      </c>
    </row>
    <row r="5043" spans="2:7" x14ac:dyDescent="0.35">
      <c r="B5043" s="191">
        <v>35829</v>
      </c>
      <c r="C5043" s="72">
        <v>23.81</v>
      </c>
      <c r="D5043" s="192">
        <f t="shared" si="158"/>
        <v>-0.96931107817232709</v>
      </c>
      <c r="E5043">
        <v>-6.2604340567613548E-3</v>
      </c>
      <c r="F5043">
        <v>5040</v>
      </c>
      <c r="G5043">
        <f t="shared" ca="1" si="159"/>
        <v>-1.6985316094916179E-2</v>
      </c>
    </row>
    <row r="5044" spans="2:7" x14ac:dyDescent="0.35">
      <c r="B5044" s="191">
        <v>45078</v>
      </c>
      <c r="C5044" s="72">
        <v>775.85</v>
      </c>
      <c r="D5044" s="192">
        <f t="shared" si="158"/>
        <v>11.54203039120595</v>
      </c>
      <c r="E5044">
        <v>-6.2632886748469341E-3</v>
      </c>
      <c r="F5044">
        <v>5041</v>
      </c>
      <c r="G5044">
        <f t="shared" ca="1" si="159"/>
        <v>1.1287029196604209E-2</v>
      </c>
    </row>
    <row r="5045" spans="2:7" x14ac:dyDescent="0.35">
      <c r="B5045" s="191">
        <v>38623</v>
      </c>
      <c r="C5045" s="72">
        <v>61.86</v>
      </c>
      <c r="D5045" s="192">
        <f t="shared" si="158"/>
        <v>-0.92396287874131888</v>
      </c>
      <c r="E5045">
        <v>-6.2650602409638489E-3</v>
      </c>
      <c r="F5045">
        <v>5042</v>
      </c>
      <c r="G5045">
        <f t="shared" ca="1" si="159"/>
        <v>7.8277476298803019E-3</v>
      </c>
    </row>
    <row r="5046" spans="2:7" x14ac:dyDescent="0.35">
      <c r="B5046" s="191">
        <v>44435</v>
      </c>
      <c r="C5046" s="72">
        <v>813.55</v>
      </c>
      <c r="D5046" s="192">
        <f t="shared" si="158"/>
        <v>50.328075709779178</v>
      </c>
      <c r="E5046">
        <v>-6.2661845898275281E-3</v>
      </c>
      <c r="F5046">
        <v>5043</v>
      </c>
      <c r="G5046">
        <f t="shared" ca="1" si="159"/>
        <v>-2.1525435425857595E-2</v>
      </c>
    </row>
    <row r="5047" spans="2:7" x14ac:dyDescent="0.35">
      <c r="B5047" s="191">
        <v>37883</v>
      </c>
      <c r="C5047" s="72">
        <v>15.85</v>
      </c>
      <c r="D5047" s="192">
        <f t="shared" si="158"/>
        <v>-0.96955903818084044</v>
      </c>
      <c r="E5047">
        <v>-6.2695924764890609E-3</v>
      </c>
      <c r="F5047">
        <v>5044</v>
      </c>
      <c r="G5047">
        <f t="shared" ca="1" si="159"/>
        <v>1.5659054072061137E-2</v>
      </c>
    </row>
    <row r="5048" spans="2:7" x14ac:dyDescent="0.35">
      <c r="B5048" s="191">
        <v>44064</v>
      </c>
      <c r="C5048" s="72">
        <v>520.67999999999995</v>
      </c>
      <c r="D5048" s="192">
        <f t="shared" si="158"/>
        <v>5.1112676056338024</v>
      </c>
      <c r="E5048">
        <v>-6.278985438097795E-3</v>
      </c>
      <c r="F5048">
        <v>5045</v>
      </c>
      <c r="G5048">
        <f t="shared" ca="1" si="159"/>
        <v>-4.9046786363367283E-2</v>
      </c>
    </row>
    <row r="5049" spans="2:7" x14ac:dyDescent="0.35">
      <c r="B5049" s="191">
        <v>40767</v>
      </c>
      <c r="C5049" s="72">
        <v>85.2</v>
      </c>
      <c r="D5049" s="192">
        <f t="shared" si="158"/>
        <v>6.7173913043478271</v>
      </c>
      <c r="E5049">
        <v>-6.2981105668298287E-3</v>
      </c>
      <c r="F5049">
        <v>5046</v>
      </c>
      <c r="G5049">
        <f t="shared" ca="1" si="159"/>
        <v>7.8650395535779793E-3</v>
      </c>
    </row>
    <row r="5050" spans="2:7" x14ac:dyDescent="0.35">
      <c r="B5050" s="191">
        <v>37484</v>
      </c>
      <c r="C5050" s="72">
        <v>11.04</v>
      </c>
      <c r="D5050" s="192">
        <f t="shared" si="158"/>
        <v>0</v>
      </c>
      <c r="E5050">
        <v>-6.3006300630062961E-3</v>
      </c>
      <c r="F5050">
        <v>5047</v>
      </c>
      <c r="G5050">
        <f t="shared" ca="1" si="159"/>
        <v>2.254858678021221E-2</v>
      </c>
    </row>
    <row r="5051" spans="2:7" x14ac:dyDescent="0.35">
      <c r="B5051" s="191">
        <v>37260</v>
      </c>
      <c r="C5051" s="72">
        <v>11.04</v>
      </c>
      <c r="D5051" s="192">
        <f t="shared" si="158"/>
        <v>-0.63113932509188109</v>
      </c>
      <c r="E5051">
        <v>-6.3006300630062961E-3</v>
      </c>
      <c r="F5051">
        <v>5048</v>
      </c>
      <c r="G5051">
        <f t="shared" ca="1" si="159"/>
        <v>-1.2258207463194322E-2</v>
      </c>
    </row>
    <row r="5052" spans="2:7" x14ac:dyDescent="0.35">
      <c r="B5052" s="191">
        <v>38295</v>
      </c>
      <c r="C5052" s="72">
        <v>29.93</v>
      </c>
      <c r="D5052" s="192">
        <f t="shared" si="158"/>
        <v>0.90031746031746041</v>
      </c>
      <c r="E5052">
        <v>-6.3081009296148682E-3</v>
      </c>
      <c r="F5052">
        <v>5049</v>
      </c>
      <c r="G5052">
        <f t="shared" ca="1" si="159"/>
        <v>1.9910924095320161E-2</v>
      </c>
    </row>
    <row r="5053" spans="2:7" x14ac:dyDescent="0.35">
      <c r="B5053" s="191">
        <v>36732</v>
      </c>
      <c r="C5053" s="72">
        <v>15.75</v>
      </c>
      <c r="D5053" s="192">
        <f t="shared" si="158"/>
        <v>-0.86645752077327454</v>
      </c>
      <c r="E5053">
        <v>-6.3091482649841879E-3</v>
      </c>
      <c r="F5053">
        <v>5050</v>
      </c>
      <c r="G5053">
        <f t="shared" ca="1" si="159"/>
        <v>4.2848804176273528E-2</v>
      </c>
    </row>
    <row r="5054" spans="2:7" x14ac:dyDescent="0.35">
      <c r="B5054" s="191">
        <v>42331</v>
      </c>
      <c r="C5054" s="72">
        <v>117.94</v>
      </c>
      <c r="D5054" s="192">
        <f t="shared" si="158"/>
        <v>-0.42625024323798411</v>
      </c>
      <c r="E5054">
        <v>-6.3189822225966363E-3</v>
      </c>
      <c r="F5054">
        <v>5051</v>
      </c>
      <c r="G5054">
        <f t="shared" ca="1" si="159"/>
        <v>5.8372152370428629E-2</v>
      </c>
    </row>
    <row r="5055" spans="2:7" x14ac:dyDescent="0.35">
      <c r="B5055" s="191">
        <v>43465</v>
      </c>
      <c r="C5055" s="72">
        <v>205.56</v>
      </c>
      <c r="D5055" s="192">
        <f t="shared" si="158"/>
        <v>3.2270203578038243</v>
      </c>
      <c r="E5055">
        <v>-6.3324793348479291E-3</v>
      </c>
      <c r="F5055">
        <v>5052</v>
      </c>
      <c r="G5055">
        <f t="shared" ca="1" si="159"/>
        <v>-3.3367801921200181E-2</v>
      </c>
    </row>
    <row r="5056" spans="2:7" x14ac:dyDescent="0.35">
      <c r="B5056" s="191">
        <v>38560</v>
      </c>
      <c r="C5056" s="72">
        <v>48.63</v>
      </c>
      <c r="D5056" s="192">
        <f t="shared" si="158"/>
        <v>0.55268199233716486</v>
      </c>
      <c r="E5056">
        <v>-6.3342868818960785E-3</v>
      </c>
      <c r="F5056">
        <v>5053</v>
      </c>
      <c r="G5056">
        <f t="shared" ca="1" si="159"/>
        <v>-1.2327278873839458E-2</v>
      </c>
    </row>
    <row r="5057" spans="2:7" x14ac:dyDescent="0.35">
      <c r="B5057" s="191">
        <v>36481</v>
      </c>
      <c r="C5057" s="72">
        <v>31.32</v>
      </c>
      <c r="D5057" s="192">
        <f t="shared" si="158"/>
        <v>-0.87647893989588266</v>
      </c>
      <c r="E5057">
        <v>-6.345177664974555E-3</v>
      </c>
      <c r="F5057">
        <v>5054</v>
      </c>
      <c r="G5057">
        <f t="shared" ca="1" si="159"/>
        <v>-9.8431500077409851E-3</v>
      </c>
    </row>
    <row r="5058" spans="2:7" x14ac:dyDescent="0.35">
      <c r="B5058" s="191">
        <v>43060</v>
      </c>
      <c r="C5058" s="72">
        <v>253.56</v>
      </c>
      <c r="D5058" s="192">
        <f t="shared" si="158"/>
        <v>0.13292524909521464</v>
      </c>
      <c r="E5058">
        <v>-6.3484599106513606E-3</v>
      </c>
      <c r="F5058">
        <v>5055</v>
      </c>
      <c r="G5058">
        <f t="shared" ca="1" si="159"/>
        <v>2.2184998949434966E-3</v>
      </c>
    </row>
    <row r="5059" spans="2:7" x14ac:dyDescent="0.35">
      <c r="B5059" s="191">
        <v>43236</v>
      </c>
      <c r="C5059" s="72">
        <v>223.81</v>
      </c>
      <c r="D5059" s="192">
        <f t="shared" si="158"/>
        <v>-0.11715514180900155</v>
      </c>
      <c r="E5059">
        <v>-6.3487835198011711E-3</v>
      </c>
      <c r="F5059">
        <v>5056</v>
      </c>
      <c r="G5059">
        <f t="shared" ca="1" si="159"/>
        <v>2.511708384026546E-2</v>
      </c>
    </row>
    <row r="5060" spans="2:7" x14ac:dyDescent="0.35">
      <c r="B5060" s="191">
        <v>43136</v>
      </c>
      <c r="C5060" s="72">
        <v>253.51</v>
      </c>
      <c r="D5060" s="192">
        <f t="shared" ref="D5060:D5123" si="160">C5060/C5061-1</f>
        <v>0.95187865722205123</v>
      </c>
      <c r="E5060">
        <v>-6.3497040724336262E-3</v>
      </c>
      <c r="F5060">
        <v>5057</v>
      </c>
      <c r="G5060">
        <f t="shared" ca="1" si="159"/>
        <v>4.9592275530624492E-3</v>
      </c>
    </row>
    <row r="5061" spans="2:7" x14ac:dyDescent="0.35">
      <c r="B5061" s="191">
        <v>42094</v>
      </c>
      <c r="C5061" s="72">
        <v>129.88</v>
      </c>
      <c r="D5061" s="192">
        <f t="shared" si="160"/>
        <v>1.3748400073139515</v>
      </c>
      <c r="E5061">
        <v>-6.3499349705455899E-3</v>
      </c>
      <c r="F5061">
        <v>5058</v>
      </c>
      <c r="G5061">
        <f t="shared" ref="G5061:G5124" ca="1" si="161">_xlfn.NORM.INV(RAND(),M$5,M$6)</f>
        <v>-1.9593207434272166E-3</v>
      </c>
    </row>
    <row r="5062" spans="2:7" x14ac:dyDescent="0.35">
      <c r="B5062" s="191">
        <v>39027</v>
      </c>
      <c r="C5062" s="72">
        <v>54.69</v>
      </c>
      <c r="D5062" s="192">
        <f t="shared" si="160"/>
        <v>-0.9515142380935494</v>
      </c>
      <c r="E5062">
        <v>-6.3590116279069742E-3</v>
      </c>
      <c r="F5062">
        <v>5059</v>
      </c>
      <c r="G5062">
        <f t="shared" ca="1" si="161"/>
        <v>3.1441280165732784E-2</v>
      </c>
    </row>
    <row r="5063" spans="2:7" x14ac:dyDescent="0.35">
      <c r="B5063" s="191">
        <v>45933</v>
      </c>
      <c r="C5063" s="72">
        <v>1127.96</v>
      </c>
      <c r="D5063" s="192">
        <f t="shared" si="160"/>
        <v>4.102736937344492</v>
      </c>
      <c r="E5063">
        <v>-6.3689778803548425E-3</v>
      </c>
      <c r="F5063">
        <v>5060</v>
      </c>
      <c r="G5063">
        <f t="shared" ca="1" si="161"/>
        <v>7.1452882871854912E-3</v>
      </c>
    </row>
    <row r="5064" spans="2:7" x14ac:dyDescent="0.35">
      <c r="B5064" s="191">
        <v>43612</v>
      </c>
      <c r="C5064" s="72">
        <v>221.05</v>
      </c>
      <c r="D5064" s="192">
        <f t="shared" si="160"/>
        <v>5.2067964399600264E-2</v>
      </c>
      <c r="E5064">
        <v>-6.3828830853597252E-3</v>
      </c>
      <c r="F5064">
        <v>5061</v>
      </c>
      <c r="G5064">
        <f t="shared" ca="1" si="161"/>
        <v>-1.1102593201859447E-2</v>
      </c>
    </row>
    <row r="5065" spans="2:7" x14ac:dyDescent="0.35">
      <c r="B5065" s="191">
        <v>43041</v>
      </c>
      <c r="C5065" s="72">
        <v>210.11</v>
      </c>
      <c r="D5065" s="192">
        <f t="shared" si="160"/>
        <v>-0.63206374222922679</v>
      </c>
      <c r="E5065">
        <v>-6.3841861344935413E-3</v>
      </c>
      <c r="F5065">
        <v>5062</v>
      </c>
      <c r="G5065">
        <f t="shared" ca="1" si="161"/>
        <v>-3.1120518599732513E-3</v>
      </c>
    </row>
    <row r="5066" spans="2:7" x14ac:dyDescent="0.35">
      <c r="B5066" s="191">
        <v>44194</v>
      </c>
      <c r="C5066" s="72">
        <v>571.04999999999995</v>
      </c>
      <c r="D5066" s="192">
        <f t="shared" si="160"/>
        <v>0.48020944036911262</v>
      </c>
      <c r="E5066">
        <v>-6.3857182628063169E-3</v>
      </c>
      <c r="F5066">
        <v>5063</v>
      </c>
      <c r="G5066">
        <f t="shared" ca="1" si="161"/>
        <v>2.2906449774025103E-2</v>
      </c>
    </row>
    <row r="5067" spans="2:7" x14ac:dyDescent="0.35">
      <c r="B5067" s="191">
        <v>44035</v>
      </c>
      <c r="C5067" s="72">
        <v>385.79</v>
      </c>
      <c r="D5067" s="192">
        <f t="shared" si="160"/>
        <v>-0.47663944433893146</v>
      </c>
      <c r="E5067">
        <v>-6.3873078012721685E-3</v>
      </c>
      <c r="F5067">
        <v>5064</v>
      </c>
      <c r="G5067">
        <f t="shared" ca="1" si="161"/>
        <v>-3.1992504420056966E-2</v>
      </c>
    </row>
    <row r="5068" spans="2:7" x14ac:dyDescent="0.35">
      <c r="B5068" s="191">
        <v>44930</v>
      </c>
      <c r="C5068" s="72">
        <v>737.14</v>
      </c>
      <c r="D5068" s="192">
        <f t="shared" si="160"/>
        <v>13.825824617860016</v>
      </c>
      <c r="E5068">
        <v>-6.389173451232022E-3</v>
      </c>
      <c r="F5068">
        <v>5065</v>
      </c>
      <c r="G5068">
        <f t="shared" ca="1" si="161"/>
        <v>4.1063613559510432E-3</v>
      </c>
    </row>
    <row r="5069" spans="2:7" x14ac:dyDescent="0.35">
      <c r="B5069" s="191">
        <v>39196</v>
      </c>
      <c r="C5069" s="72">
        <v>49.72</v>
      </c>
      <c r="D5069" s="192">
        <f t="shared" si="160"/>
        <v>-0.54873842802686523</v>
      </c>
      <c r="E5069">
        <v>-6.3948840927258166E-3</v>
      </c>
      <c r="F5069">
        <v>5066</v>
      </c>
      <c r="G5069">
        <f t="shared" ca="1" si="161"/>
        <v>-7.1370372493535193E-3</v>
      </c>
    </row>
    <row r="5070" spans="2:7" x14ac:dyDescent="0.35">
      <c r="B5070" s="191">
        <v>42271</v>
      </c>
      <c r="C5070" s="72">
        <v>110.18</v>
      </c>
      <c r="D5070" s="192">
        <f t="shared" si="160"/>
        <v>-0.90565326848315664</v>
      </c>
      <c r="E5070">
        <v>-6.4027414554963524E-3</v>
      </c>
      <c r="F5070">
        <v>5067</v>
      </c>
      <c r="G5070">
        <f t="shared" ca="1" si="161"/>
        <v>-1.6226700851457051E-2</v>
      </c>
    </row>
    <row r="5071" spans="2:7" x14ac:dyDescent="0.35">
      <c r="B5071" s="191">
        <v>45988</v>
      </c>
      <c r="C5071" s="72">
        <v>1167.82</v>
      </c>
      <c r="D5071" s="192">
        <f t="shared" si="160"/>
        <v>43.319544592030354</v>
      </c>
      <c r="E5071">
        <v>-6.4066022886799523E-3</v>
      </c>
      <c r="F5071">
        <v>5068</v>
      </c>
      <c r="G5071">
        <f t="shared" ca="1" si="161"/>
        <v>6.0164552223626313E-3</v>
      </c>
    </row>
    <row r="5072" spans="2:7" x14ac:dyDescent="0.35">
      <c r="B5072" s="191">
        <v>36228</v>
      </c>
      <c r="C5072" s="72">
        <v>26.35</v>
      </c>
      <c r="D5072" s="192">
        <f t="shared" si="160"/>
        <v>-0.92341897233201586</v>
      </c>
      <c r="E5072">
        <v>-6.4102564102563875E-3</v>
      </c>
      <c r="F5072">
        <v>5069</v>
      </c>
      <c r="G5072">
        <f t="shared" ca="1" si="161"/>
        <v>2.5389853160714931E-2</v>
      </c>
    </row>
    <row r="5073" spans="2:7" x14ac:dyDescent="0.35">
      <c r="B5073" s="191">
        <v>43888</v>
      </c>
      <c r="C5073" s="72">
        <v>344.08</v>
      </c>
      <c r="D5073" s="192">
        <f t="shared" si="160"/>
        <v>19.1924882629108</v>
      </c>
      <c r="E5073">
        <v>-6.4106266243142418E-3</v>
      </c>
      <c r="F5073">
        <v>5070</v>
      </c>
      <c r="G5073">
        <f t="shared" ca="1" si="161"/>
        <v>2.4312155331979255E-2</v>
      </c>
    </row>
    <row r="5074" spans="2:7" x14ac:dyDescent="0.35">
      <c r="B5074" s="191">
        <v>35569</v>
      </c>
      <c r="C5074" s="72">
        <v>17.04</v>
      </c>
      <c r="D5074" s="192">
        <f t="shared" si="160"/>
        <v>-0.86401723725161594</v>
      </c>
      <c r="E5074">
        <v>-6.4139941690961599E-3</v>
      </c>
      <c r="F5074">
        <v>5071</v>
      </c>
      <c r="G5074">
        <f t="shared" ca="1" si="161"/>
        <v>1.4129676658198964E-3</v>
      </c>
    </row>
    <row r="5075" spans="2:7" x14ac:dyDescent="0.35">
      <c r="B5075" s="191">
        <v>42611</v>
      </c>
      <c r="C5075" s="72">
        <v>125.31</v>
      </c>
      <c r="D5075" s="192">
        <f t="shared" si="160"/>
        <v>0.28655030800821346</v>
      </c>
      <c r="E5075">
        <v>-6.4224548049477415E-3</v>
      </c>
      <c r="F5075">
        <v>5072</v>
      </c>
      <c r="G5075">
        <f t="shared" ca="1" si="161"/>
        <v>6.5016550556583567E-3</v>
      </c>
    </row>
    <row r="5076" spans="2:7" x14ac:dyDescent="0.35">
      <c r="B5076" s="191">
        <v>41008</v>
      </c>
      <c r="C5076" s="72">
        <v>97.4</v>
      </c>
      <c r="D5076" s="192">
        <f t="shared" si="160"/>
        <v>-0.60859955796664655</v>
      </c>
      <c r="E5076">
        <v>-6.426604100785438E-3</v>
      </c>
      <c r="F5076">
        <v>5073</v>
      </c>
      <c r="G5076">
        <f t="shared" ca="1" si="161"/>
        <v>1.8174179215808783E-2</v>
      </c>
    </row>
    <row r="5077" spans="2:7" x14ac:dyDescent="0.35">
      <c r="B5077" s="191">
        <v>43714</v>
      </c>
      <c r="C5077" s="72">
        <v>248.85</v>
      </c>
      <c r="D5077" s="192">
        <f t="shared" si="160"/>
        <v>3.74</v>
      </c>
      <c r="E5077">
        <v>-6.4281721632197808E-3</v>
      </c>
      <c r="F5077">
        <v>5074</v>
      </c>
      <c r="G5077">
        <f t="shared" ca="1" si="161"/>
        <v>2.0804819458743268E-2</v>
      </c>
    </row>
    <row r="5078" spans="2:7" x14ac:dyDescent="0.35">
      <c r="B5078" s="191">
        <v>39069</v>
      </c>
      <c r="C5078" s="72">
        <v>52.5</v>
      </c>
      <c r="D5078" s="192">
        <f t="shared" si="160"/>
        <v>3.2510121457489882</v>
      </c>
      <c r="E5078">
        <v>-6.434519303557984E-3</v>
      </c>
      <c r="F5078">
        <v>5075</v>
      </c>
      <c r="G5078">
        <f t="shared" ca="1" si="161"/>
        <v>3.2408919383123307E-3</v>
      </c>
    </row>
    <row r="5079" spans="2:7" x14ac:dyDescent="0.35">
      <c r="B5079" s="191">
        <v>36802</v>
      </c>
      <c r="C5079" s="72">
        <v>12.35</v>
      </c>
      <c r="D5079" s="192">
        <f t="shared" si="160"/>
        <v>-0.96673938218739064</v>
      </c>
      <c r="E5079">
        <v>-6.4360418342719328E-3</v>
      </c>
      <c r="F5079">
        <v>5076</v>
      </c>
      <c r="G5079">
        <f t="shared" ca="1" si="161"/>
        <v>9.9592455916300386E-3</v>
      </c>
    </row>
    <row r="5080" spans="2:7" x14ac:dyDescent="0.35">
      <c r="B5080" s="191">
        <v>43867</v>
      </c>
      <c r="C5080" s="72">
        <v>371.31</v>
      </c>
      <c r="D5080" s="192">
        <f t="shared" si="160"/>
        <v>33.476323119777163</v>
      </c>
      <c r="E5080">
        <v>-6.4486781547683503E-3</v>
      </c>
      <c r="F5080">
        <v>5077</v>
      </c>
      <c r="G5080">
        <f t="shared" ca="1" si="161"/>
        <v>2.1692173562238737E-2</v>
      </c>
    </row>
    <row r="5081" spans="2:7" x14ac:dyDescent="0.35">
      <c r="B5081" s="191">
        <v>37375</v>
      </c>
      <c r="C5081" s="72">
        <v>10.77</v>
      </c>
      <c r="D5081" s="192">
        <f t="shared" si="160"/>
        <v>-0.82447848761408082</v>
      </c>
      <c r="E5081">
        <v>-6.4575645756458355E-3</v>
      </c>
      <c r="F5081">
        <v>5078</v>
      </c>
      <c r="G5081">
        <f t="shared" ca="1" si="161"/>
        <v>-1.0536370002220302E-2</v>
      </c>
    </row>
    <row r="5082" spans="2:7" x14ac:dyDescent="0.35">
      <c r="B5082" s="191">
        <v>39510</v>
      </c>
      <c r="C5082" s="72">
        <v>61.36</v>
      </c>
      <c r="D5082" s="192">
        <f t="shared" si="160"/>
        <v>-0.13013892826764961</v>
      </c>
      <c r="E5082">
        <v>-6.4766839378238572E-3</v>
      </c>
      <c r="F5082">
        <v>5079</v>
      </c>
      <c r="G5082">
        <f t="shared" ca="1" si="161"/>
        <v>3.5533971821223448E-2</v>
      </c>
    </row>
    <row r="5083" spans="2:7" x14ac:dyDescent="0.35">
      <c r="B5083" s="191">
        <v>40837</v>
      </c>
      <c r="C5083" s="72">
        <v>70.540000000000006</v>
      </c>
      <c r="D5083" s="192">
        <f t="shared" si="160"/>
        <v>-7.9953045519759902E-2</v>
      </c>
      <c r="E5083">
        <v>-6.4788732394365223E-3</v>
      </c>
      <c r="F5083">
        <v>5080</v>
      </c>
      <c r="G5083">
        <f t="shared" ca="1" si="161"/>
        <v>-1.8328896873013475E-2</v>
      </c>
    </row>
    <row r="5084" spans="2:7" x14ac:dyDescent="0.35">
      <c r="B5084" s="191">
        <v>40931</v>
      </c>
      <c r="C5084" s="72">
        <v>76.67</v>
      </c>
      <c r="D5084" s="192">
        <f t="shared" si="160"/>
        <v>-0.89217051319916174</v>
      </c>
      <c r="E5084">
        <v>-6.4792017623428455E-3</v>
      </c>
      <c r="F5084">
        <v>5081</v>
      </c>
      <c r="G5084">
        <f t="shared" ca="1" si="161"/>
        <v>-1.4105199461767774E-2</v>
      </c>
    </row>
    <row r="5085" spans="2:7" x14ac:dyDescent="0.35">
      <c r="B5085" s="191">
        <v>44953</v>
      </c>
      <c r="C5085" s="72">
        <v>711.03</v>
      </c>
      <c r="D5085" s="192">
        <f t="shared" si="160"/>
        <v>0.29951567211916297</v>
      </c>
      <c r="E5085">
        <v>-6.4973172367538412E-3</v>
      </c>
      <c r="F5085">
        <v>5082</v>
      </c>
      <c r="G5085">
        <f t="shared" ca="1" si="161"/>
        <v>3.1316425735122805E-2</v>
      </c>
    </row>
    <row r="5086" spans="2:7" x14ac:dyDescent="0.35">
      <c r="B5086" s="191">
        <v>44183</v>
      </c>
      <c r="C5086" s="72">
        <v>547.15</v>
      </c>
      <c r="D5086" s="192">
        <f t="shared" si="160"/>
        <v>22.882584024443474</v>
      </c>
      <c r="E5086">
        <v>-6.5004630218075121E-3</v>
      </c>
      <c r="F5086">
        <v>5083</v>
      </c>
      <c r="G5086">
        <f t="shared" ca="1" si="161"/>
        <v>2.2925532500382127E-2</v>
      </c>
    </row>
    <row r="5087" spans="2:7" x14ac:dyDescent="0.35">
      <c r="B5087" s="191">
        <v>38076</v>
      </c>
      <c r="C5087" s="72">
        <v>22.91</v>
      </c>
      <c r="D5087" s="192">
        <f t="shared" si="160"/>
        <v>-0.24934469200524245</v>
      </c>
      <c r="E5087">
        <v>-6.5047701647874545E-3</v>
      </c>
      <c r="F5087">
        <v>5084</v>
      </c>
      <c r="G5087">
        <f t="shared" ca="1" si="161"/>
        <v>-6.2541878354924516E-2</v>
      </c>
    </row>
    <row r="5088" spans="2:7" x14ac:dyDescent="0.35">
      <c r="B5088" s="191">
        <v>38309</v>
      </c>
      <c r="C5088" s="72">
        <v>30.52</v>
      </c>
      <c r="D5088" s="192">
        <f t="shared" si="160"/>
        <v>-0.97075563902569906</v>
      </c>
      <c r="E5088">
        <v>-6.5104166666666297E-3</v>
      </c>
      <c r="F5088">
        <v>5085</v>
      </c>
      <c r="G5088">
        <f t="shared" ca="1" si="161"/>
        <v>-1.6105035479996727E-2</v>
      </c>
    </row>
    <row r="5089" spans="2:7" x14ac:dyDescent="0.35">
      <c r="B5089" s="191">
        <v>45443</v>
      </c>
      <c r="C5089" s="72">
        <v>1043.6199999999999</v>
      </c>
      <c r="D5089" s="192">
        <f t="shared" si="160"/>
        <v>33.217049180327862</v>
      </c>
      <c r="E5089">
        <v>-6.5114330864575187E-3</v>
      </c>
      <c r="F5089">
        <v>5086</v>
      </c>
      <c r="G5089">
        <f t="shared" ca="1" si="161"/>
        <v>6.8638404499883308E-3</v>
      </c>
    </row>
    <row r="5090" spans="2:7" x14ac:dyDescent="0.35">
      <c r="B5090" s="191">
        <v>38239</v>
      </c>
      <c r="C5090" s="72">
        <v>30.5</v>
      </c>
      <c r="D5090" s="192">
        <f t="shared" si="160"/>
        <v>-0.96342794105303553</v>
      </c>
      <c r="E5090">
        <v>-6.514657980456029E-3</v>
      </c>
      <c r="F5090">
        <v>5087</v>
      </c>
      <c r="G5090">
        <f t="shared" ca="1" si="161"/>
        <v>2.5100035833681027E-2</v>
      </c>
    </row>
    <row r="5091" spans="2:7" x14ac:dyDescent="0.35">
      <c r="B5091" s="191">
        <v>45177</v>
      </c>
      <c r="C5091" s="72">
        <v>833.97</v>
      </c>
      <c r="D5091" s="192">
        <f t="shared" si="160"/>
        <v>53.794349540078841</v>
      </c>
      <c r="E5091">
        <v>-6.5162489278567381E-3</v>
      </c>
      <c r="F5091">
        <v>5088</v>
      </c>
      <c r="G5091">
        <f t="shared" ca="1" si="161"/>
        <v>4.2749387089090263E-2</v>
      </c>
    </row>
    <row r="5092" spans="2:7" x14ac:dyDescent="0.35">
      <c r="B5092" s="191">
        <v>37809</v>
      </c>
      <c r="C5092" s="72">
        <v>15.22</v>
      </c>
      <c r="D5092" s="192">
        <f t="shared" si="160"/>
        <v>-0.8590740740740741</v>
      </c>
      <c r="E5092">
        <v>-6.5274151436031103E-3</v>
      </c>
      <c r="F5092">
        <v>5089</v>
      </c>
      <c r="G5092">
        <f t="shared" ca="1" si="161"/>
        <v>2.0711102870592961E-2</v>
      </c>
    </row>
    <row r="5093" spans="2:7" x14ac:dyDescent="0.35">
      <c r="B5093" s="191">
        <v>42390</v>
      </c>
      <c r="C5093" s="72">
        <v>108</v>
      </c>
      <c r="D5093" s="192">
        <f t="shared" si="160"/>
        <v>-0.84520345712279088</v>
      </c>
      <c r="E5093">
        <v>-6.5311378897985328E-3</v>
      </c>
      <c r="F5093">
        <v>5090</v>
      </c>
      <c r="G5093">
        <f t="shared" ca="1" si="161"/>
        <v>1.4252831655305956E-3</v>
      </c>
    </row>
    <row r="5094" spans="2:7" x14ac:dyDescent="0.35">
      <c r="B5094" s="191">
        <v>44979</v>
      </c>
      <c r="C5094" s="72">
        <v>697.69</v>
      </c>
      <c r="D5094" s="192">
        <f t="shared" si="160"/>
        <v>2.1680061753621218</v>
      </c>
      <c r="E5094">
        <v>-6.535854644870831E-3</v>
      </c>
      <c r="F5094">
        <v>5091</v>
      </c>
      <c r="G5094">
        <f t="shared" ca="1" si="161"/>
        <v>1.2206156404260945E-3</v>
      </c>
    </row>
    <row r="5095" spans="2:7" x14ac:dyDescent="0.35">
      <c r="B5095" s="191">
        <v>43361</v>
      </c>
      <c r="C5095" s="72">
        <v>220.23</v>
      </c>
      <c r="D5095" s="192">
        <f t="shared" si="160"/>
        <v>-0.45667834410618247</v>
      </c>
      <c r="E5095">
        <v>-6.5409599422592279E-3</v>
      </c>
      <c r="F5095">
        <v>5092</v>
      </c>
      <c r="G5095">
        <f t="shared" ca="1" si="161"/>
        <v>-3.8568494233672808E-3</v>
      </c>
    </row>
    <row r="5096" spans="2:7" x14ac:dyDescent="0.35">
      <c r="B5096" s="191">
        <v>44042</v>
      </c>
      <c r="C5096" s="72">
        <v>405.34</v>
      </c>
      <c r="D5096" s="192">
        <f t="shared" si="160"/>
        <v>-0.55265916941651683</v>
      </c>
      <c r="E5096">
        <v>-6.543957255949695E-3</v>
      </c>
      <c r="F5096">
        <v>5093</v>
      </c>
      <c r="G5096">
        <f t="shared" ca="1" si="161"/>
        <v>8.8706658754475545E-3</v>
      </c>
    </row>
    <row r="5097" spans="2:7" x14ac:dyDescent="0.35">
      <c r="B5097" s="191">
        <v>45254</v>
      </c>
      <c r="C5097" s="72">
        <v>906.11</v>
      </c>
      <c r="D5097" s="192">
        <f t="shared" si="160"/>
        <v>2.6411894715692186</v>
      </c>
      <c r="E5097">
        <v>-6.5454784668012023E-3</v>
      </c>
      <c r="F5097">
        <v>5094</v>
      </c>
      <c r="G5097">
        <f t="shared" ca="1" si="161"/>
        <v>1.8573231859161651E-2</v>
      </c>
    </row>
    <row r="5098" spans="2:7" x14ac:dyDescent="0.35">
      <c r="B5098" s="191">
        <v>43278</v>
      </c>
      <c r="C5098" s="72">
        <v>248.85</v>
      </c>
      <c r="D5098" s="192">
        <f t="shared" si="160"/>
        <v>-0.67665440937617749</v>
      </c>
      <c r="E5098">
        <v>-6.5471675515988981E-3</v>
      </c>
      <c r="F5098">
        <v>5095</v>
      </c>
      <c r="G5098">
        <f t="shared" ca="1" si="161"/>
        <v>-1.2749999378406684E-2</v>
      </c>
    </row>
    <row r="5099" spans="2:7" x14ac:dyDescent="0.35">
      <c r="B5099" s="191">
        <v>44424</v>
      </c>
      <c r="C5099" s="72">
        <v>769.61</v>
      </c>
      <c r="D5099" s="192">
        <f t="shared" si="160"/>
        <v>19.32241880116187</v>
      </c>
      <c r="E5099">
        <v>-6.5574616943552266E-3</v>
      </c>
      <c r="F5099">
        <v>5096</v>
      </c>
      <c r="G5099">
        <f t="shared" ca="1" si="161"/>
        <v>2.8630976943387249E-2</v>
      </c>
    </row>
    <row r="5100" spans="2:7" x14ac:dyDescent="0.35">
      <c r="B5100" s="191">
        <v>38490</v>
      </c>
      <c r="C5100" s="72">
        <v>37.869999999999997</v>
      </c>
      <c r="D5100" s="192">
        <f t="shared" si="160"/>
        <v>-0.92059797878139804</v>
      </c>
      <c r="E5100">
        <v>-6.5582371458552391E-3</v>
      </c>
      <c r="F5100">
        <v>5097</v>
      </c>
      <c r="G5100">
        <f t="shared" ca="1" si="161"/>
        <v>-7.9696220463770211E-3</v>
      </c>
    </row>
    <row r="5101" spans="2:7" x14ac:dyDescent="0.35">
      <c r="B5101" s="191">
        <v>44104</v>
      </c>
      <c r="C5101" s="72">
        <v>476.94</v>
      </c>
      <c r="D5101" s="192">
        <f t="shared" si="160"/>
        <v>0.41319742807194282</v>
      </c>
      <c r="E5101">
        <v>-6.5612697619196192E-3</v>
      </c>
      <c r="F5101">
        <v>5098</v>
      </c>
      <c r="G5101">
        <f t="shared" ca="1" si="161"/>
        <v>-8.7429621602510502E-3</v>
      </c>
    </row>
    <row r="5102" spans="2:7" x14ac:dyDescent="0.35">
      <c r="B5102" s="191">
        <v>43964</v>
      </c>
      <c r="C5102" s="72">
        <v>337.49</v>
      </c>
      <c r="D5102" s="192">
        <f t="shared" si="160"/>
        <v>-9.2231965140674554E-2</v>
      </c>
      <c r="E5102">
        <v>-6.5642293653597195E-3</v>
      </c>
      <c r="F5102">
        <v>5099</v>
      </c>
      <c r="G5102">
        <f t="shared" ca="1" si="161"/>
        <v>-2.9625682822334482E-2</v>
      </c>
    </row>
    <row r="5103" spans="2:7" x14ac:dyDescent="0.35">
      <c r="B5103" s="191">
        <v>43874</v>
      </c>
      <c r="C5103" s="72">
        <v>371.78</v>
      </c>
      <c r="D5103" s="192">
        <f t="shared" si="160"/>
        <v>4.0349404117009744</v>
      </c>
      <c r="E5103">
        <v>-6.5733219324498604E-3</v>
      </c>
      <c r="F5103">
        <v>5100</v>
      </c>
      <c r="G5103">
        <f t="shared" ca="1" si="161"/>
        <v>1.4212314008794903E-2</v>
      </c>
    </row>
    <row r="5104" spans="2:7" x14ac:dyDescent="0.35">
      <c r="B5104" s="191">
        <v>40605</v>
      </c>
      <c r="C5104" s="72">
        <v>73.84</v>
      </c>
      <c r="D5104" s="192">
        <f t="shared" si="160"/>
        <v>-0.61110233317533047</v>
      </c>
      <c r="E5104">
        <v>-6.5922238665410138E-3</v>
      </c>
      <c r="F5104">
        <v>5101</v>
      </c>
      <c r="G5104">
        <f t="shared" ca="1" si="161"/>
        <v>1.6466783509882659E-2</v>
      </c>
    </row>
    <row r="5105" spans="2:7" x14ac:dyDescent="0.35">
      <c r="B5105" s="191">
        <v>43591</v>
      </c>
      <c r="C5105" s="72">
        <v>189.87</v>
      </c>
      <c r="D5105" s="192">
        <f t="shared" si="160"/>
        <v>14.756846473029045</v>
      </c>
      <c r="E5105">
        <v>-6.5923716841939095E-3</v>
      </c>
      <c r="F5105">
        <v>5102</v>
      </c>
      <c r="G5105">
        <f t="shared" ca="1" si="161"/>
        <v>-2.0104743354712358E-2</v>
      </c>
    </row>
    <row r="5106" spans="2:7" x14ac:dyDescent="0.35">
      <c r="B5106" s="191">
        <v>37690</v>
      </c>
      <c r="C5106" s="72">
        <v>12.05</v>
      </c>
      <c r="D5106" s="192">
        <f t="shared" si="160"/>
        <v>-0.97495739640051537</v>
      </c>
      <c r="E5106">
        <v>-6.5952184666117075E-3</v>
      </c>
      <c r="F5106">
        <v>5103</v>
      </c>
      <c r="G5106">
        <f t="shared" ca="1" si="161"/>
        <v>2.4667312739443142E-2</v>
      </c>
    </row>
    <row r="5107" spans="2:7" x14ac:dyDescent="0.35">
      <c r="B5107" s="191">
        <v>44096</v>
      </c>
      <c r="C5107" s="72">
        <v>481.18</v>
      </c>
      <c r="D5107" s="192">
        <f t="shared" si="160"/>
        <v>7.4284463128393767</v>
      </c>
      <c r="E5107">
        <v>-6.6063834179775904E-3</v>
      </c>
      <c r="F5107">
        <v>5104</v>
      </c>
      <c r="G5107">
        <f t="shared" ca="1" si="161"/>
        <v>-2.5135641336545968E-2</v>
      </c>
    </row>
    <row r="5108" spans="2:7" x14ac:dyDescent="0.35">
      <c r="B5108" s="191">
        <v>39283</v>
      </c>
      <c r="C5108" s="72">
        <v>57.09</v>
      </c>
      <c r="D5108" s="192">
        <f t="shared" si="160"/>
        <v>-0.9217312622530538</v>
      </c>
      <c r="E5108">
        <v>-6.6121454672002367E-3</v>
      </c>
      <c r="F5108">
        <v>5105</v>
      </c>
      <c r="G5108">
        <f t="shared" ca="1" si="161"/>
        <v>5.2784435675853076E-3</v>
      </c>
    </row>
    <row r="5109" spans="2:7" x14ac:dyDescent="0.35">
      <c r="B5109" s="191">
        <v>44938</v>
      </c>
      <c r="C5109" s="72">
        <v>729.41</v>
      </c>
      <c r="D5109" s="192">
        <f t="shared" si="160"/>
        <v>-9.9171308246162271E-2</v>
      </c>
      <c r="E5109">
        <v>-6.6458756077298897E-3</v>
      </c>
      <c r="F5109">
        <v>5106</v>
      </c>
      <c r="G5109">
        <f t="shared" ca="1" si="161"/>
        <v>8.4543232326393051E-3</v>
      </c>
    </row>
    <row r="5110" spans="2:7" x14ac:dyDescent="0.35">
      <c r="B5110" s="191">
        <v>44487</v>
      </c>
      <c r="C5110" s="72">
        <v>809.71</v>
      </c>
      <c r="D5110" s="192">
        <f t="shared" si="160"/>
        <v>-3.3505216166535345E-2</v>
      </c>
      <c r="E5110">
        <v>-6.6492461325187158E-3</v>
      </c>
      <c r="F5110">
        <v>5107</v>
      </c>
      <c r="G5110">
        <f t="shared" ca="1" si="161"/>
        <v>6.3508004731658357E-3</v>
      </c>
    </row>
    <row r="5111" spans="2:7" x14ac:dyDescent="0.35">
      <c r="B5111" s="191">
        <v>45096</v>
      </c>
      <c r="C5111" s="72">
        <v>837.78</v>
      </c>
      <c r="D5111" s="192">
        <f t="shared" si="160"/>
        <v>-0.22242744308214923</v>
      </c>
      <c r="E5111">
        <v>-6.6635048612757597E-3</v>
      </c>
      <c r="F5111">
        <v>5108</v>
      </c>
      <c r="G5111">
        <f t="shared" ca="1" si="161"/>
        <v>-6.9054906189812294E-3</v>
      </c>
    </row>
    <row r="5112" spans="2:7" x14ac:dyDescent="0.35">
      <c r="B5112" s="191">
        <v>45468</v>
      </c>
      <c r="C5112" s="72">
        <v>1077.43</v>
      </c>
      <c r="D5112" s="192">
        <f t="shared" si="160"/>
        <v>1.7526889961932501</v>
      </c>
      <c r="E5112">
        <v>-6.6656832555823664E-3</v>
      </c>
      <c r="F5112">
        <v>5109</v>
      </c>
      <c r="G5112">
        <f t="shared" ca="1" si="161"/>
        <v>-1.2901601091135426E-2</v>
      </c>
    </row>
    <row r="5113" spans="2:7" x14ac:dyDescent="0.35">
      <c r="B5113" s="191">
        <v>44028</v>
      </c>
      <c r="C5113" s="72">
        <v>391.41</v>
      </c>
      <c r="D5113" s="192">
        <f t="shared" si="160"/>
        <v>2.2082786885245902</v>
      </c>
      <c r="E5113">
        <v>-6.6744492944879052E-3</v>
      </c>
      <c r="F5113">
        <v>5110</v>
      </c>
      <c r="G5113">
        <f t="shared" ca="1" si="161"/>
        <v>3.186395522832592E-2</v>
      </c>
    </row>
    <row r="5114" spans="2:7" x14ac:dyDescent="0.35">
      <c r="B5114" s="191">
        <v>41725</v>
      </c>
      <c r="C5114" s="72">
        <v>122</v>
      </c>
      <c r="D5114" s="192">
        <f t="shared" si="160"/>
        <v>-0.76084996275532202</v>
      </c>
      <c r="E5114">
        <v>-6.6764370623676461E-3</v>
      </c>
      <c r="F5114">
        <v>5111</v>
      </c>
      <c r="G5114">
        <f t="shared" ca="1" si="161"/>
        <v>9.5055474920666422E-3</v>
      </c>
    </row>
    <row r="5115" spans="2:7" x14ac:dyDescent="0.35">
      <c r="B5115" s="191">
        <v>44083</v>
      </c>
      <c r="C5115" s="72">
        <v>510.14</v>
      </c>
      <c r="D5115" s="192">
        <f t="shared" si="160"/>
        <v>12.720817643894566</v>
      </c>
      <c r="E5115">
        <v>-6.6787390229181565E-3</v>
      </c>
      <c r="F5115">
        <v>5112</v>
      </c>
      <c r="G5115">
        <f t="shared" ca="1" si="161"/>
        <v>-1.6390558891174429E-2</v>
      </c>
    </row>
    <row r="5116" spans="2:7" x14ac:dyDescent="0.35">
      <c r="B5116" s="191">
        <v>38455</v>
      </c>
      <c r="C5116" s="72">
        <v>37.18</v>
      </c>
      <c r="D5116" s="192">
        <f t="shared" si="160"/>
        <v>1.2894088669950743</v>
      </c>
      <c r="E5116">
        <v>-6.6791343841837714E-3</v>
      </c>
      <c r="F5116">
        <v>5113</v>
      </c>
      <c r="G5116">
        <f t="shared" ca="1" si="161"/>
        <v>-8.5109811518457902E-3</v>
      </c>
    </row>
    <row r="5117" spans="2:7" x14ac:dyDescent="0.35">
      <c r="B5117" s="191">
        <v>35278</v>
      </c>
      <c r="C5117" s="72">
        <v>16.239999999999998</v>
      </c>
      <c r="D5117" s="192">
        <f t="shared" si="160"/>
        <v>-0.86224446517940456</v>
      </c>
      <c r="E5117">
        <v>-6.7278287461774999E-3</v>
      </c>
      <c r="F5117">
        <v>5114</v>
      </c>
      <c r="G5117">
        <f t="shared" ca="1" si="161"/>
        <v>1.7586670738038393E-2</v>
      </c>
    </row>
    <row r="5118" spans="2:7" x14ac:dyDescent="0.35">
      <c r="B5118" s="191">
        <v>42236</v>
      </c>
      <c r="C5118" s="72">
        <v>117.89</v>
      </c>
      <c r="D5118" s="192">
        <f t="shared" si="160"/>
        <v>-0.88290158528348361</v>
      </c>
      <c r="E5118">
        <v>-6.7402477041030862E-3</v>
      </c>
      <c r="F5118">
        <v>5115</v>
      </c>
      <c r="G5118">
        <f t="shared" ca="1" si="161"/>
        <v>2.8610828508978726E-3</v>
      </c>
    </row>
    <row r="5119" spans="2:7" x14ac:dyDescent="0.35">
      <c r="B5119" s="191">
        <v>45701</v>
      </c>
      <c r="C5119" s="72">
        <v>1006.76</v>
      </c>
      <c r="D5119" s="192">
        <f t="shared" si="160"/>
        <v>2.0233033033033032</v>
      </c>
      <c r="E5119">
        <v>-6.7482241515390839E-3</v>
      </c>
      <c r="F5119">
        <v>5116</v>
      </c>
      <c r="G5119">
        <f t="shared" ca="1" si="161"/>
        <v>-2.017669309799227E-2</v>
      </c>
    </row>
    <row r="5120" spans="2:7" x14ac:dyDescent="0.35">
      <c r="B5120" s="191">
        <v>43951</v>
      </c>
      <c r="C5120" s="72">
        <v>333</v>
      </c>
      <c r="D5120" s="192">
        <f t="shared" si="160"/>
        <v>-0.41904080671330624</v>
      </c>
      <c r="E5120">
        <v>-6.7706624511587599E-3</v>
      </c>
      <c r="F5120">
        <v>5117</v>
      </c>
      <c r="G5120">
        <f t="shared" ca="1" si="161"/>
        <v>1.3433040611835997E-2</v>
      </c>
    </row>
    <row r="5121" spans="2:7" x14ac:dyDescent="0.35">
      <c r="B5121" s="191">
        <v>44203</v>
      </c>
      <c r="C5121" s="72">
        <v>573.19000000000005</v>
      </c>
      <c r="D5121" s="192">
        <f t="shared" si="160"/>
        <v>17.628209294767633</v>
      </c>
      <c r="E5121">
        <v>-6.7752555882861776E-3</v>
      </c>
      <c r="F5121">
        <v>5118</v>
      </c>
      <c r="G5121">
        <f t="shared" ca="1" si="161"/>
        <v>6.2135812569193356E-4</v>
      </c>
    </row>
    <row r="5122" spans="2:7" x14ac:dyDescent="0.35">
      <c r="B5122" s="191">
        <v>38237</v>
      </c>
      <c r="C5122" s="72">
        <v>30.77</v>
      </c>
      <c r="D5122" s="192">
        <f t="shared" si="160"/>
        <v>-0.95469803598245051</v>
      </c>
      <c r="E5122">
        <v>-6.7785668173014901E-3</v>
      </c>
      <c r="F5122">
        <v>5119</v>
      </c>
      <c r="G5122">
        <f t="shared" ca="1" si="161"/>
        <v>2.1378952423516531E-2</v>
      </c>
    </row>
    <row r="5123" spans="2:7" x14ac:dyDescent="0.35">
      <c r="B5123" s="191">
        <v>45009</v>
      </c>
      <c r="C5123" s="72">
        <v>679.22</v>
      </c>
      <c r="D5123" s="192">
        <f t="shared" si="160"/>
        <v>41.26633478531425</v>
      </c>
      <c r="E5123">
        <v>-6.7850144766472553E-3</v>
      </c>
      <c r="F5123">
        <v>5120</v>
      </c>
      <c r="G5123">
        <f t="shared" ca="1" si="161"/>
        <v>-6.5810740131151842E-4</v>
      </c>
    </row>
    <row r="5124" spans="2:7" x14ac:dyDescent="0.35">
      <c r="B5124" s="191">
        <v>35150</v>
      </c>
      <c r="C5124" s="72">
        <v>16.07</v>
      </c>
      <c r="D5124" s="192">
        <f t="shared" ref="D5124:D5187" si="162">C5124/C5125-1</f>
        <v>-0.86249679130657997</v>
      </c>
      <c r="E5124">
        <v>-6.7985166872681635E-3</v>
      </c>
      <c r="F5124">
        <v>5121</v>
      </c>
      <c r="G5124">
        <f t="shared" ca="1" si="161"/>
        <v>5.4326543590912407E-2</v>
      </c>
    </row>
    <row r="5125" spans="2:7" x14ac:dyDescent="0.35">
      <c r="B5125" s="191">
        <v>42311</v>
      </c>
      <c r="C5125" s="72">
        <v>116.87</v>
      </c>
      <c r="D5125" s="192">
        <f t="shared" si="162"/>
        <v>0.60008214676889371</v>
      </c>
      <c r="E5125">
        <v>-6.7986742585195437E-3</v>
      </c>
      <c r="F5125">
        <v>5122</v>
      </c>
      <c r="G5125">
        <f t="shared" ref="G5125:G5188" ca="1" si="163">_xlfn.NORM.INV(RAND(),M$5,M$6)</f>
        <v>1.0486848162679356E-2</v>
      </c>
    </row>
    <row r="5126" spans="2:7" x14ac:dyDescent="0.35">
      <c r="B5126" s="191">
        <v>40861</v>
      </c>
      <c r="C5126" s="72">
        <v>73.040000000000006</v>
      </c>
      <c r="D5126" s="192">
        <f t="shared" si="162"/>
        <v>-0.76476650563607085</v>
      </c>
      <c r="E5126">
        <v>-6.7990209409845015E-3</v>
      </c>
      <c r="F5126">
        <v>5123</v>
      </c>
      <c r="G5126">
        <f t="shared" ca="1" si="163"/>
        <v>1.1162182325733924E-2</v>
      </c>
    </row>
    <row r="5127" spans="2:7" x14ac:dyDescent="0.35">
      <c r="B5127" s="191">
        <v>43901</v>
      </c>
      <c r="C5127" s="72">
        <v>310.5</v>
      </c>
      <c r="D5127" s="192">
        <f t="shared" si="162"/>
        <v>11.530266343825666</v>
      </c>
      <c r="E5127">
        <v>-6.8131657230592335E-3</v>
      </c>
      <c r="F5127">
        <v>5124</v>
      </c>
      <c r="G5127">
        <f t="shared" ca="1" si="163"/>
        <v>-1.2825161667755127E-2</v>
      </c>
    </row>
    <row r="5128" spans="2:7" x14ac:dyDescent="0.35">
      <c r="B5128" s="191">
        <v>35887</v>
      </c>
      <c r="C5128" s="72">
        <v>24.78</v>
      </c>
      <c r="D5128" s="192">
        <f t="shared" si="162"/>
        <v>-0.65294117647058825</v>
      </c>
      <c r="E5128">
        <v>-6.8136272545089582E-3</v>
      </c>
      <c r="F5128">
        <v>5125</v>
      </c>
      <c r="G5128">
        <f t="shared" ca="1" si="163"/>
        <v>4.4115140919990505E-2</v>
      </c>
    </row>
    <row r="5129" spans="2:7" x14ac:dyDescent="0.35">
      <c r="B5129" s="191">
        <v>40150</v>
      </c>
      <c r="C5129" s="72">
        <v>71.400000000000006</v>
      </c>
      <c r="D5129" s="192">
        <f t="shared" si="162"/>
        <v>0.53218884120171683</v>
      </c>
      <c r="E5129">
        <v>-6.8159688412852137E-3</v>
      </c>
      <c r="F5129">
        <v>5126</v>
      </c>
      <c r="G5129">
        <f t="shared" ca="1" si="163"/>
        <v>-2.5161126474177172E-2</v>
      </c>
    </row>
    <row r="5130" spans="2:7" x14ac:dyDescent="0.35">
      <c r="B5130" s="191">
        <v>38553</v>
      </c>
      <c r="C5130" s="72">
        <v>46.6</v>
      </c>
      <c r="D5130" s="192">
        <f t="shared" si="162"/>
        <v>-0.62776579599009508</v>
      </c>
      <c r="E5130">
        <v>-6.8201193520887049E-3</v>
      </c>
      <c r="F5130">
        <v>5127</v>
      </c>
      <c r="G5130">
        <f t="shared" ca="1" si="163"/>
        <v>-1.3719897059564095E-2</v>
      </c>
    </row>
    <row r="5131" spans="2:7" x14ac:dyDescent="0.35">
      <c r="B5131" s="191">
        <v>41498</v>
      </c>
      <c r="C5131" s="72">
        <v>125.19</v>
      </c>
      <c r="D5131" s="192">
        <f t="shared" si="162"/>
        <v>-0.81622137404580153</v>
      </c>
      <c r="E5131">
        <v>-6.8226894089646883E-3</v>
      </c>
      <c r="F5131">
        <v>5128</v>
      </c>
      <c r="G5131">
        <f t="shared" ca="1" si="163"/>
        <v>3.196692746620667E-2</v>
      </c>
    </row>
    <row r="5132" spans="2:7" x14ac:dyDescent="0.35">
      <c r="B5132" s="191">
        <v>44995</v>
      </c>
      <c r="C5132" s="72">
        <v>681.2</v>
      </c>
      <c r="D5132" s="192">
        <f t="shared" si="162"/>
        <v>8.0249072602013776</v>
      </c>
      <c r="E5132">
        <v>-6.837831139103856E-3</v>
      </c>
      <c r="F5132">
        <v>5129</v>
      </c>
      <c r="G5132">
        <f t="shared" ca="1" si="163"/>
        <v>2.3818740458510946E-2</v>
      </c>
    </row>
    <row r="5133" spans="2:7" x14ac:dyDescent="0.35">
      <c r="B5133" s="191">
        <v>40226</v>
      </c>
      <c r="C5133" s="72">
        <v>75.48</v>
      </c>
      <c r="D5133" s="192">
        <f t="shared" si="162"/>
        <v>0.20942156705656156</v>
      </c>
      <c r="E5133">
        <v>-6.8421052631578716E-3</v>
      </c>
      <c r="F5133">
        <v>5130</v>
      </c>
      <c r="G5133">
        <f t="shared" ca="1" si="163"/>
        <v>3.0069344264801168E-2</v>
      </c>
    </row>
    <row r="5134" spans="2:7" x14ac:dyDescent="0.35">
      <c r="B5134" s="191">
        <v>38840</v>
      </c>
      <c r="C5134" s="72">
        <v>62.41</v>
      </c>
      <c r="D5134" s="192">
        <f t="shared" si="162"/>
        <v>-0.66118349619978289</v>
      </c>
      <c r="E5134">
        <v>-6.8427753023553306E-3</v>
      </c>
      <c r="F5134">
        <v>5131</v>
      </c>
      <c r="G5134">
        <f t="shared" ca="1" si="163"/>
        <v>-7.7782203768331606E-4</v>
      </c>
    </row>
    <row r="5135" spans="2:7" x14ac:dyDescent="0.35">
      <c r="B5135" s="191">
        <v>43531</v>
      </c>
      <c r="C5135" s="72">
        <v>184.2</v>
      </c>
      <c r="D5135" s="192">
        <f t="shared" si="162"/>
        <v>2.0984020185029433</v>
      </c>
      <c r="E5135">
        <v>-6.8474685933035406E-3</v>
      </c>
      <c r="F5135">
        <v>5132</v>
      </c>
      <c r="G5135">
        <f t="shared" ca="1" si="163"/>
        <v>3.4801792502987621E-3</v>
      </c>
    </row>
    <row r="5136" spans="2:7" x14ac:dyDescent="0.35">
      <c r="B5136" s="191">
        <v>39407</v>
      </c>
      <c r="C5136" s="72">
        <v>59.45</v>
      </c>
      <c r="D5136" s="192">
        <f t="shared" si="162"/>
        <v>1.7333333333333334</v>
      </c>
      <c r="E5136">
        <v>-6.849315068493067E-3</v>
      </c>
      <c r="F5136">
        <v>5133</v>
      </c>
      <c r="G5136">
        <f t="shared" ca="1" si="163"/>
        <v>-1.2995148103033755E-3</v>
      </c>
    </row>
    <row r="5137" spans="2:7" x14ac:dyDescent="0.35">
      <c r="B5137" s="191">
        <v>36668</v>
      </c>
      <c r="C5137" s="72">
        <v>21.75</v>
      </c>
      <c r="D5137" s="192">
        <f t="shared" si="162"/>
        <v>-0.86359360301034804</v>
      </c>
      <c r="E5137">
        <v>-6.849315068493067E-3</v>
      </c>
      <c r="F5137">
        <v>5134</v>
      </c>
      <c r="G5137">
        <f t="shared" ca="1" si="163"/>
        <v>2.7106440094478625E-2</v>
      </c>
    </row>
    <row r="5138" spans="2:7" x14ac:dyDescent="0.35">
      <c r="B5138" s="191">
        <v>42930</v>
      </c>
      <c r="C5138" s="72">
        <v>159.44999999999999</v>
      </c>
      <c r="D5138" s="192">
        <f t="shared" si="162"/>
        <v>1.8216244912404882</v>
      </c>
      <c r="E5138">
        <v>-6.8514481469948985E-3</v>
      </c>
      <c r="F5138">
        <v>5135</v>
      </c>
      <c r="G5138">
        <f t="shared" ca="1" si="163"/>
        <v>-2.1465817577163804E-3</v>
      </c>
    </row>
    <row r="5139" spans="2:7" x14ac:dyDescent="0.35">
      <c r="B5139" s="191">
        <v>39700</v>
      </c>
      <c r="C5139" s="72">
        <v>56.51</v>
      </c>
      <c r="D5139" s="192">
        <f t="shared" si="162"/>
        <v>-0.71313264632722473</v>
      </c>
      <c r="E5139">
        <v>-6.8541300527240612E-3</v>
      </c>
      <c r="F5139">
        <v>5136</v>
      </c>
      <c r="G5139">
        <f t="shared" ca="1" si="163"/>
        <v>1.4571669928656028E-2</v>
      </c>
    </row>
    <row r="5140" spans="2:7" x14ac:dyDescent="0.35">
      <c r="B5140" s="191">
        <v>43564</v>
      </c>
      <c r="C5140" s="72">
        <v>196.99</v>
      </c>
      <c r="D5140" s="192">
        <f t="shared" si="162"/>
        <v>4.6949985544955188</v>
      </c>
      <c r="E5140">
        <v>-6.8565666750692866E-3</v>
      </c>
      <c r="F5140">
        <v>5137</v>
      </c>
      <c r="G5140">
        <f t="shared" ca="1" si="163"/>
        <v>1.3953453349870436E-2</v>
      </c>
    </row>
    <row r="5141" spans="2:7" x14ac:dyDescent="0.35">
      <c r="B5141" s="191">
        <v>36409</v>
      </c>
      <c r="C5141" s="72">
        <v>34.590000000000003</v>
      </c>
      <c r="D5141" s="192">
        <f t="shared" si="162"/>
        <v>-0.95310657104510388</v>
      </c>
      <c r="E5141">
        <v>-6.890611541774172E-3</v>
      </c>
      <c r="F5141">
        <v>5138</v>
      </c>
      <c r="G5141">
        <f t="shared" ca="1" si="163"/>
        <v>2.7994955036110682E-2</v>
      </c>
    </row>
    <row r="5142" spans="2:7" x14ac:dyDescent="0.35">
      <c r="B5142" s="191">
        <v>44868</v>
      </c>
      <c r="C5142" s="72">
        <v>737.63</v>
      </c>
      <c r="D5142" s="192">
        <f t="shared" si="162"/>
        <v>-0.34171917111392724</v>
      </c>
      <c r="E5142">
        <v>-6.8933019185459798E-3</v>
      </c>
      <c r="F5142">
        <v>5139</v>
      </c>
      <c r="G5142">
        <f t="shared" ca="1" si="163"/>
        <v>-2.1366825680853279E-2</v>
      </c>
    </row>
    <row r="5143" spans="2:7" x14ac:dyDescent="0.35">
      <c r="B5143" s="191">
        <v>45804</v>
      </c>
      <c r="C5143" s="72">
        <v>1120.54</v>
      </c>
      <c r="D5143" s="192">
        <f t="shared" si="162"/>
        <v>4.7278536011859122</v>
      </c>
      <c r="E5143">
        <v>-6.895207033465689E-3</v>
      </c>
      <c r="F5143">
        <v>5140</v>
      </c>
      <c r="G5143">
        <f t="shared" ca="1" si="163"/>
        <v>-6.0232479437031076E-3</v>
      </c>
    </row>
    <row r="5144" spans="2:7" x14ac:dyDescent="0.35">
      <c r="B5144" s="191">
        <v>43565</v>
      </c>
      <c r="C5144" s="72">
        <v>195.63</v>
      </c>
      <c r="D5144" s="192">
        <f t="shared" si="162"/>
        <v>0.64077832760211351</v>
      </c>
      <c r="E5144">
        <v>-6.9039037514595503E-3</v>
      </c>
      <c r="F5144">
        <v>5141</v>
      </c>
      <c r="G5144">
        <f t="shared" ca="1" si="163"/>
        <v>-3.6601314596950645E-2</v>
      </c>
    </row>
    <row r="5145" spans="2:7" x14ac:dyDescent="0.35">
      <c r="B5145" s="191">
        <v>42165</v>
      </c>
      <c r="C5145" s="72">
        <v>119.23</v>
      </c>
      <c r="D5145" s="192">
        <f t="shared" si="162"/>
        <v>5.9199071387115501</v>
      </c>
      <c r="E5145">
        <v>-6.9132100616358105E-3</v>
      </c>
      <c r="F5145">
        <v>5142</v>
      </c>
      <c r="G5145">
        <f t="shared" ca="1" si="163"/>
        <v>4.2009396498183464E-2</v>
      </c>
    </row>
    <row r="5146" spans="2:7" x14ac:dyDescent="0.35">
      <c r="B5146" s="191">
        <v>35135</v>
      </c>
      <c r="C5146" s="72">
        <v>17.23</v>
      </c>
      <c r="D5146" s="192">
        <f t="shared" si="162"/>
        <v>-0.95218802897022503</v>
      </c>
      <c r="E5146">
        <v>-6.91642651296831E-3</v>
      </c>
      <c r="F5146">
        <v>5143</v>
      </c>
      <c r="G5146">
        <f t="shared" ca="1" si="163"/>
        <v>2.6800721893191527E-2</v>
      </c>
    </row>
    <row r="5147" spans="2:7" x14ac:dyDescent="0.35">
      <c r="B5147" s="191">
        <v>43881</v>
      </c>
      <c r="C5147" s="72">
        <v>360.37</v>
      </c>
      <c r="D5147" s="192">
        <f t="shared" si="162"/>
        <v>1.6747569212499074</v>
      </c>
      <c r="E5147">
        <v>-6.9168871252204278E-3</v>
      </c>
      <c r="F5147">
        <v>5144</v>
      </c>
      <c r="G5147">
        <f t="shared" ca="1" si="163"/>
        <v>1.2138000907996592E-2</v>
      </c>
    </row>
    <row r="5148" spans="2:7" x14ac:dyDescent="0.35">
      <c r="B5148" s="191">
        <v>42842</v>
      </c>
      <c r="C5148" s="72">
        <v>134.72999999999999</v>
      </c>
      <c r="D5148" s="192">
        <f t="shared" si="162"/>
        <v>8.914642299975295E-4</v>
      </c>
      <c r="E5148">
        <v>-6.9285766934473747E-3</v>
      </c>
      <c r="F5148">
        <v>5145</v>
      </c>
      <c r="G5148">
        <f t="shared" ca="1" si="163"/>
        <v>-8.6202700425504399E-3</v>
      </c>
    </row>
    <row r="5149" spans="2:7" x14ac:dyDescent="0.35">
      <c r="B5149" s="191">
        <v>41785</v>
      </c>
      <c r="C5149" s="72">
        <v>134.61000000000001</v>
      </c>
      <c r="D5149" s="192">
        <f t="shared" si="162"/>
        <v>10.776902887139109</v>
      </c>
      <c r="E5149">
        <v>-6.9347104389524405E-3</v>
      </c>
      <c r="F5149">
        <v>5146</v>
      </c>
      <c r="G5149">
        <f t="shared" ca="1" si="163"/>
        <v>1.466400113013609E-3</v>
      </c>
    </row>
    <row r="5150" spans="2:7" x14ac:dyDescent="0.35">
      <c r="B5150" s="191">
        <v>37229</v>
      </c>
      <c r="C5150" s="72">
        <v>11.43</v>
      </c>
      <c r="D5150" s="192">
        <f t="shared" si="162"/>
        <v>-0.57853982300884965</v>
      </c>
      <c r="E5150">
        <v>-6.9504778453518545E-3</v>
      </c>
      <c r="F5150">
        <v>5147</v>
      </c>
      <c r="G5150">
        <f t="shared" ca="1" si="163"/>
        <v>-2.8485714557571803E-2</v>
      </c>
    </row>
    <row r="5151" spans="2:7" x14ac:dyDescent="0.35">
      <c r="B5151" s="191">
        <v>38036</v>
      </c>
      <c r="C5151" s="72">
        <v>27.12</v>
      </c>
      <c r="D5151" s="192">
        <f t="shared" si="162"/>
        <v>0.1201982651796778</v>
      </c>
      <c r="E5151">
        <v>-6.9571585499815791E-3</v>
      </c>
      <c r="F5151">
        <v>5148</v>
      </c>
      <c r="G5151">
        <f t="shared" ca="1" si="163"/>
        <v>2.729111019216602E-3</v>
      </c>
    </row>
    <row r="5152" spans="2:7" x14ac:dyDescent="0.35">
      <c r="B5152" s="191">
        <v>35885</v>
      </c>
      <c r="C5152" s="72">
        <v>24.21</v>
      </c>
      <c r="D5152" s="192">
        <f t="shared" si="162"/>
        <v>-0.9658913199678778</v>
      </c>
      <c r="E5152">
        <v>-6.9729286300245219E-3</v>
      </c>
      <c r="F5152">
        <v>5149</v>
      </c>
      <c r="G5152">
        <f t="shared" ca="1" si="163"/>
        <v>7.2807284535523148E-3</v>
      </c>
    </row>
    <row r="5153" spans="2:7" x14ac:dyDescent="0.35">
      <c r="B5153" s="191">
        <v>44365</v>
      </c>
      <c r="C5153" s="72">
        <v>709.79</v>
      </c>
      <c r="D5153" s="192">
        <f t="shared" si="162"/>
        <v>4.1991649575153813</v>
      </c>
      <c r="E5153">
        <v>-6.9811690310305208E-3</v>
      </c>
      <c r="F5153">
        <v>5150</v>
      </c>
      <c r="G5153">
        <f t="shared" ca="1" si="163"/>
        <v>5.4544510555242145E-3</v>
      </c>
    </row>
    <row r="5154" spans="2:7" x14ac:dyDescent="0.35">
      <c r="B5154" s="191">
        <v>41926</v>
      </c>
      <c r="C5154" s="72">
        <v>136.52000000000001</v>
      </c>
      <c r="D5154" s="192">
        <f t="shared" si="162"/>
        <v>9.6739640344018785</v>
      </c>
      <c r="E5154">
        <v>-6.9828338667441425E-3</v>
      </c>
      <c r="F5154">
        <v>5151</v>
      </c>
      <c r="G5154">
        <f t="shared" ca="1" si="163"/>
        <v>-1.3477948987035324E-3</v>
      </c>
    </row>
    <row r="5155" spans="2:7" x14ac:dyDescent="0.35">
      <c r="B5155" s="191">
        <v>36861</v>
      </c>
      <c r="C5155" s="72">
        <v>12.79</v>
      </c>
      <c r="D5155" s="192">
        <f t="shared" si="162"/>
        <v>-0.98918219417919162</v>
      </c>
      <c r="E5155">
        <v>-6.9875776397516631E-3</v>
      </c>
      <c r="F5155">
        <v>5152</v>
      </c>
      <c r="G5155">
        <f t="shared" ca="1" si="163"/>
        <v>-6.3660587876914823E-3</v>
      </c>
    </row>
    <row r="5156" spans="2:7" x14ac:dyDescent="0.35">
      <c r="B5156" s="191">
        <v>45532</v>
      </c>
      <c r="C5156" s="72">
        <v>1182.31</v>
      </c>
      <c r="D5156" s="192">
        <f t="shared" si="162"/>
        <v>33.682018187151655</v>
      </c>
      <c r="E5156">
        <v>-6.9878971636866405E-3</v>
      </c>
      <c r="F5156">
        <v>5153</v>
      </c>
      <c r="G5156">
        <f t="shared" ca="1" si="163"/>
        <v>-2.5888997634494967E-2</v>
      </c>
    </row>
    <row r="5157" spans="2:7" x14ac:dyDescent="0.35">
      <c r="B5157" s="191">
        <v>38345</v>
      </c>
      <c r="C5157" s="72">
        <v>34.090000000000003</v>
      </c>
      <c r="D5157" s="192">
        <f t="shared" si="162"/>
        <v>-0.97080885752941382</v>
      </c>
      <c r="E5157">
        <v>-6.9909699970869266E-3</v>
      </c>
      <c r="F5157">
        <v>5154</v>
      </c>
      <c r="G5157">
        <f t="shared" ca="1" si="163"/>
        <v>-8.8093921789492539E-3</v>
      </c>
    </row>
    <row r="5158" spans="2:7" x14ac:dyDescent="0.35">
      <c r="B5158" s="191">
        <v>45986</v>
      </c>
      <c r="C5158" s="72">
        <v>1167.82</v>
      </c>
      <c r="D5158" s="192">
        <f t="shared" si="162"/>
        <v>0.31686249746284467</v>
      </c>
      <c r="E5158">
        <v>-6.9980017856383636E-3</v>
      </c>
      <c r="F5158">
        <v>5155</v>
      </c>
      <c r="G5158">
        <f t="shared" ca="1" si="163"/>
        <v>4.4857324621127105E-2</v>
      </c>
    </row>
    <row r="5159" spans="2:7" x14ac:dyDescent="0.35">
      <c r="B5159" s="191">
        <v>45652</v>
      </c>
      <c r="C5159" s="72">
        <v>886.82</v>
      </c>
      <c r="D5159" s="192">
        <f t="shared" si="162"/>
        <v>8.3377108860573923E-2</v>
      </c>
      <c r="E5159">
        <v>-6.9983315977470983E-3</v>
      </c>
      <c r="F5159">
        <v>5156</v>
      </c>
      <c r="G5159">
        <f t="shared" ca="1" si="163"/>
        <v>1.4134252942094623E-2</v>
      </c>
    </row>
    <row r="5160" spans="2:7" x14ac:dyDescent="0.35">
      <c r="B5160" s="191">
        <v>45120</v>
      </c>
      <c r="C5160" s="72">
        <v>818.57</v>
      </c>
      <c r="D5160" s="192">
        <f t="shared" si="162"/>
        <v>3.1555995532541381</v>
      </c>
      <c r="E5160">
        <v>-6.9995390251594847E-3</v>
      </c>
      <c r="F5160">
        <v>5157</v>
      </c>
      <c r="G5160">
        <f t="shared" ca="1" si="163"/>
        <v>1.2805855678021613E-3</v>
      </c>
    </row>
    <row r="5161" spans="2:7" x14ac:dyDescent="0.35">
      <c r="B5161" s="191">
        <v>42999</v>
      </c>
      <c r="C5161" s="72">
        <v>196.98</v>
      </c>
      <c r="D5161" s="192">
        <f t="shared" si="162"/>
        <v>-0.68681135225375622</v>
      </c>
      <c r="E5161">
        <v>-7.0071079296265548E-3</v>
      </c>
      <c r="F5161">
        <v>5158</v>
      </c>
      <c r="G5161">
        <f t="shared" ca="1" si="163"/>
        <v>1.5946129963150344E-3</v>
      </c>
    </row>
    <row r="5162" spans="2:7" x14ac:dyDescent="0.35">
      <c r="B5162" s="191">
        <v>44301</v>
      </c>
      <c r="C5162" s="72">
        <v>628.95000000000005</v>
      </c>
      <c r="D5162" s="192">
        <f t="shared" si="162"/>
        <v>10.391957978627062</v>
      </c>
      <c r="E5162">
        <v>-7.0098991142897304E-3</v>
      </c>
      <c r="F5162">
        <v>5159</v>
      </c>
      <c r="G5162">
        <f t="shared" ca="1" si="163"/>
        <v>3.3295353493305306E-2</v>
      </c>
    </row>
    <row r="5163" spans="2:7" x14ac:dyDescent="0.35">
      <c r="B5163" s="191">
        <v>39056</v>
      </c>
      <c r="C5163" s="72">
        <v>55.21</v>
      </c>
      <c r="D5163" s="192">
        <f t="shared" si="162"/>
        <v>-0.58494963163434077</v>
      </c>
      <c r="E5163">
        <v>-7.0143884892086561E-3</v>
      </c>
      <c r="F5163">
        <v>5160</v>
      </c>
      <c r="G5163">
        <f t="shared" ca="1" si="163"/>
        <v>-8.96228426020277E-3</v>
      </c>
    </row>
    <row r="5164" spans="2:7" x14ac:dyDescent="0.35">
      <c r="B5164" s="191">
        <v>41477</v>
      </c>
      <c r="C5164" s="72">
        <v>133.02000000000001</v>
      </c>
      <c r="D5164" s="192">
        <f t="shared" si="162"/>
        <v>0.17768924302788847</v>
      </c>
      <c r="E5164">
        <v>-7.0170200059719301E-3</v>
      </c>
      <c r="F5164">
        <v>5161</v>
      </c>
      <c r="G5164">
        <f t="shared" ca="1" si="163"/>
        <v>5.4892521650626615E-3</v>
      </c>
    </row>
    <row r="5165" spans="2:7" x14ac:dyDescent="0.35">
      <c r="B5165" s="191">
        <v>41348</v>
      </c>
      <c r="C5165" s="72">
        <v>112.95</v>
      </c>
      <c r="D5165" s="192">
        <f t="shared" si="162"/>
        <v>-0.90276928904077747</v>
      </c>
      <c r="E5165">
        <v>-7.0329670329669636E-3</v>
      </c>
      <c r="F5165">
        <v>5162</v>
      </c>
      <c r="G5165">
        <f t="shared" ca="1" si="163"/>
        <v>1.5648444940840119E-2</v>
      </c>
    </row>
    <row r="5166" spans="2:7" x14ac:dyDescent="0.35">
      <c r="B5166" s="191">
        <v>46009</v>
      </c>
      <c r="C5166" s="72">
        <v>1161.67</v>
      </c>
      <c r="D5166" s="192">
        <f t="shared" si="162"/>
        <v>8.5825115670421281E-2</v>
      </c>
      <c r="E5166">
        <v>-7.0347892982306481E-3</v>
      </c>
      <c r="F5166">
        <v>5163</v>
      </c>
      <c r="G5166">
        <f t="shared" ca="1" si="163"/>
        <v>-2.9221016623186862E-2</v>
      </c>
    </row>
    <row r="5167" spans="2:7" x14ac:dyDescent="0.35">
      <c r="B5167" s="191">
        <v>45469</v>
      </c>
      <c r="C5167" s="72">
        <v>1069.8499999999999</v>
      </c>
      <c r="D5167" s="192">
        <f t="shared" si="162"/>
        <v>43.614261884904082</v>
      </c>
      <c r="E5167">
        <v>-7.0352598312652947E-3</v>
      </c>
      <c r="F5167">
        <v>5164</v>
      </c>
      <c r="G5167">
        <f t="shared" ca="1" si="163"/>
        <v>-2.6971773495893052E-3</v>
      </c>
    </row>
    <row r="5168" spans="2:7" x14ac:dyDescent="0.35">
      <c r="B5168" s="191">
        <v>37986</v>
      </c>
      <c r="C5168" s="72">
        <v>23.98</v>
      </c>
      <c r="D5168" s="192">
        <f t="shared" si="162"/>
        <v>-0.79998331804153811</v>
      </c>
      <c r="E5168">
        <v>-7.0393374741199999E-3</v>
      </c>
      <c r="F5168">
        <v>5165</v>
      </c>
      <c r="G5168">
        <f t="shared" ca="1" si="163"/>
        <v>-7.5888688410022873E-3</v>
      </c>
    </row>
    <row r="5169" spans="2:7" x14ac:dyDescent="0.35">
      <c r="B5169" s="191">
        <v>41437</v>
      </c>
      <c r="C5169" s="72">
        <v>119.89</v>
      </c>
      <c r="D5169" s="192">
        <f t="shared" si="162"/>
        <v>-0.84737693022545291</v>
      </c>
      <c r="E5169">
        <v>-7.0399204903096591E-3</v>
      </c>
      <c r="F5169">
        <v>5166</v>
      </c>
      <c r="G5169">
        <f t="shared" ca="1" si="163"/>
        <v>3.6310504158086052E-2</v>
      </c>
    </row>
    <row r="5170" spans="2:7" x14ac:dyDescent="0.35">
      <c r="B5170" s="191">
        <v>44477</v>
      </c>
      <c r="C5170" s="72">
        <v>785.53</v>
      </c>
      <c r="D5170" s="192">
        <f t="shared" si="162"/>
        <v>2.9809953375228058</v>
      </c>
      <c r="E5170">
        <v>-7.0408292251296078E-3</v>
      </c>
      <c r="F5170">
        <v>5167</v>
      </c>
      <c r="G5170">
        <f t="shared" ca="1" si="163"/>
        <v>5.8176607308737475E-3</v>
      </c>
    </row>
    <row r="5171" spans="2:7" x14ac:dyDescent="0.35">
      <c r="B5171" s="191">
        <v>43488</v>
      </c>
      <c r="C5171" s="72">
        <v>197.32</v>
      </c>
      <c r="D5171" s="192">
        <f t="shared" si="162"/>
        <v>1.2584411125100146</v>
      </c>
      <c r="E5171">
        <v>-7.0450885668277285E-3</v>
      </c>
      <c r="F5171">
        <v>5168</v>
      </c>
      <c r="G5171">
        <f t="shared" ca="1" si="163"/>
        <v>-8.0770857790473174E-3</v>
      </c>
    </row>
    <row r="5172" spans="2:7" x14ac:dyDescent="0.35">
      <c r="B5172" s="191">
        <v>41079</v>
      </c>
      <c r="C5172" s="72">
        <v>87.37</v>
      </c>
      <c r="D5172" s="192">
        <f t="shared" si="162"/>
        <v>-0.88232362686205312</v>
      </c>
      <c r="E5172">
        <v>-7.0462552562789993E-3</v>
      </c>
      <c r="F5172">
        <v>5169</v>
      </c>
      <c r="G5172">
        <f t="shared" ca="1" si="163"/>
        <v>3.1014374997977229E-2</v>
      </c>
    </row>
    <row r="5173" spans="2:7" x14ac:dyDescent="0.35">
      <c r="B5173" s="191">
        <v>44879</v>
      </c>
      <c r="C5173" s="72">
        <v>742.46</v>
      </c>
      <c r="D5173" s="192">
        <f t="shared" si="162"/>
        <v>5.3501539514197747</v>
      </c>
      <c r="E5173">
        <v>-7.0479986091236402E-3</v>
      </c>
      <c r="F5173">
        <v>5170</v>
      </c>
      <c r="G5173">
        <f t="shared" ca="1" si="163"/>
        <v>-1.1119558212737465E-3</v>
      </c>
    </row>
    <row r="5174" spans="2:7" x14ac:dyDescent="0.35">
      <c r="B5174" s="191">
        <v>42194</v>
      </c>
      <c r="C5174" s="72">
        <v>116.92</v>
      </c>
      <c r="D5174" s="192">
        <f t="shared" si="162"/>
        <v>-0.84936289730342573</v>
      </c>
      <c r="E5174">
        <v>-7.0488322717622287E-3</v>
      </c>
      <c r="F5174">
        <v>5171</v>
      </c>
      <c r="G5174">
        <f t="shared" ca="1" si="163"/>
        <v>-4.1993452767411274E-2</v>
      </c>
    </row>
    <row r="5175" spans="2:7" x14ac:dyDescent="0.35">
      <c r="B5175" s="191">
        <v>44916</v>
      </c>
      <c r="C5175" s="72">
        <v>776.17</v>
      </c>
      <c r="D5175" s="192">
        <f t="shared" si="162"/>
        <v>2.1525995125913893</v>
      </c>
      <c r="E5175">
        <v>-7.0489202742810564E-3</v>
      </c>
      <c r="F5175">
        <v>5172</v>
      </c>
      <c r="G5175">
        <f t="shared" ca="1" si="163"/>
        <v>3.391215361305501E-2</v>
      </c>
    </row>
    <row r="5176" spans="2:7" x14ac:dyDescent="0.35">
      <c r="B5176" s="191">
        <v>43640</v>
      </c>
      <c r="C5176" s="72">
        <v>246.2</v>
      </c>
      <c r="D5176" s="192">
        <f t="shared" si="162"/>
        <v>3.6070359281437128</v>
      </c>
      <c r="E5176">
        <v>-7.0578745714862112E-3</v>
      </c>
      <c r="F5176">
        <v>5173</v>
      </c>
      <c r="G5176">
        <f t="shared" ca="1" si="163"/>
        <v>7.4052143313050973E-3</v>
      </c>
    </row>
    <row r="5177" spans="2:7" x14ac:dyDescent="0.35">
      <c r="B5177" s="191">
        <v>39101</v>
      </c>
      <c r="C5177" s="72">
        <v>53.44</v>
      </c>
      <c r="D5177" s="192">
        <f t="shared" si="162"/>
        <v>3.7502222222222219</v>
      </c>
      <c r="E5177">
        <v>-7.0605722779636393E-3</v>
      </c>
      <c r="F5177">
        <v>5174</v>
      </c>
      <c r="G5177">
        <f t="shared" ca="1" si="163"/>
        <v>3.6278113805705288E-2</v>
      </c>
    </row>
    <row r="5178" spans="2:7" x14ac:dyDescent="0.35">
      <c r="B5178" s="191">
        <v>37264</v>
      </c>
      <c r="C5178" s="72">
        <v>11.25</v>
      </c>
      <c r="D5178" s="192">
        <f t="shared" si="162"/>
        <v>-0.98072111594749289</v>
      </c>
      <c r="E5178">
        <v>-7.0609002647837871E-3</v>
      </c>
      <c r="F5178">
        <v>5175</v>
      </c>
      <c r="G5178">
        <f t="shared" ca="1" si="163"/>
        <v>-2.901269722526504E-2</v>
      </c>
    </row>
    <row r="5179" spans="2:7" x14ac:dyDescent="0.35">
      <c r="B5179" s="191">
        <v>44264</v>
      </c>
      <c r="C5179" s="72">
        <v>583.54</v>
      </c>
      <c r="D5179" s="192">
        <f t="shared" si="162"/>
        <v>1.9856229214632899</v>
      </c>
      <c r="E5179">
        <v>-7.0615460531914254E-3</v>
      </c>
      <c r="F5179">
        <v>5176</v>
      </c>
      <c r="G5179">
        <f t="shared" ca="1" si="163"/>
        <v>1.0063270956699087E-2</v>
      </c>
    </row>
    <row r="5180" spans="2:7" x14ac:dyDescent="0.35">
      <c r="B5180" s="191">
        <v>42993</v>
      </c>
      <c r="C5180" s="72">
        <v>195.45</v>
      </c>
      <c r="D5180" s="192">
        <f t="shared" si="162"/>
        <v>12.91103202846975</v>
      </c>
      <c r="E5180">
        <v>-7.0615728510465825E-3</v>
      </c>
      <c r="F5180">
        <v>5177</v>
      </c>
      <c r="G5180">
        <f t="shared" ca="1" si="163"/>
        <v>3.4055580984276197E-2</v>
      </c>
    </row>
    <row r="5181" spans="2:7" x14ac:dyDescent="0.35">
      <c r="B5181" s="191">
        <v>36790</v>
      </c>
      <c r="C5181" s="72">
        <v>14.05</v>
      </c>
      <c r="D5181" s="192">
        <f t="shared" si="162"/>
        <v>0.25111308993766701</v>
      </c>
      <c r="E5181">
        <v>-7.0671378091872183E-3</v>
      </c>
      <c r="F5181">
        <v>5178</v>
      </c>
      <c r="G5181">
        <f t="shared" ca="1" si="163"/>
        <v>-1.5821108850359086E-2</v>
      </c>
    </row>
    <row r="5182" spans="2:7" x14ac:dyDescent="0.35">
      <c r="B5182" s="191">
        <v>37301</v>
      </c>
      <c r="C5182" s="72">
        <v>11.23</v>
      </c>
      <c r="D5182" s="192">
        <f t="shared" si="162"/>
        <v>-0.99001768904612486</v>
      </c>
      <c r="E5182">
        <v>-7.0733863837312283E-3</v>
      </c>
      <c r="F5182">
        <v>5179</v>
      </c>
      <c r="G5182">
        <f t="shared" ca="1" si="163"/>
        <v>9.5898276850472156E-3</v>
      </c>
    </row>
    <row r="5183" spans="2:7" x14ac:dyDescent="0.35">
      <c r="B5183" s="191">
        <v>45306</v>
      </c>
      <c r="C5183" s="72">
        <v>1124.99</v>
      </c>
      <c r="D5183" s="192">
        <f t="shared" si="162"/>
        <v>19.577830620084139</v>
      </c>
      <c r="E5183">
        <v>-7.0784900398054296E-3</v>
      </c>
      <c r="F5183">
        <v>5180</v>
      </c>
      <c r="G5183">
        <f t="shared" ca="1" si="163"/>
        <v>-3.5540184669781386E-2</v>
      </c>
    </row>
    <row r="5184" spans="2:7" x14ac:dyDescent="0.35">
      <c r="B5184" s="191">
        <v>39324</v>
      </c>
      <c r="C5184" s="72">
        <v>54.67</v>
      </c>
      <c r="D5184" s="192">
        <f t="shared" si="162"/>
        <v>-0.93708281544906324</v>
      </c>
      <c r="E5184">
        <v>-7.0831819832909426E-3</v>
      </c>
      <c r="F5184">
        <v>5181</v>
      </c>
      <c r="G5184">
        <f t="shared" ca="1" si="163"/>
        <v>-1.8491585267417072E-3</v>
      </c>
    </row>
    <row r="5185" spans="2:7" x14ac:dyDescent="0.35">
      <c r="B5185" s="191">
        <v>45196</v>
      </c>
      <c r="C5185" s="72">
        <v>868.92</v>
      </c>
      <c r="D5185" s="192">
        <f t="shared" si="162"/>
        <v>8.8539351326831461</v>
      </c>
      <c r="E5185">
        <v>-7.0847426638632749E-3</v>
      </c>
      <c r="F5185">
        <v>5182</v>
      </c>
      <c r="G5185">
        <f t="shared" ca="1" si="163"/>
        <v>3.84559399045626E-2</v>
      </c>
    </row>
    <row r="5186" spans="2:7" x14ac:dyDescent="0.35">
      <c r="B5186" s="191">
        <v>40319</v>
      </c>
      <c r="C5186" s="72">
        <v>88.18</v>
      </c>
      <c r="D5186" s="192">
        <f t="shared" si="162"/>
        <v>-0.34316573556797014</v>
      </c>
      <c r="E5186">
        <v>-7.0937957437224863E-3</v>
      </c>
      <c r="F5186">
        <v>5183</v>
      </c>
      <c r="G5186">
        <f t="shared" ca="1" si="163"/>
        <v>-9.5360782510636429E-5</v>
      </c>
    </row>
    <row r="5187" spans="2:7" x14ac:dyDescent="0.35">
      <c r="B5187" s="191">
        <v>41857</v>
      </c>
      <c r="C5187" s="72">
        <v>134.25</v>
      </c>
      <c r="D5187" s="192">
        <f t="shared" si="162"/>
        <v>-0.7658457459796979</v>
      </c>
      <c r="E5187">
        <v>-7.1000665631241189E-3</v>
      </c>
      <c r="F5187">
        <v>5184</v>
      </c>
      <c r="G5187">
        <f t="shared" ca="1" si="163"/>
        <v>3.2252063835261063E-3</v>
      </c>
    </row>
    <row r="5188" spans="2:7" x14ac:dyDescent="0.35">
      <c r="B5188" s="191">
        <v>44189</v>
      </c>
      <c r="C5188" s="72">
        <v>573.34</v>
      </c>
      <c r="D5188" s="192">
        <f t="shared" ref="D5188:D5251" si="164">C5188/C5189-1</f>
        <v>4.1255140354013946</v>
      </c>
      <c r="E5188">
        <v>-7.1003047935717101E-3</v>
      </c>
      <c r="F5188">
        <v>5185</v>
      </c>
      <c r="G5188">
        <f t="shared" ca="1" si="163"/>
        <v>-2.2992893598744363E-2</v>
      </c>
    </row>
    <row r="5189" spans="2:7" x14ac:dyDescent="0.35">
      <c r="B5189" s="191">
        <v>42537</v>
      </c>
      <c r="C5189" s="72">
        <v>111.86</v>
      </c>
      <c r="D5189" s="192">
        <f t="shared" si="164"/>
        <v>-0.80271256988659412</v>
      </c>
      <c r="E5189">
        <v>-7.1010118941948752E-3</v>
      </c>
      <c r="F5189">
        <v>5186</v>
      </c>
      <c r="G5189">
        <f t="shared" ref="G5189:G5252" ca="1" si="165">_xlfn.NORM.INV(RAND(),M$5,M$6)</f>
        <v>-1.8235198534813143E-2</v>
      </c>
    </row>
    <row r="5190" spans="2:7" x14ac:dyDescent="0.35">
      <c r="B5190" s="191">
        <v>44195</v>
      </c>
      <c r="C5190" s="72">
        <v>566.99</v>
      </c>
      <c r="D5190" s="192">
        <f t="shared" si="164"/>
        <v>-0.19443339395317116</v>
      </c>
      <c r="E5190">
        <v>-7.1097101829961096E-3</v>
      </c>
      <c r="F5190">
        <v>5187</v>
      </c>
      <c r="G5190">
        <f t="shared" ca="1" si="165"/>
        <v>9.7305175951495938E-3</v>
      </c>
    </row>
    <row r="5191" spans="2:7" x14ac:dyDescent="0.35">
      <c r="B5191" s="191">
        <v>44566</v>
      </c>
      <c r="C5191" s="72">
        <v>703.84</v>
      </c>
      <c r="D5191" s="192">
        <f t="shared" si="164"/>
        <v>62.011638316920326</v>
      </c>
      <c r="E5191">
        <v>-7.109807019523684E-3</v>
      </c>
      <c r="F5191">
        <v>5188</v>
      </c>
      <c r="G5191">
        <f t="shared" ca="1" si="165"/>
        <v>-1.8550245241576002E-2</v>
      </c>
    </row>
    <row r="5192" spans="2:7" x14ac:dyDescent="0.35">
      <c r="B5192" s="191">
        <v>37265</v>
      </c>
      <c r="C5192" s="72">
        <v>11.17</v>
      </c>
      <c r="D5192" s="192">
        <f t="shared" si="164"/>
        <v>-0.27041149575440893</v>
      </c>
      <c r="E5192">
        <v>-7.1111111111110681E-3</v>
      </c>
      <c r="F5192">
        <v>5189</v>
      </c>
      <c r="G5192">
        <f t="shared" ca="1" si="165"/>
        <v>-1.2608784418203766E-2</v>
      </c>
    </row>
    <row r="5193" spans="2:7" x14ac:dyDescent="0.35">
      <c r="B5193" s="191">
        <v>35331</v>
      </c>
      <c r="C5193" s="72">
        <v>15.31</v>
      </c>
      <c r="D5193" s="192">
        <f t="shared" si="164"/>
        <v>0.1014388489208633</v>
      </c>
      <c r="E5193">
        <v>-7.1335927367055518E-3</v>
      </c>
      <c r="F5193">
        <v>5190</v>
      </c>
      <c r="G5193">
        <f t="shared" ca="1" si="165"/>
        <v>2.4272159786023876E-2</v>
      </c>
    </row>
    <row r="5194" spans="2:7" x14ac:dyDescent="0.35">
      <c r="B5194" s="191">
        <v>37035</v>
      </c>
      <c r="C5194" s="72">
        <v>13.9</v>
      </c>
      <c r="D5194" s="192">
        <f t="shared" si="164"/>
        <v>-9.0909090909090828E-2</v>
      </c>
      <c r="E5194">
        <v>-7.1428571428571175E-3</v>
      </c>
      <c r="F5194">
        <v>5191</v>
      </c>
      <c r="G5194">
        <f t="shared" ca="1" si="165"/>
        <v>3.8695763863078728E-2</v>
      </c>
    </row>
    <row r="5195" spans="2:7" x14ac:dyDescent="0.35">
      <c r="B5195" s="191">
        <v>37854</v>
      </c>
      <c r="C5195" s="72">
        <v>15.29</v>
      </c>
      <c r="D5195" s="192">
        <f t="shared" si="164"/>
        <v>-0.83331516406846184</v>
      </c>
      <c r="E5195">
        <v>-7.1428571428572285E-3</v>
      </c>
      <c r="F5195">
        <v>5192</v>
      </c>
      <c r="G5195">
        <f t="shared" ca="1" si="165"/>
        <v>-3.6612454243563886E-3</v>
      </c>
    </row>
    <row r="5196" spans="2:7" x14ac:dyDescent="0.35">
      <c r="B5196" s="191">
        <v>40548</v>
      </c>
      <c r="C5196" s="72">
        <v>91.73</v>
      </c>
      <c r="D5196" s="192">
        <f t="shared" si="164"/>
        <v>0.69337271552519852</v>
      </c>
      <c r="E5196">
        <v>-7.1436302630154547E-3</v>
      </c>
      <c r="F5196">
        <v>5193</v>
      </c>
      <c r="G5196">
        <f t="shared" ca="1" si="165"/>
        <v>-5.500916233890687E-3</v>
      </c>
    </row>
    <row r="5197" spans="2:7" x14ac:dyDescent="0.35">
      <c r="B5197" s="191">
        <v>38923</v>
      </c>
      <c r="C5197" s="72">
        <v>54.17</v>
      </c>
      <c r="D5197" s="192">
        <f t="shared" si="164"/>
        <v>-0.94169877521148593</v>
      </c>
      <c r="E5197">
        <v>-7.1480938416422779E-3</v>
      </c>
      <c r="F5197">
        <v>5194</v>
      </c>
      <c r="G5197">
        <f t="shared" ca="1" si="165"/>
        <v>-1.0245819942243301E-2</v>
      </c>
    </row>
    <row r="5198" spans="2:7" x14ac:dyDescent="0.35">
      <c r="B5198" s="191">
        <v>45274</v>
      </c>
      <c r="C5198" s="72">
        <v>929.14</v>
      </c>
      <c r="D5198" s="192">
        <f t="shared" si="164"/>
        <v>82.630963096309628</v>
      </c>
      <c r="E5198">
        <v>-7.1487342786618058E-3</v>
      </c>
      <c r="F5198">
        <v>5195</v>
      </c>
      <c r="G5198">
        <f t="shared" ca="1" si="165"/>
        <v>-2.5377445239506979E-2</v>
      </c>
    </row>
    <row r="5199" spans="2:7" x14ac:dyDescent="0.35">
      <c r="B5199" s="191">
        <v>37349</v>
      </c>
      <c r="C5199" s="72">
        <v>11.11</v>
      </c>
      <c r="D5199" s="192">
        <f t="shared" si="164"/>
        <v>-0.3844875346260388</v>
      </c>
      <c r="E5199">
        <v>-7.1492403932081894E-3</v>
      </c>
      <c r="F5199">
        <v>5196</v>
      </c>
      <c r="G5199">
        <f t="shared" ca="1" si="165"/>
        <v>7.6909883563855757E-3</v>
      </c>
    </row>
    <row r="5200" spans="2:7" x14ac:dyDescent="0.35">
      <c r="B5200" s="191">
        <v>35180</v>
      </c>
      <c r="C5200" s="72">
        <v>18.05</v>
      </c>
      <c r="D5200" s="192">
        <f t="shared" si="164"/>
        <v>-0.72901966671670926</v>
      </c>
      <c r="E5200">
        <v>-7.1507150715071077E-3</v>
      </c>
      <c r="F5200">
        <v>5197</v>
      </c>
      <c r="G5200">
        <f t="shared" ca="1" si="165"/>
        <v>-2.5473775366486793E-2</v>
      </c>
    </row>
    <row r="5201" spans="2:7" x14ac:dyDescent="0.35">
      <c r="B5201" s="191">
        <v>39547</v>
      </c>
      <c r="C5201" s="72">
        <v>66.61</v>
      </c>
      <c r="D5201" s="192">
        <f t="shared" si="164"/>
        <v>-0.7331864610454637</v>
      </c>
      <c r="E5201">
        <v>-7.154568490087998E-3</v>
      </c>
      <c r="F5201">
        <v>5198</v>
      </c>
      <c r="G5201">
        <f t="shared" ca="1" si="165"/>
        <v>-2.5991409932572689E-2</v>
      </c>
    </row>
    <row r="5202" spans="2:7" x14ac:dyDescent="0.35">
      <c r="B5202" s="191">
        <v>43690</v>
      </c>
      <c r="C5202" s="72">
        <v>249.65</v>
      </c>
      <c r="D5202" s="192">
        <f t="shared" si="164"/>
        <v>3.0939652345031163</v>
      </c>
      <c r="E5202">
        <v>-7.1584808112944431E-3</v>
      </c>
      <c r="F5202">
        <v>5199</v>
      </c>
      <c r="G5202">
        <f t="shared" ca="1" si="165"/>
        <v>-4.1557537151255312E-2</v>
      </c>
    </row>
    <row r="5203" spans="2:7" x14ac:dyDescent="0.35">
      <c r="B5203" s="191">
        <v>38930</v>
      </c>
      <c r="C5203" s="72">
        <v>60.98</v>
      </c>
      <c r="D5203" s="192">
        <f t="shared" si="164"/>
        <v>4.5135623869801078</v>
      </c>
      <c r="E5203">
        <v>-7.1637902963205269E-3</v>
      </c>
      <c r="F5203">
        <v>5200</v>
      </c>
      <c r="G5203">
        <f t="shared" ca="1" si="165"/>
        <v>2.8652322381383287E-2</v>
      </c>
    </row>
    <row r="5204" spans="2:7" x14ac:dyDescent="0.35">
      <c r="B5204" s="191">
        <v>37663</v>
      </c>
      <c r="C5204" s="72">
        <v>11.06</v>
      </c>
      <c r="D5204" s="192">
        <f t="shared" si="164"/>
        <v>9.0497737556560764E-4</v>
      </c>
      <c r="E5204">
        <v>-7.1813285457810183E-3</v>
      </c>
      <c r="F5204">
        <v>5201</v>
      </c>
      <c r="G5204">
        <f t="shared" ca="1" si="165"/>
        <v>2.6631440336315173E-2</v>
      </c>
    </row>
    <row r="5205" spans="2:7" x14ac:dyDescent="0.35">
      <c r="B5205" s="191">
        <v>37343</v>
      </c>
      <c r="C5205" s="72">
        <v>11.05</v>
      </c>
      <c r="D5205" s="192">
        <f t="shared" si="164"/>
        <v>-0.3844011142061281</v>
      </c>
      <c r="E5205">
        <v>-7.1877807726864473E-3</v>
      </c>
      <c r="F5205">
        <v>5202</v>
      </c>
      <c r="G5205">
        <f t="shared" ca="1" si="165"/>
        <v>4.9942399845017367E-2</v>
      </c>
    </row>
    <row r="5206" spans="2:7" x14ac:dyDescent="0.35">
      <c r="B5206" s="191">
        <v>37936</v>
      </c>
      <c r="C5206" s="72">
        <v>17.95</v>
      </c>
      <c r="D5206" s="192">
        <f t="shared" si="164"/>
        <v>0.18325642715886614</v>
      </c>
      <c r="E5206">
        <v>-7.1902654867256333E-3</v>
      </c>
      <c r="F5206">
        <v>5203</v>
      </c>
      <c r="G5206">
        <f t="shared" ca="1" si="165"/>
        <v>8.5362240206847771E-3</v>
      </c>
    </row>
    <row r="5207" spans="2:7" x14ac:dyDescent="0.35">
      <c r="B5207" s="191">
        <v>36041</v>
      </c>
      <c r="C5207" s="72">
        <v>15.17</v>
      </c>
      <c r="D5207" s="192">
        <f t="shared" si="164"/>
        <v>-0.98540925266903912</v>
      </c>
      <c r="E5207">
        <v>-7.1989528795811664E-3</v>
      </c>
      <c r="F5207">
        <v>5204</v>
      </c>
      <c r="G5207">
        <f t="shared" ca="1" si="165"/>
        <v>-1.7759498394860122E-2</v>
      </c>
    </row>
    <row r="5208" spans="2:7" x14ac:dyDescent="0.35">
      <c r="B5208" s="191">
        <v>46108</v>
      </c>
      <c r="C5208" s="72">
        <v>1039.7</v>
      </c>
      <c r="D5208" s="192">
        <f t="shared" si="164"/>
        <v>8.4346642468239565</v>
      </c>
      <c r="E5208">
        <v>-7.199877773958141E-3</v>
      </c>
      <c r="F5208">
        <v>5205</v>
      </c>
      <c r="G5208">
        <f t="shared" ca="1" si="165"/>
        <v>2.1907784561871712E-2</v>
      </c>
    </row>
    <row r="5209" spans="2:7" x14ac:dyDescent="0.35">
      <c r="B5209" s="191">
        <v>41352</v>
      </c>
      <c r="C5209" s="72">
        <v>110.2</v>
      </c>
      <c r="D5209" s="192">
        <f t="shared" si="164"/>
        <v>9</v>
      </c>
      <c r="E5209">
        <v>-7.2072072072071336E-3</v>
      </c>
      <c r="F5209">
        <v>5206</v>
      </c>
      <c r="G5209">
        <f t="shared" ca="1" si="165"/>
        <v>-1.2233623612260318E-2</v>
      </c>
    </row>
    <row r="5210" spans="2:7" x14ac:dyDescent="0.35">
      <c r="B5210" s="191">
        <v>37489</v>
      </c>
      <c r="C5210" s="72">
        <v>11.02</v>
      </c>
      <c r="D5210" s="192">
        <f t="shared" si="164"/>
        <v>9.0826521344222755E-4</v>
      </c>
      <c r="E5210">
        <v>-7.2072072072072446E-3</v>
      </c>
      <c r="F5210">
        <v>5207</v>
      </c>
      <c r="G5210">
        <f t="shared" ca="1" si="165"/>
        <v>-2.318085829954375E-2</v>
      </c>
    </row>
    <row r="5211" spans="2:7" x14ac:dyDescent="0.35">
      <c r="B5211" s="191">
        <v>37368</v>
      </c>
      <c r="C5211" s="72">
        <v>11.01</v>
      </c>
      <c r="D5211" s="192">
        <f t="shared" si="164"/>
        <v>-0.71402597402597401</v>
      </c>
      <c r="E5211">
        <v>-7.2137060414788623E-3</v>
      </c>
      <c r="F5211">
        <v>5208</v>
      </c>
      <c r="G5211">
        <f t="shared" ca="1" si="165"/>
        <v>1.9758635339899251E-2</v>
      </c>
    </row>
    <row r="5212" spans="2:7" x14ac:dyDescent="0.35">
      <c r="B5212" s="191">
        <v>38406</v>
      </c>
      <c r="C5212" s="72">
        <v>38.5</v>
      </c>
      <c r="D5212" s="192">
        <f t="shared" si="164"/>
        <v>-0.82461734693877553</v>
      </c>
      <c r="E5212">
        <v>-7.2202166064981865E-3</v>
      </c>
      <c r="F5212">
        <v>5209</v>
      </c>
      <c r="G5212">
        <f t="shared" ca="1" si="165"/>
        <v>1.5246101097972637E-2</v>
      </c>
    </row>
    <row r="5213" spans="2:7" x14ac:dyDescent="0.35">
      <c r="B5213" s="191">
        <v>43343</v>
      </c>
      <c r="C5213" s="72">
        <v>219.52</v>
      </c>
      <c r="D5213" s="192">
        <f t="shared" si="164"/>
        <v>15</v>
      </c>
      <c r="E5213">
        <v>-7.2358900144717797E-3</v>
      </c>
      <c r="F5213">
        <v>5210</v>
      </c>
      <c r="G5213">
        <f t="shared" ca="1" si="165"/>
        <v>1.0776806729532648E-2</v>
      </c>
    </row>
    <row r="5214" spans="2:7" x14ac:dyDescent="0.35">
      <c r="B5214" s="191">
        <v>35562</v>
      </c>
      <c r="C5214" s="72">
        <v>13.72</v>
      </c>
      <c r="D5214" s="192">
        <f t="shared" si="164"/>
        <v>0.66707168894289182</v>
      </c>
      <c r="E5214">
        <v>-7.2358900144717797E-3</v>
      </c>
      <c r="F5214">
        <v>5211</v>
      </c>
      <c r="G5214">
        <f t="shared" ca="1" si="165"/>
        <v>2.0871543467915459E-2</v>
      </c>
    </row>
    <row r="5215" spans="2:7" x14ac:dyDescent="0.35">
      <c r="B5215" s="191">
        <v>37168</v>
      </c>
      <c r="C5215" s="72">
        <v>8.23</v>
      </c>
      <c r="D5215" s="192">
        <f t="shared" si="164"/>
        <v>-0.95674113009198425</v>
      </c>
      <c r="E5215">
        <v>-7.2376357056693763E-3</v>
      </c>
      <c r="F5215">
        <v>5212</v>
      </c>
      <c r="G5215">
        <f t="shared" ca="1" si="165"/>
        <v>2.9848198538229224E-2</v>
      </c>
    </row>
    <row r="5216" spans="2:7" x14ac:dyDescent="0.35">
      <c r="B5216" s="191">
        <v>43012</v>
      </c>
      <c r="C5216" s="72">
        <v>190.25</v>
      </c>
      <c r="D5216" s="192">
        <f t="shared" si="164"/>
        <v>-0.34997266639333058</v>
      </c>
      <c r="E5216">
        <v>-7.2531830515549789E-3</v>
      </c>
      <c r="F5216">
        <v>5213</v>
      </c>
      <c r="G5216">
        <f t="shared" ca="1" si="165"/>
        <v>4.7214586327779607E-3</v>
      </c>
    </row>
    <row r="5217" spans="2:7" x14ac:dyDescent="0.35">
      <c r="B5217" s="191">
        <v>43109</v>
      </c>
      <c r="C5217" s="72">
        <v>292.68</v>
      </c>
      <c r="D5217" s="192">
        <f t="shared" si="164"/>
        <v>3.2801988885639082</v>
      </c>
      <c r="E5217">
        <v>-7.2586663048639366E-3</v>
      </c>
      <c r="F5217">
        <v>5214</v>
      </c>
      <c r="G5217">
        <f t="shared" ca="1" si="165"/>
        <v>-2.0970877358279662E-2</v>
      </c>
    </row>
    <row r="5218" spans="2:7" x14ac:dyDescent="0.35">
      <c r="B5218" s="191">
        <v>38706</v>
      </c>
      <c r="C5218" s="72">
        <v>68.38</v>
      </c>
      <c r="D5218" s="192">
        <f t="shared" si="164"/>
        <v>1.1713030746705044E-3</v>
      </c>
      <c r="E5218">
        <v>-7.2590011614401817E-3</v>
      </c>
      <c r="F5218">
        <v>5215</v>
      </c>
      <c r="G5218">
        <f t="shared" ca="1" si="165"/>
        <v>4.5910460254905893E-3</v>
      </c>
    </row>
    <row r="5219" spans="2:7" x14ac:dyDescent="0.35">
      <c r="B5219" s="191">
        <v>40868</v>
      </c>
      <c r="C5219" s="72">
        <v>68.3</v>
      </c>
      <c r="D5219" s="192">
        <f t="shared" si="164"/>
        <v>-0.91377569055193653</v>
      </c>
      <c r="E5219">
        <v>-7.2674418604651292E-3</v>
      </c>
      <c r="F5219">
        <v>5216</v>
      </c>
      <c r="G5219">
        <f t="shared" ca="1" si="165"/>
        <v>-1.2368349026964806E-2</v>
      </c>
    </row>
    <row r="5220" spans="2:7" x14ac:dyDescent="0.35">
      <c r="B5220" s="191">
        <v>44812</v>
      </c>
      <c r="C5220" s="72">
        <v>792.12</v>
      </c>
      <c r="D5220" s="192">
        <f t="shared" si="164"/>
        <v>5.6676767676767676</v>
      </c>
      <c r="E5220">
        <v>-7.2688991377580781E-3</v>
      </c>
      <c r="F5220">
        <v>5217</v>
      </c>
      <c r="G5220">
        <f t="shared" ca="1" si="165"/>
        <v>3.8341923400470261E-2</v>
      </c>
    </row>
    <row r="5221" spans="2:7" x14ac:dyDescent="0.35">
      <c r="B5221" s="191">
        <v>42188</v>
      </c>
      <c r="C5221" s="72">
        <v>118.8</v>
      </c>
      <c r="D5221" s="192">
        <f t="shared" si="164"/>
        <v>9.8791208791208796</v>
      </c>
      <c r="E5221">
        <v>-7.2699924793181436E-3</v>
      </c>
      <c r="F5221">
        <v>5218</v>
      </c>
      <c r="G5221">
        <f t="shared" ca="1" si="165"/>
        <v>-4.9951466138989046E-3</v>
      </c>
    </row>
    <row r="5222" spans="2:7" x14ac:dyDescent="0.35">
      <c r="B5222" s="191">
        <v>37491</v>
      </c>
      <c r="C5222" s="72">
        <v>10.92</v>
      </c>
      <c r="D5222" s="192">
        <f t="shared" si="164"/>
        <v>-0.96151541850220268</v>
      </c>
      <c r="E5222">
        <v>-7.2727272727273196E-3</v>
      </c>
      <c r="F5222">
        <v>5219</v>
      </c>
      <c r="G5222">
        <f t="shared" ca="1" si="165"/>
        <v>-1.3348069027417052E-2</v>
      </c>
    </row>
    <row r="5223" spans="2:7" x14ac:dyDescent="0.35">
      <c r="B5223" s="191">
        <v>43791</v>
      </c>
      <c r="C5223" s="72">
        <v>283.75</v>
      </c>
      <c r="D5223" s="192">
        <f t="shared" si="164"/>
        <v>4.0751207297442322</v>
      </c>
      <c r="E5223">
        <v>-7.2770527936185658E-3</v>
      </c>
      <c r="F5223">
        <v>5220</v>
      </c>
      <c r="G5223">
        <f t="shared" ca="1" si="165"/>
        <v>-1.5977011830118307E-2</v>
      </c>
    </row>
    <row r="5224" spans="2:7" x14ac:dyDescent="0.35">
      <c r="B5224" s="191">
        <v>38978</v>
      </c>
      <c r="C5224" s="72">
        <v>55.91</v>
      </c>
      <c r="D5224" s="192">
        <f t="shared" si="164"/>
        <v>4.1340679522497696</v>
      </c>
      <c r="E5224">
        <v>-7.2798295454545858E-3</v>
      </c>
      <c r="F5224">
        <v>5221</v>
      </c>
      <c r="G5224">
        <f t="shared" ca="1" si="165"/>
        <v>-1.0659872823117933E-3</v>
      </c>
    </row>
    <row r="5225" spans="2:7" x14ac:dyDescent="0.35">
      <c r="B5225" s="191">
        <v>37650</v>
      </c>
      <c r="C5225" s="72">
        <v>10.89</v>
      </c>
      <c r="D5225" s="192">
        <f t="shared" si="164"/>
        <v>0.33619631901840497</v>
      </c>
      <c r="E5225">
        <v>-7.2926162260711358E-3</v>
      </c>
      <c r="F5225">
        <v>5222</v>
      </c>
      <c r="G5225">
        <f t="shared" ca="1" si="165"/>
        <v>1.5507363759397144E-2</v>
      </c>
    </row>
    <row r="5226" spans="2:7" x14ac:dyDescent="0.35">
      <c r="B5226" s="191">
        <v>37172</v>
      </c>
      <c r="C5226" s="72">
        <v>8.15</v>
      </c>
      <c r="D5226" s="192">
        <f t="shared" si="164"/>
        <v>-0.90155815919797078</v>
      </c>
      <c r="E5226">
        <v>-7.3081607795372205E-3</v>
      </c>
      <c r="F5226">
        <v>5223</v>
      </c>
      <c r="G5226">
        <f t="shared" ca="1" si="165"/>
        <v>-3.2787023804030903E-2</v>
      </c>
    </row>
    <row r="5227" spans="2:7" x14ac:dyDescent="0.35">
      <c r="B5227" s="191">
        <v>40196</v>
      </c>
      <c r="C5227" s="72">
        <v>82.79</v>
      </c>
      <c r="D5227" s="192">
        <f t="shared" si="164"/>
        <v>-0.56086564472497735</v>
      </c>
      <c r="E5227">
        <v>-7.314148681055177E-3</v>
      </c>
      <c r="F5227">
        <v>5224</v>
      </c>
      <c r="G5227">
        <f t="shared" ca="1" si="165"/>
        <v>-1.07346257137202E-2</v>
      </c>
    </row>
    <row r="5228" spans="2:7" x14ac:dyDescent="0.35">
      <c r="B5228" s="191">
        <v>43031</v>
      </c>
      <c r="C5228" s="72">
        <v>188.53</v>
      </c>
      <c r="D5228" s="192">
        <f t="shared" si="164"/>
        <v>-0.83663477869051328</v>
      </c>
      <c r="E5228">
        <v>-7.318871103622504E-3</v>
      </c>
      <c r="F5228">
        <v>5225</v>
      </c>
      <c r="G5228">
        <f t="shared" ca="1" si="165"/>
        <v>6.35864533231919E-3</v>
      </c>
    </row>
    <row r="5229" spans="2:7" x14ac:dyDescent="0.35">
      <c r="B5229" s="191">
        <v>45992</v>
      </c>
      <c r="C5229" s="72">
        <v>1154.04</v>
      </c>
      <c r="D5229" s="192">
        <f t="shared" si="164"/>
        <v>29.505947660586838</v>
      </c>
      <c r="E5229">
        <v>-7.3286540049545268E-3</v>
      </c>
      <c r="F5229">
        <v>5226</v>
      </c>
      <c r="G5229">
        <f t="shared" ca="1" si="165"/>
        <v>-3.6140496922671141E-3</v>
      </c>
    </row>
    <row r="5230" spans="2:7" x14ac:dyDescent="0.35">
      <c r="B5230" s="191">
        <v>38449</v>
      </c>
      <c r="C5230" s="72">
        <v>37.83</v>
      </c>
      <c r="D5230" s="192">
        <f t="shared" si="164"/>
        <v>0.40111111111111097</v>
      </c>
      <c r="E5230">
        <v>-7.3471529782209721E-3</v>
      </c>
      <c r="F5230">
        <v>5227</v>
      </c>
      <c r="G5230">
        <f t="shared" ca="1" si="165"/>
        <v>3.4169193879631972E-2</v>
      </c>
    </row>
    <row r="5231" spans="2:7" x14ac:dyDescent="0.35">
      <c r="B5231" s="191">
        <v>35682</v>
      </c>
      <c r="C5231" s="72">
        <v>27</v>
      </c>
      <c r="D5231" s="192">
        <f t="shared" si="164"/>
        <v>-0.79946524064171121</v>
      </c>
      <c r="E5231">
        <v>-7.3529411764705621E-3</v>
      </c>
      <c r="F5231">
        <v>5228</v>
      </c>
      <c r="G5231">
        <f t="shared" ca="1" si="165"/>
        <v>-2.2997979081923231E-3</v>
      </c>
    </row>
    <row r="5232" spans="2:7" x14ac:dyDescent="0.35">
      <c r="B5232" s="191">
        <v>41885</v>
      </c>
      <c r="C5232" s="72">
        <v>134.63999999999999</v>
      </c>
      <c r="D5232" s="192">
        <f t="shared" si="164"/>
        <v>0.92562929061784871</v>
      </c>
      <c r="E5232">
        <v>-7.3724565025066191E-3</v>
      </c>
      <c r="F5232">
        <v>5229</v>
      </c>
      <c r="G5232">
        <f t="shared" ca="1" si="165"/>
        <v>-1.521142769225149E-2</v>
      </c>
    </row>
    <row r="5233" spans="2:7" x14ac:dyDescent="0.35">
      <c r="B5233" s="191">
        <v>40092</v>
      </c>
      <c r="C5233" s="72">
        <v>69.92</v>
      </c>
      <c r="D5233" s="192">
        <f t="shared" si="164"/>
        <v>-0.72621191949252095</v>
      </c>
      <c r="E5233">
        <v>-7.3821692220328305E-3</v>
      </c>
      <c r="F5233">
        <v>5230</v>
      </c>
      <c r="G5233">
        <f t="shared" ca="1" si="165"/>
        <v>3.5192581597071741E-3</v>
      </c>
    </row>
    <row r="5234" spans="2:7" x14ac:dyDescent="0.35">
      <c r="B5234" s="191">
        <v>43650</v>
      </c>
      <c r="C5234" s="72">
        <v>255.38</v>
      </c>
      <c r="D5234" s="192">
        <f t="shared" si="164"/>
        <v>22.756279069767441</v>
      </c>
      <c r="E5234">
        <v>-7.3849502487561836E-3</v>
      </c>
      <c r="F5234">
        <v>5231</v>
      </c>
      <c r="G5234">
        <f t="shared" ca="1" si="165"/>
        <v>8.3985632881753564E-3</v>
      </c>
    </row>
    <row r="5235" spans="2:7" x14ac:dyDescent="0.35">
      <c r="B5235" s="191">
        <v>37504</v>
      </c>
      <c r="C5235" s="72">
        <v>10.75</v>
      </c>
      <c r="D5235" s="192">
        <f t="shared" si="164"/>
        <v>-0.63633288227334228</v>
      </c>
      <c r="E5235">
        <v>-7.3868882733149066E-3</v>
      </c>
      <c r="F5235">
        <v>5232</v>
      </c>
      <c r="G5235">
        <f t="shared" ca="1" si="165"/>
        <v>2.1674216122161923E-3</v>
      </c>
    </row>
    <row r="5236" spans="2:7" x14ac:dyDescent="0.35">
      <c r="B5236" s="191">
        <v>38230</v>
      </c>
      <c r="C5236" s="72">
        <v>29.56</v>
      </c>
      <c r="D5236" s="192">
        <f t="shared" si="164"/>
        <v>-0.76841115637731117</v>
      </c>
      <c r="E5236">
        <v>-7.3875083948959919E-3</v>
      </c>
      <c r="F5236">
        <v>5233</v>
      </c>
      <c r="G5236">
        <f t="shared" ca="1" si="165"/>
        <v>-2.5700847580522631E-3</v>
      </c>
    </row>
    <row r="5237" spans="2:7" x14ac:dyDescent="0.35">
      <c r="B5237" s="191">
        <v>41761</v>
      </c>
      <c r="C5237" s="72">
        <v>127.64</v>
      </c>
      <c r="D5237" s="192">
        <f t="shared" si="164"/>
        <v>-0.28013084428402235</v>
      </c>
      <c r="E5237">
        <v>-7.3878217590792605E-3</v>
      </c>
      <c r="F5237">
        <v>5234</v>
      </c>
      <c r="G5237">
        <f t="shared" ca="1" si="165"/>
        <v>2.0314028642438437E-2</v>
      </c>
    </row>
    <row r="5238" spans="2:7" x14ac:dyDescent="0.35">
      <c r="B5238" s="191">
        <v>43518</v>
      </c>
      <c r="C5238" s="72">
        <v>177.31</v>
      </c>
      <c r="D5238" s="192">
        <f t="shared" si="164"/>
        <v>-0.18511880141550618</v>
      </c>
      <c r="E5238">
        <v>-7.3895762190001602E-3</v>
      </c>
      <c r="F5238">
        <v>5235</v>
      </c>
      <c r="G5238">
        <f t="shared" ca="1" si="165"/>
        <v>-2.1653485038491071E-3</v>
      </c>
    </row>
    <row r="5239" spans="2:7" x14ac:dyDescent="0.35">
      <c r="B5239" s="191">
        <v>43052</v>
      </c>
      <c r="C5239" s="72">
        <v>217.59</v>
      </c>
      <c r="D5239" s="192">
        <f t="shared" si="164"/>
        <v>-9.9379139072847678E-2</v>
      </c>
      <c r="E5239">
        <v>-7.3901738059395372E-3</v>
      </c>
      <c r="F5239">
        <v>5236</v>
      </c>
      <c r="G5239">
        <f t="shared" ca="1" si="165"/>
        <v>1.2580001638935381E-2</v>
      </c>
    </row>
    <row r="5240" spans="2:7" x14ac:dyDescent="0.35">
      <c r="B5240" s="191">
        <v>43664</v>
      </c>
      <c r="C5240" s="72">
        <v>241.6</v>
      </c>
      <c r="D5240" s="192">
        <f t="shared" si="164"/>
        <v>1.9575223405557596</v>
      </c>
      <c r="E5240">
        <v>-7.395234182415833E-3</v>
      </c>
      <c r="F5240">
        <v>5237</v>
      </c>
      <c r="G5240">
        <f t="shared" ca="1" si="165"/>
        <v>-4.3644379686646317E-3</v>
      </c>
    </row>
    <row r="5241" spans="2:7" x14ac:dyDescent="0.35">
      <c r="B5241" s="191">
        <v>40665</v>
      </c>
      <c r="C5241" s="72">
        <v>81.69</v>
      </c>
      <c r="D5241" s="192">
        <f t="shared" si="164"/>
        <v>-0.88203780450823821</v>
      </c>
      <c r="E5241">
        <v>-7.4119076549210572E-3</v>
      </c>
      <c r="F5241">
        <v>5238</v>
      </c>
      <c r="G5241">
        <f t="shared" ca="1" si="165"/>
        <v>1.7115413599870125E-2</v>
      </c>
    </row>
    <row r="5242" spans="2:7" x14ac:dyDescent="0.35">
      <c r="B5242" s="191">
        <v>44980</v>
      </c>
      <c r="C5242" s="72">
        <v>692.51</v>
      </c>
      <c r="D5242" s="192">
        <f t="shared" si="164"/>
        <v>-6.6005799447029556E-2</v>
      </c>
      <c r="E5242">
        <v>-7.4245008528144307E-3</v>
      </c>
      <c r="F5242">
        <v>5239</v>
      </c>
      <c r="G5242">
        <f t="shared" ca="1" si="165"/>
        <v>1.0807930363874492E-2</v>
      </c>
    </row>
    <row r="5243" spans="2:7" x14ac:dyDescent="0.35">
      <c r="B5243" s="191">
        <v>44531</v>
      </c>
      <c r="C5243" s="72">
        <v>741.45</v>
      </c>
      <c r="D5243" s="192">
        <f t="shared" si="164"/>
        <v>25.518240343347639</v>
      </c>
      <c r="E5243">
        <v>-7.4430061177225282E-3</v>
      </c>
      <c r="F5243">
        <v>5240</v>
      </c>
      <c r="G5243">
        <f t="shared" ca="1" si="165"/>
        <v>-3.6826640519933202E-3</v>
      </c>
    </row>
    <row r="5244" spans="2:7" x14ac:dyDescent="0.35">
      <c r="B5244" s="191">
        <v>38217</v>
      </c>
      <c r="C5244" s="72">
        <v>27.96</v>
      </c>
      <c r="D5244" s="192">
        <f t="shared" si="164"/>
        <v>-0.97351445053852059</v>
      </c>
      <c r="E5244">
        <v>-7.4547390841320782E-3</v>
      </c>
      <c r="F5244">
        <v>5241</v>
      </c>
      <c r="G5244">
        <f t="shared" ca="1" si="165"/>
        <v>-5.5911018620927082E-3</v>
      </c>
    </row>
    <row r="5245" spans="2:7" x14ac:dyDescent="0.35">
      <c r="B5245" s="191">
        <v>45874</v>
      </c>
      <c r="C5245" s="72">
        <v>1055.67</v>
      </c>
      <c r="D5245" s="192">
        <f t="shared" si="164"/>
        <v>-0.10386832253847522</v>
      </c>
      <c r="E5245">
        <v>-7.455810455058165E-3</v>
      </c>
      <c r="F5245">
        <v>5242</v>
      </c>
      <c r="G5245">
        <f t="shared" ca="1" si="165"/>
        <v>1.766539030862806E-2</v>
      </c>
    </row>
    <row r="5246" spans="2:7" x14ac:dyDescent="0.35">
      <c r="B5246" s="191">
        <v>45527</v>
      </c>
      <c r="C5246" s="72">
        <v>1178.03</v>
      </c>
      <c r="D5246" s="192">
        <f t="shared" si="164"/>
        <v>4.7808375137865955E-2</v>
      </c>
      <c r="E5246">
        <v>-7.464887226280581E-3</v>
      </c>
      <c r="F5246">
        <v>5243</v>
      </c>
      <c r="G5246">
        <f t="shared" ca="1" si="165"/>
        <v>-3.3945566641075502E-2</v>
      </c>
    </row>
    <row r="5247" spans="2:7" x14ac:dyDescent="0.35">
      <c r="B5247" s="191">
        <v>45482</v>
      </c>
      <c r="C5247" s="72">
        <v>1124.28</v>
      </c>
      <c r="D5247" s="192">
        <f t="shared" si="164"/>
        <v>0.9978320746334961</v>
      </c>
      <c r="E5247">
        <v>-7.477378062237916E-3</v>
      </c>
      <c r="F5247">
        <v>5244</v>
      </c>
      <c r="G5247">
        <f t="shared" ca="1" si="165"/>
        <v>-3.1678306072453692E-2</v>
      </c>
    </row>
    <row r="5248" spans="2:7" x14ac:dyDescent="0.35">
      <c r="B5248" s="191">
        <v>44196</v>
      </c>
      <c r="C5248" s="72">
        <v>562.75</v>
      </c>
      <c r="D5248" s="192">
        <f t="shared" si="164"/>
        <v>-0.51914039135264467</v>
      </c>
      <c r="E5248">
        <v>-7.4780860332633869E-3</v>
      </c>
      <c r="F5248">
        <v>5245</v>
      </c>
      <c r="G5248">
        <f t="shared" ca="1" si="165"/>
        <v>-3.4702643356645893E-3</v>
      </c>
    </row>
    <row r="5249" spans="2:7" x14ac:dyDescent="0.35">
      <c r="B5249" s="191">
        <v>46041</v>
      </c>
      <c r="C5249" s="72">
        <v>1170.3</v>
      </c>
      <c r="D5249" s="192">
        <f t="shared" si="164"/>
        <v>0.96504130566189805</v>
      </c>
      <c r="E5249">
        <v>-7.480154691634433E-3</v>
      </c>
      <c r="F5249">
        <v>5246</v>
      </c>
      <c r="G5249">
        <f t="shared" ca="1" si="165"/>
        <v>-3.3493385258636711E-3</v>
      </c>
    </row>
    <row r="5250" spans="2:7" x14ac:dyDescent="0.35">
      <c r="B5250" s="191">
        <v>44208</v>
      </c>
      <c r="C5250" s="72">
        <v>595.55999999999995</v>
      </c>
      <c r="D5250" s="192">
        <f t="shared" si="164"/>
        <v>14.501301405517957</v>
      </c>
      <c r="E5250">
        <v>-7.4827097741855253E-3</v>
      </c>
      <c r="F5250">
        <v>5247</v>
      </c>
      <c r="G5250">
        <f t="shared" ca="1" si="165"/>
        <v>-2.3399437404230134E-2</v>
      </c>
    </row>
    <row r="5251" spans="2:7" x14ac:dyDescent="0.35">
      <c r="B5251" s="191">
        <v>39778</v>
      </c>
      <c r="C5251" s="72">
        <v>38.42</v>
      </c>
      <c r="D5251" s="192">
        <f t="shared" si="164"/>
        <v>-0.96557224273271447</v>
      </c>
      <c r="E5251">
        <v>-7.4916042366313107E-3</v>
      </c>
      <c r="F5251">
        <v>5248</v>
      </c>
      <c r="G5251">
        <f t="shared" ca="1" si="165"/>
        <v>-2.717105198013194E-3</v>
      </c>
    </row>
    <row r="5252" spans="2:7" x14ac:dyDescent="0.35">
      <c r="B5252" s="191">
        <v>46055</v>
      </c>
      <c r="C5252" s="72">
        <v>1115.96</v>
      </c>
      <c r="D5252" s="192">
        <f t="shared" ref="D5252:D5315" si="166">C5252/C5253-1</f>
        <v>1.7198635145015841</v>
      </c>
      <c r="E5252">
        <v>-7.4973985894574158E-3</v>
      </c>
      <c r="F5252">
        <v>5249</v>
      </c>
      <c r="G5252">
        <f t="shared" ca="1" si="165"/>
        <v>-4.3822448284364768E-2</v>
      </c>
    </row>
    <row r="5253" spans="2:7" x14ac:dyDescent="0.35">
      <c r="B5253" s="191">
        <v>44022</v>
      </c>
      <c r="C5253" s="72">
        <v>410.3</v>
      </c>
      <c r="D5253" s="192">
        <f t="shared" si="166"/>
        <v>-0.43222074615299455</v>
      </c>
      <c r="E5253">
        <v>-7.498790517658338E-3</v>
      </c>
      <c r="F5253">
        <v>5250</v>
      </c>
      <c r="G5253">
        <f t="shared" ref="G5253:G5316" ca="1" si="167">_xlfn.NORM.INV(RAND(),M$5,M$6)</f>
        <v>8.799401614807436E-3</v>
      </c>
    </row>
    <row r="5254" spans="2:7" x14ac:dyDescent="0.35">
      <c r="B5254" s="191">
        <v>44942</v>
      </c>
      <c r="C5254" s="72">
        <v>722.64</v>
      </c>
      <c r="D5254" s="192">
        <f t="shared" si="166"/>
        <v>5.8283095530567888</v>
      </c>
      <c r="E5254">
        <v>-7.4989699217140604E-3</v>
      </c>
      <c r="F5254">
        <v>5251</v>
      </c>
      <c r="G5254">
        <f t="shared" ca="1" si="167"/>
        <v>3.3235858690721119E-2</v>
      </c>
    </row>
    <row r="5255" spans="2:7" x14ac:dyDescent="0.35">
      <c r="B5255" s="191">
        <v>42527</v>
      </c>
      <c r="C5255" s="72">
        <v>105.83</v>
      </c>
      <c r="D5255" s="192">
        <f t="shared" si="166"/>
        <v>-0.16471981057616425</v>
      </c>
      <c r="E5255">
        <v>-7.5025790115351709E-3</v>
      </c>
      <c r="F5255">
        <v>5252</v>
      </c>
      <c r="G5255">
        <f t="shared" ca="1" si="167"/>
        <v>-1.5071121148988209E-2</v>
      </c>
    </row>
    <row r="5256" spans="2:7" x14ac:dyDescent="0.35">
      <c r="B5256" s="191">
        <v>42156</v>
      </c>
      <c r="C5256" s="72">
        <v>126.7</v>
      </c>
      <c r="D5256" s="192">
        <f t="shared" si="166"/>
        <v>-0.83105765640834184</v>
      </c>
      <c r="E5256">
        <v>-7.5199749334168287E-3</v>
      </c>
      <c r="F5256">
        <v>5253</v>
      </c>
      <c r="G5256">
        <f t="shared" ca="1" si="167"/>
        <v>4.9679731115529153E-2</v>
      </c>
    </row>
    <row r="5257" spans="2:7" x14ac:dyDescent="0.35">
      <c r="B5257" s="191">
        <v>45050</v>
      </c>
      <c r="C5257" s="72">
        <v>749.96</v>
      </c>
      <c r="D5257" s="192">
        <f t="shared" si="166"/>
        <v>6.1282197509742424</v>
      </c>
      <c r="E5257">
        <v>-7.5430749278775355E-3</v>
      </c>
      <c r="F5257">
        <v>5254</v>
      </c>
      <c r="G5257">
        <f t="shared" ca="1" si="167"/>
        <v>-1.038411435520019E-2</v>
      </c>
    </row>
    <row r="5258" spans="2:7" x14ac:dyDescent="0.35">
      <c r="B5258" s="191">
        <v>42516</v>
      </c>
      <c r="C5258" s="72">
        <v>105.21</v>
      </c>
      <c r="D5258" s="192">
        <f t="shared" si="166"/>
        <v>-0.81769190781493672</v>
      </c>
      <c r="E5258">
        <v>-7.5464578813320138E-3</v>
      </c>
      <c r="F5258">
        <v>5255</v>
      </c>
      <c r="G5258">
        <f t="shared" ca="1" si="167"/>
        <v>-3.6380319087332192E-3</v>
      </c>
    </row>
    <row r="5259" spans="2:7" x14ac:dyDescent="0.35">
      <c r="B5259" s="191">
        <v>44202</v>
      </c>
      <c r="C5259" s="72">
        <v>577.1</v>
      </c>
      <c r="D5259" s="192">
        <f t="shared" si="166"/>
        <v>-0.39272447938041266</v>
      </c>
      <c r="E5259">
        <v>-7.5495709298526448E-3</v>
      </c>
      <c r="F5259">
        <v>5256</v>
      </c>
      <c r="G5259">
        <f t="shared" ca="1" si="167"/>
        <v>-1.6408422107112516E-2</v>
      </c>
    </row>
    <row r="5260" spans="2:7" x14ac:dyDescent="0.35">
      <c r="B5260" s="191">
        <v>45670</v>
      </c>
      <c r="C5260" s="72">
        <v>950.31</v>
      </c>
      <c r="D5260" s="192">
        <f t="shared" si="166"/>
        <v>102.29456521739131</v>
      </c>
      <c r="E5260">
        <v>-7.5505984084216493E-3</v>
      </c>
      <c r="F5260">
        <v>5257</v>
      </c>
      <c r="G5260">
        <f t="shared" ca="1" si="167"/>
        <v>-1.1572884249558915E-2</v>
      </c>
    </row>
    <row r="5261" spans="2:7" x14ac:dyDescent="0.35">
      <c r="B5261" s="191">
        <v>37188</v>
      </c>
      <c r="C5261" s="72">
        <v>9.1999999999999993</v>
      </c>
      <c r="D5261" s="192">
        <f t="shared" si="166"/>
        <v>-0.98825091949325705</v>
      </c>
      <c r="E5261">
        <v>-7.5512405609493571E-3</v>
      </c>
      <c r="F5261">
        <v>5258</v>
      </c>
      <c r="G5261">
        <f t="shared" ca="1" si="167"/>
        <v>-2.1355801040317833E-2</v>
      </c>
    </row>
    <row r="5262" spans="2:7" x14ac:dyDescent="0.35">
      <c r="B5262" s="191">
        <v>45086</v>
      </c>
      <c r="C5262" s="72">
        <v>783.04</v>
      </c>
      <c r="D5262" s="192">
        <f t="shared" si="166"/>
        <v>0.5134424708633718</v>
      </c>
      <c r="E5262">
        <v>-7.5538656527249781E-3</v>
      </c>
      <c r="F5262">
        <v>5259</v>
      </c>
      <c r="G5262">
        <f t="shared" ca="1" si="167"/>
        <v>8.400331775402621E-3</v>
      </c>
    </row>
    <row r="5263" spans="2:7" x14ac:dyDescent="0.35">
      <c r="B5263" s="191">
        <v>44089</v>
      </c>
      <c r="C5263" s="72">
        <v>517.39</v>
      </c>
      <c r="D5263" s="192">
        <f t="shared" si="166"/>
        <v>-0.53131992064714251</v>
      </c>
      <c r="E5263">
        <v>-7.5956651002206943E-3</v>
      </c>
      <c r="F5263">
        <v>5260</v>
      </c>
      <c r="G5263">
        <f t="shared" ca="1" si="167"/>
        <v>-1.9189186793116084E-2</v>
      </c>
    </row>
    <row r="5264" spans="2:7" x14ac:dyDescent="0.35">
      <c r="B5264" s="191">
        <v>45331</v>
      </c>
      <c r="C5264" s="72">
        <v>1103.93</v>
      </c>
      <c r="D5264" s="192">
        <f t="shared" si="166"/>
        <v>13.087927514037775</v>
      </c>
      <c r="E5264">
        <v>-7.5963249968535873E-3</v>
      </c>
      <c r="F5264">
        <v>5261</v>
      </c>
      <c r="G5264">
        <f t="shared" ca="1" si="167"/>
        <v>3.8436141560570973E-3</v>
      </c>
    </row>
    <row r="5265" spans="2:7" x14ac:dyDescent="0.35">
      <c r="B5265" s="191">
        <v>40200</v>
      </c>
      <c r="C5265" s="72">
        <v>78.36</v>
      </c>
      <c r="D5265" s="192">
        <f t="shared" si="166"/>
        <v>-0.73683503492745839</v>
      </c>
      <c r="E5265">
        <v>-7.5987841945287515E-3</v>
      </c>
      <c r="F5265">
        <v>5262</v>
      </c>
      <c r="G5265">
        <f t="shared" ca="1" si="167"/>
        <v>-4.2920835398354432E-3</v>
      </c>
    </row>
    <row r="5266" spans="2:7" x14ac:dyDescent="0.35">
      <c r="B5266" s="191">
        <v>43802</v>
      </c>
      <c r="C5266" s="72">
        <v>297.76</v>
      </c>
      <c r="D5266" s="192">
        <f t="shared" si="166"/>
        <v>18.02619808306709</v>
      </c>
      <c r="E5266">
        <v>-7.598986801759855E-3</v>
      </c>
      <c r="F5266">
        <v>5263</v>
      </c>
      <c r="G5266">
        <f t="shared" ca="1" si="167"/>
        <v>5.1507034929817348E-3</v>
      </c>
    </row>
    <row r="5267" spans="2:7" x14ac:dyDescent="0.35">
      <c r="B5267" s="191">
        <v>36081</v>
      </c>
      <c r="C5267" s="72">
        <v>15.65</v>
      </c>
      <c r="D5267" s="192">
        <f t="shared" si="166"/>
        <v>-0.95733369683751368</v>
      </c>
      <c r="E5267">
        <v>-7.609384908053185E-3</v>
      </c>
      <c r="F5267">
        <v>5264</v>
      </c>
      <c r="G5267">
        <f t="shared" ca="1" si="167"/>
        <v>-1.2489937484961E-2</v>
      </c>
    </row>
    <row r="5268" spans="2:7" x14ac:dyDescent="0.35">
      <c r="B5268" s="191">
        <v>44013</v>
      </c>
      <c r="C5268" s="72">
        <v>366.8</v>
      </c>
      <c r="D5268" s="192">
        <f t="shared" si="166"/>
        <v>2.5252282556463239</v>
      </c>
      <c r="E5268">
        <v>-7.6294572804501692E-3</v>
      </c>
      <c r="F5268">
        <v>5265</v>
      </c>
      <c r="G5268">
        <f t="shared" ca="1" si="167"/>
        <v>-2.2869481170713E-2</v>
      </c>
    </row>
    <row r="5269" spans="2:7" x14ac:dyDescent="0.35">
      <c r="B5269" s="191">
        <v>42501</v>
      </c>
      <c r="C5269" s="72">
        <v>104.05</v>
      </c>
      <c r="D5269" s="192">
        <f t="shared" si="166"/>
        <v>1.4327799859714752</v>
      </c>
      <c r="E5269">
        <v>-7.6299475441106157E-3</v>
      </c>
      <c r="F5269">
        <v>5266</v>
      </c>
      <c r="G5269">
        <f t="shared" ca="1" si="167"/>
        <v>-2.0290257100386611E-2</v>
      </c>
    </row>
    <row r="5270" spans="2:7" x14ac:dyDescent="0.35">
      <c r="B5270" s="191">
        <v>38511</v>
      </c>
      <c r="C5270" s="72">
        <v>42.77</v>
      </c>
      <c r="D5270" s="192">
        <f t="shared" si="166"/>
        <v>0.37701223438506126</v>
      </c>
      <c r="E5270">
        <v>-7.6566125290022935E-3</v>
      </c>
      <c r="F5270">
        <v>5267</v>
      </c>
      <c r="G5270">
        <f t="shared" ca="1" si="167"/>
        <v>3.2997770424538719E-2</v>
      </c>
    </row>
    <row r="5271" spans="2:7" x14ac:dyDescent="0.35">
      <c r="B5271" s="191">
        <v>38250</v>
      </c>
      <c r="C5271" s="72">
        <v>31.06</v>
      </c>
      <c r="D5271" s="192">
        <f t="shared" si="166"/>
        <v>-0.83949979330301783</v>
      </c>
      <c r="E5271">
        <v>-7.6677316293930486E-3</v>
      </c>
      <c r="F5271">
        <v>5268</v>
      </c>
      <c r="G5271">
        <f t="shared" ca="1" si="167"/>
        <v>2.4510551754153259E-2</v>
      </c>
    </row>
    <row r="5272" spans="2:7" x14ac:dyDescent="0.35">
      <c r="B5272" s="191">
        <v>43441</v>
      </c>
      <c r="C5272" s="72">
        <v>193.52</v>
      </c>
      <c r="D5272" s="192">
        <f t="shared" si="166"/>
        <v>0.51542678151918553</v>
      </c>
      <c r="E5272">
        <v>-7.6915188185826544E-3</v>
      </c>
      <c r="F5272">
        <v>5269</v>
      </c>
      <c r="G5272">
        <f t="shared" ca="1" si="167"/>
        <v>-6.6552956228229125E-3</v>
      </c>
    </row>
    <row r="5273" spans="2:7" x14ac:dyDescent="0.35">
      <c r="B5273" s="191">
        <v>42773</v>
      </c>
      <c r="C5273" s="72">
        <v>127.7</v>
      </c>
      <c r="D5273" s="192">
        <f t="shared" si="166"/>
        <v>4.5090595340811044</v>
      </c>
      <c r="E5273">
        <v>-7.6929054316574597E-3</v>
      </c>
      <c r="F5273">
        <v>5270</v>
      </c>
      <c r="G5273">
        <f t="shared" ca="1" si="167"/>
        <v>2.7629032115742278E-2</v>
      </c>
    </row>
    <row r="5274" spans="2:7" x14ac:dyDescent="0.35">
      <c r="B5274" s="191">
        <v>35809</v>
      </c>
      <c r="C5274" s="72">
        <v>23.18</v>
      </c>
      <c r="D5274" s="192">
        <f t="shared" si="166"/>
        <v>0.3855349671249253</v>
      </c>
      <c r="E5274">
        <v>-7.7054794520547976E-3</v>
      </c>
      <c r="F5274">
        <v>5271</v>
      </c>
      <c r="G5274">
        <f t="shared" ca="1" si="167"/>
        <v>-2.813120092289962E-2</v>
      </c>
    </row>
    <row r="5275" spans="2:7" x14ac:dyDescent="0.35">
      <c r="B5275" s="191">
        <v>35208</v>
      </c>
      <c r="C5275" s="72">
        <v>16.73</v>
      </c>
      <c r="D5275" s="192">
        <f t="shared" si="166"/>
        <v>-0.981659924798018</v>
      </c>
      <c r="E5275">
        <v>-7.7105575326215092E-3</v>
      </c>
      <c r="F5275">
        <v>5272</v>
      </c>
      <c r="G5275">
        <f t="shared" ca="1" si="167"/>
        <v>-2.4310468661188774E-4</v>
      </c>
    </row>
    <row r="5276" spans="2:7" x14ac:dyDescent="0.35">
      <c r="B5276" s="191">
        <v>45636</v>
      </c>
      <c r="C5276" s="72">
        <v>912.21</v>
      </c>
      <c r="D5276" s="192">
        <f t="shared" si="166"/>
        <v>63.512729844413016</v>
      </c>
      <c r="E5276">
        <v>-7.7123898618512987E-3</v>
      </c>
      <c r="F5276">
        <v>5273</v>
      </c>
      <c r="G5276">
        <f t="shared" ca="1" si="167"/>
        <v>-2.5351904447252099E-3</v>
      </c>
    </row>
    <row r="5277" spans="2:7" x14ac:dyDescent="0.35">
      <c r="B5277" s="191">
        <v>37438</v>
      </c>
      <c r="C5277" s="72">
        <v>14.14</v>
      </c>
      <c r="D5277" s="192">
        <f t="shared" si="166"/>
        <v>-0.94456858363714769</v>
      </c>
      <c r="E5277">
        <v>-7.7192982456140147E-3</v>
      </c>
      <c r="F5277">
        <v>5274</v>
      </c>
      <c r="G5277">
        <f t="shared" ca="1" si="167"/>
        <v>-7.5471726678694364E-3</v>
      </c>
    </row>
    <row r="5278" spans="2:7" x14ac:dyDescent="0.35">
      <c r="B5278" s="191">
        <v>43193</v>
      </c>
      <c r="C5278" s="72">
        <v>255.09</v>
      </c>
      <c r="D5278" s="192">
        <f t="shared" si="166"/>
        <v>2.4996570174235151</v>
      </c>
      <c r="E5278">
        <v>-7.7407810798194587E-3</v>
      </c>
      <c r="F5278">
        <v>5275</v>
      </c>
      <c r="G5278">
        <f t="shared" ca="1" si="167"/>
        <v>3.1070239956832277E-3</v>
      </c>
    </row>
    <row r="5279" spans="2:7" x14ac:dyDescent="0.35">
      <c r="B5279" s="191">
        <v>40130</v>
      </c>
      <c r="C5279" s="72">
        <v>72.89</v>
      </c>
      <c r="D5279" s="192">
        <f t="shared" si="166"/>
        <v>-0.46194729460397133</v>
      </c>
      <c r="E5279">
        <v>-7.7593248026135431E-3</v>
      </c>
      <c r="F5279">
        <v>5276</v>
      </c>
      <c r="G5279">
        <f t="shared" ca="1" si="167"/>
        <v>-9.2858521376623093E-3</v>
      </c>
    </row>
    <row r="5280" spans="2:7" x14ac:dyDescent="0.35">
      <c r="B5280" s="191">
        <v>41197</v>
      </c>
      <c r="C5280" s="72">
        <v>135.47</v>
      </c>
      <c r="D5280" s="192">
        <f t="shared" si="166"/>
        <v>-0.54285617871363967</v>
      </c>
      <c r="E5280">
        <v>-7.763861422398044E-3</v>
      </c>
      <c r="F5280">
        <v>5277</v>
      </c>
      <c r="G5280">
        <f t="shared" ca="1" si="167"/>
        <v>-3.884348962336899E-2</v>
      </c>
    </row>
    <row r="5281" spans="2:7" x14ac:dyDescent="0.35">
      <c r="B5281" s="191">
        <v>43825</v>
      </c>
      <c r="C5281" s="72">
        <v>296.33999999999997</v>
      </c>
      <c r="D5281" s="192">
        <f t="shared" si="166"/>
        <v>11.215169002473205</v>
      </c>
      <c r="E5281">
        <v>-7.7680305363960755E-3</v>
      </c>
      <c r="F5281">
        <v>5278</v>
      </c>
      <c r="G5281">
        <f t="shared" ca="1" si="167"/>
        <v>-1.0941947952554102E-2</v>
      </c>
    </row>
    <row r="5282" spans="2:7" x14ac:dyDescent="0.35">
      <c r="B5282" s="191">
        <v>36356</v>
      </c>
      <c r="C5282" s="72">
        <v>24.26</v>
      </c>
      <c r="D5282" s="192">
        <f t="shared" si="166"/>
        <v>-0.68837508028259475</v>
      </c>
      <c r="E5282">
        <v>-7.7709611451941552E-3</v>
      </c>
      <c r="F5282">
        <v>5279</v>
      </c>
      <c r="G5282">
        <f t="shared" ca="1" si="167"/>
        <v>4.9830352844243732E-2</v>
      </c>
    </row>
    <row r="5283" spans="2:7" x14ac:dyDescent="0.35">
      <c r="B5283" s="191">
        <v>40578</v>
      </c>
      <c r="C5283" s="72">
        <v>77.849999999999994</v>
      </c>
      <c r="D5283" s="192">
        <f t="shared" si="166"/>
        <v>4.1015727391874179</v>
      </c>
      <c r="E5283">
        <v>-7.7746622482793848E-3</v>
      </c>
      <c r="F5283">
        <v>5280</v>
      </c>
      <c r="G5283">
        <f t="shared" ca="1" si="167"/>
        <v>3.2830075564979674E-2</v>
      </c>
    </row>
    <row r="5284" spans="2:7" x14ac:dyDescent="0.35">
      <c r="B5284" s="191">
        <v>36895</v>
      </c>
      <c r="C5284" s="72">
        <v>15.26</v>
      </c>
      <c r="D5284" s="192">
        <f t="shared" si="166"/>
        <v>-0.72087067861715748</v>
      </c>
      <c r="E5284">
        <v>-7.8023407022107527E-3</v>
      </c>
      <c r="F5284">
        <v>5281</v>
      </c>
      <c r="G5284">
        <f t="shared" ca="1" si="167"/>
        <v>1.5765563623713773E-3</v>
      </c>
    </row>
    <row r="5285" spans="2:7" x14ac:dyDescent="0.35">
      <c r="B5285" s="191">
        <v>39959</v>
      </c>
      <c r="C5285" s="72">
        <v>54.67</v>
      </c>
      <c r="D5285" s="192">
        <f t="shared" si="166"/>
        <v>-0.58617818484596174</v>
      </c>
      <c r="E5285">
        <v>-7.8039927404718323E-3</v>
      </c>
      <c r="F5285">
        <v>5282</v>
      </c>
      <c r="G5285">
        <f t="shared" ca="1" si="167"/>
        <v>5.2628296051127517E-3</v>
      </c>
    </row>
    <row r="5286" spans="2:7" x14ac:dyDescent="0.35">
      <c r="B5286" s="191">
        <v>41479</v>
      </c>
      <c r="C5286" s="72">
        <v>132.11000000000001</v>
      </c>
      <c r="D5286" s="192">
        <f t="shared" si="166"/>
        <v>-0.79387764654486448</v>
      </c>
      <c r="E5286">
        <v>-7.8107397671798307E-3</v>
      </c>
      <c r="F5286">
        <v>5283</v>
      </c>
      <c r="G5286">
        <f t="shared" ca="1" si="167"/>
        <v>-1.3930555596073051E-2</v>
      </c>
    </row>
    <row r="5287" spans="2:7" x14ac:dyDescent="0.35">
      <c r="B5287" s="191">
        <v>44315</v>
      </c>
      <c r="C5287" s="72">
        <v>640.92999999999995</v>
      </c>
      <c r="D5287" s="192">
        <f t="shared" si="166"/>
        <v>1.9202205212320029</v>
      </c>
      <c r="E5287">
        <v>-7.8175794916252039E-3</v>
      </c>
      <c r="F5287">
        <v>5284</v>
      </c>
      <c r="G5287">
        <f t="shared" ca="1" si="167"/>
        <v>2.0868984301216829E-2</v>
      </c>
    </row>
    <row r="5288" spans="2:7" x14ac:dyDescent="0.35">
      <c r="B5288" s="191">
        <v>43369</v>
      </c>
      <c r="C5288" s="72">
        <v>219.48</v>
      </c>
      <c r="D5288" s="192">
        <f t="shared" si="166"/>
        <v>1.0356149137451309</v>
      </c>
      <c r="E5288">
        <v>-7.8206229374803149E-3</v>
      </c>
      <c r="F5288">
        <v>5285</v>
      </c>
      <c r="G5288">
        <f t="shared" ca="1" si="167"/>
        <v>-1.0030017302554643E-2</v>
      </c>
    </row>
    <row r="5289" spans="2:7" x14ac:dyDescent="0.35">
      <c r="B5289" s="191">
        <v>42732</v>
      </c>
      <c r="C5289" s="72">
        <v>107.82</v>
      </c>
      <c r="D5289" s="192">
        <f t="shared" si="166"/>
        <v>0.70251065845570815</v>
      </c>
      <c r="E5289">
        <v>-7.8218459556456121E-3</v>
      </c>
      <c r="F5289">
        <v>5286</v>
      </c>
      <c r="G5289">
        <f t="shared" ca="1" si="167"/>
        <v>-2.0090001474742433E-3</v>
      </c>
    </row>
    <row r="5290" spans="2:7" x14ac:dyDescent="0.35">
      <c r="B5290" s="191">
        <v>39477</v>
      </c>
      <c r="C5290" s="72">
        <v>63.33</v>
      </c>
      <c r="D5290" s="192">
        <f t="shared" si="166"/>
        <v>3.5463029432878681</v>
      </c>
      <c r="E5290">
        <v>-7.8333072223092381E-3</v>
      </c>
      <c r="F5290">
        <v>5287</v>
      </c>
      <c r="G5290">
        <f t="shared" ca="1" si="167"/>
        <v>4.227234322479187E-2</v>
      </c>
    </row>
    <row r="5291" spans="2:7" x14ac:dyDescent="0.35">
      <c r="B5291" s="191">
        <v>37445</v>
      </c>
      <c r="C5291" s="72">
        <v>13.93</v>
      </c>
      <c r="D5291" s="192">
        <f t="shared" si="166"/>
        <v>-0.94606837275930156</v>
      </c>
      <c r="E5291">
        <v>-7.8347578347578439E-3</v>
      </c>
      <c r="F5291">
        <v>5288</v>
      </c>
      <c r="G5291">
        <f t="shared" ca="1" si="167"/>
        <v>1.7437744709758226E-2</v>
      </c>
    </row>
    <row r="5292" spans="2:7" x14ac:dyDescent="0.35">
      <c r="B5292" s="191">
        <v>43140</v>
      </c>
      <c r="C5292" s="72">
        <v>258.29000000000002</v>
      </c>
      <c r="D5292" s="192">
        <f t="shared" si="166"/>
        <v>16.00394996708361</v>
      </c>
      <c r="E5292">
        <v>-7.8362078899856247E-3</v>
      </c>
      <c r="F5292">
        <v>5289</v>
      </c>
      <c r="G5292">
        <f t="shared" ca="1" si="167"/>
        <v>3.6055284603681181E-2</v>
      </c>
    </row>
    <row r="5293" spans="2:7" x14ac:dyDescent="0.35">
      <c r="B5293" s="191">
        <v>35332</v>
      </c>
      <c r="C5293" s="72">
        <v>15.19</v>
      </c>
      <c r="D5293" s="192">
        <f t="shared" si="166"/>
        <v>1.3183915622940745E-3</v>
      </c>
      <c r="E5293">
        <v>-7.8380143696931137E-3</v>
      </c>
      <c r="F5293">
        <v>5290</v>
      </c>
      <c r="G5293">
        <f t="shared" ca="1" si="167"/>
        <v>2.0176828373909056E-3</v>
      </c>
    </row>
    <row r="5294" spans="2:7" x14ac:dyDescent="0.35">
      <c r="B5294" s="191">
        <v>37855</v>
      </c>
      <c r="C5294" s="72">
        <v>15.17</v>
      </c>
      <c r="D5294" s="192">
        <f t="shared" si="166"/>
        <v>0.50049455984174096</v>
      </c>
      <c r="E5294">
        <v>-7.8482668410725376E-3</v>
      </c>
      <c r="F5294">
        <v>5291</v>
      </c>
      <c r="G5294">
        <f t="shared" ca="1" si="167"/>
        <v>2.2409842937651976E-2</v>
      </c>
    </row>
    <row r="5295" spans="2:7" x14ac:dyDescent="0.35">
      <c r="B5295" s="191">
        <v>37134</v>
      </c>
      <c r="C5295" s="72">
        <v>10.11</v>
      </c>
      <c r="D5295" s="192">
        <f t="shared" si="166"/>
        <v>-0.59992085476850021</v>
      </c>
      <c r="E5295">
        <v>-7.8508341511285273E-3</v>
      </c>
      <c r="F5295">
        <v>5292</v>
      </c>
      <c r="G5295">
        <f t="shared" ca="1" si="167"/>
        <v>1.9155327538155492E-2</v>
      </c>
    </row>
    <row r="5296" spans="2:7" x14ac:dyDescent="0.35">
      <c r="B5296" s="191">
        <v>35723</v>
      </c>
      <c r="C5296" s="72">
        <v>25.27</v>
      </c>
      <c r="D5296" s="192">
        <f t="shared" si="166"/>
        <v>-0.97804059925614373</v>
      </c>
      <c r="E5296">
        <v>-7.8523753435414401E-3</v>
      </c>
      <c r="F5296">
        <v>5293</v>
      </c>
      <c r="G5296">
        <f t="shared" ca="1" si="167"/>
        <v>2.2742965413732958E-2</v>
      </c>
    </row>
    <row r="5297" spans="2:7" x14ac:dyDescent="0.35">
      <c r="B5297" s="191">
        <v>46072</v>
      </c>
      <c r="C5297" s="72">
        <v>1150.76</v>
      </c>
      <c r="D5297" s="192">
        <f t="shared" si="166"/>
        <v>64.272830402722633</v>
      </c>
      <c r="E5297">
        <v>-7.8714360844563958E-3</v>
      </c>
      <c r="F5297">
        <v>5294</v>
      </c>
      <c r="G5297">
        <f t="shared" ca="1" si="167"/>
        <v>4.3391290066890451E-2</v>
      </c>
    </row>
    <row r="5298" spans="2:7" x14ac:dyDescent="0.35">
      <c r="B5298" s="191">
        <v>37875</v>
      </c>
      <c r="C5298" s="72">
        <v>17.63</v>
      </c>
      <c r="D5298" s="192">
        <f t="shared" si="166"/>
        <v>-0.97062352117839168</v>
      </c>
      <c r="E5298">
        <v>-7.8784468204839975E-3</v>
      </c>
      <c r="F5298">
        <v>5295</v>
      </c>
      <c r="G5298">
        <f t="shared" ca="1" si="167"/>
        <v>-5.5893589641350513E-3</v>
      </c>
    </row>
    <row r="5299" spans="2:7" x14ac:dyDescent="0.35">
      <c r="B5299" s="191">
        <v>44279</v>
      </c>
      <c r="C5299" s="72">
        <v>600.14</v>
      </c>
      <c r="D5299" s="192">
        <f t="shared" si="166"/>
        <v>-0.36193331632219106</v>
      </c>
      <c r="E5299">
        <v>-7.8854705658693014E-3</v>
      </c>
      <c r="F5299">
        <v>5296</v>
      </c>
      <c r="G5299">
        <f t="shared" ca="1" si="167"/>
        <v>-6.5637093050187134E-3</v>
      </c>
    </row>
    <row r="5300" spans="2:7" x14ac:dyDescent="0.35">
      <c r="B5300" s="191">
        <v>45672</v>
      </c>
      <c r="C5300" s="72">
        <v>940.56</v>
      </c>
      <c r="D5300" s="192">
        <f t="shared" si="166"/>
        <v>2.5138790301490639</v>
      </c>
      <c r="E5300">
        <v>-7.8899624488418807E-3</v>
      </c>
      <c r="F5300">
        <v>5297</v>
      </c>
      <c r="G5300">
        <f t="shared" ca="1" si="167"/>
        <v>4.4897110634127387E-2</v>
      </c>
    </row>
    <row r="5301" spans="2:7" x14ac:dyDescent="0.35">
      <c r="B5301" s="191">
        <v>43132</v>
      </c>
      <c r="C5301" s="72">
        <v>267.67</v>
      </c>
      <c r="D5301" s="192">
        <f t="shared" si="166"/>
        <v>4.074312796208531</v>
      </c>
      <c r="E5301">
        <v>-7.8947368421052877E-3</v>
      </c>
      <c r="F5301">
        <v>5298</v>
      </c>
      <c r="G5301">
        <f t="shared" ca="1" si="167"/>
        <v>-1.3053693909815477E-3</v>
      </c>
    </row>
    <row r="5302" spans="2:7" x14ac:dyDescent="0.35">
      <c r="B5302" s="191">
        <v>39119</v>
      </c>
      <c r="C5302" s="72">
        <v>52.75</v>
      </c>
      <c r="D5302" s="192">
        <f t="shared" si="166"/>
        <v>1.8013807753584707</v>
      </c>
      <c r="E5302">
        <v>-7.8991912732744307E-3</v>
      </c>
      <c r="F5302">
        <v>5299</v>
      </c>
      <c r="G5302">
        <f t="shared" ca="1" si="167"/>
        <v>-2.3441392249301009E-2</v>
      </c>
    </row>
    <row r="5303" spans="2:7" x14ac:dyDescent="0.35">
      <c r="B5303" s="191">
        <v>35110</v>
      </c>
      <c r="C5303" s="72">
        <v>18.829999999999998</v>
      </c>
      <c r="D5303" s="192">
        <f t="shared" si="166"/>
        <v>-0.92784611257999006</v>
      </c>
      <c r="E5303">
        <v>-7.9030558482614532E-3</v>
      </c>
      <c r="F5303">
        <v>5300</v>
      </c>
      <c r="G5303">
        <f t="shared" ca="1" si="167"/>
        <v>5.1261531944806508E-3</v>
      </c>
    </row>
    <row r="5304" spans="2:7" x14ac:dyDescent="0.35">
      <c r="B5304" s="191">
        <v>43754</v>
      </c>
      <c r="C5304" s="72">
        <v>260.97000000000003</v>
      </c>
      <c r="D5304" s="192">
        <f t="shared" si="166"/>
        <v>9.9513218631976521</v>
      </c>
      <c r="E5304">
        <v>-7.9072419692073348E-3</v>
      </c>
      <c r="F5304">
        <v>5301</v>
      </c>
      <c r="G5304">
        <f t="shared" ca="1" si="167"/>
        <v>-2.0124585724184484E-2</v>
      </c>
    </row>
    <row r="5305" spans="2:7" x14ac:dyDescent="0.35">
      <c r="B5305" s="191">
        <v>38133</v>
      </c>
      <c r="C5305" s="72">
        <v>23.83</v>
      </c>
      <c r="D5305" s="192">
        <f t="shared" si="166"/>
        <v>-0.96851798028905856</v>
      </c>
      <c r="E5305">
        <v>-7.9100749375521362E-3</v>
      </c>
      <c r="F5305">
        <v>5302</v>
      </c>
      <c r="G5305">
        <f t="shared" ca="1" si="167"/>
        <v>7.9317907102330956E-3</v>
      </c>
    </row>
    <row r="5306" spans="2:7" x14ac:dyDescent="0.35">
      <c r="B5306" s="191">
        <v>44494</v>
      </c>
      <c r="C5306" s="72">
        <v>756.94</v>
      </c>
      <c r="D5306" s="192">
        <f t="shared" si="166"/>
        <v>2.4001437427005663</v>
      </c>
      <c r="E5306">
        <v>-7.9293306596416313E-3</v>
      </c>
      <c r="F5306">
        <v>5303</v>
      </c>
      <c r="G5306">
        <f t="shared" ca="1" si="167"/>
        <v>-1.6350346623888895E-3</v>
      </c>
    </row>
    <row r="5307" spans="2:7" x14ac:dyDescent="0.35">
      <c r="B5307" s="191">
        <v>43319</v>
      </c>
      <c r="C5307" s="72">
        <v>222.62</v>
      </c>
      <c r="D5307" s="192">
        <f t="shared" si="166"/>
        <v>0.61846601235914211</v>
      </c>
      <c r="E5307">
        <v>-7.9322638146167579E-3</v>
      </c>
      <c r="F5307">
        <v>5304</v>
      </c>
      <c r="G5307">
        <f t="shared" ca="1" si="167"/>
        <v>8.5092514900000308E-3</v>
      </c>
    </row>
    <row r="5308" spans="2:7" x14ac:dyDescent="0.35">
      <c r="B5308" s="191">
        <v>41283</v>
      </c>
      <c r="C5308" s="72">
        <v>137.55000000000001</v>
      </c>
      <c r="D5308" s="192">
        <f t="shared" si="166"/>
        <v>1.3416751787538304</v>
      </c>
      <c r="E5308">
        <v>-7.933645870897954E-3</v>
      </c>
      <c r="F5308">
        <v>5305</v>
      </c>
      <c r="G5308">
        <f t="shared" ca="1" si="167"/>
        <v>-6.1036799012721141E-3</v>
      </c>
    </row>
    <row r="5309" spans="2:7" x14ac:dyDescent="0.35">
      <c r="B5309" s="191">
        <v>39531</v>
      </c>
      <c r="C5309" s="72">
        <v>58.74</v>
      </c>
      <c r="D5309" s="192">
        <f t="shared" si="166"/>
        <v>9.4262295081967151E-2</v>
      </c>
      <c r="E5309">
        <v>-7.9378483364296315E-3</v>
      </c>
      <c r="F5309">
        <v>5306</v>
      </c>
      <c r="G5309">
        <f t="shared" ca="1" si="167"/>
        <v>2.7208784937614097E-2</v>
      </c>
    </row>
    <row r="5310" spans="2:7" x14ac:dyDescent="0.35">
      <c r="B5310" s="191">
        <v>39727</v>
      </c>
      <c r="C5310" s="72">
        <v>53.68</v>
      </c>
      <c r="D5310" s="192">
        <f t="shared" si="166"/>
        <v>2.3115360888340528</v>
      </c>
      <c r="E5310">
        <v>-7.9467750877841858E-3</v>
      </c>
      <c r="F5310">
        <v>5307</v>
      </c>
      <c r="G5310">
        <f t="shared" ca="1" si="167"/>
        <v>-2.5918383766730243E-3</v>
      </c>
    </row>
    <row r="5311" spans="2:7" x14ac:dyDescent="0.35">
      <c r="B5311" s="191">
        <v>36943</v>
      </c>
      <c r="C5311" s="72">
        <v>16.21</v>
      </c>
      <c r="D5311" s="192">
        <f t="shared" si="166"/>
        <v>-0.88775792826478328</v>
      </c>
      <c r="E5311">
        <v>-7.9559363525091298E-3</v>
      </c>
      <c r="F5311">
        <v>5308</v>
      </c>
      <c r="G5311">
        <f t="shared" ca="1" si="167"/>
        <v>-3.3707480408228306E-3</v>
      </c>
    </row>
    <row r="5312" spans="2:7" x14ac:dyDescent="0.35">
      <c r="B5312" s="191">
        <v>41824</v>
      </c>
      <c r="C5312" s="72">
        <v>144.41999999999999</v>
      </c>
      <c r="D5312" s="192">
        <f t="shared" si="166"/>
        <v>1.5784681306909478</v>
      </c>
      <c r="E5312">
        <v>-7.9681274900400556E-3</v>
      </c>
      <c r="F5312">
        <v>5309</v>
      </c>
      <c r="G5312">
        <f t="shared" ca="1" si="167"/>
        <v>1.8546648645485393E-2</v>
      </c>
    </row>
    <row r="5313" spans="2:7" x14ac:dyDescent="0.35">
      <c r="B5313" s="191">
        <v>39022</v>
      </c>
      <c r="C5313" s="72">
        <v>56.01</v>
      </c>
      <c r="D5313" s="192">
        <f t="shared" si="166"/>
        <v>3.0942982456140351</v>
      </c>
      <c r="E5313">
        <v>-7.9702444208289425E-3</v>
      </c>
      <c r="F5313">
        <v>5310</v>
      </c>
      <c r="G5313">
        <f t="shared" ca="1" si="167"/>
        <v>-1.7674922982404617E-3</v>
      </c>
    </row>
    <row r="5314" spans="2:7" x14ac:dyDescent="0.35">
      <c r="B5314" s="191">
        <v>35535</v>
      </c>
      <c r="C5314" s="72">
        <v>13.68</v>
      </c>
      <c r="D5314" s="192">
        <f t="shared" si="166"/>
        <v>-0.81347150259067358</v>
      </c>
      <c r="E5314">
        <v>-7.9767947788251803E-3</v>
      </c>
      <c r="F5314">
        <v>5311</v>
      </c>
      <c r="G5314">
        <f t="shared" ca="1" si="167"/>
        <v>-1.7902218994417442E-2</v>
      </c>
    </row>
    <row r="5315" spans="2:7" x14ac:dyDescent="0.35">
      <c r="B5315" s="191">
        <v>40073</v>
      </c>
      <c r="C5315" s="72">
        <v>73.34</v>
      </c>
      <c r="D5315" s="192">
        <f t="shared" si="166"/>
        <v>6.8222131259365604E-4</v>
      </c>
      <c r="E5315">
        <v>-7.9805221155146988E-3</v>
      </c>
      <c r="F5315">
        <v>5312</v>
      </c>
      <c r="G5315">
        <f t="shared" ca="1" si="167"/>
        <v>-9.0886221493665913E-3</v>
      </c>
    </row>
    <row r="5316" spans="2:7" x14ac:dyDescent="0.35">
      <c r="B5316" s="191">
        <v>40904</v>
      </c>
      <c r="C5316" s="72">
        <v>73.290000000000006</v>
      </c>
      <c r="D5316" s="192">
        <f t="shared" ref="D5316:D5379" si="168">C5316/C5317-1</f>
        <v>-0.88087962812469522</v>
      </c>
      <c r="E5316">
        <v>-7.9859231185704926E-3</v>
      </c>
      <c r="F5316">
        <v>5313</v>
      </c>
      <c r="G5316">
        <f t="shared" ca="1" si="167"/>
        <v>6.4480814663933524E-3</v>
      </c>
    </row>
    <row r="5317" spans="2:7" x14ac:dyDescent="0.35">
      <c r="B5317" s="191">
        <v>44291</v>
      </c>
      <c r="C5317" s="72">
        <v>615.26</v>
      </c>
      <c r="D5317" s="192">
        <f t="shared" si="168"/>
        <v>15.539247311827957</v>
      </c>
      <c r="E5317">
        <v>-7.9971622972494494E-3</v>
      </c>
      <c r="F5317">
        <v>5314</v>
      </c>
      <c r="G5317">
        <f t="shared" ref="G5317:G5380" ca="1" si="169">_xlfn.NORM.INV(RAND(),M$5,M$6)</f>
        <v>9.7715031719111754E-3</v>
      </c>
    </row>
    <row r="5318" spans="2:7" x14ac:dyDescent="0.35">
      <c r="B5318" s="191">
        <v>38428</v>
      </c>
      <c r="C5318" s="72">
        <v>37.200000000000003</v>
      </c>
      <c r="D5318" s="192">
        <f t="shared" si="168"/>
        <v>1.31055900621118</v>
      </c>
      <c r="E5318">
        <v>-7.9999999999998961E-3</v>
      </c>
      <c r="F5318">
        <v>5315</v>
      </c>
      <c r="G5318">
        <f t="shared" ca="1" si="169"/>
        <v>-4.2403625773160279E-2</v>
      </c>
    </row>
    <row r="5319" spans="2:7" x14ac:dyDescent="0.35">
      <c r="B5319" s="191">
        <v>36025</v>
      </c>
      <c r="C5319" s="72">
        <v>16.100000000000001</v>
      </c>
      <c r="D5319" s="192">
        <f t="shared" si="168"/>
        <v>-0.97701904136572559</v>
      </c>
      <c r="E5319">
        <v>-8.0098582871225288E-3</v>
      </c>
      <c r="F5319">
        <v>5316</v>
      </c>
      <c r="G5319">
        <f t="shared" ca="1" si="169"/>
        <v>4.3391039855588204E-2</v>
      </c>
    </row>
    <row r="5320" spans="2:7" x14ac:dyDescent="0.35">
      <c r="B5320" s="191">
        <v>44574</v>
      </c>
      <c r="C5320" s="72">
        <v>700.58</v>
      </c>
      <c r="D5320" s="192">
        <f t="shared" si="168"/>
        <v>4.555749405233942</v>
      </c>
      <c r="E5320">
        <v>-8.0142727684638926E-3</v>
      </c>
      <c r="F5320">
        <v>5317</v>
      </c>
      <c r="G5320">
        <f t="shared" ca="1" si="169"/>
        <v>1.9565802009283106E-2</v>
      </c>
    </row>
    <row r="5321" spans="2:7" x14ac:dyDescent="0.35">
      <c r="B5321" s="191">
        <v>42221</v>
      </c>
      <c r="C5321" s="72">
        <v>126.1</v>
      </c>
      <c r="D5321" s="192">
        <f t="shared" si="168"/>
        <v>8.2788815305371593</v>
      </c>
      <c r="E5321">
        <v>-8.0239144115796801E-3</v>
      </c>
      <c r="F5321">
        <v>5318</v>
      </c>
      <c r="G5321">
        <f t="shared" ca="1" si="169"/>
        <v>2.8362470950174114E-2</v>
      </c>
    </row>
    <row r="5322" spans="2:7" x14ac:dyDescent="0.35">
      <c r="B5322" s="191">
        <v>37425</v>
      </c>
      <c r="C5322" s="72">
        <v>13.59</v>
      </c>
      <c r="D5322" s="192">
        <f t="shared" si="168"/>
        <v>-0.93284909576045061</v>
      </c>
      <c r="E5322">
        <v>-8.0291970802919277E-3</v>
      </c>
      <c r="F5322">
        <v>5319</v>
      </c>
      <c r="G5322">
        <f t="shared" ca="1" si="169"/>
        <v>-7.8765409282088288E-3</v>
      </c>
    </row>
    <row r="5323" spans="2:7" x14ac:dyDescent="0.35">
      <c r="B5323" s="191">
        <v>43432</v>
      </c>
      <c r="C5323" s="72">
        <v>202.38</v>
      </c>
      <c r="D5323" s="192">
        <f t="shared" si="168"/>
        <v>17.232432432432432</v>
      </c>
      <c r="E5323">
        <v>-8.0384276051368442E-3</v>
      </c>
      <c r="F5323">
        <v>5320</v>
      </c>
      <c r="G5323">
        <f t="shared" ca="1" si="169"/>
        <v>-3.9257235461916317E-3</v>
      </c>
    </row>
    <row r="5324" spans="2:7" x14ac:dyDescent="0.35">
      <c r="B5324" s="191">
        <v>37470</v>
      </c>
      <c r="C5324" s="72">
        <v>11.1</v>
      </c>
      <c r="D5324" s="192">
        <f t="shared" si="168"/>
        <v>-0.87137891077636154</v>
      </c>
      <c r="E5324">
        <v>-8.0428954423592547E-3</v>
      </c>
      <c r="F5324">
        <v>5321</v>
      </c>
      <c r="G5324">
        <f t="shared" ca="1" si="169"/>
        <v>3.3737638066936089E-2</v>
      </c>
    </row>
    <row r="5325" spans="2:7" x14ac:dyDescent="0.35">
      <c r="B5325" s="191">
        <v>40564</v>
      </c>
      <c r="C5325" s="72">
        <v>86.3</v>
      </c>
      <c r="D5325" s="192">
        <f t="shared" si="168"/>
        <v>5.3643067846607666</v>
      </c>
      <c r="E5325">
        <v>-8.0459770114942319E-3</v>
      </c>
      <c r="F5325">
        <v>5322</v>
      </c>
      <c r="G5325">
        <f t="shared" ca="1" si="169"/>
        <v>1.2717825008184315E-2</v>
      </c>
    </row>
    <row r="5326" spans="2:7" x14ac:dyDescent="0.35">
      <c r="B5326" s="191">
        <v>36796</v>
      </c>
      <c r="C5326" s="72">
        <v>13.56</v>
      </c>
      <c r="D5326" s="192">
        <f t="shared" si="168"/>
        <v>0.22272317403065833</v>
      </c>
      <c r="E5326">
        <v>-8.0468178493050546E-3</v>
      </c>
      <c r="F5326">
        <v>5323</v>
      </c>
      <c r="G5326">
        <f t="shared" ca="1" si="169"/>
        <v>-3.124618927631682E-3</v>
      </c>
    </row>
    <row r="5327" spans="2:7" x14ac:dyDescent="0.35">
      <c r="B5327" s="191">
        <v>37365</v>
      </c>
      <c r="C5327" s="72">
        <v>11.09</v>
      </c>
      <c r="D5327" s="192">
        <f t="shared" si="168"/>
        <v>-0.99016861403166612</v>
      </c>
      <c r="E5327">
        <v>-8.0500894454382799E-3</v>
      </c>
      <c r="F5327">
        <v>5324</v>
      </c>
      <c r="G5327">
        <f t="shared" ca="1" si="169"/>
        <v>-2.2084875909463762E-2</v>
      </c>
    </row>
    <row r="5328" spans="2:7" x14ac:dyDescent="0.35">
      <c r="B5328" s="191">
        <v>45784</v>
      </c>
      <c r="C5328" s="72">
        <v>1128.02</v>
      </c>
      <c r="D5328" s="192">
        <f t="shared" si="168"/>
        <v>0.67720352087546098</v>
      </c>
      <c r="E5328">
        <v>-8.0550132784608097E-3</v>
      </c>
      <c r="F5328">
        <v>5325</v>
      </c>
      <c r="G5328">
        <f t="shared" ca="1" si="169"/>
        <v>-2.0872284388932447E-3</v>
      </c>
    </row>
    <row r="5329" spans="2:7" x14ac:dyDescent="0.35">
      <c r="B5329" s="191">
        <v>44603</v>
      </c>
      <c r="C5329" s="72">
        <v>672.56</v>
      </c>
      <c r="D5329" s="192">
        <f t="shared" si="168"/>
        <v>11.721013807452241</v>
      </c>
      <c r="E5329">
        <v>-8.0674896391015327E-3</v>
      </c>
      <c r="F5329">
        <v>5326</v>
      </c>
      <c r="G5329">
        <f t="shared" ca="1" si="169"/>
        <v>1.0669049477607438E-2</v>
      </c>
    </row>
    <row r="5330" spans="2:7" x14ac:dyDescent="0.35">
      <c r="B5330" s="191">
        <v>39090</v>
      </c>
      <c r="C5330" s="72">
        <v>52.87</v>
      </c>
      <c r="D5330" s="192">
        <f t="shared" si="168"/>
        <v>-0.81127967160449754</v>
      </c>
      <c r="E5330">
        <v>-8.0675422138837272E-3</v>
      </c>
      <c r="F5330">
        <v>5327</v>
      </c>
      <c r="G5330">
        <f t="shared" ca="1" si="169"/>
        <v>-1.3104546643637145E-2</v>
      </c>
    </row>
    <row r="5331" spans="2:7" x14ac:dyDescent="0.35">
      <c r="B5331" s="191">
        <v>43129</v>
      </c>
      <c r="C5331" s="72">
        <v>280.14999999999998</v>
      </c>
      <c r="D5331" s="192">
        <f t="shared" si="168"/>
        <v>1.714368762716791</v>
      </c>
      <c r="E5331">
        <v>-8.0727967992070271E-3</v>
      </c>
      <c r="F5331">
        <v>5328</v>
      </c>
      <c r="G5331">
        <f t="shared" ca="1" si="169"/>
        <v>-7.5316412615869359E-4</v>
      </c>
    </row>
    <row r="5332" spans="2:7" x14ac:dyDescent="0.35">
      <c r="B5332" s="191">
        <v>42243</v>
      </c>
      <c r="C5332" s="72">
        <v>103.21</v>
      </c>
      <c r="D5332" s="192">
        <f t="shared" si="168"/>
        <v>-0.12415139171758327</v>
      </c>
      <c r="E5332">
        <v>-8.0730418068236665E-3</v>
      </c>
      <c r="F5332">
        <v>5329</v>
      </c>
      <c r="G5332">
        <f t="shared" ca="1" si="169"/>
        <v>-1.1296964847127305E-2</v>
      </c>
    </row>
    <row r="5333" spans="2:7" x14ac:dyDescent="0.35">
      <c r="B5333" s="191">
        <v>42191</v>
      </c>
      <c r="C5333" s="72">
        <v>117.84</v>
      </c>
      <c r="D5333" s="192">
        <f t="shared" si="168"/>
        <v>-5.7882954908858308E-2</v>
      </c>
      <c r="E5333">
        <v>-8.0808080808080218E-3</v>
      </c>
      <c r="F5333">
        <v>5330</v>
      </c>
      <c r="G5333">
        <f t="shared" ca="1" si="169"/>
        <v>-1.3181144264867006E-2</v>
      </c>
    </row>
    <row r="5334" spans="2:7" x14ac:dyDescent="0.35">
      <c r="B5334" s="191">
        <v>42583</v>
      </c>
      <c r="C5334" s="72">
        <v>125.08</v>
      </c>
      <c r="D5334" s="192">
        <f t="shared" si="168"/>
        <v>-0.82388555658809948</v>
      </c>
      <c r="E5334">
        <v>-8.0888183980967199E-3</v>
      </c>
      <c r="F5334">
        <v>5331</v>
      </c>
      <c r="G5334">
        <f t="shared" ca="1" si="169"/>
        <v>3.8364080525540099E-2</v>
      </c>
    </row>
    <row r="5335" spans="2:7" x14ac:dyDescent="0.35">
      <c r="B5335" s="191">
        <v>44546</v>
      </c>
      <c r="C5335" s="72">
        <v>710.22</v>
      </c>
      <c r="D5335" s="192">
        <f t="shared" si="168"/>
        <v>47.41308793456033</v>
      </c>
      <c r="E5335">
        <v>-8.1003323929498272E-3</v>
      </c>
      <c r="F5335">
        <v>5332</v>
      </c>
      <c r="G5335">
        <f t="shared" ca="1" si="169"/>
        <v>3.662790094174518E-2</v>
      </c>
    </row>
    <row r="5336" spans="2:7" x14ac:dyDescent="0.35">
      <c r="B5336" s="191">
        <v>35516</v>
      </c>
      <c r="C5336" s="72">
        <v>14.67</v>
      </c>
      <c r="D5336" s="192">
        <f t="shared" si="168"/>
        <v>-0.7271205357142857</v>
      </c>
      <c r="E5336">
        <v>-8.1135902636916279E-3</v>
      </c>
      <c r="F5336">
        <v>5333</v>
      </c>
      <c r="G5336">
        <f t="shared" ca="1" si="169"/>
        <v>7.5217407971581792E-4</v>
      </c>
    </row>
    <row r="5337" spans="2:7" x14ac:dyDescent="0.35">
      <c r="B5337" s="191">
        <v>38645</v>
      </c>
      <c r="C5337" s="72">
        <v>53.76</v>
      </c>
      <c r="D5337" s="192">
        <f t="shared" si="168"/>
        <v>-0.92407959215376145</v>
      </c>
      <c r="E5337">
        <v>-8.1180811808119202E-3</v>
      </c>
      <c r="F5337">
        <v>5334</v>
      </c>
      <c r="G5337">
        <f t="shared" ca="1" si="169"/>
        <v>4.5334425110926453E-2</v>
      </c>
    </row>
    <row r="5338" spans="2:7" x14ac:dyDescent="0.35">
      <c r="B5338" s="191">
        <v>44693</v>
      </c>
      <c r="C5338" s="72">
        <v>708.11</v>
      </c>
      <c r="D5338" s="192">
        <f t="shared" si="168"/>
        <v>11.357940663176267</v>
      </c>
      <c r="E5338">
        <v>-8.1242733677914236E-3</v>
      </c>
      <c r="F5338">
        <v>5335</v>
      </c>
      <c r="G5338">
        <f t="shared" ca="1" si="169"/>
        <v>-1.8578377355571617E-2</v>
      </c>
    </row>
    <row r="5339" spans="2:7" x14ac:dyDescent="0.35">
      <c r="B5339" s="191">
        <v>39329</v>
      </c>
      <c r="C5339" s="72">
        <v>57.3</v>
      </c>
      <c r="D5339" s="192">
        <f t="shared" si="168"/>
        <v>-0.91658295846617466</v>
      </c>
      <c r="E5339">
        <v>-8.1357105764238158E-3</v>
      </c>
      <c r="F5339">
        <v>5336</v>
      </c>
      <c r="G5339">
        <f t="shared" ca="1" si="169"/>
        <v>1.265199620208414E-3</v>
      </c>
    </row>
    <row r="5340" spans="2:7" x14ac:dyDescent="0.35">
      <c r="B5340" s="191">
        <v>44984</v>
      </c>
      <c r="C5340" s="72">
        <v>686.91</v>
      </c>
      <c r="D5340" s="192">
        <f t="shared" si="168"/>
        <v>0.32204857769737072</v>
      </c>
      <c r="E5340">
        <v>-8.1581379230679651E-3</v>
      </c>
      <c r="F5340">
        <v>5337</v>
      </c>
      <c r="G5340">
        <f t="shared" ca="1" si="169"/>
        <v>1.8496301495228757E-2</v>
      </c>
    </row>
    <row r="5341" spans="2:7" x14ac:dyDescent="0.35">
      <c r="B5341" s="191">
        <v>44070</v>
      </c>
      <c r="C5341" s="72">
        <v>519.58000000000004</v>
      </c>
      <c r="D5341" s="192">
        <f t="shared" si="168"/>
        <v>-0.38537427841393013</v>
      </c>
      <c r="E5341">
        <v>-8.1890545364307066E-3</v>
      </c>
      <c r="F5341">
        <v>5338</v>
      </c>
      <c r="G5341">
        <f t="shared" ca="1" si="169"/>
        <v>-2.9134388821406936E-2</v>
      </c>
    </row>
    <row r="5342" spans="2:7" x14ac:dyDescent="0.35">
      <c r="B5342" s="191">
        <v>45203</v>
      </c>
      <c r="C5342" s="72">
        <v>845.36</v>
      </c>
      <c r="D5342" s="192">
        <f t="shared" si="168"/>
        <v>52.776081424936386</v>
      </c>
      <c r="E5342">
        <v>-8.2008564556813601E-3</v>
      </c>
      <c r="F5342">
        <v>5339</v>
      </c>
      <c r="G5342">
        <f t="shared" ca="1" si="169"/>
        <v>-1.5024050534214099E-2</v>
      </c>
    </row>
    <row r="5343" spans="2:7" x14ac:dyDescent="0.35">
      <c r="B5343" s="191">
        <v>37886</v>
      </c>
      <c r="C5343" s="72">
        <v>15.72</v>
      </c>
      <c r="D5343" s="192">
        <f t="shared" si="168"/>
        <v>-0.85226952354102059</v>
      </c>
      <c r="E5343">
        <v>-8.2018927444794665E-3</v>
      </c>
      <c r="F5343">
        <v>5340</v>
      </c>
      <c r="G5343">
        <f t="shared" ca="1" si="169"/>
        <v>6.0034544488508828E-3</v>
      </c>
    </row>
    <row r="5344" spans="2:7" x14ac:dyDescent="0.35">
      <c r="B5344" s="191">
        <v>42509</v>
      </c>
      <c r="C5344" s="72">
        <v>106.41</v>
      </c>
      <c r="D5344" s="192">
        <f t="shared" si="168"/>
        <v>-0.90145032229384303</v>
      </c>
      <c r="E5344">
        <v>-8.2020691583559735E-3</v>
      </c>
      <c r="F5344">
        <v>5341</v>
      </c>
      <c r="G5344">
        <f t="shared" ca="1" si="169"/>
        <v>1.0888475522211874E-2</v>
      </c>
    </row>
    <row r="5345" spans="2:7" x14ac:dyDescent="0.35">
      <c r="B5345" s="191">
        <v>45848</v>
      </c>
      <c r="C5345" s="72">
        <v>1079.76</v>
      </c>
      <c r="D5345" s="192">
        <f t="shared" si="168"/>
        <v>27.808964781216652</v>
      </c>
      <c r="E5345">
        <v>-8.2025186232995706E-3</v>
      </c>
      <c r="F5345">
        <v>5342</v>
      </c>
      <c r="G5345">
        <f t="shared" ca="1" si="169"/>
        <v>-2.6372249523247182E-2</v>
      </c>
    </row>
    <row r="5346" spans="2:7" x14ac:dyDescent="0.35">
      <c r="B5346" s="191">
        <v>38453</v>
      </c>
      <c r="C5346" s="72">
        <v>37.479999999999997</v>
      </c>
      <c r="D5346" s="192">
        <f t="shared" si="168"/>
        <v>1.2190645352279454</v>
      </c>
      <c r="E5346">
        <v>-8.2032283672930362E-3</v>
      </c>
      <c r="F5346">
        <v>5343</v>
      </c>
      <c r="G5346">
        <f t="shared" ca="1" si="169"/>
        <v>-2.0968372926018001E-2</v>
      </c>
    </row>
    <row r="5347" spans="2:7" x14ac:dyDescent="0.35">
      <c r="B5347" s="191">
        <v>35272</v>
      </c>
      <c r="C5347" s="72">
        <v>16.89</v>
      </c>
      <c r="D5347" s="192">
        <f t="shared" si="168"/>
        <v>-0.91346006046011174</v>
      </c>
      <c r="E5347">
        <v>-8.2207868467411016E-3</v>
      </c>
      <c r="F5347">
        <v>5344</v>
      </c>
      <c r="G5347">
        <f t="shared" ca="1" si="169"/>
        <v>-5.9826023376392942E-3</v>
      </c>
    </row>
    <row r="5348" spans="2:7" x14ac:dyDescent="0.35">
      <c r="B5348" s="191">
        <v>43021</v>
      </c>
      <c r="C5348" s="72">
        <v>195.17</v>
      </c>
      <c r="D5348" s="192">
        <f t="shared" si="168"/>
        <v>1.4925925925925925</v>
      </c>
      <c r="E5348">
        <v>-8.2321256161390632E-3</v>
      </c>
      <c r="F5348">
        <v>5345</v>
      </c>
      <c r="G5348">
        <f t="shared" ca="1" si="169"/>
        <v>-1.3982514544505043E-2</v>
      </c>
    </row>
    <row r="5349" spans="2:7" x14ac:dyDescent="0.35">
      <c r="B5349" s="191">
        <v>40704</v>
      </c>
      <c r="C5349" s="72">
        <v>78.3</v>
      </c>
      <c r="D5349" s="192">
        <f t="shared" si="168"/>
        <v>-0.7357408032399595</v>
      </c>
      <c r="E5349">
        <v>-8.2330588980368269E-3</v>
      </c>
      <c r="F5349">
        <v>5346</v>
      </c>
      <c r="G5349">
        <f t="shared" ca="1" si="169"/>
        <v>-5.0689737075272677E-3</v>
      </c>
    </row>
    <row r="5350" spans="2:7" x14ac:dyDescent="0.35">
      <c r="B5350" s="191">
        <v>43809</v>
      </c>
      <c r="C5350" s="72">
        <v>296.3</v>
      </c>
      <c r="D5350" s="192">
        <f t="shared" si="168"/>
        <v>26.359187442289937</v>
      </c>
      <c r="E5350">
        <v>-8.2340340072297735E-3</v>
      </c>
      <c r="F5350">
        <v>5347</v>
      </c>
      <c r="G5350">
        <f t="shared" ca="1" si="169"/>
        <v>3.0980174534398646E-2</v>
      </c>
    </row>
    <row r="5351" spans="2:7" x14ac:dyDescent="0.35">
      <c r="B5351" s="191">
        <v>37503</v>
      </c>
      <c r="C5351" s="72">
        <v>10.83</v>
      </c>
      <c r="D5351" s="192">
        <f t="shared" si="168"/>
        <v>-0.49953789279112759</v>
      </c>
      <c r="E5351">
        <v>-8.2417582417582125E-3</v>
      </c>
      <c r="F5351">
        <v>5348</v>
      </c>
      <c r="G5351">
        <f t="shared" ca="1" si="169"/>
        <v>1.1731912229948236E-2</v>
      </c>
    </row>
    <row r="5352" spans="2:7" x14ac:dyDescent="0.35">
      <c r="B5352" s="191">
        <v>35746</v>
      </c>
      <c r="C5352" s="72">
        <v>21.64</v>
      </c>
      <c r="D5352" s="192">
        <f t="shared" si="168"/>
        <v>-0.91538281066708371</v>
      </c>
      <c r="E5352">
        <v>-8.2493125572868919E-3</v>
      </c>
      <c r="F5352">
        <v>5349</v>
      </c>
      <c r="G5352">
        <f t="shared" ca="1" si="169"/>
        <v>-1.3334283021130712E-2</v>
      </c>
    </row>
    <row r="5353" spans="2:7" x14ac:dyDescent="0.35">
      <c r="B5353" s="191">
        <v>43200</v>
      </c>
      <c r="C5353" s="72">
        <v>255.74</v>
      </c>
      <c r="D5353" s="192">
        <f t="shared" si="168"/>
        <v>0.88501511019385304</v>
      </c>
      <c r="E5353">
        <v>-8.2599759568774411E-3</v>
      </c>
      <c r="F5353">
        <v>5350</v>
      </c>
      <c r="G5353">
        <f t="shared" ca="1" si="169"/>
        <v>-1.1189718414275089E-2</v>
      </c>
    </row>
    <row r="5354" spans="2:7" x14ac:dyDescent="0.35">
      <c r="B5354" s="191">
        <v>42838</v>
      </c>
      <c r="C5354" s="72">
        <v>135.66999999999999</v>
      </c>
      <c r="D5354" s="192">
        <f t="shared" si="168"/>
        <v>4.1390151515151512</v>
      </c>
      <c r="E5354">
        <v>-8.2602339181288009E-3</v>
      </c>
      <c r="F5354">
        <v>5351</v>
      </c>
      <c r="G5354">
        <f t="shared" ca="1" si="169"/>
        <v>-1.9430035174915956E-3</v>
      </c>
    </row>
    <row r="5355" spans="2:7" x14ac:dyDescent="0.35">
      <c r="B5355" s="191">
        <v>35690</v>
      </c>
      <c r="C5355" s="72">
        <v>26.4</v>
      </c>
      <c r="D5355" s="192">
        <f t="shared" si="168"/>
        <v>-0.80349832526981768</v>
      </c>
      <c r="E5355">
        <v>-8.2644628099174389E-3</v>
      </c>
      <c r="F5355">
        <v>5352</v>
      </c>
      <c r="G5355">
        <f t="shared" ca="1" si="169"/>
        <v>5.3077860653377183E-2</v>
      </c>
    </row>
    <row r="5356" spans="2:7" x14ac:dyDescent="0.35">
      <c r="B5356" s="191">
        <v>41750</v>
      </c>
      <c r="C5356" s="72">
        <v>134.35</v>
      </c>
      <c r="D5356" s="192">
        <f t="shared" si="168"/>
        <v>-0.83065481817608877</v>
      </c>
      <c r="E5356">
        <v>-8.2675131025319315E-3</v>
      </c>
      <c r="F5356">
        <v>5353</v>
      </c>
      <c r="G5356">
        <f t="shared" ca="1" si="169"/>
        <v>-1.9905969104778418E-2</v>
      </c>
    </row>
    <row r="5357" spans="2:7" x14ac:dyDescent="0.35">
      <c r="B5357" s="191">
        <v>44503</v>
      </c>
      <c r="C5357" s="72">
        <v>793.35</v>
      </c>
      <c r="D5357" s="192">
        <f t="shared" si="168"/>
        <v>5.8268651579037956</v>
      </c>
      <c r="E5357">
        <v>-8.2753103241371972E-3</v>
      </c>
      <c r="F5357">
        <v>5354</v>
      </c>
      <c r="G5357">
        <f t="shared" ca="1" si="169"/>
        <v>6.3376758310824651E-4</v>
      </c>
    </row>
    <row r="5358" spans="2:7" x14ac:dyDescent="0.35">
      <c r="B5358" s="191">
        <v>42233</v>
      </c>
      <c r="C5358" s="72">
        <v>116.21</v>
      </c>
      <c r="D5358" s="192">
        <f t="shared" si="168"/>
        <v>-0.13392457892383369</v>
      </c>
      <c r="E5358">
        <v>-8.2778631165728589E-3</v>
      </c>
      <c r="F5358">
        <v>5355</v>
      </c>
      <c r="G5358">
        <f t="shared" ca="1" si="169"/>
        <v>-3.5647228269155611E-2</v>
      </c>
    </row>
    <row r="5359" spans="2:7" x14ac:dyDescent="0.35">
      <c r="B5359" s="191">
        <v>41649</v>
      </c>
      <c r="C5359" s="72">
        <v>134.18</v>
      </c>
      <c r="D5359" s="192">
        <f t="shared" si="168"/>
        <v>0.60004769854519457</v>
      </c>
      <c r="E5359">
        <v>-8.2779009608278109E-3</v>
      </c>
      <c r="F5359">
        <v>5356</v>
      </c>
      <c r="G5359">
        <f t="shared" ca="1" si="169"/>
        <v>4.3725568676016201E-2</v>
      </c>
    </row>
    <row r="5360" spans="2:7" x14ac:dyDescent="0.35">
      <c r="B5360" s="191">
        <v>40301</v>
      </c>
      <c r="C5360" s="72">
        <v>83.86</v>
      </c>
      <c r="D5360" s="192">
        <f t="shared" si="168"/>
        <v>-0.873877667654269</v>
      </c>
      <c r="E5360">
        <v>-8.2781456953642252E-3</v>
      </c>
      <c r="F5360">
        <v>5357</v>
      </c>
      <c r="G5360">
        <f t="shared" ca="1" si="169"/>
        <v>-8.6704732081695265E-3</v>
      </c>
    </row>
    <row r="5361" spans="2:7" x14ac:dyDescent="0.35">
      <c r="B5361" s="191">
        <v>45000</v>
      </c>
      <c r="C5361" s="72">
        <v>664.91</v>
      </c>
      <c r="D5361" s="192">
        <f t="shared" si="168"/>
        <v>41.842139175257728</v>
      </c>
      <c r="E5361">
        <v>-8.2926902023954252E-3</v>
      </c>
      <c r="F5361">
        <v>5358</v>
      </c>
      <c r="G5361">
        <f t="shared" ca="1" si="169"/>
        <v>-1.5029132134961419E-2</v>
      </c>
    </row>
    <row r="5362" spans="2:7" x14ac:dyDescent="0.35">
      <c r="B5362" s="191">
        <v>35306</v>
      </c>
      <c r="C5362" s="72">
        <v>15.52</v>
      </c>
      <c r="D5362" s="192">
        <f t="shared" si="168"/>
        <v>0.44641192917054973</v>
      </c>
      <c r="E5362">
        <v>-8.3067092651757379E-3</v>
      </c>
      <c r="F5362">
        <v>5359</v>
      </c>
      <c r="G5362">
        <f t="shared" ca="1" si="169"/>
        <v>-7.0146002814029801E-3</v>
      </c>
    </row>
    <row r="5363" spans="2:7" x14ac:dyDescent="0.35">
      <c r="B5363" s="191">
        <v>37281</v>
      </c>
      <c r="C5363" s="72">
        <v>10.73</v>
      </c>
      <c r="D5363" s="192">
        <f t="shared" si="168"/>
        <v>-0.90384443050452545</v>
      </c>
      <c r="E5363">
        <v>-8.3179297597042456E-3</v>
      </c>
      <c r="F5363">
        <v>5360</v>
      </c>
      <c r="G5363">
        <f t="shared" ca="1" si="169"/>
        <v>2.0349338993767299E-2</v>
      </c>
    </row>
    <row r="5364" spans="2:7" x14ac:dyDescent="0.35">
      <c r="B5364" s="191">
        <v>41143</v>
      </c>
      <c r="C5364" s="72">
        <v>111.59</v>
      </c>
      <c r="D5364" s="192">
        <f t="shared" si="168"/>
        <v>-0.15288848402034461</v>
      </c>
      <c r="E5364">
        <v>-8.3533280014218558E-3</v>
      </c>
      <c r="F5364">
        <v>5361</v>
      </c>
      <c r="G5364">
        <f t="shared" ca="1" si="169"/>
        <v>-1.4076779062210219E-2</v>
      </c>
    </row>
    <row r="5365" spans="2:7" x14ac:dyDescent="0.35">
      <c r="B5365" s="191">
        <v>41739</v>
      </c>
      <c r="C5365" s="72">
        <v>131.72999999999999</v>
      </c>
      <c r="D5365" s="192">
        <f t="shared" si="168"/>
        <v>-0.81327342055650842</v>
      </c>
      <c r="E5365">
        <v>-8.3559168925023686E-3</v>
      </c>
      <c r="F5365">
        <v>5362</v>
      </c>
      <c r="G5365">
        <f t="shared" ca="1" si="169"/>
        <v>-1.3370867311849876E-2</v>
      </c>
    </row>
    <row r="5366" spans="2:7" x14ac:dyDescent="0.35">
      <c r="B5366" s="191">
        <v>44957</v>
      </c>
      <c r="C5366" s="72">
        <v>705.47</v>
      </c>
      <c r="D5366" s="192">
        <f t="shared" si="168"/>
        <v>65.428436911487765</v>
      </c>
      <c r="E5366">
        <v>-8.3635545809788159E-3</v>
      </c>
      <c r="F5366">
        <v>5363</v>
      </c>
      <c r="G5366">
        <f t="shared" ca="1" si="169"/>
        <v>5.8224115277857218E-3</v>
      </c>
    </row>
    <row r="5367" spans="2:7" x14ac:dyDescent="0.35">
      <c r="B5367" s="191">
        <v>37553</v>
      </c>
      <c r="C5367" s="72">
        <v>10.62</v>
      </c>
      <c r="D5367" s="192">
        <f t="shared" si="168"/>
        <v>-9.8471986417657087E-2</v>
      </c>
      <c r="E5367">
        <v>-8.4033613445380073E-3</v>
      </c>
      <c r="F5367">
        <v>5364</v>
      </c>
      <c r="G5367">
        <f t="shared" ca="1" si="169"/>
        <v>4.469113053483363E-3</v>
      </c>
    </row>
    <row r="5368" spans="2:7" x14ac:dyDescent="0.35">
      <c r="B5368" s="191">
        <v>37599</v>
      </c>
      <c r="C5368" s="72">
        <v>11.78</v>
      </c>
      <c r="D5368" s="192">
        <f t="shared" si="168"/>
        <v>-0.79587593138104318</v>
      </c>
      <c r="E5368">
        <v>-8.4175084175085457E-3</v>
      </c>
      <c r="F5368">
        <v>5365</v>
      </c>
      <c r="G5368">
        <f t="shared" ca="1" si="169"/>
        <v>-1.34588407611613E-2</v>
      </c>
    </row>
    <row r="5369" spans="2:7" x14ac:dyDescent="0.35">
      <c r="B5369" s="191">
        <v>39653</v>
      </c>
      <c r="C5369" s="72">
        <v>57.71</v>
      </c>
      <c r="D5369" s="192">
        <f t="shared" si="168"/>
        <v>0.96225773546412796</v>
      </c>
      <c r="E5369">
        <v>-8.4192439862543766E-3</v>
      </c>
      <c r="F5369">
        <v>5366</v>
      </c>
      <c r="G5369">
        <f t="shared" ca="1" si="169"/>
        <v>-8.074053691626568E-3</v>
      </c>
    </row>
    <row r="5370" spans="2:7" x14ac:dyDescent="0.35">
      <c r="B5370" s="191">
        <v>36552</v>
      </c>
      <c r="C5370" s="72">
        <v>29.41</v>
      </c>
      <c r="D5370" s="192">
        <f t="shared" si="168"/>
        <v>-0.97344781199498032</v>
      </c>
      <c r="E5370">
        <v>-8.4288604180714488E-3</v>
      </c>
      <c r="F5370">
        <v>5367</v>
      </c>
      <c r="G5370">
        <f t="shared" ca="1" si="169"/>
        <v>4.7110762898132713E-3</v>
      </c>
    </row>
    <row r="5371" spans="2:7" x14ac:dyDescent="0.35">
      <c r="B5371" s="191">
        <v>45943</v>
      </c>
      <c r="C5371" s="72">
        <v>1107.6300000000001</v>
      </c>
      <c r="D5371" s="192">
        <f t="shared" si="168"/>
        <v>2.6941933762465404</v>
      </c>
      <c r="E5371">
        <v>-8.4329260104738513E-3</v>
      </c>
      <c r="F5371">
        <v>5368</v>
      </c>
      <c r="G5371">
        <f t="shared" ca="1" si="169"/>
        <v>2.0096478985226061E-2</v>
      </c>
    </row>
    <row r="5372" spans="2:7" x14ac:dyDescent="0.35">
      <c r="B5372" s="191">
        <v>43115</v>
      </c>
      <c r="C5372" s="72">
        <v>299.83</v>
      </c>
      <c r="D5372" s="192">
        <f t="shared" si="168"/>
        <v>3.9055955497382202</v>
      </c>
      <c r="E5372">
        <v>-8.4330974270785397E-3</v>
      </c>
      <c r="F5372">
        <v>5369</v>
      </c>
      <c r="G5372">
        <f t="shared" ca="1" si="169"/>
        <v>3.4197613863168247E-2</v>
      </c>
    </row>
    <row r="5373" spans="2:7" x14ac:dyDescent="0.35">
      <c r="B5373" s="191">
        <v>39385</v>
      </c>
      <c r="C5373" s="72">
        <v>61.12</v>
      </c>
      <c r="D5373" s="192">
        <f t="shared" si="168"/>
        <v>-0.49458364343008354</v>
      </c>
      <c r="E5373">
        <v>-8.4360804672291012E-3</v>
      </c>
      <c r="F5373">
        <v>5370</v>
      </c>
      <c r="G5373">
        <f t="shared" ca="1" si="169"/>
        <v>-7.1239629124667306E-4</v>
      </c>
    </row>
    <row r="5374" spans="2:7" x14ac:dyDescent="0.35">
      <c r="B5374" s="191">
        <v>41684</v>
      </c>
      <c r="C5374" s="72">
        <v>120.93</v>
      </c>
      <c r="D5374" s="192">
        <f t="shared" si="168"/>
        <v>10.451704545454545</v>
      </c>
      <c r="E5374">
        <v>-8.4453919317808435E-3</v>
      </c>
      <c r="F5374">
        <v>5371</v>
      </c>
      <c r="G5374">
        <f t="shared" ca="1" si="169"/>
        <v>-1.1557157177772739E-2</v>
      </c>
    </row>
    <row r="5375" spans="2:7" x14ac:dyDescent="0.35">
      <c r="B5375" s="191">
        <v>36824</v>
      </c>
      <c r="C5375" s="72">
        <v>10.56</v>
      </c>
      <c r="D5375" s="192">
        <f t="shared" si="168"/>
        <v>-0.89886026242697059</v>
      </c>
      <c r="E5375">
        <v>-8.4507042253521014E-3</v>
      </c>
      <c r="F5375">
        <v>5372</v>
      </c>
      <c r="G5375">
        <f t="shared" ca="1" si="169"/>
        <v>2.1559040504089442E-2</v>
      </c>
    </row>
    <row r="5376" spans="2:7" x14ac:dyDescent="0.35">
      <c r="B5376" s="191">
        <v>42468</v>
      </c>
      <c r="C5376" s="72">
        <v>104.41</v>
      </c>
      <c r="D5376" s="192">
        <f t="shared" si="168"/>
        <v>-0.7878492329574317</v>
      </c>
      <c r="E5376">
        <v>-8.452041785375175E-3</v>
      </c>
      <c r="F5376">
        <v>5373</v>
      </c>
      <c r="G5376">
        <f t="shared" ca="1" si="169"/>
        <v>-8.1100567626580253E-5</v>
      </c>
    </row>
    <row r="5377" spans="2:7" x14ac:dyDescent="0.35">
      <c r="B5377" s="191">
        <v>44054</v>
      </c>
      <c r="C5377" s="72">
        <v>492.15</v>
      </c>
      <c r="D5377" s="192">
        <f t="shared" si="168"/>
        <v>45.737891737891736</v>
      </c>
      <c r="E5377">
        <v>-8.4617709277727826E-3</v>
      </c>
      <c r="F5377">
        <v>5374</v>
      </c>
      <c r="G5377">
        <f t="shared" ca="1" si="169"/>
        <v>-2.2606341868829878E-2</v>
      </c>
    </row>
    <row r="5378" spans="2:7" x14ac:dyDescent="0.35">
      <c r="B5378" s="191">
        <v>37554</v>
      </c>
      <c r="C5378" s="72">
        <v>10.53</v>
      </c>
      <c r="D5378" s="192">
        <f t="shared" si="168"/>
        <v>-0.99008969158517879</v>
      </c>
      <c r="E5378">
        <v>-8.4745762711864181E-3</v>
      </c>
      <c r="F5378">
        <v>5375</v>
      </c>
      <c r="G5378">
        <f t="shared" ca="1" si="169"/>
        <v>4.4047156354589063E-2</v>
      </c>
    </row>
    <row r="5379" spans="2:7" x14ac:dyDescent="0.35">
      <c r="B5379" s="191">
        <v>45383</v>
      </c>
      <c r="C5379" s="72">
        <v>1062.53</v>
      </c>
      <c r="D5379" s="192">
        <f t="shared" si="168"/>
        <v>0.43872880896929001</v>
      </c>
      <c r="E5379">
        <v>-8.4824844627758855E-3</v>
      </c>
      <c r="F5379">
        <v>5376</v>
      </c>
      <c r="G5379">
        <f t="shared" ca="1" si="169"/>
        <v>-1.5081862668627432E-3</v>
      </c>
    </row>
    <row r="5380" spans="2:7" x14ac:dyDescent="0.35">
      <c r="B5380" s="191">
        <v>44404</v>
      </c>
      <c r="C5380" s="72">
        <v>738.52</v>
      </c>
      <c r="D5380" s="192">
        <f t="shared" ref="D5380:D5443" si="170">C5380/C5381-1</f>
        <v>0.38291856262756774</v>
      </c>
      <c r="E5380">
        <v>-8.4983553735652473E-3</v>
      </c>
      <c r="F5380">
        <v>5377</v>
      </c>
      <c r="G5380">
        <f t="shared" ca="1" si="169"/>
        <v>-1.3187891034149688E-3</v>
      </c>
    </row>
    <row r="5381" spans="2:7" x14ac:dyDescent="0.35">
      <c r="B5381" s="191">
        <v>44225</v>
      </c>
      <c r="C5381" s="72">
        <v>534.03</v>
      </c>
      <c r="D5381" s="192">
        <f t="shared" si="170"/>
        <v>31.762576687116564</v>
      </c>
      <c r="E5381">
        <v>-8.503369785187842E-3</v>
      </c>
      <c r="F5381">
        <v>5378</v>
      </c>
      <c r="G5381">
        <f t="shared" ref="G5381:G5444" ca="1" si="171">_xlfn.NORM.INV(RAND(),M$5,M$6)</f>
        <v>2.4270417058822095E-2</v>
      </c>
    </row>
    <row r="5382" spans="2:7" x14ac:dyDescent="0.35">
      <c r="B5382" s="191">
        <v>35157</v>
      </c>
      <c r="C5382" s="72">
        <v>16.3</v>
      </c>
      <c r="D5382" s="192">
        <f t="shared" si="170"/>
        <v>-0.36328125</v>
      </c>
      <c r="E5382">
        <v>-8.515815085158196E-3</v>
      </c>
      <c r="F5382">
        <v>5379</v>
      </c>
      <c r="G5382">
        <f t="shared" ca="1" si="171"/>
        <v>5.373843859902229E-2</v>
      </c>
    </row>
    <row r="5383" spans="2:7" x14ac:dyDescent="0.35">
      <c r="B5383" s="191">
        <v>38168</v>
      </c>
      <c r="C5383" s="72">
        <v>25.6</v>
      </c>
      <c r="D5383" s="192">
        <f t="shared" si="170"/>
        <v>-0.67150006416014374</v>
      </c>
      <c r="E5383">
        <v>-8.5205267234701454E-3</v>
      </c>
      <c r="F5383">
        <v>5380</v>
      </c>
      <c r="G5383">
        <f t="shared" ca="1" si="171"/>
        <v>-7.9042278334254014E-3</v>
      </c>
    </row>
    <row r="5384" spans="2:7" x14ac:dyDescent="0.35">
      <c r="B5384" s="191">
        <v>40269</v>
      </c>
      <c r="C5384" s="72">
        <v>77.930000000000007</v>
      </c>
      <c r="D5384" s="192">
        <f t="shared" si="170"/>
        <v>8.5737100737100747</v>
      </c>
      <c r="E5384">
        <v>-8.5241730279896899E-3</v>
      </c>
      <c r="F5384">
        <v>5381</v>
      </c>
      <c r="G5384">
        <f t="shared" ca="1" si="171"/>
        <v>1.4341615810825737E-2</v>
      </c>
    </row>
    <row r="5385" spans="2:7" x14ac:dyDescent="0.35">
      <c r="B5385" s="191">
        <v>37155</v>
      </c>
      <c r="C5385" s="72">
        <v>8.14</v>
      </c>
      <c r="D5385" s="192">
        <f t="shared" si="170"/>
        <v>-0.29888027562446162</v>
      </c>
      <c r="E5385">
        <v>-8.5261875761266648E-3</v>
      </c>
      <c r="F5385">
        <v>5382</v>
      </c>
      <c r="G5385">
        <f t="shared" ca="1" si="171"/>
        <v>1.1746380526740735E-2</v>
      </c>
    </row>
    <row r="5386" spans="2:7" x14ac:dyDescent="0.35">
      <c r="B5386" s="191">
        <v>37624</v>
      </c>
      <c r="C5386" s="72">
        <v>11.61</v>
      </c>
      <c r="D5386" s="192">
        <f t="shared" si="170"/>
        <v>-0.23061630218687879</v>
      </c>
      <c r="E5386">
        <v>-8.5397096498720515E-3</v>
      </c>
      <c r="F5386">
        <v>5383</v>
      </c>
      <c r="G5386">
        <f t="shared" ca="1" si="171"/>
        <v>1.3259893233474726E-2</v>
      </c>
    </row>
    <row r="5387" spans="2:7" x14ac:dyDescent="0.35">
      <c r="B5387" s="191">
        <v>35086</v>
      </c>
      <c r="C5387" s="72">
        <v>15.09</v>
      </c>
      <c r="D5387" s="192">
        <f t="shared" si="170"/>
        <v>-0.87950171684101253</v>
      </c>
      <c r="E5387">
        <v>-8.5413929040736303E-3</v>
      </c>
      <c r="F5387">
        <v>5384</v>
      </c>
      <c r="G5387">
        <f t="shared" ca="1" si="171"/>
        <v>2.5172030121076723E-2</v>
      </c>
    </row>
    <row r="5388" spans="2:7" x14ac:dyDescent="0.35">
      <c r="B5388" s="191">
        <v>41612</v>
      </c>
      <c r="C5388" s="72">
        <v>125.23</v>
      </c>
      <c r="D5388" s="192">
        <f t="shared" si="170"/>
        <v>-0.89482038920571461</v>
      </c>
      <c r="E5388">
        <v>-8.5503918929616951E-3</v>
      </c>
      <c r="F5388">
        <v>5385</v>
      </c>
      <c r="G5388">
        <f t="shared" ca="1" si="171"/>
        <v>-6.918549702889968E-3</v>
      </c>
    </row>
    <row r="5389" spans="2:7" x14ac:dyDescent="0.35">
      <c r="B5389" s="191">
        <v>45531</v>
      </c>
      <c r="C5389" s="72">
        <v>1190.6300000000001</v>
      </c>
      <c r="D5389" s="192">
        <f t="shared" si="170"/>
        <v>7.640275761973875</v>
      </c>
      <c r="E5389">
        <v>-8.5601752004729192E-3</v>
      </c>
      <c r="F5389">
        <v>5386</v>
      </c>
      <c r="G5389">
        <f t="shared" ca="1" si="171"/>
        <v>5.2423453597052585E-3</v>
      </c>
    </row>
    <row r="5390" spans="2:7" x14ac:dyDescent="0.35">
      <c r="B5390" s="191">
        <v>41281</v>
      </c>
      <c r="C5390" s="72">
        <v>137.80000000000001</v>
      </c>
      <c r="D5390" s="192">
        <f t="shared" si="170"/>
        <v>0.17949156894633234</v>
      </c>
      <c r="E5390">
        <v>-8.5617670335995655E-3</v>
      </c>
      <c r="F5390">
        <v>5387</v>
      </c>
      <c r="G5390">
        <f t="shared" ca="1" si="171"/>
        <v>9.8510767188193099E-3</v>
      </c>
    </row>
    <row r="5391" spans="2:7" x14ac:dyDescent="0.35">
      <c r="B5391" s="191">
        <v>42178</v>
      </c>
      <c r="C5391" s="72">
        <v>116.83</v>
      </c>
      <c r="D5391" s="192">
        <f t="shared" si="170"/>
        <v>2.368800461361015</v>
      </c>
      <c r="E5391">
        <v>-8.5709436524100679E-3</v>
      </c>
      <c r="F5391">
        <v>5388</v>
      </c>
      <c r="G5391">
        <f t="shared" ca="1" si="171"/>
        <v>-9.0816907418585086E-3</v>
      </c>
    </row>
    <row r="5392" spans="2:7" x14ac:dyDescent="0.35">
      <c r="B5392" s="191">
        <v>38384</v>
      </c>
      <c r="C5392" s="72">
        <v>34.68</v>
      </c>
      <c r="D5392" s="192">
        <f t="shared" si="170"/>
        <v>-0.66663462462751122</v>
      </c>
      <c r="E5392">
        <v>-8.5763293310462396E-3</v>
      </c>
      <c r="F5392">
        <v>5389</v>
      </c>
      <c r="G5392">
        <f t="shared" ca="1" si="171"/>
        <v>-1.6042988018380302E-2</v>
      </c>
    </row>
    <row r="5393" spans="2:7" x14ac:dyDescent="0.35">
      <c r="B5393" s="191">
        <v>40477</v>
      </c>
      <c r="C5393" s="72">
        <v>104.03</v>
      </c>
      <c r="D5393" s="192">
        <f t="shared" si="170"/>
        <v>-0.58690386371758729</v>
      </c>
      <c r="E5393">
        <v>-8.5771466692080578E-3</v>
      </c>
      <c r="F5393">
        <v>5390</v>
      </c>
      <c r="G5393">
        <f t="shared" ca="1" si="171"/>
        <v>1.9455481997690495E-3</v>
      </c>
    </row>
    <row r="5394" spans="2:7" x14ac:dyDescent="0.35">
      <c r="B5394" s="191">
        <v>43697</v>
      </c>
      <c r="C5394" s="72">
        <v>251.83</v>
      </c>
      <c r="D5394" s="192">
        <f t="shared" si="170"/>
        <v>-0.46071482108058337</v>
      </c>
      <c r="E5394">
        <v>-8.5823392779811325E-3</v>
      </c>
      <c r="F5394">
        <v>5391</v>
      </c>
      <c r="G5394">
        <f t="shared" ca="1" si="171"/>
        <v>-2.2243222096642874E-2</v>
      </c>
    </row>
    <row r="5395" spans="2:7" x14ac:dyDescent="0.35">
      <c r="B5395" s="191">
        <v>44138</v>
      </c>
      <c r="C5395" s="72">
        <v>466.97</v>
      </c>
      <c r="D5395" s="192">
        <f t="shared" si="170"/>
        <v>7.4473589001447174</v>
      </c>
      <c r="E5395">
        <v>-8.5983610037789759E-3</v>
      </c>
      <c r="F5395">
        <v>5392</v>
      </c>
      <c r="G5395">
        <f t="shared" ca="1" si="171"/>
        <v>-1.4909456160186072E-2</v>
      </c>
    </row>
    <row r="5396" spans="2:7" x14ac:dyDescent="0.35">
      <c r="B5396" s="191">
        <v>39059</v>
      </c>
      <c r="C5396" s="72">
        <v>55.28</v>
      </c>
      <c r="D5396" s="192">
        <f t="shared" si="170"/>
        <v>-0.94195533248632357</v>
      </c>
      <c r="E5396">
        <v>-8.6083213773313627E-3</v>
      </c>
      <c r="F5396">
        <v>5393</v>
      </c>
      <c r="G5396">
        <f t="shared" ca="1" si="171"/>
        <v>2.2956697278937507E-3</v>
      </c>
    </row>
    <row r="5397" spans="2:7" x14ac:dyDescent="0.35">
      <c r="B5397" s="191">
        <v>45608</v>
      </c>
      <c r="C5397" s="72">
        <v>952.37</v>
      </c>
      <c r="D5397" s="192">
        <f t="shared" si="170"/>
        <v>12.342252731857664</v>
      </c>
      <c r="E5397">
        <v>-8.6088441039307018E-3</v>
      </c>
      <c r="F5397">
        <v>5394</v>
      </c>
      <c r="G5397">
        <f t="shared" ca="1" si="171"/>
        <v>3.6311148401776676E-2</v>
      </c>
    </row>
    <row r="5398" spans="2:7" x14ac:dyDescent="0.35">
      <c r="B5398" s="191">
        <v>40815</v>
      </c>
      <c r="C5398" s="72">
        <v>71.38</v>
      </c>
      <c r="D5398" s="192">
        <f t="shared" si="170"/>
        <v>0.14851166532582449</v>
      </c>
      <c r="E5398">
        <v>-8.6111111111111249E-3</v>
      </c>
      <c r="F5398">
        <v>5395</v>
      </c>
      <c r="G5398">
        <f t="shared" ca="1" si="171"/>
        <v>1.6945973242312596E-3</v>
      </c>
    </row>
    <row r="5399" spans="2:7" x14ac:dyDescent="0.35">
      <c r="B5399" s="191">
        <v>39538</v>
      </c>
      <c r="C5399" s="72">
        <v>62.15</v>
      </c>
      <c r="D5399" s="192">
        <f t="shared" si="170"/>
        <v>-0.90910553410553407</v>
      </c>
      <c r="E5399">
        <v>-8.6138140054234924E-3</v>
      </c>
      <c r="F5399">
        <v>5396</v>
      </c>
      <c r="G5399">
        <f t="shared" ca="1" si="171"/>
        <v>-2.023684835560045E-2</v>
      </c>
    </row>
    <row r="5400" spans="2:7" x14ac:dyDescent="0.35">
      <c r="B5400" s="191">
        <v>45034</v>
      </c>
      <c r="C5400" s="72">
        <v>683.76</v>
      </c>
      <c r="D5400" s="192">
        <f t="shared" si="170"/>
        <v>10.246052631578948</v>
      </c>
      <c r="E5400">
        <v>-8.6268141682737109E-3</v>
      </c>
      <c r="F5400">
        <v>5397</v>
      </c>
      <c r="G5400">
        <f t="shared" ca="1" si="171"/>
        <v>-4.5160321413614847E-2</v>
      </c>
    </row>
    <row r="5401" spans="2:7" x14ac:dyDescent="0.35">
      <c r="B5401" s="191">
        <v>38842</v>
      </c>
      <c r="C5401" s="72">
        <v>60.8</v>
      </c>
      <c r="D5401" s="192">
        <f t="shared" si="170"/>
        <v>8.3585813580466795E-2</v>
      </c>
      <c r="E5401">
        <v>-8.6417740094570927E-3</v>
      </c>
      <c r="F5401">
        <v>5398</v>
      </c>
      <c r="G5401">
        <f t="shared" ca="1" si="171"/>
        <v>2.6209267548556781E-2</v>
      </c>
    </row>
    <row r="5402" spans="2:7" x14ac:dyDescent="0.35">
      <c r="B5402" s="191">
        <v>39629</v>
      </c>
      <c r="C5402" s="72">
        <v>56.11</v>
      </c>
      <c r="D5402" s="192">
        <f t="shared" si="170"/>
        <v>3.90472027972028</v>
      </c>
      <c r="E5402">
        <v>-8.6572438162544341E-3</v>
      </c>
      <c r="F5402">
        <v>5399</v>
      </c>
      <c r="G5402">
        <f t="shared" ca="1" si="171"/>
        <v>3.0283955809728584E-2</v>
      </c>
    </row>
    <row r="5403" spans="2:7" x14ac:dyDescent="0.35">
      <c r="B5403" s="191">
        <v>37628</v>
      </c>
      <c r="C5403" s="72">
        <v>11.44</v>
      </c>
      <c r="D5403" s="192">
        <f t="shared" si="170"/>
        <v>-0.98371136075633958</v>
      </c>
      <c r="E5403">
        <v>-8.6655112651645716E-3</v>
      </c>
      <c r="F5403">
        <v>5400</v>
      </c>
      <c r="G5403">
        <f t="shared" ca="1" si="171"/>
        <v>-2.410277649241253E-2</v>
      </c>
    </row>
    <row r="5404" spans="2:7" x14ac:dyDescent="0.35">
      <c r="B5404" s="191">
        <v>44974</v>
      </c>
      <c r="C5404" s="72">
        <v>702.33</v>
      </c>
      <c r="D5404" s="192">
        <f t="shared" si="170"/>
        <v>29.709663314385658</v>
      </c>
      <c r="E5404">
        <v>-8.666563157226137E-3</v>
      </c>
      <c r="F5404">
        <v>5401</v>
      </c>
      <c r="G5404">
        <f t="shared" ca="1" si="171"/>
        <v>-2.0310472195897357E-4</v>
      </c>
    </row>
    <row r="5405" spans="2:7" x14ac:dyDescent="0.35">
      <c r="B5405" s="191">
        <v>35606</v>
      </c>
      <c r="C5405" s="72">
        <v>22.87</v>
      </c>
      <c r="D5405" s="192">
        <f t="shared" si="170"/>
        <v>-0.82876609763402209</v>
      </c>
      <c r="E5405">
        <v>-8.6692674469006636E-3</v>
      </c>
      <c r="F5405">
        <v>5402</v>
      </c>
      <c r="G5405">
        <f t="shared" ca="1" si="171"/>
        <v>-3.1271072642986841E-2</v>
      </c>
    </row>
    <row r="5406" spans="2:7" x14ac:dyDescent="0.35">
      <c r="B5406" s="191">
        <v>42843</v>
      </c>
      <c r="C5406" s="72">
        <v>133.56</v>
      </c>
      <c r="D5406" s="192">
        <f t="shared" si="170"/>
        <v>-8.3160083160083165E-3</v>
      </c>
      <c r="E5406">
        <v>-8.6840347361388792E-3</v>
      </c>
      <c r="F5406">
        <v>5403</v>
      </c>
      <c r="G5406">
        <f t="shared" ca="1" si="171"/>
        <v>2.644916869001443E-2</v>
      </c>
    </row>
    <row r="5407" spans="2:7" x14ac:dyDescent="0.35">
      <c r="B5407" s="191">
        <v>42020</v>
      </c>
      <c r="C5407" s="72">
        <v>134.68</v>
      </c>
      <c r="D5407" s="192">
        <f t="shared" si="170"/>
        <v>-0.33527466561374064</v>
      </c>
      <c r="E5407">
        <v>-8.6854114529663073E-3</v>
      </c>
      <c r="F5407">
        <v>5404</v>
      </c>
      <c r="G5407">
        <f t="shared" ca="1" si="171"/>
        <v>-1.6456166874608828E-2</v>
      </c>
    </row>
    <row r="5408" spans="2:7" x14ac:dyDescent="0.35">
      <c r="B5408" s="191">
        <v>43483</v>
      </c>
      <c r="C5408" s="72">
        <v>202.61</v>
      </c>
      <c r="D5408" s="192">
        <f t="shared" si="170"/>
        <v>16.804042179261863</v>
      </c>
      <c r="E5408">
        <v>-8.7088409413375034E-3</v>
      </c>
      <c r="F5408">
        <v>5405</v>
      </c>
      <c r="G5408">
        <f t="shared" ca="1" si="171"/>
        <v>-1.8685648288233256E-3</v>
      </c>
    </row>
    <row r="5409" spans="2:7" x14ac:dyDescent="0.35">
      <c r="B5409" s="191">
        <v>37306</v>
      </c>
      <c r="C5409" s="72">
        <v>11.38</v>
      </c>
      <c r="D5409" s="192">
        <f t="shared" si="170"/>
        <v>-0.99018059762021871</v>
      </c>
      <c r="E5409">
        <v>-8.7108013937281514E-3</v>
      </c>
      <c r="F5409">
        <v>5406</v>
      </c>
      <c r="G5409">
        <f t="shared" ca="1" si="171"/>
        <v>-2.7999984829366973E-3</v>
      </c>
    </row>
    <row r="5410" spans="2:7" x14ac:dyDescent="0.35">
      <c r="B5410" s="191">
        <v>45523</v>
      </c>
      <c r="C5410" s="72">
        <v>1158.93</v>
      </c>
      <c r="D5410" s="192">
        <f t="shared" si="170"/>
        <v>91.714400000000012</v>
      </c>
      <c r="E5410">
        <v>-8.7159573012178804E-3</v>
      </c>
      <c r="F5410">
        <v>5407</v>
      </c>
      <c r="G5410">
        <f t="shared" ca="1" si="171"/>
        <v>-3.5254131656248043E-2</v>
      </c>
    </row>
    <row r="5411" spans="2:7" x14ac:dyDescent="0.35">
      <c r="B5411" s="191">
        <v>35436</v>
      </c>
      <c r="C5411" s="72">
        <v>12.5</v>
      </c>
      <c r="D5411" s="192">
        <f t="shared" si="170"/>
        <v>-0.65621562156215618</v>
      </c>
      <c r="E5411">
        <v>-8.7232355273592077E-3</v>
      </c>
      <c r="F5411">
        <v>5408</v>
      </c>
      <c r="G5411">
        <f t="shared" ca="1" si="171"/>
        <v>1.850795441904966E-2</v>
      </c>
    </row>
    <row r="5412" spans="2:7" x14ac:dyDescent="0.35">
      <c r="B5412" s="191">
        <v>38435</v>
      </c>
      <c r="C5412" s="72">
        <v>36.36</v>
      </c>
      <c r="D5412" s="192">
        <f t="shared" si="170"/>
        <v>-0.2544597088374001</v>
      </c>
      <c r="E5412">
        <v>-8.7241003271537609E-3</v>
      </c>
      <c r="F5412">
        <v>5409</v>
      </c>
      <c r="G5412">
        <f t="shared" ca="1" si="171"/>
        <v>4.8815387370363429E-2</v>
      </c>
    </row>
    <row r="5413" spans="2:7" x14ac:dyDescent="0.35">
      <c r="B5413" s="191">
        <v>39820</v>
      </c>
      <c r="C5413" s="72">
        <v>48.77</v>
      </c>
      <c r="D5413" s="192">
        <f t="shared" si="170"/>
        <v>2.5860294117647062</v>
      </c>
      <c r="E5413">
        <v>-8.7398373983740285E-3</v>
      </c>
      <c r="F5413">
        <v>5410</v>
      </c>
      <c r="G5413">
        <f t="shared" ca="1" si="171"/>
        <v>2.9302058732084166E-2</v>
      </c>
    </row>
    <row r="5414" spans="2:7" x14ac:dyDescent="0.35">
      <c r="B5414" s="191">
        <v>35545</v>
      </c>
      <c r="C5414" s="72">
        <v>13.6</v>
      </c>
      <c r="D5414" s="192">
        <f t="shared" si="170"/>
        <v>-0.19952913478516765</v>
      </c>
      <c r="E5414">
        <v>-8.7463556851312685E-3</v>
      </c>
      <c r="F5414">
        <v>5411</v>
      </c>
      <c r="G5414">
        <f t="shared" ca="1" si="171"/>
        <v>2.1959609917464717E-2</v>
      </c>
    </row>
    <row r="5415" spans="2:7" x14ac:dyDescent="0.35">
      <c r="B5415" s="191">
        <v>36909</v>
      </c>
      <c r="C5415" s="72">
        <v>16.989999999999998</v>
      </c>
      <c r="D5415" s="192">
        <f t="shared" si="170"/>
        <v>0.25018395879323019</v>
      </c>
      <c r="E5415">
        <v>-8.7514585764295605E-3</v>
      </c>
      <c r="F5415">
        <v>5412</v>
      </c>
      <c r="G5415">
        <f t="shared" ca="1" si="171"/>
        <v>1.0836944531168381E-2</v>
      </c>
    </row>
    <row r="5416" spans="2:7" x14ac:dyDescent="0.35">
      <c r="B5416" s="191">
        <v>37740</v>
      </c>
      <c r="C5416" s="72">
        <v>13.59</v>
      </c>
      <c r="D5416" s="192">
        <f t="shared" si="170"/>
        <v>-0.9799489502338552</v>
      </c>
      <c r="E5416">
        <v>-8.7527352297593897E-3</v>
      </c>
      <c r="F5416">
        <v>5413</v>
      </c>
      <c r="G5416">
        <f t="shared" ca="1" si="171"/>
        <v>3.4174061204323473E-2</v>
      </c>
    </row>
    <row r="5417" spans="2:7" x14ac:dyDescent="0.35">
      <c r="B5417" s="191">
        <v>45035</v>
      </c>
      <c r="C5417" s="72">
        <v>677.77</v>
      </c>
      <c r="D5417" s="192">
        <f t="shared" si="170"/>
        <v>-6.8344582056110825E-2</v>
      </c>
      <c r="E5417">
        <v>-8.7603837603837942E-3</v>
      </c>
      <c r="F5417">
        <v>5414</v>
      </c>
      <c r="G5417">
        <f t="shared" ca="1" si="171"/>
        <v>-2.3574121238330855E-2</v>
      </c>
    </row>
    <row r="5418" spans="2:7" x14ac:dyDescent="0.35">
      <c r="B5418" s="191">
        <v>44690</v>
      </c>
      <c r="C5418" s="72">
        <v>727.49</v>
      </c>
      <c r="D5418" s="192">
        <f t="shared" si="170"/>
        <v>4.4975440187410261</v>
      </c>
      <c r="E5418">
        <v>-8.7611728798778765E-3</v>
      </c>
      <c r="F5418">
        <v>5415</v>
      </c>
      <c r="G5418">
        <f t="shared" ca="1" si="171"/>
        <v>3.9479074858994136E-2</v>
      </c>
    </row>
    <row r="5419" spans="2:7" x14ac:dyDescent="0.35">
      <c r="B5419" s="191">
        <v>41988</v>
      </c>
      <c r="C5419" s="72">
        <v>132.33000000000001</v>
      </c>
      <c r="D5419" s="192">
        <f t="shared" si="170"/>
        <v>2.0803072625698324</v>
      </c>
      <c r="E5419">
        <v>-8.764044943820104E-3</v>
      </c>
      <c r="F5419">
        <v>5416</v>
      </c>
      <c r="G5419">
        <f t="shared" ca="1" si="171"/>
        <v>-2.3232091134360515E-3</v>
      </c>
    </row>
    <row r="5420" spans="2:7" x14ac:dyDescent="0.35">
      <c r="B5420" s="191">
        <v>39856</v>
      </c>
      <c r="C5420" s="72">
        <v>42.96</v>
      </c>
      <c r="D5420" s="192">
        <f t="shared" si="170"/>
        <v>-0.84854574299312535</v>
      </c>
      <c r="E5420">
        <v>-8.7678818643286416E-3</v>
      </c>
      <c r="F5420">
        <v>5417</v>
      </c>
      <c r="G5420">
        <f t="shared" ca="1" si="171"/>
        <v>2.5287105047437249E-2</v>
      </c>
    </row>
    <row r="5421" spans="2:7" x14ac:dyDescent="0.35">
      <c r="B5421" s="191">
        <v>43795</v>
      </c>
      <c r="C5421" s="72">
        <v>283.64999999999998</v>
      </c>
      <c r="D5421" s="192">
        <f t="shared" si="170"/>
        <v>24.101769911504419</v>
      </c>
      <c r="E5421">
        <v>-8.7713167458766117E-3</v>
      </c>
      <c r="F5421">
        <v>5418</v>
      </c>
      <c r="G5421">
        <f t="shared" ca="1" si="171"/>
        <v>-1.5569459217488215E-3</v>
      </c>
    </row>
    <row r="5422" spans="2:7" x14ac:dyDescent="0.35">
      <c r="B5422" s="191">
        <v>37216</v>
      </c>
      <c r="C5422" s="72">
        <v>11.3</v>
      </c>
      <c r="D5422" s="192">
        <f t="shared" si="170"/>
        <v>-0.99029334707726668</v>
      </c>
      <c r="E5422">
        <v>-8.7719298245613198E-3</v>
      </c>
      <c r="F5422">
        <v>5419</v>
      </c>
      <c r="G5422">
        <f t="shared" ca="1" si="171"/>
        <v>-1.1317829499812065E-2</v>
      </c>
    </row>
    <row r="5423" spans="2:7" x14ac:dyDescent="0.35">
      <c r="B5423" s="191">
        <v>46136</v>
      </c>
      <c r="C5423" s="72">
        <v>1164.1500000000001</v>
      </c>
      <c r="D5423" s="192">
        <f t="shared" si="170"/>
        <v>0.56735106024907456</v>
      </c>
      <c r="E5423">
        <v>-8.7785024607053286E-3</v>
      </c>
      <c r="F5423">
        <v>5420</v>
      </c>
      <c r="G5423">
        <f t="shared" ca="1" si="171"/>
        <v>-1.1577968374713945E-2</v>
      </c>
    </row>
    <row r="5424" spans="2:7" x14ac:dyDescent="0.35">
      <c r="B5424" s="191">
        <v>44867</v>
      </c>
      <c r="C5424" s="72">
        <v>742.75</v>
      </c>
      <c r="D5424" s="192">
        <f t="shared" si="170"/>
        <v>4.397500181672843</v>
      </c>
      <c r="E5424">
        <v>-8.7811778522146611E-3</v>
      </c>
      <c r="F5424">
        <v>5421</v>
      </c>
      <c r="G5424">
        <f t="shared" ca="1" si="171"/>
        <v>2.353544158219268E-2</v>
      </c>
    </row>
    <row r="5425" spans="2:7" x14ac:dyDescent="0.35">
      <c r="B5425" s="191">
        <v>42867</v>
      </c>
      <c r="C5425" s="72">
        <v>137.61000000000001</v>
      </c>
      <c r="D5425" s="192">
        <f t="shared" si="170"/>
        <v>0.64920901246404616</v>
      </c>
      <c r="E5425">
        <v>-8.7877259958222265E-3</v>
      </c>
      <c r="F5425">
        <v>5422</v>
      </c>
      <c r="G5425">
        <f t="shared" ca="1" si="171"/>
        <v>-3.7718110624071113E-2</v>
      </c>
    </row>
    <row r="5426" spans="2:7" x14ac:dyDescent="0.35">
      <c r="B5426" s="191">
        <v>40658</v>
      </c>
      <c r="C5426" s="72">
        <v>83.44</v>
      </c>
      <c r="D5426" s="192">
        <f t="shared" si="170"/>
        <v>-0.39152628892291985</v>
      </c>
      <c r="E5426">
        <v>-8.790686623901256E-3</v>
      </c>
      <c r="F5426">
        <v>5423</v>
      </c>
      <c r="G5426">
        <f t="shared" ca="1" si="171"/>
        <v>-3.5629895641970548E-2</v>
      </c>
    </row>
    <row r="5427" spans="2:7" x14ac:dyDescent="0.35">
      <c r="B5427" s="191">
        <v>41872</v>
      </c>
      <c r="C5427" s="72">
        <v>137.13</v>
      </c>
      <c r="D5427" s="192">
        <f t="shared" si="170"/>
        <v>8.457126047948238E-3</v>
      </c>
      <c r="E5427">
        <v>-8.8182146729309796E-3</v>
      </c>
      <c r="F5427">
        <v>5424</v>
      </c>
      <c r="G5427">
        <f t="shared" ca="1" si="171"/>
        <v>4.3088416286981929E-2</v>
      </c>
    </row>
    <row r="5428" spans="2:7" x14ac:dyDescent="0.35">
      <c r="B5428" s="191">
        <v>41562</v>
      </c>
      <c r="C5428" s="72">
        <v>135.97999999999999</v>
      </c>
      <c r="D5428" s="192">
        <f t="shared" si="170"/>
        <v>5.0705357142857146</v>
      </c>
      <c r="E5428">
        <v>-8.819884831255953E-3</v>
      </c>
      <c r="F5428">
        <v>5425</v>
      </c>
      <c r="G5428">
        <f t="shared" ca="1" si="171"/>
        <v>-6.0252603780963513E-3</v>
      </c>
    </row>
    <row r="5429" spans="2:7" x14ac:dyDescent="0.35">
      <c r="B5429" s="191">
        <v>35824</v>
      </c>
      <c r="C5429" s="72">
        <v>22.4</v>
      </c>
      <c r="D5429" s="192">
        <f t="shared" si="170"/>
        <v>-4.5996592844974482E-2</v>
      </c>
      <c r="E5429">
        <v>-8.8495575221240186E-3</v>
      </c>
      <c r="F5429">
        <v>5426</v>
      </c>
      <c r="G5429">
        <f t="shared" ca="1" si="171"/>
        <v>5.3521416372122686E-3</v>
      </c>
    </row>
    <row r="5430" spans="2:7" x14ac:dyDescent="0.35">
      <c r="B5430" s="191">
        <v>35717</v>
      </c>
      <c r="C5430" s="72">
        <v>23.48</v>
      </c>
      <c r="D5430" s="192">
        <f t="shared" si="170"/>
        <v>-0.80881035746274732</v>
      </c>
      <c r="E5430">
        <v>-8.8644997889405497E-3</v>
      </c>
      <c r="F5430">
        <v>5427</v>
      </c>
      <c r="G5430">
        <f t="shared" ca="1" si="171"/>
        <v>-2.2109213673436896E-3</v>
      </c>
    </row>
    <row r="5431" spans="2:7" x14ac:dyDescent="0.35">
      <c r="B5431" s="191">
        <v>41325</v>
      </c>
      <c r="C5431" s="72">
        <v>122.81</v>
      </c>
      <c r="D5431" s="192">
        <f t="shared" si="170"/>
        <v>2.1433324801638087</v>
      </c>
      <c r="E5431">
        <v>-8.8774110241304216E-3</v>
      </c>
      <c r="F5431">
        <v>5428</v>
      </c>
      <c r="G5431">
        <f t="shared" ca="1" si="171"/>
        <v>-3.5973102342375285E-3</v>
      </c>
    </row>
    <row r="5432" spans="2:7" x14ac:dyDescent="0.35">
      <c r="B5432" s="191">
        <v>38419</v>
      </c>
      <c r="C5432" s="72">
        <v>39.07</v>
      </c>
      <c r="D5432" s="192">
        <f t="shared" si="170"/>
        <v>2.5008960573476702</v>
      </c>
      <c r="E5432">
        <v>-8.8787417554541115E-3</v>
      </c>
      <c r="F5432">
        <v>5429</v>
      </c>
      <c r="G5432">
        <f t="shared" ca="1" si="171"/>
        <v>2.6580645791257764E-2</v>
      </c>
    </row>
    <row r="5433" spans="2:7" x14ac:dyDescent="0.35">
      <c r="B5433" s="191">
        <v>37392</v>
      </c>
      <c r="C5433" s="72">
        <v>11.16</v>
      </c>
      <c r="D5433" s="192">
        <f t="shared" si="170"/>
        <v>-0.28553137003841222</v>
      </c>
      <c r="E5433">
        <v>-8.8809946714031307E-3</v>
      </c>
      <c r="F5433">
        <v>5430</v>
      </c>
      <c r="G5433">
        <f t="shared" ca="1" si="171"/>
        <v>6.3317547213446383E-4</v>
      </c>
    </row>
    <row r="5434" spans="2:7" x14ac:dyDescent="0.35">
      <c r="B5434" s="191">
        <v>37785</v>
      </c>
      <c r="C5434" s="72">
        <v>15.62</v>
      </c>
      <c r="D5434" s="192">
        <f t="shared" si="170"/>
        <v>-0.97735280045236406</v>
      </c>
      <c r="E5434">
        <v>-8.8832487309644659E-3</v>
      </c>
      <c r="F5434">
        <v>5431</v>
      </c>
      <c r="G5434">
        <f t="shared" ca="1" si="171"/>
        <v>5.5698422422227113E-4</v>
      </c>
    </row>
    <row r="5435" spans="2:7" x14ac:dyDescent="0.35">
      <c r="B5435" s="191">
        <v>45033</v>
      </c>
      <c r="C5435" s="72">
        <v>689.71</v>
      </c>
      <c r="D5435" s="192">
        <f t="shared" si="170"/>
        <v>5.255873015873016</v>
      </c>
      <c r="E5435">
        <v>-8.8949561718636438E-3</v>
      </c>
      <c r="F5435">
        <v>5432</v>
      </c>
      <c r="G5435">
        <f t="shared" ca="1" si="171"/>
        <v>-1.3133117711868697E-2</v>
      </c>
    </row>
    <row r="5436" spans="2:7" x14ac:dyDescent="0.35">
      <c r="B5436" s="191">
        <v>42711</v>
      </c>
      <c r="C5436" s="72">
        <v>110.25</v>
      </c>
      <c r="D5436" s="192">
        <f t="shared" si="170"/>
        <v>0.77108433734939763</v>
      </c>
      <c r="E5436">
        <v>-8.8996763754044528E-3</v>
      </c>
      <c r="F5436">
        <v>5433</v>
      </c>
      <c r="G5436">
        <f t="shared" ca="1" si="171"/>
        <v>3.3768524560401796E-2</v>
      </c>
    </row>
    <row r="5437" spans="2:7" x14ac:dyDescent="0.35">
      <c r="B5437" s="191">
        <v>38622</v>
      </c>
      <c r="C5437" s="72">
        <v>62.25</v>
      </c>
      <c r="D5437" s="192">
        <f t="shared" si="170"/>
        <v>-0.94326053667784748</v>
      </c>
      <c r="E5437">
        <v>-8.9157777423977125E-3</v>
      </c>
      <c r="F5437">
        <v>5434</v>
      </c>
      <c r="G5437">
        <f t="shared" ca="1" si="171"/>
        <v>-4.5544485913345888E-2</v>
      </c>
    </row>
    <row r="5438" spans="2:7" x14ac:dyDescent="0.35">
      <c r="B5438" s="191">
        <v>45456</v>
      </c>
      <c r="C5438" s="72">
        <v>1097.1199999999999</v>
      </c>
      <c r="D5438" s="192">
        <f t="shared" si="170"/>
        <v>0.49477499080343867</v>
      </c>
      <c r="E5438">
        <v>-8.9339753028429003E-3</v>
      </c>
      <c r="F5438">
        <v>5435</v>
      </c>
      <c r="G5438">
        <f t="shared" ca="1" si="171"/>
        <v>-5.1595962845623206E-2</v>
      </c>
    </row>
    <row r="5439" spans="2:7" x14ac:dyDescent="0.35">
      <c r="B5439" s="191">
        <v>44419</v>
      </c>
      <c r="C5439" s="72">
        <v>733.97</v>
      </c>
      <c r="D5439" s="192">
        <f t="shared" si="170"/>
        <v>6.3558829424734418</v>
      </c>
      <c r="E5439">
        <v>-8.9388190496766384E-3</v>
      </c>
      <c r="F5439">
        <v>5436</v>
      </c>
      <c r="G5439">
        <f t="shared" ca="1" si="171"/>
        <v>2.7320394458929011E-2</v>
      </c>
    </row>
    <row r="5440" spans="2:7" x14ac:dyDescent="0.35">
      <c r="B5440" s="191">
        <v>40437</v>
      </c>
      <c r="C5440" s="72">
        <v>99.78</v>
      </c>
      <c r="D5440" s="192">
        <f t="shared" si="170"/>
        <v>-0.26804577464788726</v>
      </c>
      <c r="E5440">
        <v>-8.9392133492253167E-3</v>
      </c>
      <c r="F5440">
        <v>5437</v>
      </c>
      <c r="G5440">
        <f t="shared" ca="1" si="171"/>
        <v>1.1527654314621109E-2</v>
      </c>
    </row>
    <row r="5441" spans="2:7" x14ac:dyDescent="0.35">
      <c r="B5441" s="191">
        <v>41284</v>
      </c>
      <c r="C5441" s="72">
        <v>136.32</v>
      </c>
      <c r="D5441" s="192">
        <f t="shared" si="170"/>
        <v>-0.82094257342510379</v>
      </c>
      <c r="E5441">
        <v>-8.9422028353327576E-3</v>
      </c>
      <c r="F5441">
        <v>5438</v>
      </c>
      <c r="G5441">
        <f t="shared" ca="1" si="171"/>
        <v>1.5531739120169454E-2</v>
      </c>
    </row>
    <row r="5442" spans="2:7" x14ac:dyDescent="0.35">
      <c r="B5442" s="191">
        <v>44761</v>
      </c>
      <c r="C5442" s="72">
        <v>761.32</v>
      </c>
      <c r="D5442" s="192">
        <f t="shared" si="170"/>
        <v>30.252873563218394</v>
      </c>
      <c r="E5442">
        <v>-8.9431000143194161E-3</v>
      </c>
      <c r="F5442">
        <v>5439</v>
      </c>
      <c r="G5442">
        <f t="shared" ca="1" si="171"/>
        <v>-1.9490697301959654E-4</v>
      </c>
    </row>
    <row r="5443" spans="2:7" x14ac:dyDescent="0.35">
      <c r="B5443" s="191">
        <v>35912</v>
      </c>
      <c r="C5443" s="72">
        <v>24.36</v>
      </c>
      <c r="D5443" s="192">
        <f t="shared" si="170"/>
        <v>-0.6984775343483105</v>
      </c>
      <c r="E5443">
        <v>-8.9503661513424815E-3</v>
      </c>
      <c r="F5443">
        <v>5440</v>
      </c>
      <c r="G5443">
        <f t="shared" ca="1" si="171"/>
        <v>-2.5204474876928803E-3</v>
      </c>
    </row>
    <row r="5444" spans="2:7" x14ac:dyDescent="0.35">
      <c r="B5444" s="191">
        <v>40283</v>
      </c>
      <c r="C5444" s="72">
        <v>80.790000000000006</v>
      </c>
      <c r="D5444" s="192">
        <f t="shared" ref="D5444:D5507" si="172">C5444/C5445-1</f>
        <v>-0.92565565473451739</v>
      </c>
      <c r="E5444">
        <v>-8.954857703630914E-3</v>
      </c>
      <c r="F5444">
        <v>5441</v>
      </c>
      <c r="G5444">
        <f t="shared" ca="1" si="171"/>
        <v>-1.0893187631721408E-2</v>
      </c>
    </row>
    <row r="5445" spans="2:7" x14ac:dyDescent="0.35">
      <c r="B5445" s="191">
        <v>45856</v>
      </c>
      <c r="C5445" s="72">
        <v>1086.7</v>
      </c>
      <c r="D5445" s="192">
        <f t="shared" si="172"/>
        <v>1.0242153301667134</v>
      </c>
      <c r="E5445">
        <v>-8.9556050049246494E-3</v>
      </c>
      <c r="F5445">
        <v>5442</v>
      </c>
      <c r="G5445">
        <f t="shared" ref="G5445:G5508" ca="1" si="173">_xlfn.NORM.INV(RAND(),M$5,M$6)</f>
        <v>8.6476006426349436E-3</v>
      </c>
    </row>
    <row r="5446" spans="2:7" x14ac:dyDescent="0.35">
      <c r="B5446" s="191">
        <v>44173</v>
      </c>
      <c r="C5446" s="72">
        <v>536.85</v>
      </c>
      <c r="D5446" s="192">
        <f t="shared" si="172"/>
        <v>0.84446505875077316</v>
      </c>
      <c r="E5446">
        <v>-8.9715899651104936E-3</v>
      </c>
      <c r="F5446">
        <v>5443</v>
      </c>
      <c r="G5446">
        <f t="shared" ca="1" si="173"/>
        <v>3.4012223116597316E-2</v>
      </c>
    </row>
    <row r="5447" spans="2:7" x14ac:dyDescent="0.35">
      <c r="B5447" s="191">
        <v>43117</v>
      </c>
      <c r="C5447" s="72">
        <v>291.06</v>
      </c>
      <c r="D5447" s="192">
        <f t="shared" si="172"/>
        <v>15.518728717366628</v>
      </c>
      <c r="E5447">
        <v>-8.9887640449437534E-3</v>
      </c>
      <c r="F5447">
        <v>5444</v>
      </c>
      <c r="G5447">
        <f t="shared" ca="1" si="173"/>
        <v>2.0930829856341433E-2</v>
      </c>
    </row>
    <row r="5448" spans="2:7" x14ac:dyDescent="0.35">
      <c r="B5448" s="191">
        <v>35178</v>
      </c>
      <c r="C5448" s="72">
        <v>17.62</v>
      </c>
      <c r="D5448" s="192">
        <f t="shared" si="172"/>
        <v>0.60036330608537702</v>
      </c>
      <c r="E5448">
        <v>-8.9988751406073764E-3</v>
      </c>
      <c r="F5448">
        <v>5445</v>
      </c>
      <c r="G5448">
        <f t="shared" ca="1" si="173"/>
        <v>4.8359222712709933E-2</v>
      </c>
    </row>
    <row r="5449" spans="2:7" x14ac:dyDescent="0.35">
      <c r="B5449" s="191">
        <v>35415</v>
      </c>
      <c r="C5449" s="72">
        <v>11.01</v>
      </c>
      <c r="D5449" s="192">
        <f t="shared" si="172"/>
        <v>-0.90986492018010645</v>
      </c>
      <c r="E5449">
        <v>-9.0009000900089786E-3</v>
      </c>
      <c r="F5449">
        <v>5446</v>
      </c>
      <c r="G5449">
        <f t="shared" ca="1" si="173"/>
        <v>2.2521581289136278E-3</v>
      </c>
    </row>
    <row r="5450" spans="2:7" x14ac:dyDescent="0.35">
      <c r="B5450" s="191">
        <v>42227</v>
      </c>
      <c r="C5450" s="72">
        <v>122.15</v>
      </c>
      <c r="D5450" s="192">
        <f t="shared" si="172"/>
        <v>1.5274156838402653</v>
      </c>
      <c r="E5450">
        <v>-9.0053545351289621E-3</v>
      </c>
      <c r="F5450">
        <v>5447</v>
      </c>
      <c r="G5450">
        <f t="shared" ca="1" si="173"/>
        <v>-1.2540240892045305E-2</v>
      </c>
    </row>
    <row r="5451" spans="2:7" x14ac:dyDescent="0.35">
      <c r="B5451" s="191">
        <v>39822</v>
      </c>
      <c r="C5451" s="72">
        <v>48.33</v>
      </c>
      <c r="D5451" s="192">
        <f t="shared" si="172"/>
        <v>3.0074626865671643</v>
      </c>
      <c r="E5451">
        <v>-9.0219397170392401E-3</v>
      </c>
      <c r="F5451">
        <v>5448</v>
      </c>
      <c r="G5451">
        <f t="shared" ca="1" si="173"/>
        <v>-1.1412455290622726E-2</v>
      </c>
    </row>
    <row r="5452" spans="2:7" x14ac:dyDescent="0.35">
      <c r="B5452" s="191">
        <v>37680</v>
      </c>
      <c r="C5452" s="72">
        <v>12.06</v>
      </c>
      <c r="D5452" s="192">
        <f t="shared" si="172"/>
        <v>-0.91195152223114551</v>
      </c>
      <c r="E5452">
        <v>-9.0386195562859317E-3</v>
      </c>
      <c r="F5452">
        <v>5449</v>
      </c>
      <c r="G5452">
        <f t="shared" ca="1" si="173"/>
        <v>1.1249611193982019E-2</v>
      </c>
    </row>
    <row r="5453" spans="2:7" x14ac:dyDescent="0.35">
      <c r="B5453" s="191">
        <v>41841</v>
      </c>
      <c r="C5453" s="72">
        <v>136.97</v>
      </c>
      <c r="D5453" s="192">
        <f t="shared" si="172"/>
        <v>6.81346263548203</v>
      </c>
      <c r="E5453">
        <v>-9.0435537548835265E-3</v>
      </c>
      <c r="F5453">
        <v>5450</v>
      </c>
      <c r="G5453">
        <f t="shared" ca="1" si="173"/>
        <v>-1.4640253418758249E-2</v>
      </c>
    </row>
    <row r="5454" spans="2:7" x14ac:dyDescent="0.35">
      <c r="B5454" s="191">
        <v>35123</v>
      </c>
      <c r="C5454" s="72">
        <v>17.53</v>
      </c>
      <c r="D5454" s="192">
        <f t="shared" si="172"/>
        <v>-0.97853478149068784</v>
      </c>
      <c r="E5454">
        <v>-9.0446579988694431E-3</v>
      </c>
      <c r="F5454">
        <v>5451</v>
      </c>
      <c r="G5454">
        <f t="shared" ca="1" si="173"/>
        <v>-4.298676998205498E-2</v>
      </c>
    </row>
    <row r="5455" spans="2:7" x14ac:dyDescent="0.35">
      <c r="B5455" s="191">
        <v>45141</v>
      </c>
      <c r="C5455" s="72">
        <v>816.67</v>
      </c>
      <c r="D5455" s="192">
        <f t="shared" si="172"/>
        <v>7.4972427426906663</v>
      </c>
      <c r="E5455">
        <v>-9.0639939816050674E-3</v>
      </c>
      <c r="F5455">
        <v>5452</v>
      </c>
      <c r="G5455">
        <f t="shared" ca="1" si="173"/>
        <v>-2.9590220191104442E-2</v>
      </c>
    </row>
    <row r="5456" spans="2:7" x14ac:dyDescent="0.35">
      <c r="B5456" s="191">
        <v>41102</v>
      </c>
      <c r="C5456" s="72">
        <v>96.11</v>
      </c>
      <c r="D5456" s="192">
        <f t="shared" si="172"/>
        <v>0.72549371633752235</v>
      </c>
      <c r="E5456">
        <v>-9.0731003196204973E-3</v>
      </c>
      <c r="F5456">
        <v>5453</v>
      </c>
      <c r="G5456">
        <f t="shared" ca="1" si="173"/>
        <v>-4.9569220877956595E-3</v>
      </c>
    </row>
    <row r="5457" spans="2:7" x14ac:dyDescent="0.35">
      <c r="B5457" s="191">
        <v>38643</v>
      </c>
      <c r="C5457" s="72">
        <v>55.7</v>
      </c>
      <c r="D5457" s="192">
        <f t="shared" si="172"/>
        <v>4.1007326007326013</v>
      </c>
      <c r="E5457">
        <v>-9.0731186621597626E-3</v>
      </c>
      <c r="F5457">
        <v>5454</v>
      </c>
      <c r="G5457">
        <f t="shared" ca="1" si="173"/>
        <v>1.2838475421506221E-2</v>
      </c>
    </row>
    <row r="5458" spans="2:7" x14ac:dyDescent="0.35">
      <c r="B5458" s="191">
        <v>37396</v>
      </c>
      <c r="C5458" s="72">
        <v>10.92</v>
      </c>
      <c r="D5458" s="192">
        <f t="shared" si="172"/>
        <v>-0.98995954394998165</v>
      </c>
      <c r="E5458">
        <v>-9.0744101633393193E-3</v>
      </c>
      <c r="F5458">
        <v>5455</v>
      </c>
      <c r="G5458">
        <f t="shared" ca="1" si="173"/>
        <v>4.2656226942548274E-3</v>
      </c>
    </row>
    <row r="5459" spans="2:7" x14ac:dyDescent="0.35">
      <c r="B5459" s="191">
        <v>45377</v>
      </c>
      <c r="C5459" s="72">
        <v>1087.5999999999999</v>
      </c>
      <c r="D5459" s="192">
        <f t="shared" si="172"/>
        <v>82.086325439266616</v>
      </c>
      <c r="E5459">
        <v>-9.0837030895524196E-3</v>
      </c>
      <c r="F5459">
        <v>5456</v>
      </c>
      <c r="G5459">
        <f t="shared" ca="1" si="173"/>
        <v>1.1662313128275427E-3</v>
      </c>
    </row>
    <row r="5460" spans="2:7" x14ac:dyDescent="0.35">
      <c r="B5460" s="191">
        <v>37715</v>
      </c>
      <c r="C5460" s="72">
        <v>13.09</v>
      </c>
      <c r="D5460" s="192">
        <f t="shared" si="172"/>
        <v>0.20091743119266048</v>
      </c>
      <c r="E5460">
        <v>-9.0840272520817944E-3</v>
      </c>
      <c r="F5460">
        <v>5457</v>
      </c>
      <c r="G5460">
        <f t="shared" ca="1" si="173"/>
        <v>1.397750008123878E-2</v>
      </c>
    </row>
    <row r="5461" spans="2:7" x14ac:dyDescent="0.35">
      <c r="B5461" s="191">
        <v>37404</v>
      </c>
      <c r="C5461" s="72">
        <v>10.9</v>
      </c>
      <c r="D5461" s="192">
        <f t="shared" si="172"/>
        <v>-0.96852440080854751</v>
      </c>
      <c r="E5461">
        <v>-9.0909090909090384E-3</v>
      </c>
      <c r="F5461">
        <v>5458</v>
      </c>
      <c r="G5461">
        <f t="shared" ca="1" si="173"/>
        <v>-6.9727254151303042E-3</v>
      </c>
    </row>
    <row r="5462" spans="2:7" x14ac:dyDescent="0.35">
      <c r="B5462" s="191">
        <v>43887</v>
      </c>
      <c r="C5462" s="72">
        <v>346.3</v>
      </c>
      <c r="D5462" s="192">
        <f t="shared" si="172"/>
        <v>-0.4247986047670459</v>
      </c>
      <c r="E5462">
        <v>-9.0992331463889409E-3</v>
      </c>
      <c r="F5462">
        <v>5459</v>
      </c>
      <c r="G5462">
        <f t="shared" ca="1" si="173"/>
        <v>-8.2915167731915408E-3</v>
      </c>
    </row>
    <row r="5463" spans="2:7" x14ac:dyDescent="0.35">
      <c r="B5463" s="191">
        <v>44259</v>
      </c>
      <c r="C5463" s="72">
        <v>602.04999999999995</v>
      </c>
      <c r="D5463" s="192">
        <f t="shared" si="172"/>
        <v>5.5072416774751405</v>
      </c>
      <c r="E5463">
        <v>-9.1016820830179812E-3</v>
      </c>
      <c r="F5463">
        <v>5460</v>
      </c>
      <c r="G5463">
        <f t="shared" ca="1" si="173"/>
        <v>2.1466041499389323E-2</v>
      </c>
    </row>
    <row r="5464" spans="2:7" x14ac:dyDescent="0.35">
      <c r="B5464" s="191">
        <v>42412</v>
      </c>
      <c r="C5464" s="72">
        <v>92.52</v>
      </c>
      <c r="D5464" s="192">
        <f t="shared" si="172"/>
        <v>0.19829037689418483</v>
      </c>
      <c r="E5464">
        <v>-9.1035664560352725E-3</v>
      </c>
      <c r="F5464">
        <v>5461</v>
      </c>
      <c r="G5464">
        <f t="shared" ca="1" si="173"/>
        <v>-4.0716957972495631E-2</v>
      </c>
    </row>
    <row r="5465" spans="2:7" x14ac:dyDescent="0.35">
      <c r="B5465" s="191">
        <v>40788</v>
      </c>
      <c r="C5465" s="72">
        <v>77.209999999999994</v>
      </c>
      <c r="D5465" s="192">
        <f t="shared" si="172"/>
        <v>-0.68154258610022689</v>
      </c>
      <c r="E5465">
        <v>-9.1119096509241215E-3</v>
      </c>
      <c r="F5465">
        <v>5462</v>
      </c>
      <c r="G5465">
        <f t="shared" ca="1" si="173"/>
        <v>2.5467904390917631E-2</v>
      </c>
    </row>
    <row r="5466" spans="2:7" x14ac:dyDescent="0.35">
      <c r="B5466" s="191">
        <v>43675</v>
      </c>
      <c r="C5466" s="72">
        <v>242.45</v>
      </c>
      <c r="D5466" s="192">
        <f t="shared" si="172"/>
        <v>-0.69961468412771177</v>
      </c>
      <c r="E5466">
        <v>-9.113944744155722E-3</v>
      </c>
      <c r="F5466">
        <v>5463</v>
      </c>
      <c r="G5466">
        <f t="shared" ca="1" si="173"/>
        <v>-2.0193165645062877E-2</v>
      </c>
    </row>
    <row r="5467" spans="2:7" x14ac:dyDescent="0.35">
      <c r="B5467" s="191">
        <v>45117</v>
      </c>
      <c r="C5467" s="72">
        <v>807.13</v>
      </c>
      <c r="D5467" s="192">
        <f t="shared" si="172"/>
        <v>56.162181303116149</v>
      </c>
      <c r="E5467">
        <v>-9.1214889019838319E-3</v>
      </c>
      <c r="F5467">
        <v>5464</v>
      </c>
      <c r="G5467">
        <f t="shared" ca="1" si="173"/>
        <v>-6.2181794023007574E-2</v>
      </c>
    </row>
    <row r="5468" spans="2:7" x14ac:dyDescent="0.35">
      <c r="B5468" s="191">
        <v>36769</v>
      </c>
      <c r="C5468" s="72">
        <v>14.12</v>
      </c>
      <c r="D5468" s="192">
        <f t="shared" si="172"/>
        <v>-0.45775729646697394</v>
      </c>
      <c r="E5468">
        <v>-9.1228070175438658E-3</v>
      </c>
      <c r="F5468">
        <v>5465</v>
      </c>
      <c r="G5468">
        <f t="shared" ca="1" si="173"/>
        <v>-1.4079152158841439E-2</v>
      </c>
    </row>
    <row r="5469" spans="2:7" x14ac:dyDescent="0.35">
      <c r="B5469" s="191">
        <v>35647</v>
      </c>
      <c r="C5469" s="72">
        <v>26.04</v>
      </c>
      <c r="D5469" s="192">
        <f t="shared" si="172"/>
        <v>-0.92539750752041261</v>
      </c>
      <c r="E5469">
        <v>-9.1324200913243114E-3</v>
      </c>
      <c r="F5469">
        <v>5466</v>
      </c>
      <c r="G5469">
        <f t="shared" ca="1" si="173"/>
        <v>4.0265045753378512E-2</v>
      </c>
    </row>
    <row r="5470" spans="2:7" x14ac:dyDescent="0.35">
      <c r="B5470" s="191">
        <v>43978</v>
      </c>
      <c r="C5470" s="72">
        <v>349.05</v>
      </c>
      <c r="D5470" s="192">
        <f t="shared" si="172"/>
        <v>2.2250762265545596</v>
      </c>
      <c r="E5470">
        <v>-9.1407159281232664E-3</v>
      </c>
      <c r="F5470">
        <v>5467</v>
      </c>
      <c r="G5470">
        <f t="shared" ca="1" si="173"/>
        <v>-1.5958334570258356E-2</v>
      </c>
    </row>
    <row r="5471" spans="2:7" x14ac:dyDescent="0.35">
      <c r="B5471" s="191">
        <v>41127</v>
      </c>
      <c r="C5471" s="72">
        <v>108.23</v>
      </c>
      <c r="D5471" s="192">
        <f t="shared" si="172"/>
        <v>-5.558464223385684E-2</v>
      </c>
      <c r="E5471">
        <v>-9.1549940492539061E-3</v>
      </c>
      <c r="F5471">
        <v>5468</v>
      </c>
      <c r="G5471">
        <f t="shared" ca="1" si="173"/>
        <v>-2.2609462854420021E-2</v>
      </c>
    </row>
    <row r="5472" spans="2:7" x14ac:dyDescent="0.35">
      <c r="B5472" s="191">
        <v>41162</v>
      </c>
      <c r="C5472" s="72">
        <v>114.6</v>
      </c>
      <c r="D5472" s="192">
        <f t="shared" si="172"/>
        <v>2.4208955223880597</v>
      </c>
      <c r="E5472">
        <v>-9.1647933598478781E-3</v>
      </c>
      <c r="F5472">
        <v>5469</v>
      </c>
      <c r="G5472">
        <f t="shared" ca="1" si="173"/>
        <v>1.8311257763366363E-3</v>
      </c>
    </row>
    <row r="5473" spans="2:7" x14ac:dyDescent="0.35">
      <c r="B5473" s="191">
        <v>38366</v>
      </c>
      <c r="C5473" s="72">
        <v>33.5</v>
      </c>
      <c r="D5473" s="192">
        <f t="shared" si="172"/>
        <v>1.5848765432098766</v>
      </c>
      <c r="E5473">
        <v>-9.1688849452825627E-3</v>
      </c>
      <c r="F5473">
        <v>5470</v>
      </c>
      <c r="G5473">
        <f t="shared" ca="1" si="173"/>
        <v>-4.1532385479172047E-3</v>
      </c>
    </row>
    <row r="5474" spans="2:7" x14ac:dyDescent="0.35">
      <c r="B5474" s="191">
        <v>35375</v>
      </c>
      <c r="C5474" s="72">
        <v>12.96</v>
      </c>
      <c r="D5474" s="192">
        <f t="shared" si="172"/>
        <v>-0.97791900226602835</v>
      </c>
      <c r="E5474">
        <v>-9.1743119266054496E-3</v>
      </c>
      <c r="F5474">
        <v>5471</v>
      </c>
      <c r="G5474">
        <f t="shared" ca="1" si="173"/>
        <v>-2.0167494178607637E-2</v>
      </c>
    </row>
    <row r="5475" spans="2:7" x14ac:dyDescent="0.35">
      <c r="B5475" s="191">
        <v>44267</v>
      </c>
      <c r="C5475" s="72">
        <v>586.92999999999995</v>
      </c>
      <c r="D5475" s="192">
        <f t="shared" si="172"/>
        <v>15.001363140676116</v>
      </c>
      <c r="E5475">
        <v>-9.1834495332310251E-3</v>
      </c>
      <c r="F5475">
        <v>5472</v>
      </c>
      <c r="G5475">
        <f t="shared" ca="1" si="173"/>
        <v>-5.5256176053632309E-3</v>
      </c>
    </row>
    <row r="5476" spans="2:7" x14ac:dyDescent="0.35">
      <c r="B5476" s="191">
        <v>38434</v>
      </c>
      <c r="C5476" s="72">
        <v>36.68</v>
      </c>
      <c r="D5476" s="192">
        <f t="shared" si="172"/>
        <v>1.6181299072091364</v>
      </c>
      <c r="E5476">
        <v>-9.1842247433820967E-3</v>
      </c>
      <c r="F5476">
        <v>5473</v>
      </c>
      <c r="G5476">
        <f t="shared" ca="1" si="173"/>
        <v>-1.9895079342482889E-2</v>
      </c>
    </row>
    <row r="5477" spans="2:7" x14ac:dyDescent="0.35">
      <c r="B5477" s="191">
        <v>37439</v>
      </c>
      <c r="C5477" s="72">
        <v>14.01</v>
      </c>
      <c r="D5477" s="192">
        <f t="shared" si="172"/>
        <v>-0.95109776955565639</v>
      </c>
      <c r="E5477">
        <v>-9.1937765205092337E-3</v>
      </c>
      <c r="F5477">
        <v>5474</v>
      </c>
      <c r="G5477">
        <f t="shared" ca="1" si="173"/>
        <v>1.0909007266950821E-2</v>
      </c>
    </row>
    <row r="5478" spans="2:7" x14ac:dyDescent="0.35">
      <c r="B5478" s="191">
        <v>43788</v>
      </c>
      <c r="C5478" s="72">
        <v>286.49</v>
      </c>
      <c r="D5478" s="192">
        <f t="shared" si="172"/>
        <v>-0.60533674973481566</v>
      </c>
      <c r="E5478">
        <v>-9.1993774857339616E-3</v>
      </c>
      <c r="F5478">
        <v>5475</v>
      </c>
      <c r="G5478">
        <f t="shared" ca="1" si="173"/>
        <v>2.5192700690472969E-2</v>
      </c>
    </row>
    <row r="5479" spans="2:7" x14ac:dyDescent="0.35">
      <c r="B5479" s="191">
        <v>44719</v>
      </c>
      <c r="C5479" s="72">
        <v>725.91</v>
      </c>
      <c r="D5479" s="192">
        <f t="shared" si="172"/>
        <v>31.277012005335706</v>
      </c>
      <c r="E5479">
        <v>-9.2265276318124201E-3</v>
      </c>
      <c r="F5479">
        <v>5476</v>
      </c>
      <c r="G5479">
        <f t="shared" ca="1" si="173"/>
        <v>-4.8499466429191222E-2</v>
      </c>
    </row>
    <row r="5480" spans="2:7" x14ac:dyDescent="0.35">
      <c r="B5480" s="191">
        <v>36654</v>
      </c>
      <c r="C5480" s="72">
        <v>22.49</v>
      </c>
      <c r="D5480" s="192">
        <f t="shared" si="172"/>
        <v>0.61566091954022983</v>
      </c>
      <c r="E5480">
        <v>-9.2511013215859084E-3</v>
      </c>
      <c r="F5480">
        <v>5477</v>
      </c>
      <c r="G5480">
        <f t="shared" ca="1" si="173"/>
        <v>-1.7782576594521607E-2</v>
      </c>
    </row>
    <row r="5481" spans="2:7" x14ac:dyDescent="0.35">
      <c r="B5481" s="191">
        <v>35523</v>
      </c>
      <c r="C5481" s="72">
        <v>13.92</v>
      </c>
      <c r="D5481" s="192">
        <f t="shared" si="172"/>
        <v>-0.72326043737574552</v>
      </c>
      <c r="E5481">
        <v>-9.2526690391460109E-3</v>
      </c>
      <c r="F5481">
        <v>5478</v>
      </c>
      <c r="G5481">
        <f t="shared" ca="1" si="173"/>
        <v>3.0123479101943153E-2</v>
      </c>
    </row>
    <row r="5482" spans="2:7" x14ac:dyDescent="0.35">
      <c r="B5482" s="191">
        <v>38888</v>
      </c>
      <c r="C5482" s="72">
        <v>50.3</v>
      </c>
      <c r="D5482" s="192">
        <f t="shared" si="172"/>
        <v>-0.55632001411308107</v>
      </c>
      <c r="E5482">
        <v>-9.2574354934017444E-3</v>
      </c>
      <c r="F5482">
        <v>5479</v>
      </c>
      <c r="G5482">
        <f t="shared" ca="1" si="173"/>
        <v>-9.8654379149125584E-3</v>
      </c>
    </row>
    <row r="5483" spans="2:7" x14ac:dyDescent="0.35">
      <c r="B5483" s="191">
        <v>41135</v>
      </c>
      <c r="C5483" s="72">
        <v>113.37</v>
      </c>
      <c r="D5483" s="192">
        <f t="shared" si="172"/>
        <v>-0.9009003496503496</v>
      </c>
      <c r="E5483">
        <v>-9.2633050773398562E-3</v>
      </c>
      <c r="F5483">
        <v>5480</v>
      </c>
      <c r="G5483">
        <f t="shared" ca="1" si="173"/>
        <v>2.1161684703086873E-2</v>
      </c>
    </row>
    <row r="5484" spans="2:7" x14ac:dyDescent="0.35">
      <c r="B5484" s="191">
        <v>46176</v>
      </c>
      <c r="C5484" s="72">
        <v>1144</v>
      </c>
      <c r="D5484">
        <f t="shared" si="172"/>
        <v>8.6491228070175445</v>
      </c>
      <c r="E5484">
        <v>-9.2664761409890772E-3</v>
      </c>
      <c r="F5484">
        <v>5481</v>
      </c>
      <c r="G5484">
        <f t="shared" ca="1" si="173"/>
        <v>-5.7279849618013167E-3</v>
      </c>
    </row>
    <row r="5485" spans="2:7" x14ac:dyDescent="0.35">
      <c r="B5485" s="191">
        <v>42342</v>
      </c>
      <c r="C5485" s="72">
        <v>118.56</v>
      </c>
      <c r="D5485" s="192">
        <f t="shared" si="172"/>
        <v>1.1822197680839315</v>
      </c>
      <c r="E5485">
        <v>-9.2755076460265817E-3</v>
      </c>
      <c r="F5485">
        <v>5482</v>
      </c>
      <c r="G5485">
        <f t="shared" ca="1" si="173"/>
        <v>-2.7506235709005143E-2</v>
      </c>
    </row>
    <row r="5486" spans="2:7" x14ac:dyDescent="0.35">
      <c r="B5486" s="191">
        <v>39036</v>
      </c>
      <c r="C5486" s="72">
        <v>54.33</v>
      </c>
      <c r="D5486" s="192">
        <f t="shared" si="172"/>
        <v>1.2202697180220681</v>
      </c>
      <c r="E5486">
        <v>-9.2997811816193376E-3</v>
      </c>
      <c r="F5486">
        <v>5483</v>
      </c>
      <c r="G5486">
        <f t="shared" ca="1" si="173"/>
        <v>1.3936679215581631E-2</v>
      </c>
    </row>
    <row r="5487" spans="2:7" x14ac:dyDescent="0.35">
      <c r="B5487" s="191">
        <v>35846</v>
      </c>
      <c r="C5487" s="72">
        <v>24.47</v>
      </c>
      <c r="D5487" s="192">
        <f t="shared" si="172"/>
        <v>-0.68907242693773829</v>
      </c>
      <c r="E5487">
        <v>-9.3117408906883137E-3</v>
      </c>
      <c r="F5487">
        <v>5484</v>
      </c>
      <c r="G5487">
        <f t="shared" ca="1" si="173"/>
        <v>-9.7069094881168296E-3</v>
      </c>
    </row>
    <row r="5488" spans="2:7" x14ac:dyDescent="0.35">
      <c r="B5488" s="191">
        <v>40680</v>
      </c>
      <c r="C5488" s="72">
        <v>78.7</v>
      </c>
      <c r="D5488" s="192">
        <f t="shared" si="172"/>
        <v>4.6946454413892909</v>
      </c>
      <c r="E5488">
        <v>-9.3152064451157424E-3</v>
      </c>
      <c r="F5488">
        <v>5485</v>
      </c>
      <c r="G5488">
        <f t="shared" ca="1" si="173"/>
        <v>-1.4238039549208636E-2</v>
      </c>
    </row>
    <row r="5489" spans="2:7" x14ac:dyDescent="0.35">
      <c r="B5489" s="191">
        <v>35559</v>
      </c>
      <c r="C5489" s="72">
        <v>13.82</v>
      </c>
      <c r="D5489" s="192">
        <f t="shared" si="172"/>
        <v>-0.77183424137361734</v>
      </c>
      <c r="E5489">
        <v>-9.3189964157704974E-3</v>
      </c>
      <c r="F5489">
        <v>5486</v>
      </c>
      <c r="G5489">
        <f t="shared" ca="1" si="173"/>
        <v>-8.4585620782328917E-3</v>
      </c>
    </row>
    <row r="5490" spans="2:7" x14ac:dyDescent="0.35">
      <c r="B5490" s="191">
        <v>38959</v>
      </c>
      <c r="C5490" s="72">
        <v>60.57</v>
      </c>
      <c r="D5490" s="192">
        <f t="shared" si="172"/>
        <v>1.7149260421335724</v>
      </c>
      <c r="E5490">
        <v>-9.322865554465154E-3</v>
      </c>
      <c r="F5490">
        <v>5487</v>
      </c>
      <c r="G5490">
        <f t="shared" ca="1" si="173"/>
        <v>1.1035012971837626E-2</v>
      </c>
    </row>
    <row r="5491" spans="2:7" x14ac:dyDescent="0.35">
      <c r="B5491" s="191">
        <v>38064</v>
      </c>
      <c r="C5491" s="72">
        <v>22.31</v>
      </c>
      <c r="D5491" s="192">
        <f t="shared" si="172"/>
        <v>-0.59532015236713232</v>
      </c>
      <c r="E5491">
        <v>-9.3250444049733927E-3</v>
      </c>
      <c r="F5491">
        <v>5488</v>
      </c>
      <c r="G5491">
        <f t="shared" ca="1" si="173"/>
        <v>2.6420062740733191E-2</v>
      </c>
    </row>
    <row r="5492" spans="2:7" x14ac:dyDescent="0.35">
      <c r="B5492" s="191">
        <v>39703</v>
      </c>
      <c r="C5492" s="72">
        <v>55.13</v>
      </c>
      <c r="D5492" s="192">
        <f t="shared" si="172"/>
        <v>-0.24582763337893287</v>
      </c>
      <c r="E5492">
        <v>-9.3441150044922816E-3</v>
      </c>
      <c r="F5492">
        <v>5489</v>
      </c>
      <c r="G5492">
        <f t="shared" ca="1" si="173"/>
        <v>-1.5440709224005493E-2</v>
      </c>
    </row>
    <row r="5493" spans="2:7" x14ac:dyDescent="0.35">
      <c r="B5493" s="191">
        <v>40070</v>
      </c>
      <c r="C5493" s="72">
        <v>73.099999999999994</v>
      </c>
      <c r="D5493" s="192">
        <f t="shared" si="172"/>
        <v>3.9325236167341426</v>
      </c>
      <c r="E5493">
        <v>-9.3508605502101716E-3</v>
      </c>
      <c r="F5493">
        <v>5490</v>
      </c>
      <c r="G5493">
        <f t="shared" ca="1" si="173"/>
        <v>-3.3931254831519743E-2</v>
      </c>
    </row>
    <row r="5494" spans="2:7" x14ac:dyDescent="0.35">
      <c r="B5494" s="191">
        <v>37813</v>
      </c>
      <c r="C5494" s="72">
        <v>14.82</v>
      </c>
      <c r="D5494" s="192">
        <f t="shared" si="172"/>
        <v>-0.59967585089141007</v>
      </c>
      <c r="E5494">
        <v>-9.3582887700535133E-3</v>
      </c>
      <c r="F5494">
        <v>5491</v>
      </c>
      <c r="G5494">
        <f t="shared" ca="1" si="173"/>
        <v>2.3468059099321474E-2</v>
      </c>
    </row>
    <row r="5495" spans="2:7" x14ac:dyDescent="0.35">
      <c r="B5495" s="191">
        <v>38433</v>
      </c>
      <c r="C5495" s="72">
        <v>37.020000000000003</v>
      </c>
      <c r="D5495" s="192">
        <f t="shared" si="172"/>
        <v>-0.52003111629716059</v>
      </c>
      <c r="E5495">
        <v>-9.3658014450092031E-3</v>
      </c>
      <c r="F5495">
        <v>5492</v>
      </c>
      <c r="G5495">
        <f t="shared" ca="1" si="173"/>
        <v>5.7991675260189611E-3</v>
      </c>
    </row>
    <row r="5496" spans="2:7" x14ac:dyDescent="0.35">
      <c r="B5496" s="191">
        <v>40245</v>
      </c>
      <c r="C5496" s="72">
        <v>77.13</v>
      </c>
      <c r="D5496" s="192">
        <f t="shared" si="172"/>
        <v>-0.42453182123405209</v>
      </c>
      <c r="E5496">
        <v>-9.3758027228358909E-3</v>
      </c>
      <c r="F5496">
        <v>5493</v>
      </c>
      <c r="G5496">
        <f t="shared" ca="1" si="173"/>
        <v>6.3460249353238362E-3</v>
      </c>
    </row>
    <row r="5497" spans="2:7" x14ac:dyDescent="0.35">
      <c r="B5497" s="191">
        <v>41215</v>
      </c>
      <c r="C5497" s="72">
        <v>134.03</v>
      </c>
      <c r="D5497" s="192">
        <f t="shared" si="172"/>
        <v>-0.49088353718757116</v>
      </c>
      <c r="E5497">
        <v>-9.3865484109387776E-3</v>
      </c>
      <c r="F5497">
        <v>5494</v>
      </c>
      <c r="G5497">
        <f t="shared" ca="1" si="173"/>
        <v>1.5345903455065892E-2</v>
      </c>
    </row>
    <row r="5498" spans="2:7" x14ac:dyDescent="0.35">
      <c r="B5498" s="191">
        <v>43213</v>
      </c>
      <c r="C5498" s="72">
        <v>263.26</v>
      </c>
      <c r="D5498" s="192">
        <f t="shared" si="172"/>
        <v>-0.75415561615180604</v>
      </c>
      <c r="E5498">
        <v>-9.4069837447321447E-3</v>
      </c>
      <c r="F5498">
        <v>5495</v>
      </c>
      <c r="G5498">
        <f t="shared" ca="1" si="173"/>
        <v>8.3020124069783582E-3</v>
      </c>
    </row>
    <row r="5499" spans="2:7" x14ac:dyDescent="0.35">
      <c r="B5499" s="191">
        <v>45439</v>
      </c>
      <c r="C5499" s="72">
        <v>1070.8399999999999</v>
      </c>
      <c r="D5499" s="192">
        <f t="shared" si="172"/>
        <v>77.335040234089234</v>
      </c>
      <c r="E5499">
        <v>-9.4170320623115922E-3</v>
      </c>
      <c r="F5499">
        <v>5496</v>
      </c>
      <c r="G5499">
        <f t="shared" ca="1" si="173"/>
        <v>-8.7727345956888948E-3</v>
      </c>
    </row>
    <row r="5500" spans="2:7" x14ac:dyDescent="0.35">
      <c r="B5500" s="191">
        <v>36795</v>
      </c>
      <c r="C5500" s="72">
        <v>13.67</v>
      </c>
      <c r="D5500" s="192">
        <f t="shared" si="172"/>
        <v>-0.18727705112960757</v>
      </c>
      <c r="E5500">
        <v>-9.4202898550724834E-3</v>
      </c>
      <c r="F5500">
        <v>5497</v>
      </c>
      <c r="G5500">
        <f t="shared" ca="1" si="173"/>
        <v>2.6917563749232795E-3</v>
      </c>
    </row>
    <row r="5501" spans="2:7" x14ac:dyDescent="0.35">
      <c r="B5501" s="191">
        <v>36021</v>
      </c>
      <c r="C5501" s="72">
        <v>16.82</v>
      </c>
      <c r="D5501" s="192">
        <f t="shared" si="172"/>
        <v>0.45501730103806226</v>
      </c>
      <c r="E5501">
        <v>-9.4228504122496615E-3</v>
      </c>
      <c r="F5501">
        <v>5498</v>
      </c>
      <c r="G5501">
        <f t="shared" ca="1" si="173"/>
        <v>8.5769029847874295E-3</v>
      </c>
    </row>
    <row r="5502" spans="2:7" x14ac:dyDescent="0.35">
      <c r="B5502" s="191">
        <v>37334</v>
      </c>
      <c r="C5502" s="72">
        <v>11.56</v>
      </c>
      <c r="D5502" s="192">
        <f t="shared" si="172"/>
        <v>-0.35274356103023508</v>
      </c>
      <c r="E5502">
        <v>-9.425878320479808E-3</v>
      </c>
      <c r="F5502">
        <v>5499</v>
      </c>
      <c r="G5502">
        <f t="shared" ca="1" si="173"/>
        <v>-1.2868411333750631E-2</v>
      </c>
    </row>
    <row r="5503" spans="2:7" x14ac:dyDescent="0.35">
      <c r="B5503" s="191">
        <v>35996</v>
      </c>
      <c r="C5503" s="72">
        <v>17.86</v>
      </c>
      <c r="D5503" s="192">
        <f t="shared" si="172"/>
        <v>-0.52763819095477393</v>
      </c>
      <c r="E5503">
        <v>-9.4287298946201803E-3</v>
      </c>
      <c r="F5503">
        <v>5500</v>
      </c>
      <c r="G5503">
        <f t="shared" ca="1" si="173"/>
        <v>-2.0934913770245502E-2</v>
      </c>
    </row>
    <row r="5504" spans="2:7" x14ac:dyDescent="0.35">
      <c r="B5504" s="191">
        <v>38393</v>
      </c>
      <c r="C5504" s="72">
        <v>37.81</v>
      </c>
      <c r="D5504" s="192">
        <f t="shared" si="172"/>
        <v>1.5721088435374151</v>
      </c>
      <c r="E5504">
        <v>-9.4314906995022207E-3</v>
      </c>
      <c r="F5504">
        <v>5501</v>
      </c>
      <c r="G5504">
        <f t="shared" ca="1" si="173"/>
        <v>9.2343586906057616E-3</v>
      </c>
    </row>
    <row r="5505" spans="2:7" x14ac:dyDescent="0.35">
      <c r="B5505" s="191">
        <v>35509</v>
      </c>
      <c r="C5505" s="72">
        <v>14.7</v>
      </c>
      <c r="D5505" s="192">
        <f t="shared" si="172"/>
        <v>-0.77764332173649975</v>
      </c>
      <c r="E5505">
        <v>-9.4339622641509413E-3</v>
      </c>
      <c r="F5505">
        <v>5502</v>
      </c>
      <c r="G5505">
        <f t="shared" ca="1" si="173"/>
        <v>3.9426653454363587E-2</v>
      </c>
    </row>
    <row r="5506" spans="2:7" x14ac:dyDescent="0.35">
      <c r="B5506" s="191">
        <v>38784</v>
      </c>
      <c r="C5506" s="72">
        <v>66.11</v>
      </c>
      <c r="D5506" s="192">
        <f t="shared" si="172"/>
        <v>-0.93247191011235953</v>
      </c>
      <c r="E5506">
        <v>-9.4396164219358036E-3</v>
      </c>
      <c r="F5506">
        <v>5503</v>
      </c>
      <c r="G5506">
        <f t="shared" ca="1" si="173"/>
        <v>3.0355207414950432E-3</v>
      </c>
    </row>
    <row r="5507" spans="2:7" x14ac:dyDescent="0.35">
      <c r="B5507" s="191">
        <v>45600</v>
      </c>
      <c r="C5507" s="72">
        <v>979</v>
      </c>
      <c r="D5507" s="192">
        <f t="shared" si="172"/>
        <v>12.176312247644685</v>
      </c>
      <c r="E5507">
        <v>-9.4602114635503609E-3</v>
      </c>
      <c r="F5507">
        <v>5504</v>
      </c>
      <c r="G5507">
        <f t="shared" ca="1" si="173"/>
        <v>2.0475822030213361E-2</v>
      </c>
    </row>
    <row r="5508" spans="2:7" x14ac:dyDescent="0.35">
      <c r="B5508" s="191">
        <v>40162</v>
      </c>
      <c r="C5508" s="72">
        <v>74.3</v>
      </c>
      <c r="D5508" s="192">
        <f t="shared" ref="D5508:D5571" si="174">C5508/C5509-1</f>
        <v>-0.41711775319683064</v>
      </c>
      <c r="E5508">
        <v>-9.4654046127183866E-3</v>
      </c>
      <c r="F5508">
        <v>5505</v>
      </c>
      <c r="G5508">
        <f t="shared" ca="1" si="173"/>
        <v>2.9700086614610727E-4</v>
      </c>
    </row>
    <row r="5509" spans="2:7" x14ac:dyDescent="0.35">
      <c r="B5509" s="191">
        <v>42802</v>
      </c>
      <c r="C5509" s="72">
        <v>127.47</v>
      </c>
      <c r="D5509" s="192">
        <f t="shared" si="174"/>
        <v>0.67217630853994481</v>
      </c>
      <c r="E5509">
        <v>-9.4801460874970322E-3</v>
      </c>
      <c r="F5509">
        <v>5506</v>
      </c>
      <c r="G5509">
        <f t="shared" ref="G5509:G5572" ca="1" si="175">_xlfn.NORM.INV(RAND(),M$5,M$6)</f>
        <v>-1.2299327598572852E-2</v>
      </c>
    </row>
    <row r="5510" spans="2:7" x14ac:dyDescent="0.35">
      <c r="B5510" s="191">
        <v>40255</v>
      </c>
      <c r="C5510" s="72">
        <v>76.23</v>
      </c>
      <c r="D5510" s="192">
        <f t="shared" si="174"/>
        <v>-0.45863219941765498</v>
      </c>
      <c r="E5510">
        <v>-9.4854469854468437E-3</v>
      </c>
      <c r="F5510">
        <v>5507</v>
      </c>
      <c r="G5510">
        <f t="shared" ca="1" si="175"/>
        <v>-3.5411757101926539E-2</v>
      </c>
    </row>
    <row r="5511" spans="2:7" x14ac:dyDescent="0.35">
      <c r="B5511" s="191">
        <v>42858</v>
      </c>
      <c r="C5511" s="72">
        <v>140.81</v>
      </c>
      <c r="D5511" s="192">
        <f t="shared" si="174"/>
        <v>9.8190609889252878E-2</v>
      </c>
      <c r="E5511">
        <v>-9.4963421496904177E-3</v>
      </c>
      <c r="F5511">
        <v>5508</v>
      </c>
      <c r="G5511">
        <f t="shared" ca="1" si="175"/>
        <v>6.1565541197490222E-4</v>
      </c>
    </row>
    <row r="5512" spans="2:7" x14ac:dyDescent="0.35">
      <c r="B5512" s="191">
        <v>41997</v>
      </c>
      <c r="C5512" s="72">
        <v>128.22</v>
      </c>
      <c r="D5512" s="192">
        <f t="shared" si="174"/>
        <v>6.089690551050797E-2</v>
      </c>
      <c r="E5512">
        <v>-9.5017381228272857E-3</v>
      </c>
      <c r="F5512">
        <v>5509</v>
      </c>
      <c r="G5512">
        <f t="shared" ca="1" si="175"/>
        <v>-2.2992207189966606E-2</v>
      </c>
    </row>
    <row r="5513" spans="2:7" x14ac:dyDescent="0.35">
      <c r="B5513" s="191">
        <v>42339</v>
      </c>
      <c r="C5513" s="72">
        <v>120.86</v>
      </c>
      <c r="D5513" s="192">
        <f t="shared" si="174"/>
        <v>-0.89366438205509457</v>
      </c>
      <c r="E5513">
        <v>-9.5066382560236029E-3</v>
      </c>
      <c r="F5513">
        <v>5510</v>
      </c>
      <c r="G5513">
        <f t="shared" ca="1" si="175"/>
        <v>1.9739493569308707E-3</v>
      </c>
    </row>
    <row r="5514" spans="2:7" x14ac:dyDescent="0.35">
      <c r="B5514" s="191">
        <v>45779</v>
      </c>
      <c r="C5514" s="72">
        <v>1136.5899999999999</v>
      </c>
      <c r="D5514" s="192">
        <f t="shared" si="174"/>
        <v>8.4977020138714785</v>
      </c>
      <c r="E5514">
        <v>-9.5162569389374285E-3</v>
      </c>
      <c r="F5514">
        <v>5511</v>
      </c>
      <c r="G5514">
        <f t="shared" ca="1" si="175"/>
        <v>6.3250251281945308E-2</v>
      </c>
    </row>
    <row r="5515" spans="2:7" x14ac:dyDescent="0.35">
      <c r="B5515" s="191">
        <v>42341</v>
      </c>
      <c r="C5515" s="72">
        <v>119.67</v>
      </c>
      <c r="D5515" s="192">
        <f t="shared" si="174"/>
        <v>1.7384439359267732</v>
      </c>
      <c r="E5515">
        <v>-9.5182916735638834E-3</v>
      </c>
      <c r="F5515">
        <v>5512</v>
      </c>
      <c r="G5515">
        <f t="shared" ca="1" si="175"/>
        <v>-3.0536150573750309E-2</v>
      </c>
    </row>
    <row r="5516" spans="2:7" x14ac:dyDescent="0.35">
      <c r="B5516" s="191">
        <v>39744</v>
      </c>
      <c r="C5516" s="72">
        <v>43.7</v>
      </c>
      <c r="D5516" s="192">
        <f t="shared" si="174"/>
        <v>-0.95964688717749824</v>
      </c>
      <c r="E5516">
        <v>-9.5194922937441584E-3</v>
      </c>
      <c r="F5516">
        <v>5513</v>
      </c>
      <c r="G5516">
        <f t="shared" ca="1" si="175"/>
        <v>7.5634061296030643E-3</v>
      </c>
    </row>
    <row r="5517" spans="2:7" x14ac:dyDescent="0.35">
      <c r="B5517" s="191">
        <v>45916</v>
      </c>
      <c r="C5517" s="72">
        <v>1082.94</v>
      </c>
      <c r="D5517" s="192">
        <f t="shared" si="174"/>
        <v>3.3238042002715007</v>
      </c>
      <c r="E5517">
        <v>-9.5211963232266772E-3</v>
      </c>
      <c r="F5517">
        <v>5514</v>
      </c>
      <c r="G5517">
        <f t="shared" ca="1" si="175"/>
        <v>-2.0769652983396569E-2</v>
      </c>
    </row>
    <row r="5518" spans="2:7" x14ac:dyDescent="0.35">
      <c r="B5518" s="191">
        <v>43713</v>
      </c>
      <c r="C5518" s="72">
        <v>250.46</v>
      </c>
      <c r="D5518" s="192">
        <f t="shared" si="174"/>
        <v>5.5139141742522755</v>
      </c>
      <c r="E5518">
        <v>-9.5305888401154837E-3</v>
      </c>
      <c r="F5518">
        <v>5515</v>
      </c>
      <c r="G5518">
        <f t="shared" ca="1" si="175"/>
        <v>-2.72009906471774E-2</v>
      </c>
    </row>
    <row r="5519" spans="2:7" x14ac:dyDescent="0.35">
      <c r="B5519" s="191">
        <v>38404</v>
      </c>
      <c r="C5519" s="72">
        <v>38.450000000000003</v>
      </c>
      <c r="D5519" s="192">
        <f t="shared" si="174"/>
        <v>0.12230005837711633</v>
      </c>
      <c r="E5519">
        <v>-9.5311695002575636E-3</v>
      </c>
      <c r="F5519">
        <v>5516</v>
      </c>
      <c r="G5519">
        <f t="shared" ca="1" si="175"/>
        <v>-9.9344175113613813E-3</v>
      </c>
    </row>
    <row r="5520" spans="2:7" x14ac:dyDescent="0.35">
      <c r="B5520" s="191">
        <v>36410</v>
      </c>
      <c r="C5520" s="72">
        <v>34.26</v>
      </c>
      <c r="D5520" s="192">
        <f t="shared" si="174"/>
        <v>-0.97018899446590789</v>
      </c>
      <c r="E5520">
        <v>-9.540329575021822E-3</v>
      </c>
      <c r="F5520">
        <v>5517</v>
      </c>
      <c r="G5520">
        <f t="shared" ca="1" si="175"/>
        <v>2.37949368063371E-2</v>
      </c>
    </row>
    <row r="5521" spans="2:7" x14ac:dyDescent="0.35">
      <c r="B5521" s="191">
        <v>45518</v>
      </c>
      <c r="C5521" s="72">
        <v>1149.24</v>
      </c>
      <c r="D5521" s="192">
        <f t="shared" si="174"/>
        <v>40.014989293361886</v>
      </c>
      <c r="E5521">
        <v>-9.5405538175142857E-3</v>
      </c>
      <c r="F5521">
        <v>5518</v>
      </c>
      <c r="G5521">
        <f t="shared" ca="1" si="175"/>
        <v>-1.6208427748262727E-2</v>
      </c>
    </row>
    <row r="5522" spans="2:7" x14ac:dyDescent="0.35">
      <c r="B5522" s="191">
        <v>38212</v>
      </c>
      <c r="C5522" s="72">
        <v>28.02</v>
      </c>
      <c r="D5522" s="192">
        <f t="shared" si="174"/>
        <v>-0.5417075564278705</v>
      </c>
      <c r="E5522">
        <v>-9.5440084835630712E-3</v>
      </c>
      <c r="F5522">
        <v>5519</v>
      </c>
      <c r="G5522">
        <f t="shared" ca="1" si="175"/>
        <v>-1.2421991179082308E-2</v>
      </c>
    </row>
    <row r="5523" spans="2:7" x14ac:dyDescent="0.35">
      <c r="B5523" s="191">
        <v>38958</v>
      </c>
      <c r="C5523" s="72">
        <v>61.14</v>
      </c>
      <c r="D5523" s="192">
        <f t="shared" si="174"/>
        <v>-0.90821611397174729</v>
      </c>
      <c r="E5523">
        <v>-9.5577514984609424E-3</v>
      </c>
      <c r="F5523">
        <v>5520</v>
      </c>
      <c r="G5523">
        <f t="shared" ca="1" si="175"/>
        <v>-4.4018472556793479E-3</v>
      </c>
    </row>
    <row r="5524" spans="2:7" x14ac:dyDescent="0.35">
      <c r="B5524" s="191">
        <v>44606</v>
      </c>
      <c r="C5524" s="72">
        <v>666.13</v>
      </c>
      <c r="D5524" s="192">
        <f t="shared" si="174"/>
        <v>8.058063638836007</v>
      </c>
      <c r="E5524">
        <v>-9.5604853098607556E-3</v>
      </c>
      <c r="F5524">
        <v>5521</v>
      </c>
      <c r="G5524">
        <f t="shared" ca="1" si="175"/>
        <v>-1.4219111573224748E-2</v>
      </c>
    </row>
    <row r="5525" spans="2:7" x14ac:dyDescent="0.35">
      <c r="B5525" s="191">
        <v>40858</v>
      </c>
      <c r="C5525" s="72">
        <v>73.540000000000006</v>
      </c>
      <c r="D5525" s="192">
        <f t="shared" si="174"/>
        <v>-0.73961689622207272</v>
      </c>
      <c r="E5525">
        <v>-9.5622895622894388E-3</v>
      </c>
      <c r="F5525">
        <v>5522</v>
      </c>
      <c r="G5525">
        <f t="shared" ca="1" si="175"/>
        <v>2.6185161949787775E-2</v>
      </c>
    </row>
    <row r="5526" spans="2:7" x14ac:dyDescent="0.35">
      <c r="B5526" s="191">
        <v>43124</v>
      </c>
      <c r="C5526" s="72">
        <v>282.43</v>
      </c>
      <c r="D5526" s="192">
        <f t="shared" si="174"/>
        <v>18.518313752591567</v>
      </c>
      <c r="E5526">
        <v>-9.5735727310983787E-3</v>
      </c>
      <c r="F5526">
        <v>5523</v>
      </c>
      <c r="G5526">
        <f t="shared" ca="1" si="175"/>
        <v>-1.0348126777010398E-2</v>
      </c>
    </row>
    <row r="5527" spans="2:7" x14ac:dyDescent="0.35">
      <c r="B5527" s="191">
        <v>37820</v>
      </c>
      <c r="C5527" s="72">
        <v>14.47</v>
      </c>
      <c r="D5527" s="192">
        <f t="shared" si="174"/>
        <v>-0.88419367747098843</v>
      </c>
      <c r="E5527">
        <v>-9.5824777549622375E-3</v>
      </c>
      <c r="F5527">
        <v>5524</v>
      </c>
      <c r="G5527">
        <f t="shared" ca="1" si="175"/>
        <v>1.0952980793325962E-3</v>
      </c>
    </row>
    <row r="5528" spans="2:7" x14ac:dyDescent="0.35">
      <c r="B5528" s="191">
        <v>42675</v>
      </c>
      <c r="C5528" s="72">
        <v>124.95</v>
      </c>
      <c r="D5528" s="192">
        <f t="shared" si="174"/>
        <v>0.95264885138302868</v>
      </c>
      <c r="E5528">
        <v>-9.5909955611921394E-3</v>
      </c>
      <c r="F5528">
        <v>5525</v>
      </c>
      <c r="G5528">
        <f t="shared" ca="1" si="175"/>
        <v>-1.6954189191026113E-2</v>
      </c>
    </row>
    <row r="5529" spans="2:7" x14ac:dyDescent="0.35">
      <c r="B5529" s="191">
        <v>38790</v>
      </c>
      <c r="C5529" s="72">
        <v>63.99</v>
      </c>
      <c r="D5529" s="192">
        <f t="shared" si="174"/>
        <v>5.177514792899407E-2</v>
      </c>
      <c r="E5529">
        <v>-9.5960377650518014E-3</v>
      </c>
      <c r="F5529">
        <v>5526</v>
      </c>
      <c r="G5529">
        <f t="shared" ca="1" si="175"/>
        <v>-1.3882929658158729E-2</v>
      </c>
    </row>
    <row r="5530" spans="2:7" x14ac:dyDescent="0.35">
      <c r="B5530" s="191">
        <v>38604</v>
      </c>
      <c r="C5530" s="72">
        <v>60.84</v>
      </c>
      <c r="D5530" s="192">
        <f t="shared" si="174"/>
        <v>-0.42051623964187057</v>
      </c>
      <c r="E5530">
        <v>-9.6044278040045006E-3</v>
      </c>
      <c r="F5530">
        <v>5527</v>
      </c>
      <c r="G5530">
        <f t="shared" ca="1" si="175"/>
        <v>-3.2704455969879728E-3</v>
      </c>
    </row>
    <row r="5531" spans="2:7" x14ac:dyDescent="0.35">
      <c r="B5531" s="191">
        <v>42472</v>
      </c>
      <c r="C5531" s="72">
        <v>104.99</v>
      </c>
      <c r="D5531" s="192">
        <f t="shared" si="174"/>
        <v>-0.89250427464190274</v>
      </c>
      <c r="E5531">
        <v>-9.6217337986983509E-3</v>
      </c>
      <c r="F5531">
        <v>5528</v>
      </c>
      <c r="G5531">
        <f t="shared" ca="1" si="175"/>
        <v>-1.520321658727339E-2</v>
      </c>
    </row>
    <row r="5532" spans="2:7" x14ac:dyDescent="0.35">
      <c r="B5532" s="191">
        <v>45748</v>
      </c>
      <c r="C5532" s="72">
        <v>976.69</v>
      </c>
      <c r="D5532" s="192">
        <f t="shared" si="174"/>
        <v>38.558120696638312</v>
      </c>
      <c r="E5532">
        <v>-9.6229897179013202E-3</v>
      </c>
      <c r="F5532">
        <v>5529</v>
      </c>
      <c r="G5532">
        <f t="shared" ca="1" si="175"/>
        <v>4.4227664272810871E-2</v>
      </c>
    </row>
    <row r="5533" spans="2:7" x14ac:dyDescent="0.35">
      <c r="B5533" s="191">
        <v>36383</v>
      </c>
      <c r="C5533" s="72">
        <v>24.69</v>
      </c>
      <c r="D5533" s="192">
        <f t="shared" si="174"/>
        <v>-0.24977210574293518</v>
      </c>
      <c r="E5533">
        <v>-9.6269554753308784E-3</v>
      </c>
      <c r="F5533">
        <v>5530</v>
      </c>
      <c r="G5533">
        <f t="shared" ca="1" si="175"/>
        <v>2.4108735741380062E-3</v>
      </c>
    </row>
    <row r="5534" spans="2:7" x14ac:dyDescent="0.35">
      <c r="B5534" s="191">
        <v>38372</v>
      </c>
      <c r="C5534" s="72">
        <v>32.909999999999997</v>
      </c>
      <c r="D5534" s="192">
        <f t="shared" si="174"/>
        <v>-0.9702712712622289</v>
      </c>
      <c r="E5534">
        <v>-9.6298525428829551E-3</v>
      </c>
      <c r="F5534">
        <v>5531</v>
      </c>
      <c r="G5534">
        <f t="shared" ca="1" si="175"/>
        <v>2.136246994819941E-2</v>
      </c>
    </row>
    <row r="5535" spans="2:7" x14ac:dyDescent="0.35">
      <c r="B5535" s="191">
        <v>45455</v>
      </c>
      <c r="C5535" s="72">
        <v>1107.01</v>
      </c>
      <c r="D5535" s="192">
        <f t="shared" si="174"/>
        <v>0.57335133598635579</v>
      </c>
      <c r="E5535">
        <v>-9.6440297372493156E-3</v>
      </c>
      <c r="F5535">
        <v>5532</v>
      </c>
      <c r="G5535">
        <f t="shared" ca="1" si="175"/>
        <v>-2.7240452599116293E-2</v>
      </c>
    </row>
    <row r="5536" spans="2:7" x14ac:dyDescent="0.35">
      <c r="B5536" s="191">
        <v>44645</v>
      </c>
      <c r="C5536" s="72">
        <v>703.6</v>
      </c>
      <c r="D5536" s="192">
        <f t="shared" si="174"/>
        <v>19.798108187998821</v>
      </c>
      <c r="E5536">
        <v>-9.6557160149762788E-3</v>
      </c>
      <c r="F5536">
        <v>5533</v>
      </c>
      <c r="G5536">
        <f t="shared" ca="1" si="175"/>
        <v>1.5698182551303744E-2</v>
      </c>
    </row>
    <row r="5537" spans="2:7" x14ac:dyDescent="0.35">
      <c r="B5537" s="191">
        <v>36402</v>
      </c>
      <c r="C5537" s="72">
        <v>33.83</v>
      </c>
      <c r="D5537" s="192">
        <f t="shared" si="174"/>
        <v>-0.73370591939546603</v>
      </c>
      <c r="E5537">
        <v>-9.6604215456673748E-3</v>
      </c>
      <c r="F5537">
        <v>5534</v>
      </c>
      <c r="G5537">
        <f t="shared" ca="1" si="175"/>
        <v>-1.1044739086886669E-2</v>
      </c>
    </row>
    <row r="5538" spans="2:7" x14ac:dyDescent="0.35">
      <c r="B5538" s="191">
        <v>41466</v>
      </c>
      <c r="C5538" s="72">
        <v>127.04</v>
      </c>
      <c r="D5538" s="192">
        <f t="shared" si="174"/>
        <v>6.7510677242220867</v>
      </c>
      <c r="E5538">
        <v>-9.6663548487683215E-3</v>
      </c>
      <c r="F5538">
        <v>5535</v>
      </c>
      <c r="G5538">
        <f t="shared" ca="1" si="175"/>
        <v>-1.3746199105413E-2</v>
      </c>
    </row>
    <row r="5539" spans="2:7" x14ac:dyDescent="0.35">
      <c r="B5539" s="191">
        <v>37791</v>
      </c>
      <c r="C5539" s="72">
        <v>16.39</v>
      </c>
      <c r="D5539" s="192">
        <f t="shared" si="174"/>
        <v>0.45559502664298401</v>
      </c>
      <c r="E5539">
        <v>-9.6676737160120707E-3</v>
      </c>
      <c r="F5539">
        <v>5536</v>
      </c>
      <c r="G5539">
        <f t="shared" ca="1" si="175"/>
        <v>-7.6686272199432658E-3</v>
      </c>
    </row>
    <row r="5540" spans="2:7" x14ac:dyDescent="0.35">
      <c r="B5540" s="191">
        <v>37361</v>
      </c>
      <c r="C5540" s="72">
        <v>11.26</v>
      </c>
      <c r="D5540" s="192">
        <f t="shared" si="174"/>
        <v>-0.98971717669835535</v>
      </c>
      <c r="E5540">
        <v>-9.6745822339489029E-3</v>
      </c>
      <c r="F5540">
        <v>5537</v>
      </c>
      <c r="G5540">
        <f t="shared" ca="1" si="175"/>
        <v>2.3087864561667042E-2</v>
      </c>
    </row>
    <row r="5541" spans="2:7" x14ac:dyDescent="0.35">
      <c r="B5541" s="191">
        <v>45819</v>
      </c>
      <c r="C5541" s="72">
        <v>1095.03</v>
      </c>
      <c r="D5541" s="192">
        <f t="shared" si="174"/>
        <v>0.31135035447403725</v>
      </c>
      <c r="E5541">
        <v>-9.6858212599707505E-3</v>
      </c>
      <c r="F5541">
        <v>5538</v>
      </c>
      <c r="G5541">
        <f t="shared" ca="1" si="175"/>
        <v>1.810597099353211E-2</v>
      </c>
    </row>
    <row r="5542" spans="2:7" x14ac:dyDescent="0.35">
      <c r="B5542" s="191">
        <v>45104</v>
      </c>
      <c r="C5542" s="72">
        <v>835.04</v>
      </c>
      <c r="D5542" s="192">
        <f t="shared" si="174"/>
        <v>4.92352982904164</v>
      </c>
      <c r="E5542">
        <v>-9.6891640279409552E-3</v>
      </c>
      <c r="F5542">
        <v>5539</v>
      </c>
      <c r="G5542">
        <f t="shared" ca="1" si="175"/>
        <v>-4.0442022135738431E-4</v>
      </c>
    </row>
    <row r="5543" spans="2:7" x14ac:dyDescent="0.35">
      <c r="B5543" s="191">
        <v>41572</v>
      </c>
      <c r="C5543" s="72">
        <v>140.97</v>
      </c>
      <c r="D5543" s="192">
        <f t="shared" si="174"/>
        <v>2.368458781362007</v>
      </c>
      <c r="E5543">
        <v>-9.6944151738671547E-3</v>
      </c>
      <c r="F5543">
        <v>5540</v>
      </c>
      <c r="G5543">
        <f t="shared" ca="1" si="175"/>
        <v>4.5953183118491586E-3</v>
      </c>
    </row>
    <row r="5544" spans="2:7" x14ac:dyDescent="0.35">
      <c r="B5544" s="191">
        <v>38506</v>
      </c>
      <c r="C5544" s="72">
        <v>41.85</v>
      </c>
      <c r="D5544" s="192">
        <f t="shared" si="174"/>
        <v>-0.69625489911453042</v>
      </c>
      <c r="E5544">
        <v>-9.7018457169899541E-3</v>
      </c>
      <c r="F5544">
        <v>5541</v>
      </c>
      <c r="G5544">
        <f t="shared" ca="1" si="175"/>
        <v>3.6967902889930404E-2</v>
      </c>
    </row>
    <row r="5545" spans="2:7" x14ac:dyDescent="0.35">
      <c r="B5545" s="191">
        <v>41962</v>
      </c>
      <c r="C5545" s="72">
        <v>137.78</v>
      </c>
      <c r="D5545" s="192">
        <f t="shared" si="174"/>
        <v>0.73264587525150926</v>
      </c>
      <c r="E5545">
        <v>-9.703155322360324E-3</v>
      </c>
      <c r="F5545">
        <v>5542</v>
      </c>
      <c r="G5545">
        <f t="shared" ca="1" si="175"/>
        <v>3.0972581921450609E-2</v>
      </c>
    </row>
    <row r="5546" spans="2:7" x14ac:dyDescent="0.35">
      <c r="B5546" s="191">
        <v>40576</v>
      </c>
      <c r="C5546" s="72">
        <v>79.52</v>
      </c>
      <c r="D5546" s="192">
        <f t="shared" si="174"/>
        <v>0.85837812573031069</v>
      </c>
      <c r="E5546">
        <v>-9.713574097135802E-3</v>
      </c>
      <c r="F5546">
        <v>5543</v>
      </c>
      <c r="G5546">
        <f t="shared" ca="1" si="175"/>
        <v>-1.8768872259670799E-3</v>
      </c>
    </row>
    <row r="5547" spans="2:7" x14ac:dyDescent="0.35">
      <c r="B5547" s="191">
        <v>39787</v>
      </c>
      <c r="C5547" s="72">
        <v>42.79</v>
      </c>
      <c r="D5547" s="192">
        <f t="shared" si="174"/>
        <v>-0.96170540276895267</v>
      </c>
      <c r="E5547">
        <v>-9.7199722286508417E-3</v>
      </c>
      <c r="F5547">
        <v>5544</v>
      </c>
      <c r="G5547">
        <f t="shared" ca="1" si="175"/>
        <v>7.3958991627121702E-3</v>
      </c>
    </row>
    <row r="5548" spans="2:7" x14ac:dyDescent="0.35">
      <c r="B5548" s="191">
        <v>45477</v>
      </c>
      <c r="C5548" s="72">
        <v>1117.3900000000001</v>
      </c>
      <c r="D5548" s="192">
        <f t="shared" si="174"/>
        <v>98.945438282647601</v>
      </c>
      <c r="E5548">
        <v>-9.7308506961367724E-3</v>
      </c>
      <c r="F5548">
        <v>5545</v>
      </c>
      <c r="G5548">
        <f t="shared" ca="1" si="175"/>
        <v>3.5364004730151576E-2</v>
      </c>
    </row>
    <row r="5549" spans="2:7" x14ac:dyDescent="0.35">
      <c r="B5549" s="191">
        <v>37466</v>
      </c>
      <c r="C5549" s="72">
        <v>11.18</v>
      </c>
      <c r="D5549" s="192">
        <f t="shared" si="174"/>
        <v>0.10039370078740162</v>
      </c>
      <c r="E5549">
        <v>-9.7431355181576418E-3</v>
      </c>
      <c r="F5549">
        <v>5546</v>
      </c>
      <c r="G5549">
        <f t="shared" ca="1" si="175"/>
        <v>-1.4113363593181881E-3</v>
      </c>
    </row>
    <row r="5550" spans="2:7" x14ac:dyDescent="0.35">
      <c r="B5550" s="191">
        <v>37131</v>
      </c>
      <c r="C5550" s="72">
        <v>10.16</v>
      </c>
      <c r="D5550" s="192">
        <f t="shared" si="174"/>
        <v>-0.44328767123287671</v>
      </c>
      <c r="E5550">
        <v>-9.746588693957059E-3</v>
      </c>
      <c r="F5550">
        <v>5547</v>
      </c>
      <c r="G5550">
        <f t="shared" ca="1" si="175"/>
        <v>3.2438119962082755E-2</v>
      </c>
    </row>
    <row r="5551" spans="2:7" x14ac:dyDescent="0.35">
      <c r="B5551" s="191">
        <v>35174</v>
      </c>
      <c r="C5551" s="72">
        <v>18.25</v>
      </c>
      <c r="D5551" s="192">
        <f t="shared" si="174"/>
        <v>-0.97868638030504751</v>
      </c>
      <c r="E5551">
        <v>-9.7666847531199252E-3</v>
      </c>
      <c r="F5551">
        <v>5548</v>
      </c>
      <c r="G5551">
        <f t="shared" ca="1" si="175"/>
        <v>-1.5268659845613408E-2</v>
      </c>
    </row>
    <row r="5552" spans="2:7" x14ac:dyDescent="0.35">
      <c r="B5552" s="191">
        <v>45184</v>
      </c>
      <c r="C5552" s="72">
        <v>856.26</v>
      </c>
      <c r="D5552" s="192">
        <f t="shared" si="174"/>
        <v>24.613520789709842</v>
      </c>
      <c r="E5552">
        <v>-9.7720623099074588E-3</v>
      </c>
      <c r="F5552">
        <v>5549</v>
      </c>
      <c r="G5552">
        <f t="shared" ca="1" si="175"/>
        <v>4.3691495564307375E-3</v>
      </c>
    </row>
    <row r="5553" spans="2:7" x14ac:dyDescent="0.35">
      <c r="B5553" s="191">
        <v>36412</v>
      </c>
      <c r="C5553" s="72">
        <v>33.43</v>
      </c>
      <c r="D5553" s="192">
        <f t="shared" si="174"/>
        <v>2.3000987166831193</v>
      </c>
      <c r="E5553">
        <v>-9.7748815165876746E-3</v>
      </c>
      <c r="F5553">
        <v>5550</v>
      </c>
      <c r="G5553">
        <f t="shared" ca="1" si="175"/>
        <v>4.7551512606300729E-2</v>
      </c>
    </row>
    <row r="5554" spans="2:7" x14ac:dyDescent="0.35">
      <c r="B5554" s="191">
        <v>37104</v>
      </c>
      <c r="C5554" s="72">
        <v>10.130000000000001</v>
      </c>
      <c r="D5554" s="192">
        <f t="shared" si="174"/>
        <v>-0.86664033701948395</v>
      </c>
      <c r="E5554">
        <v>-9.7751710654936375E-3</v>
      </c>
      <c r="F5554">
        <v>5551</v>
      </c>
      <c r="G5554">
        <f t="shared" ca="1" si="175"/>
        <v>-1.1814935606893329E-2</v>
      </c>
    </row>
    <row r="5555" spans="2:7" x14ac:dyDescent="0.35">
      <c r="B5555" s="191">
        <v>40779</v>
      </c>
      <c r="C5555" s="72">
        <v>75.959999999999994</v>
      </c>
      <c r="D5555" s="192">
        <f t="shared" si="174"/>
        <v>1.2081395348837209</v>
      </c>
      <c r="E5555">
        <v>-9.7770825185764521E-3</v>
      </c>
      <c r="F5555">
        <v>5552</v>
      </c>
      <c r="G5555">
        <f t="shared" ca="1" si="175"/>
        <v>1.246077649844817E-2</v>
      </c>
    </row>
    <row r="5556" spans="2:7" x14ac:dyDescent="0.35">
      <c r="B5556" s="191">
        <v>38358</v>
      </c>
      <c r="C5556" s="72">
        <v>34.4</v>
      </c>
      <c r="D5556" s="192">
        <f t="shared" si="174"/>
        <v>-0.55818135114307732</v>
      </c>
      <c r="E5556">
        <v>-9.7869890616005817E-3</v>
      </c>
      <c r="F5556">
        <v>5553</v>
      </c>
      <c r="G5556">
        <f t="shared" ca="1" si="175"/>
        <v>2.5742334167991685E-2</v>
      </c>
    </row>
    <row r="5557" spans="2:7" x14ac:dyDescent="0.35">
      <c r="B5557" s="191">
        <v>40242</v>
      </c>
      <c r="C5557" s="72">
        <v>77.86</v>
      </c>
      <c r="D5557" s="192">
        <f t="shared" si="174"/>
        <v>-0.93416758264986899</v>
      </c>
      <c r="E5557">
        <v>-9.7926999872821607E-3</v>
      </c>
      <c r="F5557">
        <v>5554</v>
      </c>
      <c r="G5557">
        <f t="shared" ca="1" si="175"/>
        <v>2.7762225414355829E-2</v>
      </c>
    </row>
    <row r="5558" spans="2:7" x14ac:dyDescent="0.35">
      <c r="B5558" s="191">
        <v>45562</v>
      </c>
      <c r="C5558" s="72">
        <v>1182.7</v>
      </c>
      <c r="D5558" s="192">
        <f t="shared" si="174"/>
        <v>89.213577421815415</v>
      </c>
      <c r="E5558">
        <v>-9.8122938329900933E-3</v>
      </c>
      <c r="F5558">
        <v>5555</v>
      </c>
      <c r="G5558">
        <f t="shared" ca="1" si="175"/>
        <v>-1.3376955854906133E-2</v>
      </c>
    </row>
    <row r="5559" spans="2:7" x14ac:dyDescent="0.35">
      <c r="B5559" s="191">
        <v>36871</v>
      </c>
      <c r="C5559" s="72">
        <v>13.11</v>
      </c>
      <c r="D5559" s="192">
        <f t="shared" si="174"/>
        <v>-0.833206106870229</v>
      </c>
      <c r="E5559">
        <v>-9.8187311178248304E-3</v>
      </c>
      <c r="F5559">
        <v>5556</v>
      </c>
      <c r="G5559">
        <f t="shared" ca="1" si="175"/>
        <v>3.919761224372105E-2</v>
      </c>
    </row>
    <row r="5560" spans="2:7" x14ac:dyDescent="0.35">
      <c r="B5560" s="191">
        <v>40268</v>
      </c>
      <c r="C5560" s="72">
        <v>78.599999999999994</v>
      </c>
      <c r="D5560" s="192">
        <f t="shared" si="174"/>
        <v>-0.32130213280373032</v>
      </c>
      <c r="E5560">
        <v>-9.8261526832955637E-3</v>
      </c>
      <c r="F5560">
        <v>5557</v>
      </c>
      <c r="G5560">
        <f t="shared" ca="1" si="175"/>
        <v>-1.1160714947539854E-2</v>
      </c>
    </row>
    <row r="5561" spans="2:7" x14ac:dyDescent="0.35">
      <c r="B5561" s="191">
        <v>42283</v>
      </c>
      <c r="C5561" s="72">
        <v>115.81</v>
      </c>
      <c r="D5561" s="192">
        <f t="shared" si="174"/>
        <v>0.26402532198210005</v>
      </c>
      <c r="E5561">
        <v>-9.8324213406292271E-3</v>
      </c>
      <c r="F5561">
        <v>5558</v>
      </c>
      <c r="G5561">
        <f t="shared" ca="1" si="175"/>
        <v>-1.9982221780168848E-2</v>
      </c>
    </row>
    <row r="5562" spans="2:7" x14ac:dyDescent="0.35">
      <c r="B5562" s="191">
        <v>41058</v>
      </c>
      <c r="C5562" s="72">
        <v>91.62</v>
      </c>
      <c r="D5562" s="192">
        <f t="shared" si="174"/>
        <v>-0.62358258011503698</v>
      </c>
      <c r="E5562">
        <v>-9.8346482221981502E-3</v>
      </c>
      <c r="F5562">
        <v>5559</v>
      </c>
      <c r="G5562">
        <f t="shared" ca="1" si="175"/>
        <v>8.1283856068342496E-3</v>
      </c>
    </row>
    <row r="5563" spans="2:7" x14ac:dyDescent="0.35">
      <c r="B5563" s="191">
        <v>43663</v>
      </c>
      <c r="C5563" s="72">
        <v>243.4</v>
      </c>
      <c r="D5563" s="192">
        <f t="shared" si="174"/>
        <v>-3.5275465715418175E-2</v>
      </c>
      <c r="E5563">
        <v>-9.8446017411113473E-3</v>
      </c>
      <c r="F5563">
        <v>5560</v>
      </c>
      <c r="G5563">
        <f t="shared" ca="1" si="175"/>
        <v>1.2876736803901584E-2</v>
      </c>
    </row>
    <row r="5564" spans="2:7" x14ac:dyDescent="0.35">
      <c r="B5564" s="191">
        <v>43704</v>
      </c>
      <c r="C5564" s="72">
        <v>252.3</v>
      </c>
      <c r="D5564" s="192">
        <f t="shared" si="174"/>
        <v>-0.7816000415505272</v>
      </c>
      <c r="E5564">
        <v>-9.850476825870258E-3</v>
      </c>
      <c r="F5564">
        <v>5561</v>
      </c>
      <c r="G5564">
        <f t="shared" ca="1" si="175"/>
        <v>2.2181276581538924E-2</v>
      </c>
    </row>
    <row r="5565" spans="2:7" x14ac:dyDescent="0.35">
      <c r="B5565" s="191">
        <v>45961</v>
      </c>
      <c r="C5565" s="72">
        <v>1155.22</v>
      </c>
      <c r="D5565" s="192">
        <f t="shared" si="174"/>
        <v>20.72282813087627</v>
      </c>
      <c r="E5565">
        <v>-9.8651787474394181E-3</v>
      </c>
      <c r="F5565">
        <v>5562</v>
      </c>
      <c r="G5565">
        <f t="shared" ca="1" si="175"/>
        <v>-2.5543128165836183E-2</v>
      </c>
    </row>
    <row r="5566" spans="2:7" x14ac:dyDescent="0.35">
      <c r="B5566" s="191">
        <v>39080</v>
      </c>
      <c r="C5566" s="72">
        <v>53.18</v>
      </c>
      <c r="D5566" s="192">
        <f t="shared" si="174"/>
        <v>-0.95154750949825528</v>
      </c>
      <c r="E5566">
        <v>-9.8678086017501832E-3</v>
      </c>
      <c r="F5566">
        <v>5563</v>
      </c>
      <c r="G5566">
        <f t="shared" ca="1" si="175"/>
        <v>3.4645755259554126E-3</v>
      </c>
    </row>
    <row r="5567" spans="2:7" x14ac:dyDescent="0.35">
      <c r="B5567" s="191">
        <v>45373</v>
      </c>
      <c r="C5567" s="72">
        <v>1097.57</v>
      </c>
      <c r="D5567" s="192">
        <f t="shared" si="174"/>
        <v>1.0138899082568806</v>
      </c>
      <c r="E5567">
        <v>-9.8780355789701568E-3</v>
      </c>
      <c r="F5567">
        <v>5564</v>
      </c>
      <c r="G5567">
        <f t="shared" ca="1" si="175"/>
        <v>3.7268720922685988E-2</v>
      </c>
    </row>
    <row r="5568" spans="2:7" x14ac:dyDescent="0.35">
      <c r="B5568" s="191">
        <v>44180</v>
      </c>
      <c r="C5568" s="72">
        <v>545</v>
      </c>
      <c r="D5568" s="192">
        <f t="shared" si="174"/>
        <v>31.002348796241925</v>
      </c>
      <c r="E5568">
        <v>-9.8830026887581912E-3</v>
      </c>
      <c r="F5568">
        <v>5565</v>
      </c>
      <c r="G5568">
        <f t="shared" ca="1" si="175"/>
        <v>-3.9175038657605597E-3</v>
      </c>
    </row>
    <row r="5569" spans="2:7" x14ac:dyDescent="0.35">
      <c r="B5569" s="191">
        <v>35270</v>
      </c>
      <c r="C5569" s="72">
        <v>17.03</v>
      </c>
      <c r="D5569" s="192">
        <f t="shared" si="174"/>
        <v>-0.87019817073170724</v>
      </c>
      <c r="E5569">
        <v>-9.8837209302324869E-3</v>
      </c>
      <c r="F5569">
        <v>5566</v>
      </c>
      <c r="G5569">
        <f t="shared" ca="1" si="175"/>
        <v>-2.2604990760488591E-2</v>
      </c>
    </row>
    <row r="5570" spans="2:7" x14ac:dyDescent="0.35">
      <c r="B5570" s="191">
        <v>41291</v>
      </c>
      <c r="C5570" s="72">
        <v>131.19999999999999</v>
      </c>
      <c r="D5570" s="192">
        <f t="shared" si="174"/>
        <v>1.1833915792977199</v>
      </c>
      <c r="E5570">
        <v>-9.8860463361255535E-3</v>
      </c>
      <c r="F5570">
        <v>5567</v>
      </c>
      <c r="G5570">
        <f t="shared" ca="1" si="175"/>
        <v>3.7747590782632026E-2</v>
      </c>
    </row>
    <row r="5571" spans="2:7" x14ac:dyDescent="0.35">
      <c r="B5571" s="191">
        <v>39218</v>
      </c>
      <c r="C5571" s="72">
        <v>60.09</v>
      </c>
      <c r="D5571" s="192">
        <f t="shared" si="174"/>
        <v>0.50300150075037542</v>
      </c>
      <c r="E5571">
        <v>-9.8863074641620807E-3</v>
      </c>
      <c r="F5571">
        <v>5568</v>
      </c>
      <c r="G5571">
        <f t="shared" ca="1" si="175"/>
        <v>4.9931606016766925E-2</v>
      </c>
    </row>
    <row r="5572" spans="2:7" x14ac:dyDescent="0.35">
      <c r="B5572" s="191">
        <v>39752</v>
      </c>
      <c r="C5572" s="72">
        <v>39.979999999999997</v>
      </c>
      <c r="D5572" s="192">
        <f t="shared" ref="D5572:D5635" si="176">C5572/C5573-1</f>
        <v>-0.91423545563754938</v>
      </c>
      <c r="E5572">
        <v>-9.9058940069343127E-3</v>
      </c>
      <c r="F5572">
        <v>5569</v>
      </c>
      <c r="G5572">
        <f t="shared" ca="1" si="175"/>
        <v>-1.4777884549799003E-2</v>
      </c>
    </row>
    <row r="5573" spans="2:7" x14ac:dyDescent="0.35">
      <c r="B5573" s="191">
        <v>44098</v>
      </c>
      <c r="C5573" s="72">
        <v>466.16</v>
      </c>
      <c r="D5573" s="192">
        <f t="shared" si="176"/>
        <v>-0.35905403547366965</v>
      </c>
      <c r="E5573">
        <v>-9.9186542913577425E-3</v>
      </c>
      <c r="F5573">
        <v>5570</v>
      </c>
      <c r="G5573">
        <f t="shared" ref="G5573:G5636" ca="1" si="177">_xlfn.NORM.INV(RAND(),M$5,M$6)</f>
        <v>-5.3071778515026988E-5</v>
      </c>
    </row>
    <row r="5574" spans="2:7" x14ac:dyDescent="0.35">
      <c r="B5574" s="191">
        <v>44376</v>
      </c>
      <c r="C5574" s="72">
        <v>727.3</v>
      </c>
      <c r="D5574" s="192">
        <f t="shared" si="176"/>
        <v>9.733471074380164</v>
      </c>
      <c r="E5574">
        <v>-9.9239031296370905E-3</v>
      </c>
      <c r="F5574">
        <v>5571</v>
      </c>
      <c r="G5574">
        <f t="shared" ca="1" si="177"/>
        <v>4.3928978834341596E-2</v>
      </c>
    </row>
    <row r="5575" spans="2:7" x14ac:dyDescent="0.35">
      <c r="B5575" s="191">
        <v>39574</v>
      </c>
      <c r="C5575" s="72">
        <v>67.760000000000005</v>
      </c>
      <c r="D5575" s="192">
        <f t="shared" si="176"/>
        <v>-0.43786295005807196</v>
      </c>
      <c r="E5575">
        <v>-9.9357101110461032E-3</v>
      </c>
      <c r="F5575">
        <v>5572</v>
      </c>
      <c r="G5575">
        <f t="shared" ca="1" si="177"/>
        <v>-3.6104722636594262E-2</v>
      </c>
    </row>
    <row r="5576" spans="2:7" x14ac:dyDescent="0.35">
      <c r="B5576" s="191">
        <v>41457</v>
      </c>
      <c r="C5576" s="72">
        <v>120.54</v>
      </c>
      <c r="D5576" s="192">
        <f t="shared" si="176"/>
        <v>1.2409369771332961</v>
      </c>
      <c r="E5576">
        <v>-9.9383983572894907E-3</v>
      </c>
      <c r="F5576">
        <v>5573</v>
      </c>
      <c r="G5576">
        <f t="shared" ca="1" si="177"/>
        <v>2.1970362593954278E-2</v>
      </c>
    </row>
    <row r="5577" spans="2:7" x14ac:dyDescent="0.35">
      <c r="B5577" s="191">
        <v>39037</v>
      </c>
      <c r="C5577" s="72">
        <v>53.79</v>
      </c>
      <c r="D5577" s="192">
        <f t="shared" si="176"/>
        <v>2.1772002362669816</v>
      </c>
      <c r="E5577">
        <v>-9.9392600773053896E-3</v>
      </c>
      <c r="F5577">
        <v>5574</v>
      </c>
      <c r="G5577">
        <f t="shared" ca="1" si="177"/>
        <v>1.868248438339085E-2</v>
      </c>
    </row>
    <row r="5578" spans="2:7" x14ac:dyDescent="0.35">
      <c r="B5578" s="191">
        <v>37895</v>
      </c>
      <c r="C5578" s="72">
        <v>16.93</v>
      </c>
      <c r="D5578" s="192">
        <f t="shared" si="176"/>
        <v>-0.85924509477884936</v>
      </c>
      <c r="E5578">
        <v>-9.9415204678363622E-3</v>
      </c>
      <c r="F5578">
        <v>5575</v>
      </c>
      <c r="G5578">
        <f t="shared" ca="1" si="177"/>
        <v>-1.5758742373202159E-2</v>
      </c>
    </row>
    <row r="5579" spans="2:7" x14ac:dyDescent="0.35">
      <c r="B5579" s="191">
        <v>41696</v>
      </c>
      <c r="C5579" s="72">
        <v>120.28</v>
      </c>
      <c r="D5579" s="192">
        <f t="shared" si="176"/>
        <v>1.1613656783468107</v>
      </c>
      <c r="E5579">
        <v>-9.9596674623425585E-3</v>
      </c>
      <c r="F5579">
        <v>5576</v>
      </c>
      <c r="G5579">
        <f t="shared" ca="1" si="177"/>
        <v>-1.2682260138614104E-2</v>
      </c>
    </row>
    <row r="5580" spans="2:7" x14ac:dyDescent="0.35">
      <c r="B5580" s="191">
        <v>39702</v>
      </c>
      <c r="C5580" s="72">
        <v>55.65</v>
      </c>
      <c r="D5580" s="192">
        <f t="shared" si="176"/>
        <v>0.30266853932584259</v>
      </c>
      <c r="E5580">
        <v>-9.9626400996264408E-3</v>
      </c>
      <c r="F5580">
        <v>5577</v>
      </c>
      <c r="G5580">
        <f t="shared" ca="1" si="177"/>
        <v>9.3864767747608036E-3</v>
      </c>
    </row>
    <row r="5581" spans="2:7" x14ac:dyDescent="0.35">
      <c r="B5581" s="191">
        <v>39881</v>
      </c>
      <c r="C5581" s="72">
        <v>42.72</v>
      </c>
      <c r="D5581" s="192">
        <f t="shared" si="176"/>
        <v>-0.61255214946490111</v>
      </c>
      <c r="E5581">
        <v>-9.9652375434530205E-3</v>
      </c>
      <c r="F5581">
        <v>5578</v>
      </c>
      <c r="G5581">
        <f t="shared" ca="1" si="177"/>
        <v>4.0832626554375431E-2</v>
      </c>
    </row>
    <row r="5582" spans="2:7" x14ac:dyDescent="0.35">
      <c r="B5582" s="191">
        <v>42394</v>
      </c>
      <c r="C5582" s="72">
        <v>110.26</v>
      </c>
      <c r="D5582" s="192">
        <f t="shared" si="176"/>
        <v>0.18304721030042925</v>
      </c>
      <c r="E5582">
        <v>-9.966777408637828E-3</v>
      </c>
      <c r="F5582">
        <v>5579</v>
      </c>
      <c r="G5582">
        <f t="shared" ca="1" si="177"/>
        <v>-4.6704996543261372E-2</v>
      </c>
    </row>
    <row r="5583" spans="2:7" x14ac:dyDescent="0.35">
      <c r="B5583" s="191">
        <v>40515</v>
      </c>
      <c r="C5583" s="72">
        <v>93.2</v>
      </c>
      <c r="D5583" s="192">
        <f t="shared" si="176"/>
        <v>0.38340507644352084</v>
      </c>
      <c r="E5583">
        <v>-9.9851285319736416E-3</v>
      </c>
      <c r="F5583">
        <v>5580</v>
      </c>
      <c r="G5583">
        <f t="shared" ca="1" si="177"/>
        <v>2.4359267423389121E-4</v>
      </c>
    </row>
    <row r="5584" spans="2:7" x14ac:dyDescent="0.35">
      <c r="B5584" s="191">
        <v>38708</v>
      </c>
      <c r="C5584" s="72">
        <v>67.37</v>
      </c>
      <c r="D5584" s="192">
        <f t="shared" si="176"/>
        <v>-0.64553298958223715</v>
      </c>
      <c r="E5584">
        <v>-9.9926524614253331E-3</v>
      </c>
      <c r="F5584">
        <v>5581</v>
      </c>
      <c r="G5584">
        <f t="shared" ca="1" si="177"/>
        <v>3.2902588908254135E-2</v>
      </c>
    </row>
    <row r="5585" spans="2:7" x14ac:dyDescent="0.35">
      <c r="B5585" s="191">
        <v>43537</v>
      </c>
      <c r="C5585" s="72">
        <v>190.06</v>
      </c>
      <c r="D5585" s="192">
        <f t="shared" si="176"/>
        <v>11.841891891891892</v>
      </c>
      <c r="E5585">
        <v>-1.0001041775184905E-2</v>
      </c>
      <c r="F5585">
        <v>5582</v>
      </c>
      <c r="G5585">
        <f t="shared" ca="1" si="177"/>
        <v>3.7261860411115996E-2</v>
      </c>
    </row>
    <row r="5586" spans="2:7" x14ac:dyDescent="0.35">
      <c r="B5586" s="191">
        <v>35502</v>
      </c>
      <c r="C5586" s="72">
        <v>14.8</v>
      </c>
      <c r="D5586" s="192">
        <f t="shared" si="176"/>
        <v>-0.8683274021352313</v>
      </c>
      <c r="E5586">
        <v>-1.0033444816053394E-2</v>
      </c>
      <c r="F5586">
        <v>5583</v>
      </c>
      <c r="G5586">
        <f t="shared" ca="1" si="177"/>
        <v>1.5575038596488313E-3</v>
      </c>
    </row>
    <row r="5587" spans="2:7" x14ac:dyDescent="0.35">
      <c r="B5587" s="191">
        <v>41344</v>
      </c>
      <c r="C5587" s="72">
        <v>112.4</v>
      </c>
      <c r="D5587" s="192">
        <f t="shared" si="176"/>
        <v>1.0760990025858885</v>
      </c>
      <c r="E5587">
        <v>-1.0040514356174035E-2</v>
      </c>
      <c r="F5587">
        <v>5584</v>
      </c>
      <c r="G5587">
        <f t="shared" ca="1" si="177"/>
        <v>3.3891744181600977E-4</v>
      </c>
    </row>
    <row r="5588" spans="2:7" x14ac:dyDescent="0.35">
      <c r="B5588" s="191">
        <v>39028</v>
      </c>
      <c r="C5588" s="72">
        <v>54.14</v>
      </c>
      <c r="D5588" s="192">
        <f t="shared" si="176"/>
        <v>-0.94023688887417067</v>
      </c>
      <c r="E5588">
        <v>-1.0056683123057186E-2</v>
      </c>
      <c r="F5588">
        <v>5585</v>
      </c>
      <c r="G5588">
        <f t="shared" ca="1" si="177"/>
        <v>4.1588339562517965E-2</v>
      </c>
    </row>
    <row r="5589" spans="2:7" x14ac:dyDescent="0.35">
      <c r="B5589" s="191">
        <v>45642</v>
      </c>
      <c r="C5589" s="72">
        <v>905.91</v>
      </c>
      <c r="D5589" s="192">
        <f t="shared" si="176"/>
        <v>64.788671023965136</v>
      </c>
      <c r="E5589">
        <v>-1.0064253868345197E-2</v>
      </c>
      <c r="F5589">
        <v>5586</v>
      </c>
      <c r="G5589">
        <f t="shared" ca="1" si="177"/>
        <v>1.508932780567983E-2</v>
      </c>
    </row>
    <row r="5590" spans="2:7" x14ac:dyDescent="0.35">
      <c r="B5590" s="191">
        <v>37734</v>
      </c>
      <c r="C5590" s="72">
        <v>13.77</v>
      </c>
      <c r="D5590" s="192">
        <f t="shared" si="176"/>
        <v>-0.12460267005721559</v>
      </c>
      <c r="E5590">
        <v>-1.0064701653486718E-2</v>
      </c>
      <c r="F5590">
        <v>5587</v>
      </c>
      <c r="G5590">
        <f t="shared" ca="1" si="177"/>
        <v>-3.5785490694874998E-3</v>
      </c>
    </row>
    <row r="5591" spans="2:7" x14ac:dyDescent="0.35">
      <c r="B5591" s="191">
        <v>35283</v>
      </c>
      <c r="C5591" s="72">
        <v>15.73</v>
      </c>
      <c r="D5591" s="192">
        <f t="shared" si="176"/>
        <v>-0.33319203052140733</v>
      </c>
      <c r="E5591">
        <v>-1.0069225928256764E-2</v>
      </c>
      <c r="F5591">
        <v>5588</v>
      </c>
      <c r="G5591">
        <f t="shared" ca="1" si="177"/>
        <v>-1.347818998610999E-2</v>
      </c>
    </row>
    <row r="5592" spans="2:7" x14ac:dyDescent="0.35">
      <c r="B5592" s="191">
        <v>38134</v>
      </c>
      <c r="C5592" s="72">
        <v>23.59</v>
      </c>
      <c r="D5592" s="192">
        <f t="shared" si="176"/>
        <v>0.33352176370830966</v>
      </c>
      <c r="E5592">
        <v>-1.0071338648761974E-2</v>
      </c>
      <c r="F5592">
        <v>5589</v>
      </c>
      <c r="G5592">
        <f t="shared" ca="1" si="177"/>
        <v>1.1839683712186237E-2</v>
      </c>
    </row>
    <row r="5593" spans="2:7" x14ac:dyDescent="0.35">
      <c r="B5593" s="191">
        <v>35122</v>
      </c>
      <c r="C5593" s="72">
        <v>17.690000000000001</v>
      </c>
      <c r="D5593" s="192">
        <f t="shared" si="176"/>
        <v>-0.8774676179261619</v>
      </c>
      <c r="E5593">
        <v>-1.0072747621712397E-2</v>
      </c>
      <c r="F5593">
        <v>5590</v>
      </c>
      <c r="G5593">
        <f t="shared" ca="1" si="177"/>
        <v>8.8871615973114357E-3</v>
      </c>
    </row>
    <row r="5594" spans="2:7" x14ac:dyDescent="0.35">
      <c r="B5594" s="191">
        <v>41816</v>
      </c>
      <c r="C5594" s="72">
        <v>144.37</v>
      </c>
      <c r="D5594" s="192">
        <f t="shared" si="176"/>
        <v>4.8806517311608966</v>
      </c>
      <c r="E5594">
        <v>-1.0079539221064193E-2</v>
      </c>
      <c r="F5594">
        <v>5591</v>
      </c>
      <c r="G5594">
        <f t="shared" ca="1" si="177"/>
        <v>3.1930813230298102E-2</v>
      </c>
    </row>
    <row r="5595" spans="2:7" x14ac:dyDescent="0.35">
      <c r="B5595" s="191">
        <v>35908</v>
      </c>
      <c r="C5595" s="72">
        <v>24.55</v>
      </c>
      <c r="D5595" s="192">
        <f t="shared" si="176"/>
        <v>-0.97923995399810582</v>
      </c>
      <c r="E5595">
        <v>-1.0080645161290369E-2</v>
      </c>
      <c r="F5595">
        <v>5592</v>
      </c>
      <c r="G5595">
        <f t="shared" ca="1" si="177"/>
        <v>1.0501775315842954E-2</v>
      </c>
    </row>
    <row r="5596" spans="2:7" x14ac:dyDescent="0.35">
      <c r="B5596" s="191">
        <v>45502</v>
      </c>
      <c r="C5596" s="72">
        <v>1182.56</v>
      </c>
      <c r="D5596" s="192">
        <f t="shared" si="176"/>
        <v>0.60145172866757846</v>
      </c>
      <c r="E5596">
        <v>-1.0086973991511816E-2</v>
      </c>
      <c r="F5596">
        <v>5593</v>
      </c>
      <c r="G5596">
        <f t="shared" ca="1" si="177"/>
        <v>1.7138848663548579E-2</v>
      </c>
    </row>
    <row r="5597" spans="2:7" x14ac:dyDescent="0.35">
      <c r="B5597" s="191">
        <v>44540</v>
      </c>
      <c r="C5597" s="72">
        <v>738.43</v>
      </c>
      <c r="D5597" s="192">
        <f t="shared" si="176"/>
        <v>2.1785037878787876</v>
      </c>
      <c r="E5597">
        <v>-1.0094375033513958E-2</v>
      </c>
      <c r="F5597">
        <v>5594</v>
      </c>
      <c r="G5597">
        <f t="shared" ca="1" si="177"/>
        <v>1.5481860026003007E-2</v>
      </c>
    </row>
    <row r="5598" spans="2:7" x14ac:dyDescent="0.35">
      <c r="B5598" s="191">
        <v>43635</v>
      </c>
      <c r="C5598" s="72">
        <v>232.32</v>
      </c>
      <c r="D5598" s="192">
        <f t="shared" si="176"/>
        <v>22.706122448979588</v>
      </c>
      <c r="E5598">
        <v>-1.0098427713153502E-2</v>
      </c>
      <c r="F5598">
        <v>5595</v>
      </c>
      <c r="G5598">
        <f t="shared" ca="1" si="177"/>
        <v>3.0059760825102962E-4</v>
      </c>
    </row>
    <row r="5599" spans="2:7" x14ac:dyDescent="0.35">
      <c r="B5599" s="191">
        <v>37138</v>
      </c>
      <c r="C5599" s="72">
        <v>9.8000000000000007</v>
      </c>
      <c r="D5599" s="192">
        <f t="shared" si="176"/>
        <v>-0.92471961898909205</v>
      </c>
      <c r="E5599">
        <v>-1.0101010101010055E-2</v>
      </c>
      <c r="F5599">
        <v>5596</v>
      </c>
      <c r="G5599">
        <f t="shared" ca="1" si="177"/>
        <v>1.6374361182450291E-2</v>
      </c>
    </row>
    <row r="5600" spans="2:7" x14ac:dyDescent="0.35">
      <c r="B5600" s="191">
        <v>41758</v>
      </c>
      <c r="C5600" s="72">
        <v>130.18</v>
      </c>
      <c r="D5600" s="192">
        <f t="shared" si="176"/>
        <v>4.1292356185973214</v>
      </c>
      <c r="E5600">
        <v>-1.0113299368869177E-2</v>
      </c>
      <c r="F5600">
        <v>5597</v>
      </c>
      <c r="G5600">
        <f t="shared" ca="1" si="177"/>
        <v>3.3981966769615173E-2</v>
      </c>
    </row>
    <row r="5601" spans="2:7" x14ac:dyDescent="0.35">
      <c r="B5601" s="191">
        <v>35668</v>
      </c>
      <c r="C5601" s="72">
        <v>25.38</v>
      </c>
      <c r="D5601" s="192">
        <f t="shared" si="176"/>
        <v>1.1673783091374892</v>
      </c>
      <c r="E5601">
        <v>-1.0140405616224757E-2</v>
      </c>
      <c r="F5601">
        <v>5598</v>
      </c>
      <c r="G5601">
        <f t="shared" ca="1" si="177"/>
        <v>-2.1393994383424612E-4</v>
      </c>
    </row>
    <row r="5602" spans="2:7" x14ac:dyDescent="0.35">
      <c r="B5602" s="191">
        <v>37623</v>
      </c>
      <c r="C5602" s="72">
        <v>11.71</v>
      </c>
      <c r="D5602" s="192">
        <f t="shared" si="176"/>
        <v>-0.95159556878306883</v>
      </c>
      <c r="E5602">
        <v>-1.0143702451394732E-2</v>
      </c>
      <c r="F5602">
        <v>5599</v>
      </c>
      <c r="G5602">
        <f t="shared" ca="1" si="177"/>
        <v>1.5845364147261631E-2</v>
      </c>
    </row>
    <row r="5603" spans="2:7" x14ac:dyDescent="0.35">
      <c r="B5603" s="191">
        <v>43272</v>
      </c>
      <c r="C5603" s="72">
        <v>241.92</v>
      </c>
      <c r="D5603" s="192">
        <f t="shared" si="176"/>
        <v>3.0013231888852134</v>
      </c>
      <c r="E5603">
        <v>-1.0147299509001728E-2</v>
      </c>
      <c r="F5603">
        <v>5600</v>
      </c>
      <c r="G5603">
        <f t="shared" ca="1" si="177"/>
        <v>-3.2774167057154677E-2</v>
      </c>
    </row>
    <row r="5604" spans="2:7" x14ac:dyDescent="0.35">
      <c r="B5604" s="191">
        <v>39485</v>
      </c>
      <c r="C5604" s="72">
        <v>60.46</v>
      </c>
      <c r="D5604" s="192">
        <f t="shared" si="176"/>
        <v>-0.9356082390781093</v>
      </c>
      <c r="E5604">
        <v>-1.015062213490503E-2</v>
      </c>
      <c r="F5604">
        <v>5601</v>
      </c>
      <c r="G5604">
        <f t="shared" ca="1" si="177"/>
        <v>2.5753038668016844E-3</v>
      </c>
    </row>
    <row r="5605" spans="2:7" x14ac:dyDescent="0.35">
      <c r="B5605" s="191">
        <v>45719</v>
      </c>
      <c r="C5605" s="72">
        <v>938.94</v>
      </c>
      <c r="D5605" s="192">
        <f t="shared" si="176"/>
        <v>11.520869449259903</v>
      </c>
      <c r="E5605">
        <v>-1.0162558772059294E-2</v>
      </c>
      <c r="F5605">
        <v>5602</v>
      </c>
      <c r="G5605">
        <f t="shared" ca="1" si="177"/>
        <v>2.133037753503091E-2</v>
      </c>
    </row>
    <row r="5606" spans="2:7" x14ac:dyDescent="0.35">
      <c r="B5606" s="191">
        <v>40219</v>
      </c>
      <c r="C5606" s="72">
        <v>74.989999999999995</v>
      </c>
      <c r="D5606" s="192">
        <f t="shared" si="176"/>
        <v>-0.9003614041614626</v>
      </c>
      <c r="E5606">
        <v>-1.0163674762407759E-2</v>
      </c>
      <c r="F5606">
        <v>5603</v>
      </c>
      <c r="G5606">
        <f t="shared" ca="1" si="177"/>
        <v>2.415026947597592E-2</v>
      </c>
    </row>
    <row r="5607" spans="2:7" x14ac:dyDescent="0.35">
      <c r="B5607" s="191">
        <v>45063</v>
      </c>
      <c r="C5607" s="72">
        <v>752.62</v>
      </c>
      <c r="D5607" s="192">
        <f t="shared" si="176"/>
        <v>-0.36824698653594323</v>
      </c>
      <c r="E5607">
        <v>-1.0166370750312348E-2</v>
      </c>
      <c r="F5607">
        <v>5604</v>
      </c>
      <c r="G5607">
        <f t="shared" ca="1" si="177"/>
        <v>2.9094954729928447E-2</v>
      </c>
    </row>
    <row r="5608" spans="2:7" x14ac:dyDescent="0.35">
      <c r="B5608" s="191">
        <v>45548</v>
      </c>
      <c r="C5608" s="72">
        <v>1191.32</v>
      </c>
      <c r="D5608" s="192">
        <f t="shared" si="176"/>
        <v>7.5712641197208423</v>
      </c>
      <c r="E5608">
        <v>-1.017805362380253E-2</v>
      </c>
      <c r="F5608">
        <v>5605</v>
      </c>
      <c r="G5608">
        <f t="shared" ca="1" si="177"/>
        <v>-3.3443043718169703E-2</v>
      </c>
    </row>
    <row r="5609" spans="2:7" x14ac:dyDescent="0.35">
      <c r="B5609" s="191">
        <v>41278</v>
      </c>
      <c r="C5609" s="72">
        <v>138.99</v>
      </c>
      <c r="D5609" s="192">
        <f t="shared" si="176"/>
        <v>2.0453549517966696</v>
      </c>
      <c r="E5609">
        <v>-1.0183734510753273E-2</v>
      </c>
      <c r="F5609">
        <v>5606</v>
      </c>
      <c r="G5609">
        <f t="shared" ca="1" si="177"/>
        <v>-2.4049087846221048E-2</v>
      </c>
    </row>
    <row r="5610" spans="2:7" x14ac:dyDescent="0.35">
      <c r="B5610" s="191">
        <v>38546</v>
      </c>
      <c r="C5610" s="72">
        <v>45.64</v>
      </c>
      <c r="D5610" s="192">
        <f t="shared" si="176"/>
        <v>-0.65181568507781518</v>
      </c>
      <c r="E5610">
        <v>-1.0193016699197588E-2</v>
      </c>
      <c r="F5610">
        <v>5607</v>
      </c>
      <c r="G5610">
        <f t="shared" ca="1" si="177"/>
        <v>-1.1374651326687496E-2</v>
      </c>
    </row>
    <row r="5611" spans="2:7" x14ac:dyDescent="0.35">
      <c r="B5611" s="191">
        <v>42884</v>
      </c>
      <c r="C5611" s="72">
        <v>131.08000000000001</v>
      </c>
      <c r="D5611" s="192">
        <f t="shared" si="176"/>
        <v>4.8753922008068136</v>
      </c>
      <c r="E5611">
        <v>-1.0194064788945023E-2</v>
      </c>
      <c r="F5611">
        <v>5608</v>
      </c>
      <c r="G5611">
        <f t="shared" ca="1" si="177"/>
        <v>1.48278726633782E-3</v>
      </c>
    </row>
    <row r="5612" spans="2:7" x14ac:dyDescent="0.35">
      <c r="B5612" s="191">
        <v>35744</v>
      </c>
      <c r="C5612" s="72">
        <v>22.31</v>
      </c>
      <c r="D5612" s="192">
        <f t="shared" si="176"/>
        <v>-0.83507059954165741</v>
      </c>
      <c r="E5612">
        <v>-1.0204081632653073E-2</v>
      </c>
      <c r="F5612">
        <v>5609</v>
      </c>
      <c r="G5612">
        <f t="shared" ca="1" si="177"/>
        <v>6.6621501532189752E-3</v>
      </c>
    </row>
    <row r="5613" spans="2:7" x14ac:dyDescent="0.35">
      <c r="B5613" s="191">
        <v>42920</v>
      </c>
      <c r="C5613" s="72">
        <v>135.27000000000001</v>
      </c>
      <c r="D5613" s="192">
        <f t="shared" si="176"/>
        <v>0.77217345735621667</v>
      </c>
      <c r="E5613">
        <v>-1.024365259383897E-2</v>
      </c>
      <c r="F5613">
        <v>5610</v>
      </c>
      <c r="G5613">
        <f t="shared" ca="1" si="177"/>
        <v>2.4303348678455548E-2</v>
      </c>
    </row>
    <row r="5614" spans="2:7" x14ac:dyDescent="0.35">
      <c r="B5614" s="191">
        <v>40848</v>
      </c>
      <c r="C5614" s="72">
        <v>76.33</v>
      </c>
      <c r="D5614" s="192">
        <f t="shared" si="176"/>
        <v>-0.91513419759400505</v>
      </c>
      <c r="E5614">
        <v>-1.0243775933610033E-2</v>
      </c>
      <c r="F5614">
        <v>5611</v>
      </c>
      <c r="G5614">
        <f t="shared" ca="1" si="177"/>
        <v>1.904872714101179E-2</v>
      </c>
    </row>
    <row r="5615" spans="2:7" x14ac:dyDescent="0.35">
      <c r="B5615" s="191">
        <v>45246</v>
      </c>
      <c r="C5615" s="72">
        <v>899.42</v>
      </c>
      <c r="D5615" s="192">
        <f t="shared" si="176"/>
        <v>6.0157566302652112</v>
      </c>
      <c r="E5615">
        <v>-1.0266850068775812E-2</v>
      </c>
      <c r="F5615">
        <v>5612</v>
      </c>
      <c r="G5615">
        <f t="shared" ca="1" si="177"/>
        <v>-2.1754401043508013E-2</v>
      </c>
    </row>
    <row r="5616" spans="2:7" x14ac:dyDescent="0.35">
      <c r="B5616" s="191">
        <v>41537</v>
      </c>
      <c r="C5616" s="72">
        <v>128.19999999999999</v>
      </c>
      <c r="D5616" s="192">
        <f t="shared" si="176"/>
        <v>-0.51457781143506254</v>
      </c>
      <c r="E5616">
        <v>-1.0267891608121804E-2</v>
      </c>
      <c r="F5616">
        <v>5613</v>
      </c>
      <c r="G5616">
        <f t="shared" ca="1" si="177"/>
        <v>-2.679766077744436E-2</v>
      </c>
    </row>
    <row r="5617" spans="2:7" x14ac:dyDescent="0.35">
      <c r="B5617" s="191">
        <v>43761</v>
      </c>
      <c r="C5617" s="72">
        <v>264.10000000000002</v>
      </c>
      <c r="D5617" s="192">
        <f t="shared" si="176"/>
        <v>7.0616605616605632</v>
      </c>
      <c r="E5617">
        <v>-1.0268325588367433E-2</v>
      </c>
      <c r="F5617">
        <v>5614</v>
      </c>
      <c r="G5617">
        <f t="shared" ca="1" si="177"/>
        <v>1.8097508191960165E-2</v>
      </c>
    </row>
    <row r="5618" spans="2:7" x14ac:dyDescent="0.35">
      <c r="B5618" s="191">
        <v>38329</v>
      </c>
      <c r="C5618" s="72">
        <v>32.76</v>
      </c>
      <c r="D5618" s="192">
        <f t="shared" si="176"/>
        <v>-0.90904547726136931</v>
      </c>
      <c r="E5618">
        <v>-1.0271903323262888E-2</v>
      </c>
      <c r="F5618">
        <v>5615</v>
      </c>
      <c r="G5618">
        <f t="shared" ca="1" si="177"/>
        <v>1.170512769367121E-2</v>
      </c>
    </row>
    <row r="5619" spans="2:7" x14ac:dyDescent="0.35">
      <c r="B5619" s="191">
        <v>43847</v>
      </c>
      <c r="C5619" s="72">
        <v>360.18</v>
      </c>
      <c r="D5619" s="192">
        <f t="shared" si="176"/>
        <v>2.7456322795341102</v>
      </c>
      <c r="E5619">
        <v>-1.0276983952517083E-2</v>
      </c>
      <c r="F5619">
        <v>5616</v>
      </c>
      <c r="G5619">
        <f t="shared" ca="1" si="177"/>
        <v>-1.0036109350359427E-2</v>
      </c>
    </row>
    <row r="5620" spans="2:7" x14ac:dyDescent="0.35">
      <c r="B5620" s="191">
        <v>41025</v>
      </c>
      <c r="C5620" s="72">
        <v>96.16</v>
      </c>
      <c r="D5620" s="192">
        <f t="shared" si="176"/>
        <v>-0.91213370005208383</v>
      </c>
      <c r="E5620">
        <v>-1.0292301358583833E-2</v>
      </c>
      <c r="F5620">
        <v>5617</v>
      </c>
      <c r="G5620">
        <f t="shared" ca="1" si="177"/>
        <v>-5.605917199035697E-3</v>
      </c>
    </row>
    <row r="5621" spans="2:7" x14ac:dyDescent="0.35">
      <c r="B5621" s="191">
        <v>45385</v>
      </c>
      <c r="C5621" s="72">
        <v>1094.3900000000001</v>
      </c>
      <c r="D5621" s="192">
        <f t="shared" si="176"/>
        <v>0.34680892958231802</v>
      </c>
      <c r="E5621">
        <v>-1.0300421421982509E-2</v>
      </c>
      <c r="F5621">
        <v>5618</v>
      </c>
      <c r="G5621">
        <f t="shared" ca="1" si="177"/>
        <v>-2.4505992955883259E-3</v>
      </c>
    </row>
    <row r="5622" spans="2:7" x14ac:dyDescent="0.35">
      <c r="B5622" s="191">
        <v>44818</v>
      </c>
      <c r="C5622" s="72">
        <v>812.58</v>
      </c>
      <c r="D5622" s="192">
        <f t="shared" si="176"/>
        <v>0.38727080274524539</v>
      </c>
      <c r="E5622">
        <v>-1.0304004676994882E-2</v>
      </c>
      <c r="F5622">
        <v>5619</v>
      </c>
      <c r="G5622">
        <f t="shared" ca="1" si="177"/>
        <v>4.1586070278711258E-2</v>
      </c>
    </row>
    <row r="5623" spans="2:7" x14ac:dyDescent="0.35">
      <c r="B5623" s="191">
        <v>44210</v>
      </c>
      <c r="C5623" s="72">
        <v>585.74</v>
      </c>
      <c r="D5623" s="192">
        <f t="shared" si="176"/>
        <v>9.0040990606319387</v>
      </c>
      <c r="E5623">
        <v>-1.0306839686401781E-2</v>
      </c>
      <c r="F5623">
        <v>5620</v>
      </c>
      <c r="G5623">
        <f t="shared" ca="1" si="177"/>
        <v>-7.7979204497350234E-3</v>
      </c>
    </row>
    <row r="5624" spans="2:7" x14ac:dyDescent="0.35">
      <c r="B5624" s="191">
        <v>39351</v>
      </c>
      <c r="C5624" s="72">
        <v>58.55</v>
      </c>
      <c r="D5624" s="192">
        <f t="shared" si="176"/>
        <v>-0.77396440566729718</v>
      </c>
      <c r="E5624">
        <v>-1.0311020960108164E-2</v>
      </c>
      <c r="F5624">
        <v>5621</v>
      </c>
      <c r="G5624">
        <f t="shared" ca="1" si="177"/>
        <v>4.6325315011533939E-2</v>
      </c>
    </row>
    <row r="5625" spans="2:7" x14ac:dyDescent="0.35">
      <c r="B5625" s="191">
        <v>43146</v>
      </c>
      <c r="C5625" s="72">
        <v>259.02999999999997</v>
      </c>
      <c r="D5625" s="192">
        <f t="shared" si="176"/>
        <v>-0.76973883051540537</v>
      </c>
      <c r="E5625">
        <v>-1.03159744775152E-2</v>
      </c>
      <c r="F5625">
        <v>5622</v>
      </c>
      <c r="G5625">
        <f t="shared" ca="1" si="177"/>
        <v>-3.9621995688996214E-3</v>
      </c>
    </row>
    <row r="5626" spans="2:7" x14ac:dyDescent="0.35">
      <c r="B5626" s="191">
        <v>45327</v>
      </c>
      <c r="C5626" s="72">
        <v>1124.94</v>
      </c>
      <c r="D5626" s="192">
        <f t="shared" si="176"/>
        <v>2.2338143880184846E-2</v>
      </c>
      <c r="E5626">
        <v>-1.0319617831032746E-2</v>
      </c>
      <c r="F5626">
        <v>5623</v>
      </c>
      <c r="G5626">
        <f t="shared" ca="1" si="177"/>
        <v>2.9601455264676069E-3</v>
      </c>
    </row>
    <row r="5627" spans="2:7" x14ac:dyDescent="0.35">
      <c r="B5627" s="191">
        <v>45391</v>
      </c>
      <c r="C5627" s="72">
        <v>1100.3599999999999</v>
      </c>
      <c r="D5627" s="192">
        <f t="shared" si="176"/>
        <v>14.739665283936489</v>
      </c>
      <c r="E5627">
        <v>-1.0325226651316743E-2</v>
      </c>
      <c r="F5627">
        <v>5624</v>
      </c>
      <c r="G5627">
        <f t="shared" ca="1" si="177"/>
        <v>1.8875522473600762E-3</v>
      </c>
    </row>
    <row r="5628" spans="2:7" x14ac:dyDescent="0.35">
      <c r="B5628" s="191">
        <v>40106</v>
      </c>
      <c r="C5628" s="72">
        <v>69.91</v>
      </c>
      <c r="D5628" s="192">
        <f t="shared" si="176"/>
        <v>-0.19717501148369321</v>
      </c>
      <c r="E5628">
        <v>-1.033408833522087E-2</v>
      </c>
      <c r="F5628">
        <v>5625</v>
      </c>
      <c r="G5628">
        <f t="shared" ca="1" si="177"/>
        <v>2.0482999845115916E-3</v>
      </c>
    </row>
    <row r="5629" spans="2:7" x14ac:dyDescent="0.35">
      <c r="B5629" s="191">
        <v>41064</v>
      </c>
      <c r="C5629" s="72">
        <v>87.08</v>
      </c>
      <c r="D5629" s="192">
        <f t="shared" si="176"/>
        <v>-0.36802380433993753</v>
      </c>
      <c r="E5629">
        <v>-1.0342084327764511E-2</v>
      </c>
      <c r="F5629">
        <v>5626</v>
      </c>
      <c r="G5629">
        <f t="shared" ca="1" si="177"/>
        <v>2.4789904312943242E-2</v>
      </c>
    </row>
    <row r="5630" spans="2:7" x14ac:dyDescent="0.35">
      <c r="B5630" s="191">
        <v>42872</v>
      </c>
      <c r="C5630" s="72">
        <v>137.79</v>
      </c>
      <c r="D5630" s="192">
        <f t="shared" si="176"/>
        <v>0.53202134756504327</v>
      </c>
      <c r="E5630">
        <v>-1.0342598577892659E-2</v>
      </c>
      <c r="F5630">
        <v>5627</v>
      </c>
      <c r="G5630">
        <f t="shared" ca="1" si="177"/>
        <v>2.2613449764100875E-3</v>
      </c>
    </row>
    <row r="5631" spans="2:7" x14ac:dyDescent="0.35">
      <c r="B5631" s="191">
        <v>40407</v>
      </c>
      <c r="C5631" s="72">
        <v>89.94</v>
      </c>
      <c r="D5631" s="192">
        <f t="shared" si="176"/>
        <v>0.32420494699646629</v>
      </c>
      <c r="E5631">
        <v>-1.0343309859154881E-2</v>
      </c>
      <c r="F5631">
        <v>5628</v>
      </c>
      <c r="G5631">
        <f t="shared" ca="1" si="177"/>
        <v>2.4851942481811596E-2</v>
      </c>
    </row>
    <row r="5632" spans="2:7" x14ac:dyDescent="0.35">
      <c r="B5632" s="191">
        <v>40872</v>
      </c>
      <c r="C5632" s="72">
        <v>67.92</v>
      </c>
      <c r="D5632" s="192">
        <f t="shared" si="176"/>
        <v>-0.77276681164268979</v>
      </c>
      <c r="E5632">
        <v>-1.0345330030598787E-2</v>
      </c>
      <c r="F5632">
        <v>5629</v>
      </c>
      <c r="G5632">
        <f t="shared" ca="1" si="177"/>
        <v>-1.4435038441776408E-2</v>
      </c>
    </row>
    <row r="5633" spans="2:7" x14ac:dyDescent="0.35">
      <c r="B5633" s="191">
        <v>43804</v>
      </c>
      <c r="C5633" s="72">
        <v>298.89999999999998</v>
      </c>
      <c r="D5633" s="192">
        <f t="shared" si="176"/>
        <v>16.408270238788582</v>
      </c>
      <c r="E5633">
        <v>-1.0363208952753E-2</v>
      </c>
      <c r="F5633">
        <v>5630</v>
      </c>
      <c r="G5633">
        <f t="shared" ca="1" si="177"/>
        <v>2.7492488451359539E-2</v>
      </c>
    </row>
    <row r="5634" spans="2:7" x14ac:dyDescent="0.35">
      <c r="B5634" s="191">
        <v>36129</v>
      </c>
      <c r="C5634" s="72">
        <v>17.170000000000002</v>
      </c>
      <c r="D5634" s="192">
        <f t="shared" si="176"/>
        <v>-0.84346795514632145</v>
      </c>
      <c r="E5634">
        <v>-1.037463976945241E-2</v>
      </c>
      <c r="F5634">
        <v>5631</v>
      </c>
      <c r="G5634">
        <f t="shared" ca="1" si="177"/>
        <v>-1.3492448600086878E-2</v>
      </c>
    </row>
    <row r="5635" spans="2:7" x14ac:dyDescent="0.35">
      <c r="B5635" s="191">
        <v>42531</v>
      </c>
      <c r="C5635" s="72">
        <v>109.69</v>
      </c>
      <c r="D5635" s="192">
        <f t="shared" si="176"/>
        <v>1.8752293577981654</v>
      </c>
      <c r="E5635">
        <v>-1.0375315770480009E-2</v>
      </c>
      <c r="F5635">
        <v>5632</v>
      </c>
      <c r="G5635">
        <f t="shared" ca="1" si="177"/>
        <v>1.7652653346630225E-2</v>
      </c>
    </row>
    <row r="5636" spans="2:7" x14ac:dyDescent="0.35">
      <c r="B5636" s="191">
        <v>38425</v>
      </c>
      <c r="C5636" s="72">
        <v>38.15</v>
      </c>
      <c r="D5636" s="192">
        <f t="shared" ref="D5636:D5699" si="178">C5636/C5637-1</f>
        <v>-0.53481282770393856</v>
      </c>
      <c r="E5636">
        <v>-1.037613488975353E-2</v>
      </c>
      <c r="F5636">
        <v>5633</v>
      </c>
      <c r="G5636">
        <f t="shared" ca="1" si="177"/>
        <v>-4.4454457863839572E-3</v>
      </c>
    </row>
    <row r="5637" spans="2:7" x14ac:dyDescent="0.35">
      <c r="B5637" s="191">
        <v>40736</v>
      </c>
      <c r="C5637" s="72">
        <v>82.01</v>
      </c>
      <c r="D5637" s="192">
        <f t="shared" si="178"/>
        <v>-0.13773525391651764</v>
      </c>
      <c r="E5637">
        <v>-1.0377700012067059E-2</v>
      </c>
      <c r="F5637">
        <v>5634</v>
      </c>
      <c r="G5637">
        <f t="shared" ref="G5637:G5700" ca="1" si="179">_xlfn.NORM.INV(RAND(),M$5,M$6)</f>
        <v>2.8756803559917461E-2</v>
      </c>
    </row>
    <row r="5638" spans="2:7" x14ac:dyDescent="0.35">
      <c r="B5638" s="191">
        <v>41103</v>
      </c>
      <c r="C5638" s="72">
        <v>95.11</v>
      </c>
      <c r="D5638" s="192">
        <f t="shared" si="178"/>
        <v>2.1368733509234827</v>
      </c>
      <c r="E5638">
        <v>-1.0404744563520918E-2</v>
      </c>
      <c r="F5638">
        <v>5635</v>
      </c>
      <c r="G5638">
        <f t="shared" ca="1" si="179"/>
        <v>1.9028816626095811E-2</v>
      </c>
    </row>
    <row r="5639" spans="2:7" x14ac:dyDescent="0.35">
      <c r="B5639" s="191">
        <v>38243</v>
      </c>
      <c r="C5639" s="72">
        <v>30.32</v>
      </c>
      <c r="D5639" s="192">
        <f t="shared" si="178"/>
        <v>0.18622848200312991</v>
      </c>
      <c r="E5639">
        <v>-1.0443864229765065E-2</v>
      </c>
      <c r="F5639">
        <v>5636</v>
      </c>
      <c r="G5639">
        <f t="shared" ca="1" si="179"/>
        <v>4.4849933388311971E-3</v>
      </c>
    </row>
    <row r="5640" spans="2:7" x14ac:dyDescent="0.35">
      <c r="B5640" s="191">
        <v>36256</v>
      </c>
      <c r="C5640" s="72">
        <v>25.56</v>
      </c>
      <c r="D5640" s="192">
        <f t="shared" si="178"/>
        <v>-0.87126019945602895</v>
      </c>
      <c r="E5640">
        <v>-1.0452961672473893E-2</v>
      </c>
      <c r="F5640">
        <v>5637</v>
      </c>
      <c r="G5640">
        <f t="shared" ca="1" si="179"/>
        <v>1.5367844465362842E-2</v>
      </c>
    </row>
    <row r="5641" spans="2:7" x14ac:dyDescent="0.35">
      <c r="B5641" s="191">
        <v>43476</v>
      </c>
      <c r="C5641" s="72">
        <v>198.54</v>
      </c>
      <c r="D5641" s="192">
        <f t="shared" si="178"/>
        <v>11.354698195395146</v>
      </c>
      <c r="E5641">
        <v>-1.0466507177033457E-2</v>
      </c>
      <c r="F5641">
        <v>5638</v>
      </c>
      <c r="G5641">
        <f t="shared" ca="1" si="179"/>
        <v>1.5788453676257655E-2</v>
      </c>
    </row>
    <row r="5642" spans="2:7" x14ac:dyDescent="0.35">
      <c r="B5642" s="191">
        <v>35279</v>
      </c>
      <c r="C5642" s="72">
        <v>16.07</v>
      </c>
      <c r="D5642" s="192">
        <f t="shared" si="178"/>
        <v>-0.10473537604456817</v>
      </c>
      <c r="E5642">
        <v>-1.0467980295566393E-2</v>
      </c>
      <c r="F5642">
        <v>5639</v>
      </c>
      <c r="G5642">
        <f t="shared" ca="1" si="179"/>
        <v>-6.6537518903628315E-3</v>
      </c>
    </row>
    <row r="5643" spans="2:7" x14ac:dyDescent="0.35">
      <c r="B5643" s="191">
        <v>35235</v>
      </c>
      <c r="C5643" s="72">
        <v>17.95</v>
      </c>
      <c r="D5643" s="192">
        <f t="shared" si="178"/>
        <v>-0.98308375192015907</v>
      </c>
      <c r="E5643">
        <v>-1.0474090407938341E-2</v>
      </c>
      <c r="F5643">
        <v>5640</v>
      </c>
      <c r="G5643">
        <f t="shared" ca="1" si="179"/>
        <v>2.6224187176543897E-2</v>
      </c>
    </row>
    <row r="5644" spans="2:7" x14ac:dyDescent="0.35">
      <c r="B5644" s="191">
        <v>45426</v>
      </c>
      <c r="C5644" s="72">
        <v>1061.1099999999999</v>
      </c>
      <c r="D5644" s="192">
        <f t="shared" si="178"/>
        <v>18.388086972410012</v>
      </c>
      <c r="E5644">
        <v>-1.0481652445563538E-2</v>
      </c>
      <c r="F5644">
        <v>5641</v>
      </c>
      <c r="G5644">
        <f t="shared" ca="1" si="179"/>
        <v>2.4775573203282671E-2</v>
      </c>
    </row>
    <row r="5645" spans="2:7" x14ac:dyDescent="0.35">
      <c r="B5645" s="191">
        <v>38982</v>
      </c>
      <c r="C5645" s="72">
        <v>54.73</v>
      </c>
      <c r="D5645" s="192">
        <f t="shared" si="178"/>
        <v>-0.44170151994287465</v>
      </c>
      <c r="E5645">
        <v>-1.0486349665521755E-2</v>
      </c>
      <c r="F5645">
        <v>5642</v>
      </c>
      <c r="G5645">
        <f t="shared" ca="1" si="179"/>
        <v>-6.5954285152096073E-2</v>
      </c>
    </row>
    <row r="5646" spans="2:7" x14ac:dyDescent="0.35">
      <c r="B5646" s="191">
        <v>41003</v>
      </c>
      <c r="C5646" s="72">
        <v>98.03</v>
      </c>
      <c r="D5646" s="192">
        <f t="shared" si="178"/>
        <v>-0.22944505580883512</v>
      </c>
      <c r="E5646">
        <v>-1.0497627939840437E-2</v>
      </c>
      <c r="F5646">
        <v>5643</v>
      </c>
      <c r="G5646">
        <f t="shared" ca="1" si="179"/>
        <v>-2.1010368336470582E-2</v>
      </c>
    </row>
    <row r="5647" spans="2:7" x14ac:dyDescent="0.35">
      <c r="B5647" s="191">
        <v>42090</v>
      </c>
      <c r="C5647" s="72">
        <v>127.22</v>
      </c>
      <c r="D5647" s="192">
        <f t="shared" si="178"/>
        <v>-6.2421696514113001E-2</v>
      </c>
      <c r="E5647">
        <v>-1.0500116667962911E-2</v>
      </c>
      <c r="F5647">
        <v>5644</v>
      </c>
      <c r="G5647">
        <f t="shared" ca="1" si="179"/>
        <v>2.2846524096045314E-2</v>
      </c>
    </row>
    <row r="5648" spans="2:7" x14ac:dyDescent="0.35">
      <c r="B5648" s="191">
        <v>41873</v>
      </c>
      <c r="C5648" s="72">
        <v>135.69</v>
      </c>
      <c r="D5648" s="192">
        <f t="shared" si="178"/>
        <v>0.11688204790517731</v>
      </c>
      <c r="E5648">
        <v>-1.050098446729375E-2</v>
      </c>
      <c r="F5648">
        <v>5645</v>
      </c>
      <c r="G5648">
        <f t="shared" ca="1" si="179"/>
        <v>-9.7035441707233518E-3</v>
      </c>
    </row>
    <row r="5649" spans="2:7" x14ac:dyDescent="0.35">
      <c r="B5649" s="191">
        <v>41695</v>
      </c>
      <c r="C5649" s="72">
        <v>121.49</v>
      </c>
      <c r="D5649" s="192">
        <f t="shared" si="178"/>
        <v>0.11213841083852061</v>
      </c>
      <c r="E5649">
        <v>-1.0506597165662157E-2</v>
      </c>
      <c r="F5649">
        <v>5646</v>
      </c>
      <c r="G5649">
        <f t="shared" ca="1" si="179"/>
        <v>-8.7472590109523556E-3</v>
      </c>
    </row>
    <row r="5650" spans="2:7" x14ac:dyDescent="0.35">
      <c r="B5650" s="191">
        <v>42397</v>
      </c>
      <c r="C5650" s="72">
        <v>109.24</v>
      </c>
      <c r="D5650" s="192">
        <f t="shared" si="178"/>
        <v>3.1457305502846298</v>
      </c>
      <c r="E5650">
        <v>-1.0507246376811663E-2</v>
      </c>
      <c r="F5650">
        <v>5647</v>
      </c>
      <c r="G5650">
        <f t="shared" ca="1" si="179"/>
        <v>-3.9317021729028435E-2</v>
      </c>
    </row>
    <row r="5651" spans="2:7" x14ac:dyDescent="0.35">
      <c r="B5651" s="191">
        <v>38110</v>
      </c>
      <c r="C5651" s="72">
        <v>26.35</v>
      </c>
      <c r="D5651" s="192">
        <f t="shared" si="178"/>
        <v>-0.75417482974158034</v>
      </c>
      <c r="E5651">
        <v>-1.0514457378895892E-2</v>
      </c>
      <c r="F5651">
        <v>5648</v>
      </c>
      <c r="G5651">
        <f t="shared" ca="1" si="179"/>
        <v>-7.5221864508126458E-4</v>
      </c>
    </row>
    <row r="5652" spans="2:7" x14ac:dyDescent="0.35">
      <c r="B5652" s="191">
        <v>41337</v>
      </c>
      <c r="C5652" s="72">
        <v>107.19</v>
      </c>
      <c r="D5652" s="192">
        <f t="shared" si="178"/>
        <v>5.3351063829787222</v>
      </c>
      <c r="E5652">
        <v>-1.0523400720022114E-2</v>
      </c>
      <c r="F5652">
        <v>5649</v>
      </c>
      <c r="G5652">
        <f t="shared" ca="1" si="179"/>
        <v>-7.0995101163734767E-3</v>
      </c>
    </row>
    <row r="5653" spans="2:7" x14ac:dyDescent="0.35">
      <c r="B5653" s="191">
        <v>36132</v>
      </c>
      <c r="C5653" s="72">
        <v>16.920000000000002</v>
      </c>
      <c r="D5653" s="192">
        <f t="shared" si="178"/>
        <v>-0.93094159422064404</v>
      </c>
      <c r="E5653">
        <v>-1.0526315789473717E-2</v>
      </c>
      <c r="F5653">
        <v>5650</v>
      </c>
      <c r="G5653">
        <f t="shared" ca="1" si="179"/>
        <v>-2.4369112439136482E-2</v>
      </c>
    </row>
    <row r="5654" spans="2:7" x14ac:dyDescent="0.35">
      <c r="B5654" s="191">
        <v>43699</v>
      </c>
      <c r="C5654" s="72">
        <v>245.01</v>
      </c>
      <c r="D5654" s="192">
        <f t="shared" si="178"/>
        <v>20.759325044404974</v>
      </c>
      <c r="E5654">
        <v>-1.0540344075599783E-2</v>
      </c>
      <c r="F5654">
        <v>5651</v>
      </c>
      <c r="G5654">
        <f t="shared" ca="1" si="179"/>
        <v>-1.8709491100901268E-2</v>
      </c>
    </row>
    <row r="5655" spans="2:7" x14ac:dyDescent="0.35">
      <c r="B5655" s="191">
        <v>37386</v>
      </c>
      <c r="C5655" s="72">
        <v>11.26</v>
      </c>
      <c r="D5655" s="192">
        <f t="shared" si="178"/>
        <v>-0.87736876497495098</v>
      </c>
      <c r="E5655">
        <v>-1.0544815465729385E-2</v>
      </c>
      <c r="F5655">
        <v>5652</v>
      </c>
      <c r="G5655">
        <f t="shared" ca="1" si="179"/>
        <v>-1.4245386029785746E-2</v>
      </c>
    </row>
    <row r="5656" spans="2:7" x14ac:dyDescent="0.35">
      <c r="B5656" s="191">
        <v>40535</v>
      </c>
      <c r="C5656" s="72">
        <v>91.82</v>
      </c>
      <c r="D5656" s="192">
        <f t="shared" si="178"/>
        <v>3.9049145299145298</v>
      </c>
      <c r="E5656">
        <v>-1.0560344827586277E-2</v>
      </c>
      <c r="F5656">
        <v>5653</v>
      </c>
      <c r="G5656">
        <f t="shared" ca="1" si="179"/>
        <v>1.5777966689071329E-2</v>
      </c>
    </row>
    <row r="5657" spans="2:7" x14ac:dyDescent="0.35">
      <c r="B5657" s="191">
        <v>37929</v>
      </c>
      <c r="C5657" s="72">
        <v>18.72</v>
      </c>
      <c r="D5657" s="192">
        <f t="shared" si="178"/>
        <v>-0.972557757710801</v>
      </c>
      <c r="E5657">
        <v>-1.0570824524313016E-2</v>
      </c>
      <c r="F5657">
        <v>5654</v>
      </c>
      <c r="G5657">
        <f t="shared" ca="1" si="179"/>
        <v>-9.4899146424062776E-4</v>
      </c>
    </row>
    <row r="5658" spans="2:7" x14ac:dyDescent="0.35">
      <c r="B5658" s="191">
        <v>44622</v>
      </c>
      <c r="C5658" s="72">
        <v>682.16</v>
      </c>
      <c r="D5658" s="192">
        <f t="shared" si="178"/>
        <v>4.0680534918276372</v>
      </c>
      <c r="E5658">
        <v>-1.0573645659583852E-2</v>
      </c>
      <c r="F5658">
        <v>5655</v>
      </c>
      <c r="G5658">
        <f t="shared" ca="1" si="179"/>
        <v>1.8792688367569782E-2</v>
      </c>
    </row>
    <row r="5659" spans="2:7" x14ac:dyDescent="0.35">
      <c r="B5659" s="191">
        <v>41956</v>
      </c>
      <c r="C5659" s="72">
        <v>134.6</v>
      </c>
      <c r="D5659" s="192">
        <f t="shared" si="178"/>
        <v>7.0071386079714451</v>
      </c>
      <c r="E5659">
        <v>-1.0585122022934379E-2</v>
      </c>
      <c r="F5659">
        <v>5656</v>
      </c>
      <c r="G5659">
        <f t="shared" ca="1" si="179"/>
        <v>2.4931229034194449E-2</v>
      </c>
    </row>
    <row r="5660" spans="2:7" x14ac:dyDescent="0.35">
      <c r="B5660" s="191">
        <v>36054</v>
      </c>
      <c r="C5660" s="72">
        <v>16.809999999999999</v>
      </c>
      <c r="D5660" s="192">
        <f t="shared" si="178"/>
        <v>-0.76617053832243709</v>
      </c>
      <c r="E5660">
        <v>-1.059446733372571E-2</v>
      </c>
      <c r="F5660">
        <v>5657</v>
      </c>
      <c r="G5660">
        <f t="shared" ca="1" si="179"/>
        <v>2.6220862851464632E-2</v>
      </c>
    </row>
    <row r="5661" spans="2:7" x14ac:dyDescent="0.35">
      <c r="B5661" s="191">
        <v>40149</v>
      </c>
      <c r="C5661" s="72">
        <v>71.89</v>
      </c>
      <c r="D5661" s="192">
        <f t="shared" si="178"/>
        <v>-0.87767360343038003</v>
      </c>
      <c r="E5661">
        <v>-1.0597302504816941E-2</v>
      </c>
      <c r="F5661">
        <v>5658</v>
      </c>
      <c r="G5661">
        <f t="shared" ca="1" si="179"/>
        <v>-1.6691673643646557E-3</v>
      </c>
    </row>
    <row r="5662" spans="2:7" x14ac:dyDescent="0.35">
      <c r="B5662" s="191">
        <v>44263</v>
      </c>
      <c r="C5662" s="72">
        <v>587.69000000000005</v>
      </c>
      <c r="D5662" s="192">
        <f t="shared" si="178"/>
        <v>44.068251533742341</v>
      </c>
      <c r="E5662">
        <v>-1.0606239162275433E-2</v>
      </c>
      <c r="F5662">
        <v>5659</v>
      </c>
      <c r="G5662">
        <f t="shared" ca="1" si="179"/>
        <v>-2.708152298451779E-2</v>
      </c>
    </row>
    <row r="5663" spans="2:7" x14ac:dyDescent="0.35">
      <c r="B5663" s="191">
        <v>37719</v>
      </c>
      <c r="C5663" s="72">
        <v>13.04</v>
      </c>
      <c r="D5663" s="192">
        <f t="shared" si="178"/>
        <v>-0.98824197722333929</v>
      </c>
      <c r="E5663">
        <v>-1.0622154779969639E-2</v>
      </c>
      <c r="F5663">
        <v>5660</v>
      </c>
      <c r="G5663">
        <f t="shared" ca="1" si="179"/>
        <v>3.7392312006933152E-2</v>
      </c>
    </row>
    <row r="5664" spans="2:7" x14ac:dyDescent="0.35">
      <c r="B5664" s="191">
        <v>45799</v>
      </c>
      <c r="C5664" s="72">
        <v>1109.03</v>
      </c>
      <c r="D5664" s="192">
        <f t="shared" si="178"/>
        <v>90.655371900826452</v>
      </c>
      <c r="E5664">
        <v>-1.0625011151355168E-2</v>
      </c>
      <c r="F5664">
        <v>5661</v>
      </c>
      <c r="G5664">
        <f t="shared" ca="1" si="179"/>
        <v>-1.7046740415525494E-2</v>
      </c>
    </row>
    <row r="5665" spans="2:7" x14ac:dyDescent="0.35">
      <c r="B5665" s="191">
        <v>37454</v>
      </c>
      <c r="C5665" s="72">
        <v>12.1</v>
      </c>
      <c r="D5665" s="192">
        <f t="shared" si="178"/>
        <v>-0.23320659062103932</v>
      </c>
      <c r="E5665">
        <v>-1.0629599345870822E-2</v>
      </c>
      <c r="F5665">
        <v>5662</v>
      </c>
      <c r="G5665">
        <f t="shared" ca="1" si="179"/>
        <v>7.1942255303139154E-3</v>
      </c>
    </row>
    <row r="5666" spans="2:7" x14ac:dyDescent="0.35">
      <c r="B5666" s="191">
        <v>35285</v>
      </c>
      <c r="C5666" s="72">
        <v>15.78</v>
      </c>
      <c r="D5666" s="192">
        <f t="shared" si="178"/>
        <v>-0.76387849768068228</v>
      </c>
      <c r="E5666">
        <v>-1.0658307210031359E-2</v>
      </c>
      <c r="F5666">
        <v>5663</v>
      </c>
      <c r="G5666">
        <f t="shared" ca="1" si="179"/>
        <v>-3.5184570759482149E-2</v>
      </c>
    </row>
    <row r="5667" spans="2:7" x14ac:dyDescent="0.35">
      <c r="B5667" s="191">
        <v>39559</v>
      </c>
      <c r="C5667" s="72">
        <v>66.83</v>
      </c>
      <c r="D5667" s="192">
        <f t="shared" si="178"/>
        <v>0.10884353741496589</v>
      </c>
      <c r="E5667">
        <v>-1.0658771280532942E-2</v>
      </c>
      <c r="F5667">
        <v>5664</v>
      </c>
      <c r="G5667">
        <f t="shared" ca="1" si="179"/>
        <v>-6.1421954394884556E-3</v>
      </c>
    </row>
    <row r="5668" spans="2:7" x14ac:dyDescent="0.35">
      <c r="B5668" s="191">
        <v>39345</v>
      </c>
      <c r="C5668" s="72">
        <v>60.27</v>
      </c>
      <c r="D5668" s="192">
        <f t="shared" si="178"/>
        <v>-1.4713094654242198E-2</v>
      </c>
      <c r="E5668">
        <v>-1.0669730794484522E-2</v>
      </c>
      <c r="F5668">
        <v>5665</v>
      </c>
      <c r="G5668">
        <f t="shared" ca="1" si="179"/>
        <v>2.6639822558074178E-2</v>
      </c>
    </row>
    <row r="5669" spans="2:7" x14ac:dyDescent="0.35">
      <c r="B5669" s="191">
        <v>38849</v>
      </c>
      <c r="C5669" s="72">
        <v>61.17</v>
      </c>
      <c r="D5669" s="192">
        <f t="shared" si="178"/>
        <v>-0.55389439906651106</v>
      </c>
      <c r="E5669">
        <v>-1.0674429888403614E-2</v>
      </c>
      <c r="F5669">
        <v>5666</v>
      </c>
      <c r="G5669">
        <f t="shared" ca="1" si="179"/>
        <v>9.3019145663282843E-3</v>
      </c>
    </row>
    <row r="5670" spans="2:7" x14ac:dyDescent="0.35">
      <c r="B5670" s="191">
        <v>42852</v>
      </c>
      <c r="C5670" s="72">
        <v>137.12</v>
      </c>
      <c r="D5670" s="192">
        <f t="shared" si="178"/>
        <v>-0.27801179443976409</v>
      </c>
      <c r="E5670">
        <v>-1.067821067821062E-2</v>
      </c>
      <c r="F5670">
        <v>5667</v>
      </c>
      <c r="G5670">
        <f t="shared" ca="1" si="179"/>
        <v>1.1016926635921274E-2</v>
      </c>
    </row>
    <row r="5671" spans="2:7" x14ac:dyDescent="0.35">
      <c r="B5671" s="191">
        <v>43027</v>
      </c>
      <c r="C5671" s="72">
        <v>189.92</v>
      </c>
      <c r="D5671" s="192">
        <f t="shared" si="178"/>
        <v>0.49649357812623118</v>
      </c>
      <c r="E5671">
        <v>-1.0678751888315907E-2</v>
      </c>
      <c r="F5671">
        <v>5668</v>
      </c>
      <c r="G5671">
        <f t="shared" ca="1" si="179"/>
        <v>-2.9324216721246722E-2</v>
      </c>
    </row>
    <row r="5672" spans="2:7" x14ac:dyDescent="0.35">
      <c r="B5672" s="191">
        <v>41792</v>
      </c>
      <c r="C5672" s="72">
        <v>126.91</v>
      </c>
      <c r="D5672" s="192">
        <f t="shared" si="178"/>
        <v>0.29249414400651808</v>
      </c>
      <c r="E5672">
        <v>-1.0679763018397237E-2</v>
      </c>
      <c r="F5672">
        <v>5669</v>
      </c>
      <c r="G5672">
        <f t="shared" ca="1" si="179"/>
        <v>5.932236572367508E-2</v>
      </c>
    </row>
    <row r="5673" spans="2:7" x14ac:dyDescent="0.35">
      <c r="B5673" s="191">
        <v>40451</v>
      </c>
      <c r="C5673" s="72">
        <v>98.19</v>
      </c>
      <c r="D5673" s="192">
        <f t="shared" si="178"/>
        <v>-0.85355704697986579</v>
      </c>
      <c r="E5673">
        <v>-1.0680100755667499E-2</v>
      </c>
      <c r="F5673">
        <v>5670</v>
      </c>
      <c r="G5673">
        <f t="shared" ca="1" si="179"/>
        <v>7.9117657080185425E-3</v>
      </c>
    </row>
    <row r="5674" spans="2:7" x14ac:dyDescent="0.35">
      <c r="B5674" s="191">
        <v>44356</v>
      </c>
      <c r="C5674" s="72">
        <v>670.5</v>
      </c>
      <c r="D5674" s="192">
        <f t="shared" si="178"/>
        <v>41.652671755725187</v>
      </c>
      <c r="E5674">
        <v>-1.0697159719660676E-2</v>
      </c>
      <c r="F5674">
        <v>5671</v>
      </c>
      <c r="G5674">
        <f t="shared" ca="1" si="179"/>
        <v>-1.4390659388509626E-2</v>
      </c>
    </row>
    <row r="5675" spans="2:7" x14ac:dyDescent="0.35">
      <c r="B5675" s="191">
        <v>35293</v>
      </c>
      <c r="C5675" s="72">
        <v>15.72</v>
      </c>
      <c r="D5675" s="192">
        <f t="shared" si="178"/>
        <v>-0.97713055369664525</v>
      </c>
      <c r="E5675">
        <v>-1.0698552548772833E-2</v>
      </c>
      <c r="F5675">
        <v>5672</v>
      </c>
      <c r="G5675">
        <f t="shared" ca="1" si="179"/>
        <v>1.302484337416236E-3</v>
      </c>
    </row>
    <row r="5676" spans="2:7" x14ac:dyDescent="0.35">
      <c r="B5676" s="191">
        <v>44631</v>
      </c>
      <c r="C5676" s="72">
        <v>687.38</v>
      </c>
      <c r="D5676" s="192">
        <f t="shared" si="178"/>
        <v>6.4456239168110923</v>
      </c>
      <c r="E5676">
        <v>-1.070780921677561E-2</v>
      </c>
      <c r="F5676">
        <v>5673</v>
      </c>
      <c r="G5676">
        <f t="shared" ca="1" si="179"/>
        <v>-7.2584610279295813E-3</v>
      </c>
    </row>
    <row r="5677" spans="2:7" x14ac:dyDescent="0.35">
      <c r="B5677" s="191">
        <v>41071</v>
      </c>
      <c r="C5677" s="72">
        <v>92.32</v>
      </c>
      <c r="D5677" s="192">
        <f t="shared" si="178"/>
        <v>-0.85427682982652753</v>
      </c>
      <c r="E5677">
        <v>-1.0715816545220802E-2</v>
      </c>
      <c r="F5677">
        <v>5674</v>
      </c>
      <c r="G5677">
        <f t="shared" ca="1" si="179"/>
        <v>-1.6812651636200659E-2</v>
      </c>
    </row>
    <row r="5678" spans="2:7" x14ac:dyDescent="0.35">
      <c r="B5678" s="191">
        <v>44305</v>
      </c>
      <c r="C5678" s="72">
        <v>633.53</v>
      </c>
      <c r="D5678" s="192">
        <f t="shared" si="178"/>
        <v>56.281193490054243</v>
      </c>
      <c r="E5678">
        <v>-1.0727670206121198E-2</v>
      </c>
      <c r="F5678">
        <v>5675</v>
      </c>
      <c r="G5678">
        <f t="shared" ca="1" si="179"/>
        <v>-9.7049955702761305E-4</v>
      </c>
    </row>
    <row r="5679" spans="2:7" x14ac:dyDescent="0.35">
      <c r="B5679" s="191">
        <v>37279</v>
      </c>
      <c r="C5679" s="72">
        <v>11.06</v>
      </c>
      <c r="D5679" s="192">
        <f t="shared" si="178"/>
        <v>-0.85174262734584449</v>
      </c>
      <c r="E5679">
        <v>-1.0733452593917669E-2</v>
      </c>
      <c r="F5679">
        <v>5676</v>
      </c>
      <c r="G5679">
        <f t="shared" ca="1" si="179"/>
        <v>5.6508742205084563E-3</v>
      </c>
    </row>
    <row r="5680" spans="2:7" x14ac:dyDescent="0.35">
      <c r="B5680" s="191">
        <v>40214</v>
      </c>
      <c r="C5680" s="72">
        <v>74.599999999999994</v>
      </c>
      <c r="D5680" s="192">
        <f t="shared" si="178"/>
        <v>-0.89184957522688391</v>
      </c>
      <c r="E5680">
        <v>-1.0741280997215275E-2</v>
      </c>
      <c r="F5680">
        <v>5677</v>
      </c>
      <c r="G5680">
        <f t="shared" ca="1" si="179"/>
        <v>-1.5059254283276164E-3</v>
      </c>
    </row>
    <row r="5681" spans="2:7" x14ac:dyDescent="0.35">
      <c r="B5681" s="191">
        <v>44554</v>
      </c>
      <c r="C5681" s="72">
        <v>689.78</v>
      </c>
      <c r="D5681" s="192">
        <f t="shared" si="178"/>
        <v>67.092793682132267</v>
      </c>
      <c r="E5681">
        <v>-1.0741893384198398E-2</v>
      </c>
      <c r="F5681">
        <v>5678</v>
      </c>
      <c r="G5681">
        <f t="shared" ca="1" si="179"/>
        <v>-1.3143468804067497E-2</v>
      </c>
    </row>
    <row r="5682" spans="2:7" x14ac:dyDescent="0.35">
      <c r="B5682" s="191">
        <v>37567</v>
      </c>
      <c r="C5682" s="72">
        <v>10.130000000000001</v>
      </c>
      <c r="D5682" s="192">
        <f t="shared" si="178"/>
        <v>-0.31228784792939579</v>
      </c>
      <c r="E5682">
        <v>-1.0742187499999889E-2</v>
      </c>
      <c r="F5682">
        <v>5679</v>
      </c>
      <c r="G5682">
        <f t="shared" ca="1" si="179"/>
        <v>-2.420202616984438E-2</v>
      </c>
    </row>
    <row r="5683" spans="2:7" x14ac:dyDescent="0.35">
      <c r="B5683" s="191">
        <v>35493</v>
      </c>
      <c r="C5683" s="72">
        <v>14.73</v>
      </c>
      <c r="D5683" s="192">
        <f t="shared" si="178"/>
        <v>-0.33288043478260865</v>
      </c>
      <c r="E5683">
        <v>-1.0745466756212241E-2</v>
      </c>
      <c r="F5683">
        <v>5680</v>
      </c>
      <c r="G5683">
        <f t="shared" ca="1" si="179"/>
        <v>4.1004867453440187E-3</v>
      </c>
    </row>
    <row r="5684" spans="2:7" x14ac:dyDescent="0.35">
      <c r="B5684" s="191">
        <v>36189</v>
      </c>
      <c r="C5684" s="72">
        <v>22.08</v>
      </c>
      <c r="D5684" s="192">
        <f t="shared" si="178"/>
        <v>0.26460481099656352</v>
      </c>
      <c r="E5684">
        <v>-1.0752688172043112E-2</v>
      </c>
      <c r="F5684">
        <v>5681</v>
      </c>
      <c r="G5684">
        <f t="shared" ca="1" si="179"/>
        <v>-2.4777895362214884E-2</v>
      </c>
    </row>
    <row r="5685" spans="2:7" x14ac:dyDescent="0.35">
      <c r="B5685" s="191">
        <v>37922</v>
      </c>
      <c r="C5685" s="72">
        <v>17.46</v>
      </c>
      <c r="D5685" s="192">
        <f t="shared" si="178"/>
        <v>-0.98113187157569404</v>
      </c>
      <c r="E5685">
        <v>-1.076487252124636E-2</v>
      </c>
      <c r="F5685">
        <v>5682</v>
      </c>
      <c r="G5685">
        <f t="shared" ca="1" si="179"/>
        <v>4.1437625786957255E-3</v>
      </c>
    </row>
    <row r="5686" spans="2:7" x14ac:dyDescent="0.35">
      <c r="B5686" s="191">
        <v>45268</v>
      </c>
      <c r="C5686" s="72">
        <v>925.37</v>
      </c>
      <c r="D5686" s="192">
        <f t="shared" si="178"/>
        <v>5.7644005847953208</v>
      </c>
      <c r="E5686">
        <v>-1.0764987599418463E-2</v>
      </c>
      <c r="F5686">
        <v>5683</v>
      </c>
      <c r="G5686">
        <f t="shared" ca="1" si="179"/>
        <v>-5.4482416343433525E-3</v>
      </c>
    </row>
    <row r="5687" spans="2:7" x14ac:dyDescent="0.35">
      <c r="B5687" s="191">
        <v>42837</v>
      </c>
      <c r="C5687" s="72">
        <v>136.80000000000001</v>
      </c>
      <c r="D5687" s="192">
        <f t="shared" si="178"/>
        <v>-0.75160241860802934</v>
      </c>
      <c r="E5687">
        <v>-1.0774459469231168E-2</v>
      </c>
      <c r="F5687">
        <v>5684</v>
      </c>
      <c r="G5687">
        <f t="shared" ca="1" si="179"/>
        <v>5.3547709992281402E-2</v>
      </c>
    </row>
    <row r="5688" spans="2:7" x14ac:dyDescent="0.35">
      <c r="B5688" s="191">
        <v>44182</v>
      </c>
      <c r="C5688" s="72">
        <v>550.73</v>
      </c>
      <c r="D5688" s="192">
        <f t="shared" si="178"/>
        <v>2.9544051123716519</v>
      </c>
      <c r="E5688">
        <v>-1.0794985091784337E-2</v>
      </c>
      <c r="F5688">
        <v>5685</v>
      </c>
      <c r="G5688">
        <f t="shared" ca="1" si="179"/>
        <v>2.6775311277524066E-2</v>
      </c>
    </row>
    <row r="5689" spans="2:7" x14ac:dyDescent="0.35">
      <c r="B5689" s="191">
        <v>41974</v>
      </c>
      <c r="C5689" s="72">
        <v>139.27000000000001</v>
      </c>
      <c r="D5689" s="192">
        <f t="shared" si="178"/>
        <v>6.6187089715536107</v>
      </c>
      <c r="E5689">
        <v>-1.0796221322536992E-2</v>
      </c>
      <c r="F5689">
        <v>5686</v>
      </c>
      <c r="G5689">
        <f t="shared" ca="1" si="179"/>
        <v>6.6323262279488066E-3</v>
      </c>
    </row>
    <row r="5690" spans="2:7" x14ac:dyDescent="0.35">
      <c r="B5690" s="191">
        <v>36936</v>
      </c>
      <c r="C5690" s="72">
        <v>18.28</v>
      </c>
      <c r="D5690" s="192">
        <f t="shared" si="178"/>
        <v>-0.9787592521583528</v>
      </c>
      <c r="E5690">
        <v>-1.0822510822510734E-2</v>
      </c>
      <c r="F5690">
        <v>5687</v>
      </c>
      <c r="G5690">
        <f t="shared" ca="1" si="179"/>
        <v>4.4474878321731906E-3</v>
      </c>
    </row>
    <row r="5691" spans="2:7" x14ac:dyDescent="0.35">
      <c r="B5691" s="191">
        <v>45225</v>
      </c>
      <c r="C5691" s="72">
        <v>860.61</v>
      </c>
      <c r="D5691" s="192">
        <f t="shared" si="178"/>
        <v>5.8909440307470575</v>
      </c>
      <c r="E5691">
        <v>-1.0838582134154673E-2</v>
      </c>
      <c r="F5691">
        <v>5688</v>
      </c>
      <c r="G5691">
        <f t="shared" ca="1" si="179"/>
        <v>1.4125546700681415E-2</v>
      </c>
    </row>
    <row r="5692" spans="2:7" x14ac:dyDescent="0.35">
      <c r="B5692" s="191">
        <v>41621</v>
      </c>
      <c r="C5692" s="72">
        <v>124.89</v>
      </c>
      <c r="D5692" s="192">
        <f t="shared" si="178"/>
        <v>-0.88447022256757513</v>
      </c>
      <c r="E5692">
        <v>-1.0850625693014426E-2</v>
      </c>
      <c r="F5692">
        <v>5689</v>
      </c>
      <c r="G5692">
        <f t="shared" ca="1" si="179"/>
        <v>6.6305830297197388E-2</v>
      </c>
    </row>
    <row r="5693" spans="2:7" x14ac:dyDescent="0.35">
      <c r="B5693" s="191">
        <v>45436</v>
      </c>
      <c r="C5693" s="72">
        <v>1081.02</v>
      </c>
      <c r="D5693" s="192">
        <f t="shared" si="178"/>
        <v>11.756903469435922</v>
      </c>
      <c r="E5693">
        <v>-1.085206061049715E-2</v>
      </c>
      <c r="F5693">
        <v>5690</v>
      </c>
      <c r="G5693">
        <f t="shared" ca="1" si="179"/>
        <v>2.0813532386121537E-3</v>
      </c>
    </row>
    <row r="5694" spans="2:7" x14ac:dyDescent="0.35">
      <c r="B5694" s="191">
        <v>40338</v>
      </c>
      <c r="C5694" s="72">
        <v>84.74</v>
      </c>
      <c r="D5694" s="192">
        <f t="shared" si="178"/>
        <v>-0.5694105691056911</v>
      </c>
      <c r="E5694">
        <v>-1.0855608731177857E-2</v>
      </c>
      <c r="F5694">
        <v>5691</v>
      </c>
      <c r="G5694">
        <f t="shared" ca="1" si="179"/>
        <v>2.8291933392354137E-2</v>
      </c>
    </row>
    <row r="5695" spans="2:7" x14ac:dyDescent="0.35">
      <c r="B5695" s="191">
        <v>43451</v>
      </c>
      <c r="C5695" s="72">
        <v>196.8</v>
      </c>
      <c r="D5695" s="192">
        <f t="shared" si="178"/>
        <v>5.549084858569052</v>
      </c>
      <c r="E5695">
        <v>-1.0856453558504175E-2</v>
      </c>
      <c r="F5695">
        <v>5692</v>
      </c>
      <c r="G5695">
        <f t="shared" ca="1" si="179"/>
        <v>-4.555913135707032E-2</v>
      </c>
    </row>
    <row r="5696" spans="2:7" x14ac:dyDescent="0.35">
      <c r="B5696" s="191">
        <v>38275</v>
      </c>
      <c r="C5696" s="72">
        <v>30.05</v>
      </c>
      <c r="D5696" s="192">
        <f t="shared" si="178"/>
        <v>0.17889368379756787</v>
      </c>
      <c r="E5696">
        <v>-1.0862409479920898E-2</v>
      </c>
      <c r="F5696">
        <v>5693</v>
      </c>
      <c r="G5696">
        <f t="shared" ca="1" si="179"/>
        <v>1.2389934415033476E-2</v>
      </c>
    </row>
    <row r="5697" spans="2:7" x14ac:dyDescent="0.35">
      <c r="B5697" s="191">
        <v>38096</v>
      </c>
      <c r="C5697" s="72">
        <v>25.49</v>
      </c>
      <c r="D5697" s="192">
        <f t="shared" si="178"/>
        <v>-0.79990580108328757</v>
      </c>
      <c r="E5697">
        <v>-1.0865347303065653E-2</v>
      </c>
      <c r="F5697">
        <v>5694</v>
      </c>
      <c r="G5697">
        <f t="shared" ca="1" si="179"/>
        <v>4.4909714843737764E-2</v>
      </c>
    </row>
    <row r="5698" spans="2:7" x14ac:dyDescent="0.35">
      <c r="B5698" s="191">
        <v>42144</v>
      </c>
      <c r="C5698" s="72">
        <v>127.39</v>
      </c>
      <c r="D5698" s="192">
        <f t="shared" si="178"/>
        <v>-8.4381513692230237E-2</v>
      </c>
      <c r="E5698">
        <v>-1.0870409193260322E-2</v>
      </c>
      <c r="F5698">
        <v>5695</v>
      </c>
      <c r="G5698">
        <f t="shared" ca="1" si="179"/>
        <v>1.6204445587151635E-3</v>
      </c>
    </row>
    <row r="5699" spans="2:7" x14ac:dyDescent="0.35">
      <c r="B5699" s="191">
        <v>42031</v>
      </c>
      <c r="C5699" s="72">
        <v>139.13</v>
      </c>
      <c r="D5699" s="192">
        <f t="shared" si="178"/>
        <v>-0.86906767299385468</v>
      </c>
      <c r="E5699">
        <v>-1.0877292762690227E-2</v>
      </c>
      <c r="F5699">
        <v>5696</v>
      </c>
      <c r="G5699">
        <f t="shared" ca="1" si="179"/>
        <v>1.0367619706691445E-2</v>
      </c>
    </row>
    <row r="5700" spans="2:7" x14ac:dyDescent="0.35">
      <c r="B5700" s="191">
        <v>45825</v>
      </c>
      <c r="C5700" s="72">
        <v>1062.6099999999999</v>
      </c>
      <c r="D5700" s="192">
        <f t="shared" ref="D5700:D5763" si="180">C5700/C5701-1</f>
        <v>13.465151102640894</v>
      </c>
      <c r="E5700">
        <v>-1.0890711247219187E-2</v>
      </c>
      <c r="F5700">
        <v>5697</v>
      </c>
      <c r="G5700">
        <f t="shared" ca="1" si="179"/>
        <v>3.727008514748502E-3</v>
      </c>
    </row>
    <row r="5701" spans="2:7" x14ac:dyDescent="0.35">
      <c r="B5701" s="191">
        <v>40129</v>
      </c>
      <c r="C5701" s="72">
        <v>73.459999999999994</v>
      </c>
      <c r="D5701" s="192">
        <f t="shared" si="180"/>
        <v>-0.84707621208651662</v>
      </c>
      <c r="E5701">
        <v>-1.0906153224720661E-2</v>
      </c>
      <c r="F5701">
        <v>5698</v>
      </c>
      <c r="G5701">
        <f t="shared" ref="G5701:G5764" ca="1" si="181">_xlfn.NORM.INV(RAND(),M$5,M$6)</f>
        <v>5.0632287872260815E-3</v>
      </c>
    </row>
    <row r="5702" spans="2:7" x14ac:dyDescent="0.35">
      <c r="B5702" s="191">
        <v>44109</v>
      </c>
      <c r="C5702" s="72">
        <v>480.37</v>
      </c>
      <c r="D5702" s="192">
        <f t="shared" si="180"/>
        <v>-0.58220339720117931</v>
      </c>
      <c r="E5702">
        <v>-1.0912759692795593E-2</v>
      </c>
      <c r="F5702">
        <v>5699</v>
      </c>
      <c r="G5702">
        <f t="shared" ca="1" si="181"/>
        <v>1.2684256534443732E-3</v>
      </c>
    </row>
    <row r="5703" spans="2:7" x14ac:dyDescent="0.35">
      <c r="B5703" s="191">
        <v>46079</v>
      </c>
      <c r="C5703" s="72">
        <v>1149.77</v>
      </c>
      <c r="D5703" s="192">
        <f t="shared" si="180"/>
        <v>96.686491079014445</v>
      </c>
      <c r="E5703">
        <v>-1.0916504653923575E-2</v>
      </c>
      <c r="F5703">
        <v>5700</v>
      </c>
      <c r="G5703">
        <f t="shared" ca="1" si="181"/>
        <v>-3.359620520549958E-2</v>
      </c>
    </row>
    <row r="5704" spans="2:7" x14ac:dyDescent="0.35">
      <c r="B5704" s="191">
        <v>37692</v>
      </c>
      <c r="C5704" s="72">
        <v>11.77</v>
      </c>
      <c r="D5704" s="192">
        <f t="shared" si="180"/>
        <v>-0.98240184205017789</v>
      </c>
      <c r="E5704">
        <v>-1.0924369747899232E-2</v>
      </c>
      <c r="F5704">
        <v>5701</v>
      </c>
      <c r="G5704">
        <f t="shared" ca="1" si="181"/>
        <v>2.9679100901627477E-2</v>
      </c>
    </row>
    <row r="5705" spans="2:7" x14ac:dyDescent="0.35">
      <c r="B5705" s="191">
        <v>44600</v>
      </c>
      <c r="C5705" s="72">
        <v>668.82</v>
      </c>
      <c r="D5705" s="192">
        <f t="shared" si="180"/>
        <v>4.3574174943928234</v>
      </c>
      <c r="E5705">
        <v>-1.0928557696573526E-2</v>
      </c>
      <c r="F5705">
        <v>5702</v>
      </c>
      <c r="G5705">
        <f t="shared" ca="1" si="181"/>
        <v>9.1767015666839261E-3</v>
      </c>
    </row>
    <row r="5706" spans="2:7" x14ac:dyDescent="0.35">
      <c r="B5706" s="191">
        <v>41765</v>
      </c>
      <c r="C5706" s="72">
        <v>124.84</v>
      </c>
      <c r="D5706" s="192">
        <f t="shared" si="180"/>
        <v>0.25783375314861456</v>
      </c>
      <c r="E5706">
        <v>-1.0933291079068264E-2</v>
      </c>
      <c r="F5706">
        <v>5703</v>
      </c>
      <c r="G5706">
        <f t="shared" ca="1" si="181"/>
        <v>1.5294312709779894E-2</v>
      </c>
    </row>
    <row r="5707" spans="2:7" x14ac:dyDescent="0.35">
      <c r="B5707" s="191">
        <v>40450</v>
      </c>
      <c r="C5707" s="72">
        <v>99.25</v>
      </c>
      <c r="D5707" s="192">
        <f t="shared" si="180"/>
        <v>1.6215002641310092</v>
      </c>
      <c r="E5707">
        <v>-1.0961634280019839E-2</v>
      </c>
      <c r="F5707">
        <v>5704</v>
      </c>
      <c r="G5707">
        <f t="shared" ca="1" si="181"/>
        <v>-8.7269800394776127E-3</v>
      </c>
    </row>
    <row r="5708" spans="2:7" x14ac:dyDescent="0.35">
      <c r="B5708" s="191">
        <v>38408</v>
      </c>
      <c r="C5708" s="72">
        <v>37.86</v>
      </c>
      <c r="D5708" s="192">
        <f t="shared" si="180"/>
        <v>0.50059453032104639</v>
      </c>
      <c r="E5708">
        <v>-1.0971786833855801E-2</v>
      </c>
      <c r="F5708">
        <v>5705</v>
      </c>
      <c r="G5708">
        <f t="shared" ca="1" si="181"/>
        <v>1.6693902440203662E-2</v>
      </c>
    </row>
    <row r="5709" spans="2:7" x14ac:dyDescent="0.35">
      <c r="B5709" s="191">
        <v>35895</v>
      </c>
      <c r="C5709" s="72">
        <v>25.23</v>
      </c>
      <c r="D5709" s="192">
        <f t="shared" si="180"/>
        <v>-0.68533300074831627</v>
      </c>
      <c r="E5709">
        <v>-1.0976087808702517E-2</v>
      </c>
      <c r="F5709">
        <v>5706</v>
      </c>
      <c r="G5709">
        <f t="shared" ca="1" si="181"/>
        <v>-3.0032519622155168E-2</v>
      </c>
    </row>
    <row r="5710" spans="2:7" x14ac:dyDescent="0.35">
      <c r="B5710" s="191">
        <v>40627</v>
      </c>
      <c r="C5710" s="72">
        <v>80.180000000000007</v>
      </c>
      <c r="D5710" s="192">
        <f t="shared" si="180"/>
        <v>0.29114331723027376</v>
      </c>
      <c r="E5710">
        <v>-1.0978167016158724E-2</v>
      </c>
      <c r="F5710">
        <v>5707</v>
      </c>
      <c r="G5710">
        <f t="shared" ca="1" si="181"/>
        <v>1.745028801354211E-2</v>
      </c>
    </row>
    <row r="5711" spans="2:7" x14ac:dyDescent="0.35">
      <c r="B5711" s="191">
        <v>39240</v>
      </c>
      <c r="C5711" s="72">
        <v>62.1</v>
      </c>
      <c r="D5711" s="192">
        <f t="shared" si="180"/>
        <v>-0.3167565188689625</v>
      </c>
      <c r="E5711">
        <v>-1.098901098901095E-2</v>
      </c>
      <c r="F5711">
        <v>5708</v>
      </c>
      <c r="G5711">
        <f t="shared" ca="1" si="181"/>
        <v>1.2819669693215803E-3</v>
      </c>
    </row>
    <row r="5712" spans="2:7" x14ac:dyDescent="0.35">
      <c r="B5712" s="191">
        <v>40347</v>
      </c>
      <c r="C5712" s="72">
        <v>90.89</v>
      </c>
      <c r="D5712" s="192">
        <f t="shared" si="180"/>
        <v>4.6174289245982694</v>
      </c>
      <c r="E5712">
        <v>-1.099020674646356E-2</v>
      </c>
      <c r="F5712">
        <v>5709</v>
      </c>
      <c r="G5712">
        <f t="shared" ca="1" si="181"/>
        <v>-3.6144731174847628E-3</v>
      </c>
    </row>
    <row r="5713" spans="2:7" x14ac:dyDescent="0.35">
      <c r="B5713" s="191">
        <v>35146</v>
      </c>
      <c r="C5713" s="72">
        <v>16.18</v>
      </c>
      <c r="D5713" s="192">
        <f t="shared" si="180"/>
        <v>-0.8823443862710878</v>
      </c>
      <c r="E5713">
        <v>-1.1002444987775029E-2</v>
      </c>
      <c r="F5713">
        <v>5710</v>
      </c>
      <c r="G5713">
        <f t="shared" ca="1" si="181"/>
        <v>1.7873033386792438E-2</v>
      </c>
    </row>
    <row r="5714" spans="2:7" x14ac:dyDescent="0.35">
      <c r="B5714" s="191">
        <v>42111</v>
      </c>
      <c r="C5714" s="72">
        <v>137.52000000000001</v>
      </c>
      <c r="D5714" s="192">
        <f t="shared" si="180"/>
        <v>7.8503646772802194E-2</v>
      </c>
      <c r="E5714">
        <v>-1.1003236245954673E-2</v>
      </c>
      <c r="F5714">
        <v>5711</v>
      </c>
      <c r="G5714">
        <f t="shared" ca="1" si="181"/>
        <v>-2.0611395372062195E-2</v>
      </c>
    </row>
    <row r="5715" spans="2:7" x14ac:dyDescent="0.35">
      <c r="B5715" s="191">
        <v>41662</v>
      </c>
      <c r="C5715" s="72">
        <v>127.51</v>
      </c>
      <c r="D5715" s="192">
        <f t="shared" si="180"/>
        <v>10.839368616527391</v>
      </c>
      <c r="E5715">
        <v>-1.1013728379740906E-2</v>
      </c>
      <c r="F5715">
        <v>5712</v>
      </c>
      <c r="G5715">
        <f t="shared" ca="1" si="181"/>
        <v>-2.0112028626009325E-2</v>
      </c>
    </row>
    <row r="5716" spans="2:7" x14ac:dyDescent="0.35">
      <c r="B5716" s="191">
        <v>37581</v>
      </c>
      <c r="C5716" s="72">
        <v>10.77</v>
      </c>
      <c r="D5716" s="192">
        <f t="shared" si="180"/>
        <v>-0.89649207111965401</v>
      </c>
      <c r="E5716">
        <v>-1.1019283746556585E-2</v>
      </c>
      <c r="F5716">
        <v>5713</v>
      </c>
      <c r="G5716">
        <f t="shared" ca="1" si="181"/>
        <v>6.4766114271261775E-3</v>
      </c>
    </row>
    <row r="5717" spans="2:7" x14ac:dyDescent="0.35">
      <c r="B5717" s="191">
        <v>42517</v>
      </c>
      <c r="C5717" s="72">
        <v>104.05</v>
      </c>
      <c r="D5717" s="192">
        <f t="shared" si="180"/>
        <v>7.9236706689536867</v>
      </c>
      <c r="E5717">
        <v>-1.1025567911795431E-2</v>
      </c>
      <c r="F5717">
        <v>5714</v>
      </c>
      <c r="G5717">
        <f t="shared" ca="1" si="181"/>
        <v>-2.0318586169773513E-3</v>
      </c>
    </row>
    <row r="5718" spans="2:7" x14ac:dyDescent="0.35">
      <c r="B5718" s="191">
        <v>36839</v>
      </c>
      <c r="C5718" s="72">
        <v>11.66</v>
      </c>
      <c r="D5718" s="192">
        <f t="shared" si="180"/>
        <v>-0.98975458451589093</v>
      </c>
      <c r="E5718">
        <v>-1.1026293469041493E-2</v>
      </c>
      <c r="F5718">
        <v>5715</v>
      </c>
      <c r="G5718">
        <f t="shared" ca="1" si="181"/>
        <v>-6.2090828295153899E-3</v>
      </c>
    </row>
    <row r="5719" spans="2:7" x14ac:dyDescent="0.35">
      <c r="B5719" s="191">
        <v>46140</v>
      </c>
      <c r="C5719" s="72">
        <v>1138.07</v>
      </c>
      <c r="D5719" s="192">
        <f t="shared" si="180"/>
        <v>0.56674789025179306</v>
      </c>
      <c r="E5719">
        <v>-1.1027494872953625E-2</v>
      </c>
      <c r="F5719">
        <v>5716</v>
      </c>
      <c r="G5719">
        <f t="shared" ca="1" si="181"/>
        <v>8.0921840772305922E-3</v>
      </c>
    </row>
    <row r="5720" spans="2:7" x14ac:dyDescent="0.35">
      <c r="B5720" s="191">
        <v>44397</v>
      </c>
      <c r="C5720" s="72">
        <v>726.39</v>
      </c>
      <c r="D5720" s="192">
        <f t="shared" si="180"/>
        <v>1.5008262755629005</v>
      </c>
      <c r="E5720">
        <v>-1.1028060286729646E-2</v>
      </c>
      <c r="F5720">
        <v>5717</v>
      </c>
      <c r="G5720">
        <f t="shared" ca="1" si="181"/>
        <v>7.6842620385700064E-3</v>
      </c>
    </row>
    <row r="5721" spans="2:7" x14ac:dyDescent="0.35">
      <c r="B5721" s="191">
        <v>43101</v>
      </c>
      <c r="C5721" s="72">
        <v>290.45999999999998</v>
      </c>
      <c r="D5721" s="192">
        <f t="shared" si="180"/>
        <v>0.1097696099033354</v>
      </c>
      <c r="E5721">
        <v>-1.1031664964249233E-2</v>
      </c>
      <c r="F5721">
        <v>5718</v>
      </c>
      <c r="G5721">
        <f t="shared" ca="1" si="181"/>
        <v>-1.5957156446656549E-2</v>
      </c>
    </row>
    <row r="5722" spans="2:7" x14ac:dyDescent="0.35">
      <c r="B5722" s="191">
        <v>43145</v>
      </c>
      <c r="C5722" s="72">
        <v>261.73</v>
      </c>
      <c r="D5722" s="192">
        <f t="shared" si="180"/>
        <v>1.4344712119802812</v>
      </c>
      <c r="E5722">
        <v>-1.1033440392971716E-2</v>
      </c>
      <c r="F5722">
        <v>5719</v>
      </c>
      <c r="G5722">
        <f t="shared" ca="1" si="181"/>
        <v>-1.341037383498432E-3</v>
      </c>
    </row>
    <row r="5723" spans="2:7" x14ac:dyDescent="0.35">
      <c r="B5723" s="191">
        <v>42464</v>
      </c>
      <c r="C5723" s="72">
        <v>107.51</v>
      </c>
      <c r="D5723" s="192">
        <f t="shared" si="180"/>
        <v>1.0690916089299463</v>
      </c>
      <c r="E5723">
        <v>-1.1038542912335414E-2</v>
      </c>
      <c r="F5723">
        <v>5720</v>
      </c>
      <c r="G5723">
        <f t="shared" ca="1" si="181"/>
        <v>4.7124939165549225E-2</v>
      </c>
    </row>
    <row r="5724" spans="2:7" x14ac:dyDescent="0.35">
      <c r="B5724" s="191">
        <v>39071</v>
      </c>
      <c r="C5724" s="72">
        <v>51.96</v>
      </c>
      <c r="D5724" s="192">
        <f t="shared" si="180"/>
        <v>-0.61313379495197684</v>
      </c>
      <c r="E5724">
        <v>-1.1039208222306751E-2</v>
      </c>
      <c r="F5724">
        <v>5721</v>
      </c>
      <c r="G5724">
        <f t="shared" ca="1" si="181"/>
        <v>2.264036259601282E-3</v>
      </c>
    </row>
    <row r="5725" spans="2:7" x14ac:dyDescent="0.35">
      <c r="B5725" s="191">
        <v>41752</v>
      </c>
      <c r="C5725" s="72">
        <v>134.31</v>
      </c>
      <c r="D5725" s="192">
        <f t="shared" si="180"/>
        <v>-0.80365470360353775</v>
      </c>
      <c r="E5725">
        <v>-1.1044842058758553E-2</v>
      </c>
      <c r="F5725">
        <v>5722</v>
      </c>
      <c r="G5725">
        <f t="shared" ca="1" si="181"/>
        <v>-1.6022434872134016E-2</v>
      </c>
    </row>
    <row r="5726" spans="2:7" x14ac:dyDescent="0.35">
      <c r="B5726" s="191">
        <v>44987</v>
      </c>
      <c r="C5726" s="72">
        <v>684.05</v>
      </c>
      <c r="D5726" s="192">
        <f t="shared" si="180"/>
        <v>62.691806331471128</v>
      </c>
      <c r="E5726">
        <v>-1.1045410516271836E-2</v>
      </c>
      <c r="F5726">
        <v>5723</v>
      </c>
      <c r="G5726">
        <f t="shared" ca="1" si="181"/>
        <v>4.2080158335092023E-2</v>
      </c>
    </row>
    <row r="5727" spans="2:7" x14ac:dyDescent="0.35">
      <c r="B5727" s="191">
        <v>37496</v>
      </c>
      <c r="C5727" s="72">
        <v>10.74</v>
      </c>
      <c r="D5727" s="192">
        <f t="shared" si="180"/>
        <v>-0.98617493724657268</v>
      </c>
      <c r="E5727">
        <v>-1.1049723756906049E-2</v>
      </c>
      <c r="F5727">
        <v>5724</v>
      </c>
      <c r="G5727">
        <f t="shared" ca="1" si="181"/>
        <v>-2.1121534711428126E-2</v>
      </c>
    </row>
    <row r="5728" spans="2:7" x14ac:dyDescent="0.35">
      <c r="B5728" s="191">
        <v>44497</v>
      </c>
      <c r="C5728" s="72">
        <v>776.85</v>
      </c>
      <c r="D5728" s="192">
        <f t="shared" si="180"/>
        <v>1.2605848974247054</v>
      </c>
      <c r="E5728">
        <v>-1.1049864422746358E-2</v>
      </c>
      <c r="F5728">
        <v>5725</v>
      </c>
      <c r="G5728">
        <f t="shared" ca="1" si="181"/>
        <v>-1.6259778740990931E-2</v>
      </c>
    </row>
    <row r="5729" spans="2:7" x14ac:dyDescent="0.35">
      <c r="B5729" s="191">
        <v>43983</v>
      </c>
      <c r="C5729" s="72">
        <v>343.65</v>
      </c>
      <c r="D5729" s="192">
        <f t="shared" si="180"/>
        <v>18.209055338177752</v>
      </c>
      <c r="E5729">
        <v>-1.105067771734447E-2</v>
      </c>
      <c r="F5729">
        <v>5726</v>
      </c>
      <c r="G5729">
        <f t="shared" ca="1" si="181"/>
        <v>-3.566260078297074E-3</v>
      </c>
    </row>
    <row r="5730" spans="2:7" x14ac:dyDescent="0.35">
      <c r="B5730" s="191">
        <v>35240</v>
      </c>
      <c r="C5730" s="72">
        <v>17.89</v>
      </c>
      <c r="D5730" s="192">
        <f t="shared" si="180"/>
        <v>-0.97860534089142415</v>
      </c>
      <c r="E5730">
        <v>-1.1055831951354289E-2</v>
      </c>
      <c r="F5730">
        <v>5727</v>
      </c>
      <c r="G5730">
        <f t="shared" ca="1" si="181"/>
        <v>-2.2677538174269398E-2</v>
      </c>
    </row>
    <row r="5731" spans="2:7" x14ac:dyDescent="0.35">
      <c r="B5731" s="191">
        <v>44454</v>
      </c>
      <c r="C5731" s="72">
        <v>836.19</v>
      </c>
      <c r="D5731" s="192">
        <f t="shared" si="180"/>
        <v>0.17696985051938174</v>
      </c>
      <c r="E5731">
        <v>-1.1069717935071721E-2</v>
      </c>
      <c r="F5731">
        <v>5728</v>
      </c>
      <c r="G5731">
        <f t="shared" ca="1" si="181"/>
        <v>1.7868930563134815E-2</v>
      </c>
    </row>
    <row r="5732" spans="2:7" x14ac:dyDescent="0.35">
      <c r="B5732" s="191">
        <v>44644</v>
      </c>
      <c r="C5732" s="72">
        <v>710.46</v>
      </c>
      <c r="D5732" s="192">
        <f t="shared" si="180"/>
        <v>-0.31946320296560249</v>
      </c>
      <c r="E5732">
        <v>-1.1079869714094692E-2</v>
      </c>
      <c r="F5732">
        <v>5729</v>
      </c>
      <c r="G5732">
        <f t="shared" ca="1" si="181"/>
        <v>-1.0351405818923744E-2</v>
      </c>
    </row>
    <row r="5733" spans="2:7" x14ac:dyDescent="0.35">
      <c r="B5733" s="191">
        <v>45875</v>
      </c>
      <c r="C5733" s="72">
        <v>1043.97</v>
      </c>
      <c r="D5733" s="192">
        <f t="shared" si="180"/>
        <v>20.283792048929666</v>
      </c>
      <c r="E5733">
        <v>-1.1083008894825164E-2</v>
      </c>
      <c r="F5733">
        <v>5730</v>
      </c>
      <c r="G5733">
        <f t="shared" ca="1" si="181"/>
        <v>2.0988378954722902E-3</v>
      </c>
    </row>
    <row r="5734" spans="2:7" x14ac:dyDescent="0.35">
      <c r="B5734" s="191">
        <v>39833</v>
      </c>
      <c r="C5734" s="72">
        <v>49.05</v>
      </c>
      <c r="D5734" s="192">
        <f t="shared" si="180"/>
        <v>2.4396914446002804</v>
      </c>
      <c r="E5734">
        <v>-1.1088709677419484E-2</v>
      </c>
      <c r="F5734">
        <v>5731</v>
      </c>
      <c r="G5734">
        <f t="shared" ca="1" si="181"/>
        <v>-3.8226864900021036E-2</v>
      </c>
    </row>
    <row r="5735" spans="2:7" x14ac:dyDescent="0.35">
      <c r="B5735" s="191">
        <v>36767</v>
      </c>
      <c r="C5735" s="72">
        <v>14.26</v>
      </c>
      <c r="D5735" s="192">
        <f t="shared" si="180"/>
        <v>-0.88570054504648921</v>
      </c>
      <c r="E5735">
        <v>-1.1095700416088761E-2</v>
      </c>
      <c r="F5735">
        <v>5732</v>
      </c>
      <c r="G5735">
        <f t="shared" ca="1" si="181"/>
        <v>6.2493832764867179E-3</v>
      </c>
    </row>
    <row r="5736" spans="2:7" x14ac:dyDescent="0.35">
      <c r="B5736" s="191">
        <v>41397</v>
      </c>
      <c r="C5736" s="72">
        <v>124.76</v>
      </c>
      <c r="D5736" s="192">
        <f t="shared" si="180"/>
        <v>-0.66420842977875871</v>
      </c>
      <c r="E5736">
        <v>-1.1097019657577589E-2</v>
      </c>
      <c r="F5736">
        <v>5733</v>
      </c>
      <c r="G5736">
        <f t="shared" ca="1" si="181"/>
        <v>4.3290166153464081E-3</v>
      </c>
    </row>
    <row r="5737" spans="2:7" x14ac:dyDescent="0.35">
      <c r="B5737" s="191">
        <v>43871</v>
      </c>
      <c r="C5737" s="72">
        <v>371.54</v>
      </c>
      <c r="D5737" s="192">
        <f t="shared" si="180"/>
        <v>-0.65204116991486927</v>
      </c>
      <c r="E5737">
        <v>-1.1098985919991367E-2</v>
      </c>
      <c r="F5737">
        <v>5734</v>
      </c>
      <c r="G5737">
        <f t="shared" ca="1" si="181"/>
        <v>-2.5536371502667542E-2</v>
      </c>
    </row>
    <row r="5738" spans="2:7" x14ac:dyDescent="0.35">
      <c r="B5738" s="191">
        <v>45849</v>
      </c>
      <c r="C5738" s="72">
        <v>1067.77</v>
      </c>
      <c r="D5738" s="192">
        <f t="shared" si="180"/>
        <v>41.830726032892095</v>
      </c>
      <c r="E5738">
        <v>-1.1104319478402624E-2</v>
      </c>
      <c r="F5738">
        <v>5735</v>
      </c>
      <c r="G5738">
        <f t="shared" ca="1" si="181"/>
        <v>-4.021757869866467E-3</v>
      </c>
    </row>
    <row r="5739" spans="2:7" x14ac:dyDescent="0.35">
      <c r="B5739" s="191">
        <v>36382</v>
      </c>
      <c r="C5739" s="72">
        <v>24.93</v>
      </c>
      <c r="D5739" s="192">
        <f t="shared" si="180"/>
        <v>-0.96418206373380078</v>
      </c>
      <c r="E5739">
        <v>-1.1106703689012343E-2</v>
      </c>
      <c r="F5739">
        <v>5736</v>
      </c>
      <c r="G5739">
        <f t="shared" ca="1" si="181"/>
        <v>-1.1245154960948729E-2</v>
      </c>
    </row>
    <row r="5740" spans="2:7" x14ac:dyDescent="0.35">
      <c r="B5740" s="191">
        <v>44567</v>
      </c>
      <c r="C5740" s="72">
        <v>696.02</v>
      </c>
      <c r="D5740" s="192">
        <f t="shared" si="180"/>
        <v>-0.36872942307517886</v>
      </c>
      <c r="E5740">
        <v>-1.1110479654466987E-2</v>
      </c>
      <c r="F5740">
        <v>5737</v>
      </c>
      <c r="G5740">
        <f t="shared" ca="1" si="181"/>
        <v>-1.2123256404734306E-2</v>
      </c>
    </row>
    <row r="5741" spans="2:7" x14ac:dyDescent="0.35">
      <c r="B5741" s="191">
        <v>45813</v>
      </c>
      <c r="C5741" s="72">
        <v>1102.57</v>
      </c>
      <c r="D5741" s="192">
        <f t="shared" si="180"/>
        <v>7.7353034384408179</v>
      </c>
      <c r="E5741">
        <v>-1.1121375463017058E-2</v>
      </c>
      <c r="F5741">
        <v>5738</v>
      </c>
      <c r="G5741">
        <f t="shared" ca="1" si="181"/>
        <v>2.9900714520385275E-2</v>
      </c>
    </row>
    <row r="5742" spans="2:7" x14ac:dyDescent="0.35">
      <c r="B5742" s="191">
        <v>41764</v>
      </c>
      <c r="C5742" s="72">
        <v>126.22</v>
      </c>
      <c r="D5742" s="192">
        <f t="shared" si="180"/>
        <v>9.9376083188908151</v>
      </c>
      <c r="E5742">
        <v>-1.1125039172673157E-2</v>
      </c>
      <c r="F5742">
        <v>5739</v>
      </c>
      <c r="G5742">
        <f t="shared" ca="1" si="181"/>
        <v>4.8601611187987948E-2</v>
      </c>
    </row>
    <row r="5743" spans="2:7" x14ac:dyDescent="0.35">
      <c r="B5743" s="191">
        <v>37631</v>
      </c>
      <c r="C5743" s="72">
        <v>11.54</v>
      </c>
      <c r="D5743" s="192">
        <f t="shared" si="180"/>
        <v>-0.78999090081892631</v>
      </c>
      <c r="E5743">
        <v>-1.1139674378748965E-2</v>
      </c>
      <c r="F5743">
        <v>5740</v>
      </c>
      <c r="G5743">
        <f t="shared" ca="1" si="181"/>
        <v>-2.831008770301268E-2</v>
      </c>
    </row>
    <row r="5744" spans="2:7" x14ac:dyDescent="0.35">
      <c r="B5744" s="191">
        <v>38901</v>
      </c>
      <c r="C5744" s="72">
        <v>54.95</v>
      </c>
      <c r="D5744" s="192">
        <f t="shared" si="180"/>
        <v>0.3199615661782369</v>
      </c>
      <c r="E5744">
        <v>-1.1157099154219807E-2</v>
      </c>
      <c r="F5744">
        <v>5741</v>
      </c>
      <c r="G5744">
        <f t="shared" ca="1" si="181"/>
        <v>2.3174368954905445E-3</v>
      </c>
    </row>
    <row r="5745" spans="2:7" x14ac:dyDescent="0.35">
      <c r="B5745" s="191">
        <v>38513</v>
      </c>
      <c r="C5745" s="72">
        <v>41.63</v>
      </c>
      <c r="D5745" s="192">
        <f t="shared" si="180"/>
        <v>-0.78219013237063773</v>
      </c>
      <c r="E5745">
        <v>-1.116389548693586E-2</v>
      </c>
      <c r="F5745">
        <v>5742</v>
      </c>
      <c r="G5745">
        <f t="shared" ca="1" si="181"/>
        <v>-5.6817039464958606E-2</v>
      </c>
    </row>
    <row r="5746" spans="2:7" x14ac:dyDescent="0.35">
      <c r="B5746" s="191">
        <v>43588</v>
      </c>
      <c r="C5746" s="72">
        <v>191.13</v>
      </c>
      <c r="D5746" s="192">
        <f t="shared" si="180"/>
        <v>10.370017846519929</v>
      </c>
      <c r="E5746">
        <v>-1.1174918516219101E-2</v>
      </c>
      <c r="F5746">
        <v>5743</v>
      </c>
      <c r="G5746">
        <f t="shared" ca="1" si="181"/>
        <v>2.0976541154148935E-2</v>
      </c>
    </row>
    <row r="5747" spans="2:7" x14ac:dyDescent="0.35">
      <c r="B5747" s="191">
        <v>35573</v>
      </c>
      <c r="C5747" s="72">
        <v>16.809999999999999</v>
      </c>
      <c r="D5747" s="192">
        <f t="shared" si="180"/>
        <v>-0.86781473617991667</v>
      </c>
      <c r="E5747">
        <v>-1.1176470588235343E-2</v>
      </c>
      <c r="F5747">
        <v>5744</v>
      </c>
      <c r="G5747">
        <f t="shared" ca="1" si="181"/>
        <v>-8.4870268922497688E-3</v>
      </c>
    </row>
    <row r="5748" spans="2:7" x14ac:dyDescent="0.35">
      <c r="B5748" s="191">
        <v>41187</v>
      </c>
      <c r="C5748" s="72">
        <v>127.17</v>
      </c>
      <c r="D5748" s="192">
        <f t="shared" si="180"/>
        <v>10.077526132404181</v>
      </c>
      <c r="E5748">
        <v>-1.1196641007697794E-2</v>
      </c>
      <c r="F5748">
        <v>5745</v>
      </c>
      <c r="G5748">
        <f t="shared" ca="1" si="181"/>
        <v>5.1565225132273627E-3</v>
      </c>
    </row>
    <row r="5749" spans="2:7" x14ac:dyDescent="0.35">
      <c r="B5749" s="191">
        <v>37336</v>
      </c>
      <c r="C5749" s="72">
        <v>11.48</v>
      </c>
      <c r="D5749" s="192">
        <f t="shared" si="180"/>
        <v>-0.23517654896735507</v>
      </c>
      <c r="E5749">
        <v>-1.1197243755383224E-2</v>
      </c>
      <c r="F5749">
        <v>5746</v>
      </c>
      <c r="G5749">
        <f t="shared" ca="1" si="181"/>
        <v>-1.2171188794511033E-2</v>
      </c>
    </row>
    <row r="5750" spans="2:7" x14ac:dyDescent="0.35">
      <c r="B5750" s="191">
        <v>36777</v>
      </c>
      <c r="C5750" s="72">
        <v>15.01</v>
      </c>
      <c r="D5750" s="192">
        <f t="shared" si="180"/>
        <v>-5.5380742605412259E-2</v>
      </c>
      <c r="E5750">
        <v>-1.1198945981554687E-2</v>
      </c>
      <c r="F5750">
        <v>5747</v>
      </c>
      <c r="G5750">
        <f t="shared" ca="1" si="181"/>
        <v>3.2596335120877013E-3</v>
      </c>
    </row>
    <row r="5751" spans="2:7" x14ac:dyDescent="0.35">
      <c r="B5751" s="191">
        <v>35282</v>
      </c>
      <c r="C5751" s="72">
        <v>15.89</v>
      </c>
      <c r="D5751" s="192">
        <f t="shared" si="180"/>
        <v>-0.73113367174280874</v>
      </c>
      <c r="E5751">
        <v>-1.1200995644057188E-2</v>
      </c>
      <c r="F5751">
        <v>5748</v>
      </c>
      <c r="G5751">
        <f t="shared" ca="1" si="181"/>
        <v>-1.477402088990006E-2</v>
      </c>
    </row>
    <row r="5752" spans="2:7" x14ac:dyDescent="0.35">
      <c r="B5752" s="191">
        <v>38586</v>
      </c>
      <c r="C5752" s="72">
        <v>59.1</v>
      </c>
      <c r="D5752" s="192">
        <f t="shared" si="180"/>
        <v>-0.92892192235531823</v>
      </c>
      <c r="E5752">
        <v>-1.120963694160948E-2</v>
      </c>
      <c r="F5752">
        <v>5749</v>
      </c>
      <c r="G5752">
        <f t="shared" ca="1" si="181"/>
        <v>-4.3604435776657971E-2</v>
      </c>
    </row>
    <row r="5753" spans="2:7" x14ac:dyDescent="0.35">
      <c r="B5753" s="191">
        <v>45148</v>
      </c>
      <c r="C5753" s="72">
        <v>831.48</v>
      </c>
      <c r="D5753" s="192">
        <f t="shared" si="180"/>
        <v>43.920583468395456</v>
      </c>
      <c r="E5753">
        <v>-1.1214041930765473E-2</v>
      </c>
      <c r="F5753">
        <v>5750</v>
      </c>
      <c r="G5753">
        <f t="shared" ca="1" si="181"/>
        <v>-5.5430410493255483E-3</v>
      </c>
    </row>
    <row r="5754" spans="2:7" x14ac:dyDescent="0.35">
      <c r="B5754" s="191">
        <v>37930</v>
      </c>
      <c r="C5754" s="72">
        <v>18.510000000000002</v>
      </c>
      <c r="D5754" s="192">
        <f t="shared" si="180"/>
        <v>-0.70393474088291752</v>
      </c>
      <c r="E5754">
        <v>-1.1217948717948567E-2</v>
      </c>
      <c r="F5754">
        <v>5751</v>
      </c>
      <c r="G5754">
        <f t="shared" ca="1" si="181"/>
        <v>1.3912405735463089E-2</v>
      </c>
    </row>
    <row r="5755" spans="2:7" x14ac:dyDescent="0.35">
      <c r="B5755" s="191">
        <v>39969</v>
      </c>
      <c r="C5755" s="72">
        <v>62.52</v>
      </c>
      <c r="D5755" s="192">
        <f t="shared" si="180"/>
        <v>3.7363636363636372</v>
      </c>
      <c r="E5755">
        <v>-1.1228847066265923E-2</v>
      </c>
      <c r="F5755">
        <v>5752</v>
      </c>
      <c r="G5755">
        <f t="shared" ca="1" si="181"/>
        <v>3.8819238199532986E-2</v>
      </c>
    </row>
    <row r="5756" spans="2:7" x14ac:dyDescent="0.35">
      <c r="B5756" s="191">
        <v>35370</v>
      </c>
      <c r="C5756" s="72">
        <v>13.2</v>
      </c>
      <c r="D5756" s="192">
        <f t="shared" si="180"/>
        <v>-0.82939123691353234</v>
      </c>
      <c r="E5756">
        <v>-1.1235955056179803E-2</v>
      </c>
      <c r="F5756">
        <v>5753</v>
      </c>
      <c r="G5756">
        <f t="shared" ca="1" si="181"/>
        <v>-1.053604811268982E-2</v>
      </c>
    </row>
    <row r="5757" spans="2:7" x14ac:dyDescent="0.35">
      <c r="B5757" s="191">
        <v>40919</v>
      </c>
      <c r="C5757" s="72">
        <v>77.37</v>
      </c>
      <c r="D5757" s="192">
        <f t="shared" si="180"/>
        <v>6.0444078947368585E-2</v>
      </c>
      <c r="E5757">
        <v>-1.1246006389776353E-2</v>
      </c>
      <c r="F5757">
        <v>5754</v>
      </c>
      <c r="G5757">
        <f t="shared" ca="1" si="181"/>
        <v>3.2571050262525963E-2</v>
      </c>
    </row>
    <row r="5758" spans="2:7" x14ac:dyDescent="0.35">
      <c r="B5758" s="191">
        <v>40774</v>
      </c>
      <c r="C5758" s="72">
        <v>72.959999999999994</v>
      </c>
      <c r="D5758" s="192">
        <f t="shared" si="180"/>
        <v>-0.40634662327095206</v>
      </c>
      <c r="E5758">
        <v>-1.1248136603876024E-2</v>
      </c>
      <c r="F5758">
        <v>5755</v>
      </c>
      <c r="G5758">
        <f t="shared" ca="1" si="181"/>
        <v>2.1454889529666604E-2</v>
      </c>
    </row>
    <row r="5759" spans="2:7" x14ac:dyDescent="0.35">
      <c r="B5759" s="191">
        <v>41309</v>
      </c>
      <c r="C5759" s="72">
        <v>122.9</v>
      </c>
      <c r="D5759" s="192">
        <f t="shared" si="180"/>
        <v>9.77125328659071</v>
      </c>
      <c r="E5759">
        <v>-1.1263073209975771E-2</v>
      </c>
      <c r="F5759">
        <v>5756</v>
      </c>
      <c r="G5759">
        <f t="shared" ca="1" si="181"/>
        <v>-7.7507798384935638E-3</v>
      </c>
    </row>
    <row r="5760" spans="2:7" x14ac:dyDescent="0.35">
      <c r="B5760" s="191">
        <v>37634</v>
      </c>
      <c r="C5760" s="72">
        <v>11.41</v>
      </c>
      <c r="D5760" s="192">
        <f t="shared" si="180"/>
        <v>-0.84875397667020147</v>
      </c>
      <c r="E5760">
        <v>-1.1265164644713943E-2</v>
      </c>
      <c r="F5760">
        <v>5757</v>
      </c>
      <c r="G5760">
        <f t="shared" ca="1" si="181"/>
        <v>1.7304664368940074E-2</v>
      </c>
    </row>
    <row r="5761" spans="2:7" x14ac:dyDescent="0.35">
      <c r="B5761" s="191">
        <v>40715</v>
      </c>
      <c r="C5761" s="72">
        <v>75.44</v>
      </c>
      <c r="D5761" s="192">
        <f t="shared" si="180"/>
        <v>-0.90877099633584457</v>
      </c>
      <c r="E5761">
        <v>-1.1271297509829581E-2</v>
      </c>
      <c r="F5761">
        <v>5758</v>
      </c>
      <c r="G5761">
        <f t="shared" ca="1" si="181"/>
        <v>-9.6843156298812645E-5</v>
      </c>
    </row>
    <row r="5762" spans="2:7" x14ac:dyDescent="0.35">
      <c r="B5762" s="191">
        <v>45112</v>
      </c>
      <c r="C5762" s="72">
        <v>826.93</v>
      </c>
      <c r="D5762" s="192">
        <f t="shared" si="180"/>
        <v>5.5520164804690593</v>
      </c>
      <c r="E5762">
        <v>-1.127504902195231E-2</v>
      </c>
      <c r="F5762">
        <v>5759</v>
      </c>
      <c r="G5762">
        <f t="shared" ca="1" si="181"/>
        <v>-4.5545124957819582E-3</v>
      </c>
    </row>
    <row r="5763" spans="2:7" x14ac:dyDescent="0.35">
      <c r="B5763" s="191">
        <v>42788</v>
      </c>
      <c r="C5763" s="72">
        <v>126.21</v>
      </c>
      <c r="D5763" s="192">
        <f t="shared" si="180"/>
        <v>2.2016742770167426</v>
      </c>
      <c r="E5763">
        <v>-1.1280846063454808E-2</v>
      </c>
      <c r="F5763">
        <v>5760</v>
      </c>
      <c r="G5763">
        <f t="shared" ca="1" si="181"/>
        <v>-7.7502851359782104E-3</v>
      </c>
    </row>
    <row r="5764" spans="2:7" x14ac:dyDescent="0.35">
      <c r="B5764" s="191">
        <v>38418</v>
      </c>
      <c r="C5764" s="72">
        <v>39.42</v>
      </c>
      <c r="D5764" s="192">
        <f t="shared" ref="D5764:D5827" si="182">C5764/C5765-1</f>
        <v>-4.2041312272174891E-2</v>
      </c>
      <c r="E5764">
        <v>-1.1286681715575564E-2</v>
      </c>
      <c r="F5764">
        <v>5761</v>
      </c>
      <c r="G5764">
        <f t="shared" ca="1" si="181"/>
        <v>7.5482336609963771E-3</v>
      </c>
    </row>
    <row r="5765" spans="2:7" x14ac:dyDescent="0.35">
      <c r="B5765" s="191">
        <v>38523</v>
      </c>
      <c r="C5765" s="72">
        <v>41.15</v>
      </c>
      <c r="D5765" s="192">
        <f t="shared" si="182"/>
        <v>2.6191732629727356</v>
      </c>
      <c r="E5765">
        <v>-1.1292647765497321E-2</v>
      </c>
      <c r="F5765">
        <v>5762</v>
      </c>
      <c r="G5765">
        <f t="shared" ref="G5765:G5828" ca="1" si="183">_xlfn.NORM.INV(RAND(),M$5,M$6)</f>
        <v>-2.849732899382331E-3</v>
      </c>
    </row>
    <row r="5766" spans="2:7" x14ac:dyDescent="0.35">
      <c r="B5766" s="191">
        <v>37084</v>
      </c>
      <c r="C5766" s="72">
        <v>11.37</v>
      </c>
      <c r="D5766" s="192">
        <f t="shared" si="182"/>
        <v>-0.98068133548551528</v>
      </c>
      <c r="E5766">
        <v>-1.1304347826087024E-2</v>
      </c>
      <c r="F5766">
        <v>5763</v>
      </c>
      <c r="G5766">
        <f t="shared" ca="1" si="183"/>
        <v>2.4310880044458999E-2</v>
      </c>
    </row>
    <row r="5767" spans="2:7" x14ac:dyDescent="0.35">
      <c r="B5767" s="191">
        <v>44246</v>
      </c>
      <c r="C5767" s="72">
        <v>588.54999999999995</v>
      </c>
      <c r="D5767" s="192">
        <f t="shared" si="182"/>
        <v>-0.20063291998859123</v>
      </c>
      <c r="E5767">
        <v>-1.1305604085472432E-2</v>
      </c>
      <c r="F5767">
        <v>5764</v>
      </c>
      <c r="G5767">
        <f t="shared" ca="1" si="183"/>
        <v>-1.9312609510265907E-2</v>
      </c>
    </row>
    <row r="5768" spans="2:7" x14ac:dyDescent="0.35">
      <c r="B5768" s="191">
        <v>44862</v>
      </c>
      <c r="C5768" s="72">
        <v>736.27</v>
      </c>
      <c r="D5768" s="192">
        <f t="shared" si="182"/>
        <v>4.3640536208655112</v>
      </c>
      <c r="E5768">
        <v>-1.1306718231747559E-2</v>
      </c>
      <c r="F5768">
        <v>5765</v>
      </c>
      <c r="G5768">
        <f t="shared" ca="1" si="183"/>
        <v>1.6330250369130984E-2</v>
      </c>
    </row>
    <row r="5769" spans="2:7" x14ac:dyDescent="0.35">
      <c r="B5769" s="191">
        <v>42073</v>
      </c>
      <c r="C5769" s="72">
        <v>137.26</v>
      </c>
      <c r="D5769" s="192">
        <f t="shared" si="182"/>
        <v>-0.45637450988157957</v>
      </c>
      <c r="E5769">
        <v>-1.1308794929050126E-2</v>
      </c>
      <c r="F5769">
        <v>5766</v>
      </c>
      <c r="G5769">
        <f t="shared" ca="1" si="183"/>
        <v>6.1182162332878813E-3</v>
      </c>
    </row>
    <row r="5770" spans="2:7" x14ac:dyDescent="0.35">
      <c r="B5770" s="191">
        <v>43651</v>
      </c>
      <c r="C5770" s="72">
        <v>252.49</v>
      </c>
      <c r="D5770" s="192">
        <f t="shared" si="182"/>
        <v>0.11155624036979961</v>
      </c>
      <c r="E5770">
        <v>-1.1316469574751298E-2</v>
      </c>
      <c r="F5770">
        <v>5767</v>
      </c>
      <c r="G5770">
        <f t="shared" ca="1" si="183"/>
        <v>1.0517180598914756E-2</v>
      </c>
    </row>
    <row r="5771" spans="2:7" x14ac:dyDescent="0.35">
      <c r="B5771" s="191">
        <v>43238</v>
      </c>
      <c r="C5771" s="72">
        <v>227.15</v>
      </c>
      <c r="D5771" s="192">
        <f t="shared" si="182"/>
        <v>1.5545434098065676</v>
      </c>
      <c r="E5771">
        <v>-1.1316648531011997E-2</v>
      </c>
      <c r="F5771">
        <v>5768</v>
      </c>
      <c r="G5771">
        <f t="shared" ca="1" si="183"/>
        <v>9.2028375512952197E-3</v>
      </c>
    </row>
    <row r="5772" spans="2:7" x14ac:dyDescent="0.35">
      <c r="B5772" s="191">
        <v>40408</v>
      </c>
      <c r="C5772" s="72">
        <v>88.92</v>
      </c>
      <c r="D5772" s="192">
        <f t="shared" si="182"/>
        <v>0.57019247748543167</v>
      </c>
      <c r="E5772">
        <v>-1.1340893929286167E-2</v>
      </c>
      <c r="F5772">
        <v>5769</v>
      </c>
      <c r="G5772">
        <f t="shared" ca="1" si="183"/>
        <v>-1.7792876553868842E-2</v>
      </c>
    </row>
    <row r="5773" spans="2:7" x14ac:dyDescent="0.35">
      <c r="B5773" s="191">
        <v>39696</v>
      </c>
      <c r="C5773" s="72">
        <v>56.63</v>
      </c>
      <c r="D5773" s="192">
        <f t="shared" si="182"/>
        <v>-0.57497748423896722</v>
      </c>
      <c r="E5773">
        <v>-1.1347765363128426E-2</v>
      </c>
      <c r="F5773">
        <v>5770</v>
      </c>
      <c r="G5773">
        <f t="shared" ca="1" si="183"/>
        <v>1.6146392758911856E-2</v>
      </c>
    </row>
    <row r="5774" spans="2:7" x14ac:dyDescent="0.35">
      <c r="B5774" s="191">
        <v>42877</v>
      </c>
      <c r="C5774" s="72">
        <v>133.24</v>
      </c>
      <c r="D5774" s="192">
        <f t="shared" si="182"/>
        <v>-5.4968437477835308E-2</v>
      </c>
      <c r="E5774">
        <v>-1.1352674927654571E-2</v>
      </c>
      <c r="F5774">
        <v>5771</v>
      </c>
      <c r="G5774">
        <f t="shared" ca="1" si="183"/>
        <v>2.5009619887250704E-2</v>
      </c>
    </row>
    <row r="5775" spans="2:7" x14ac:dyDescent="0.35">
      <c r="B5775" s="191">
        <v>42905</v>
      </c>
      <c r="C5775" s="72">
        <v>140.99</v>
      </c>
      <c r="D5775" s="192">
        <f t="shared" si="182"/>
        <v>12.504789272030653</v>
      </c>
      <c r="E5775">
        <v>-1.135965219830315E-2</v>
      </c>
      <c r="F5775">
        <v>5772</v>
      </c>
      <c r="G5775">
        <f t="shared" ca="1" si="183"/>
        <v>2.3456883861790335E-2</v>
      </c>
    </row>
    <row r="5776" spans="2:7" x14ac:dyDescent="0.35">
      <c r="B5776" s="191">
        <v>37399</v>
      </c>
      <c r="C5776" s="72">
        <v>10.44</v>
      </c>
      <c r="D5776" s="192">
        <f t="shared" si="182"/>
        <v>-0.73326520183955035</v>
      </c>
      <c r="E5776">
        <v>-1.1363636363636465E-2</v>
      </c>
      <c r="F5776">
        <v>5773</v>
      </c>
      <c r="G5776">
        <f t="shared" ca="1" si="183"/>
        <v>-4.2300959246414416E-2</v>
      </c>
    </row>
    <row r="5777" spans="2:7" x14ac:dyDescent="0.35">
      <c r="B5777" s="191">
        <v>38483</v>
      </c>
      <c r="C5777" s="72">
        <v>39.14</v>
      </c>
      <c r="D5777" s="192">
        <f t="shared" si="182"/>
        <v>-0.26220546654099897</v>
      </c>
      <c r="E5777">
        <v>-1.1366506693609613E-2</v>
      </c>
      <c r="F5777">
        <v>5774</v>
      </c>
      <c r="G5777">
        <f t="shared" ca="1" si="183"/>
        <v>1.6154432368279559E-3</v>
      </c>
    </row>
    <row r="5778" spans="2:7" x14ac:dyDescent="0.35">
      <c r="B5778" s="191">
        <v>39308</v>
      </c>
      <c r="C5778" s="72">
        <v>53.05</v>
      </c>
      <c r="D5778" s="192">
        <f t="shared" si="182"/>
        <v>-0.94383866186745713</v>
      </c>
      <c r="E5778">
        <v>-1.1367871785314954E-2</v>
      </c>
      <c r="F5778">
        <v>5775</v>
      </c>
      <c r="G5778">
        <f t="shared" ca="1" si="183"/>
        <v>1.3760327021756752E-2</v>
      </c>
    </row>
    <row r="5779" spans="2:7" x14ac:dyDescent="0.35">
      <c r="B5779" s="191">
        <v>45742</v>
      </c>
      <c r="C5779" s="72">
        <v>944.6</v>
      </c>
      <c r="D5779" s="192">
        <f t="shared" si="182"/>
        <v>18.105987055016183</v>
      </c>
      <c r="E5779">
        <v>-1.1376599997906744E-2</v>
      </c>
      <c r="F5779">
        <v>5776</v>
      </c>
      <c r="G5779">
        <f t="shared" ca="1" si="183"/>
        <v>1.71281005082288E-2</v>
      </c>
    </row>
    <row r="5780" spans="2:7" x14ac:dyDescent="0.35">
      <c r="B5780" s="191">
        <v>39127</v>
      </c>
      <c r="C5780" s="72">
        <v>49.44</v>
      </c>
      <c r="D5780" s="192">
        <f t="shared" si="182"/>
        <v>-0.40619745375930827</v>
      </c>
      <c r="E5780">
        <v>-1.1397720455908811E-2</v>
      </c>
      <c r="F5780">
        <v>5777</v>
      </c>
      <c r="G5780">
        <f t="shared" ca="1" si="183"/>
        <v>1.1867777162610097E-2</v>
      </c>
    </row>
    <row r="5781" spans="2:7" x14ac:dyDescent="0.35">
      <c r="B5781" s="191">
        <v>40295</v>
      </c>
      <c r="C5781" s="72">
        <v>83.26</v>
      </c>
      <c r="D5781" s="192">
        <f t="shared" si="182"/>
        <v>0.4121438263229309</v>
      </c>
      <c r="E5781">
        <v>-1.1398717644264922E-2</v>
      </c>
      <c r="F5781">
        <v>5778</v>
      </c>
      <c r="G5781">
        <f t="shared" ca="1" si="183"/>
        <v>1.2899644029537196E-2</v>
      </c>
    </row>
    <row r="5782" spans="2:7" x14ac:dyDescent="0.35">
      <c r="B5782" s="191">
        <v>38636</v>
      </c>
      <c r="C5782" s="72">
        <v>58.96</v>
      </c>
      <c r="D5782" s="192">
        <f t="shared" si="182"/>
        <v>-0.35815371217069447</v>
      </c>
      <c r="E5782">
        <v>-1.1401743796110031E-2</v>
      </c>
      <c r="F5782">
        <v>5779</v>
      </c>
      <c r="G5782">
        <f t="shared" ca="1" si="183"/>
        <v>-5.4311302446010486E-4</v>
      </c>
    </row>
    <row r="5783" spans="2:7" x14ac:dyDescent="0.35">
      <c r="B5783" s="191">
        <v>42429</v>
      </c>
      <c r="C5783" s="72">
        <v>91.86</v>
      </c>
      <c r="D5783" s="192">
        <f t="shared" si="182"/>
        <v>-0.9224725075324719</v>
      </c>
      <c r="E5783">
        <v>-1.1407662505380944E-2</v>
      </c>
      <c r="F5783">
        <v>5780</v>
      </c>
      <c r="G5783">
        <f t="shared" ca="1" si="183"/>
        <v>-3.0109446243739822E-2</v>
      </c>
    </row>
    <row r="5784" spans="2:7" x14ac:dyDescent="0.35">
      <c r="B5784" s="191">
        <v>46163</v>
      </c>
      <c r="C5784" s="72">
        <v>1184.8699999999999</v>
      </c>
      <c r="D5784" s="192">
        <f t="shared" si="182"/>
        <v>14.219910083493899</v>
      </c>
      <c r="E5784">
        <v>-1.1422039781070703E-2</v>
      </c>
      <c r="F5784">
        <v>5781</v>
      </c>
      <c r="G5784">
        <f t="shared" ca="1" si="183"/>
        <v>-2.1593138143597059E-3</v>
      </c>
    </row>
    <row r="5785" spans="2:7" x14ac:dyDescent="0.35">
      <c r="B5785" s="191">
        <v>40597</v>
      </c>
      <c r="C5785" s="72">
        <v>77.849999999999994</v>
      </c>
      <c r="D5785" s="192">
        <f t="shared" si="182"/>
        <v>5.9261565836298926</v>
      </c>
      <c r="E5785">
        <v>-1.1428571428571455E-2</v>
      </c>
      <c r="F5785">
        <v>5782</v>
      </c>
      <c r="G5785">
        <f t="shared" ca="1" si="183"/>
        <v>-9.4926924528377712E-3</v>
      </c>
    </row>
    <row r="5786" spans="2:7" x14ac:dyDescent="0.35">
      <c r="B5786" s="191">
        <v>37355</v>
      </c>
      <c r="C5786" s="72">
        <v>11.24</v>
      </c>
      <c r="D5786" s="192">
        <f t="shared" si="182"/>
        <v>-0.66666666666666663</v>
      </c>
      <c r="E5786">
        <v>-1.1433597185576017E-2</v>
      </c>
      <c r="F5786">
        <v>5783</v>
      </c>
      <c r="G5786">
        <f t="shared" ca="1" si="183"/>
        <v>-1.4983065474512844E-3</v>
      </c>
    </row>
    <row r="5787" spans="2:7" x14ac:dyDescent="0.35">
      <c r="B5787" s="191">
        <v>36418</v>
      </c>
      <c r="C5787" s="72">
        <v>33.72</v>
      </c>
      <c r="D5787" s="192">
        <f t="shared" si="182"/>
        <v>0.62506024096385526</v>
      </c>
      <c r="E5787">
        <v>-1.1433597185576128E-2</v>
      </c>
      <c r="F5787">
        <v>5784</v>
      </c>
      <c r="G5787">
        <f t="shared" ca="1" si="183"/>
        <v>3.8935702182796322E-2</v>
      </c>
    </row>
    <row r="5788" spans="2:7" x14ac:dyDescent="0.35">
      <c r="B5788" s="191">
        <v>36648</v>
      </c>
      <c r="C5788" s="72">
        <v>20.75</v>
      </c>
      <c r="D5788" s="192">
        <f t="shared" si="182"/>
        <v>-0.94028605139716248</v>
      </c>
      <c r="E5788">
        <v>-1.1434016198189512E-2</v>
      </c>
      <c r="F5788">
        <v>5785</v>
      </c>
      <c r="G5788">
        <f t="shared" ca="1" si="183"/>
        <v>2.7616387381461015E-2</v>
      </c>
    </row>
    <row r="5789" spans="2:7" x14ac:dyDescent="0.35">
      <c r="B5789" s="191">
        <v>43980</v>
      </c>
      <c r="C5789" s="72">
        <v>347.49</v>
      </c>
      <c r="D5789" s="192">
        <f t="shared" si="182"/>
        <v>-0.55401398960405568</v>
      </c>
      <c r="E5789">
        <v>-1.1436374498591695E-2</v>
      </c>
      <c r="F5789">
        <v>5786</v>
      </c>
      <c r="G5789">
        <f t="shared" ca="1" si="183"/>
        <v>-1.9364889154533212E-2</v>
      </c>
    </row>
    <row r="5790" spans="2:7" x14ac:dyDescent="0.35">
      <c r="B5790" s="191">
        <v>44663</v>
      </c>
      <c r="C5790" s="72">
        <v>779.15</v>
      </c>
      <c r="D5790" s="192">
        <f t="shared" si="182"/>
        <v>2.1215945512820511</v>
      </c>
      <c r="E5790">
        <v>-1.1444231574406549E-2</v>
      </c>
      <c r="F5790">
        <v>5787</v>
      </c>
      <c r="G5790">
        <f t="shared" ca="1" si="183"/>
        <v>1.1293410451152021E-2</v>
      </c>
    </row>
    <row r="5791" spans="2:7" x14ac:dyDescent="0.35">
      <c r="B5791" s="191">
        <v>43654</v>
      </c>
      <c r="C5791" s="72">
        <v>249.6</v>
      </c>
      <c r="D5791" s="192">
        <f t="shared" si="182"/>
        <v>0.94135490394337729</v>
      </c>
      <c r="E5791">
        <v>-1.1445997861301516E-2</v>
      </c>
      <c r="F5791">
        <v>5788</v>
      </c>
      <c r="G5791">
        <f t="shared" ca="1" si="183"/>
        <v>-1.2254693305371366E-2</v>
      </c>
    </row>
    <row r="5792" spans="2:7" x14ac:dyDescent="0.35">
      <c r="B5792" s="191">
        <v>42089</v>
      </c>
      <c r="C5792" s="72">
        <v>128.57</v>
      </c>
      <c r="D5792" s="192">
        <f t="shared" si="182"/>
        <v>0.71403812824956647</v>
      </c>
      <c r="E5792">
        <v>-1.1456250961094927E-2</v>
      </c>
      <c r="F5792">
        <v>5789</v>
      </c>
      <c r="G5792">
        <f t="shared" ca="1" si="183"/>
        <v>-1.3104747322164403E-2</v>
      </c>
    </row>
    <row r="5793" spans="2:7" x14ac:dyDescent="0.35">
      <c r="B5793" s="191">
        <v>40161</v>
      </c>
      <c r="C5793" s="72">
        <v>75.010000000000005</v>
      </c>
      <c r="D5793" s="192">
        <f t="shared" si="182"/>
        <v>-0.36918677991758464</v>
      </c>
      <c r="E5793">
        <v>-1.1465471797574955E-2</v>
      </c>
      <c r="F5793">
        <v>5790</v>
      </c>
      <c r="G5793">
        <f t="shared" ca="1" si="183"/>
        <v>2.4021034122586944E-2</v>
      </c>
    </row>
    <row r="5794" spans="2:7" x14ac:dyDescent="0.35">
      <c r="B5794" s="191">
        <v>42383</v>
      </c>
      <c r="C5794" s="72">
        <v>118.91</v>
      </c>
      <c r="D5794" s="192">
        <f t="shared" si="182"/>
        <v>1.1922935103244838</v>
      </c>
      <c r="E5794">
        <v>-1.1472275334608151E-2</v>
      </c>
      <c r="F5794">
        <v>5791</v>
      </c>
      <c r="G5794">
        <f t="shared" ca="1" si="183"/>
        <v>-2.2694290560370735E-2</v>
      </c>
    </row>
    <row r="5795" spans="2:7" x14ac:dyDescent="0.35">
      <c r="B5795" s="191">
        <v>39955</v>
      </c>
      <c r="C5795" s="72">
        <v>54.24</v>
      </c>
      <c r="D5795" s="192">
        <f t="shared" si="182"/>
        <v>-0.83375731755907678</v>
      </c>
      <c r="E5795">
        <v>-1.1481683980317015E-2</v>
      </c>
      <c r="F5795">
        <v>5792</v>
      </c>
      <c r="G5795">
        <f t="shared" ca="1" si="183"/>
        <v>-2.0526916555766443E-2</v>
      </c>
    </row>
    <row r="5796" spans="2:7" x14ac:dyDescent="0.35">
      <c r="B5796" s="191">
        <v>43896</v>
      </c>
      <c r="C5796" s="72">
        <v>326.27</v>
      </c>
      <c r="D5796" s="192">
        <f t="shared" si="182"/>
        <v>30.584704743465633</v>
      </c>
      <c r="E5796">
        <v>-1.1482760710173956E-2</v>
      </c>
      <c r="F5796">
        <v>5793</v>
      </c>
      <c r="G5796">
        <f t="shared" ca="1" si="183"/>
        <v>3.0856239261021785E-2</v>
      </c>
    </row>
    <row r="5797" spans="2:7" x14ac:dyDescent="0.35">
      <c r="B5797" s="191">
        <v>37092</v>
      </c>
      <c r="C5797" s="72">
        <v>10.33</v>
      </c>
      <c r="D5797" s="192">
        <f t="shared" si="182"/>
        <v>-0.773365511189118</v>
      </c>
      <c r="E5797">
        <v>-1.1483253588516651E-2</v>
      </c>
      <c r="F5797">
        <v>5794</v>
      </c>
      <c r="G5797">
        <f t="shared" ca="1" si="183"/>
        <v>3.0600173281904966E-2</v>
      </c>
    </row>
    <row r="5798" spans="2:7" x14ac:dyDescent="0.35">
      <c r="B5798" s="191">
        <v>39738</v>
      </c>
      <c r="C5798" s="72">
        <v>45.58</v>
      </c>
      <c r="D5798" s="192">
        <f t="shared" si="182"/>
        <v>-0.50920641757295149</v>
      </c>
      <c r="E5798">
        <v>-1.1494252873563204E-2</v>
      </c>
      <c r="F5798">
        <v>5795</v>
      </c>
      <c r="G5798">
        <f t="shared" ca="1" si="183"/>
        <v>2.786396075719139E-2</v>
      </c>
    </row>
    <row r="5799" spans="2:7" x14ac:dyDescent="0.35">
      <c r="B5799" s="191">
        <v>40374</v>
      </c>
      <c r="C5799" s="72">
        <v>92.87</v>
      </c>
      <c r="D5799" s="192">
        <f t="shared" si="182"/>
        <v>-0.91929681254127704</v>
      </c>
      <c r="E5799">
        <v>-1.1495476317189945E-2</v>
      </c>
      <c r="F5799">
        <v>5796</v>
      </c>
      <c r="G5799">
        <f t="shared" ca="1" si="183"/>
        <v>-5.1579150971414215E-3</v>
      </c>
    </row>
    <row r="5800" spans="2:7" x14ac:dyDescent="0.35">
      <c r="B5800" s="191">
        <v>46139</v>
      </c>
      <c r="C5800" s="72">
        <v>1150.76</v>
      </c>
      <c r="D5800" s="192">
        <f t="shared" si="182"/>
        <v>-1.3916023993144844E-2</v>
      </c>
      <c r="E5800">
        <v>-1.1501954215522137E-2</v>
      </c>
      <c r="F5800">
        <v>5797</v>
      </c>
      <c r="G5800">
        <f t="shared" ca="1" si="183"/>
        <v>-4.7933057184459541E-3</v>
      </c>
    </row>
    <row r="5801" spans="2:7" x14ac:dyDescent="0.35">
      <c r="B5801" s="191">
        <v>45510</v>
      </c>
      <c r="C5801" s="72">
        <v>1167</v>
      </c>
      <c r="D5801" s="192">
        <f t="shared" si="182"/>
        <v>47.645268862025844</v>
      </c>
      <c r="E5801">
        <v>-1.1511193555764465E-2</v>
      </c>
      <c r="F5801">
        <v>5798</v>
      </c>
      <c r="G5801">
        <f t="shared" ca="1" si="183"/>
        <v>-6.7106034707000118E-3</v>
      </c>
    </row>
    <row r="5802" spans="2:7" x14ac:dyDescent="0.35">
      <c r="B5802" s="191">
        <v>36333</v>
      </c>
      <c r="C5802" s="72">
        <v>23.99</v>
      </c>
      <c r="D5802" s="192">
        <f t="shared" si="182"/>
        <v>-3.3830044301248474E-2</v>
      </c>
      <c r="E5802">
        <v>-1.1536876802637042E-2</v>
      </c>
      <c r="F5802">
        <v>5799</v>
      </c>
      <c r="G5802">
        <f t="shared" ca="1" si="183"/>
        <v>-9.7798411417928353E-4</v>
      </c>
    </row>
    <row r="5803" spans="2:7" x14ac:dyDescent="0.35">
      <c r="B5803" s="191">
        <v>36363</v>
      </c>
      <c r="C5803" s="72">
        <v>24.83</v>
      </c>
      <c r="D5803" s="192">
        <f t="shared" si="182"/>
        <v>1.2309074573225511</v>
      </c>
      <c r="E5803">
        <v>-1.1544585987261269E-2</v>
      </c>
      <c r="F5803">
        <v>5800</v>
      </c>
      <c r="G5803">
        <f t="shared" ca="1" si="183"/>
        <v>4.9098496883735092E-3</v>
      </c>
    </row>
    <row r="5804" spans="2:7" x14ac:dyDescent="0.35">
      <c r="B5804" s="191">
        <v>37362</v>
      </c>
      <c r="C5804" s="72">
        <v>11.13</v>
      </c>
      <c r="D5804" s="192">
        <f t="shared" si="182"/>
        <v>-0.34988317757009346</v>
      </c>
      <c r="E5804">
        <v>-1.1545293072824037E-2</v>
      </c>
      <c r="F5804">
        <v>5801</v>
      </c>
      <c r="G5804">
        <f t="shared" ca="1" si="183"/>
        <v>-6.4677904851680986E-3</v>
      </c>
    </row>
    <row r="5805" spans="2:7" x14ac:dyDescent="0.35">
      <c r="B5805" s="191">
        <v>35998</v>
      </c>
      <c r="C5805" s="72">
        <v>17.12</v>
      </c>
      <c r="D5805" s="192">
        <f t="shared" si="182"/>
        <v>-0.81118341237454505</v>
      </c>
      <c r="E5805">
        <v>-1.1547344110854452E-2</v>
      </c>
      <c r="F5805">
        <v>5802</v>
      </c>
      <c r="G5805">
        <f t="shared" ca="1" si="183"/>
        <v>-8.5068350677763773E-3</v>
      </c>
    </row>
    <row r="5806" spans="2:7" x14ac:dyDescent="0.35">
      <c r="B5806" s="191">
        <v>40549</v>
      </c>
      <c r="C5806" s="72">
        <v>90.67</v>
      </c>
      <c r="D5806" s="192">
        <f t="shared" si="182"/>
        <v>-0.54292483742501385</v>
      </c>
      <c r="E5806">
        <v>-1.1555652458301591E-2</v>
      </c>
      <c r="F5806">
        <v>5803</v>
      </c>
      <c r="G5806">
        <f t="shared" ca="1" si="183"/>
        <v>1.1982568365256517E-2</v>
      </c>
    </row>
    <row r="5807" spans="2:7" x14ac:dyDescent="0.35">
      <c r="B5807" s="191">
        <v>42998</v>
      </c>
      <c r="C5807" s="72">
        <v>198.37</v>
      </c>
      <c r="D5807" s="192">
        <f t="shared" si="182"/>
        <v>1.4703611457036114</v>
      </c>
      <c r="E5807">
        <v>-1.1560117594299646E-2</v>
      </c>
      <c r="F5807">
        <v>5804</v>
      </c>
      <c r="G5807">
        <f t="shared" ca="1" si="183"/>
        <v>-1.3965913636172026E-2</v>
      </c>
    </row>
    <row r="5808" spans="2:7" x14ac:dyDescent="0.35">
      <c r="B5808" s="191">
        <v>40575</v>
      </c>
      <c r="C5808" s="72">
        <v>80.3</v>
      </c>
      <c r="D5808" s="192">
        <f t="shared" si="182"/>
        <v>-0.93025033441620486</v>
      </c>
      <c r="E5808">
        <v>-1.1570654849827666E-2</v>
      </c>
      <c r="F5808">
        <v>5805</v>
      </c>
      <c r="G5808">
        <f t="shared" ca="1" si="183"/>
        <v>-6.6139184224121789E-3</v>
      </c>
    </row>
    <row r="5809" spans="2:7" x14ac:dyDescent="0.35">
      <c r="B5809" s="191">
        <v>45953</v>
      </c>
      <c r="C5809" s="72">
        <v>1151.26</v>
      </c>
      <c r="D5809" s="192">
        <f t="shared" si="182"/>
        <v>0.5814662692143906</v>
      </c>
      <c r="E5809">
        <v>-1.157339835499771E-2</v>
      </c>
      <c r="F5809">
        <v>5806</v>
      </c>
      <c r="G5809">
        <f t="shared" ca="1" si="183"/>
        <v>1.0833523718721998E-2</v>
      </c>
    </row>
    <row r="5810" spans="2:7" x14ac:dyDescent="0.35">
      <c r="B5810" s="191">
        <v>44412</v>
      </c>
      <c r="C5810" s="72">
        <v>727.97</v>
      </c>
      <c r="D5810" s="192">
        <f t="shared" si="182"/>
        <v>2.5739113358535031</v>
      </c>
      <c r="E5810">
        <v>-1.1595226134064607E-2</v>
      </c>
      <c r="F5810">
        <v>5807</v>
      </c>
      <c r="G5810">
        <f t="shared" ca="1" si="183"/>
        <v>1.1253006505170077E-2</v>
      </c>
    </row>
    <row r="5811" spans="2:7" x14ac:dyDescent="0.35">
      <c r="B5811" s="191">
        <v>43418</v>
      </c>
      <c r="C5811" s="72">
        <v>203.69</v>
      </c>
      <c r="D5811" s="192">
        <f t="shared" si="182"/>
        <v>0.82452525976352553</v>
      </c>
      <c r="E5811">
        <v>-1.1597437888198781E-2</v>
      </c>
      <c r="F5811">
        <v>5808</v>
      </c>
      <c r="G5811">
        <f t="shared" ca="1" si="183"/>
        <v>-1.8332945995256547E-2</v>
      </c>
    </row>
    <row r="5812" spans="2:7" x14ac:dyDescent="0.35">
      <c r="B5812" s="191">
        <v>41331</v>
      </c>
      <c r="C5812" s="72">
        <v>111.64</v>
      </c>
      <c r="D5812" s="192">
        <f t="shared" si="182"/>
        <v>2.27678309363076</v>
      </c>
      <c r="E5812">
        <v>-1.1598052235502476E-2</v>
      </c>
      <c r="F5812">
        <v>5809</v>
      </c>
      <c r="G5812">
        <f t="shared" ca="1" si="183"/>
        <v>1.9688583986780216E-3</v>
      </c>
    </row>
    <row r="5813" spans="2:7" x14ac:dyDescent="0.35">
      <c r="B5813" s="191">
        <v>38350</v>
      </c>
      <c r="C5813" s="72">
        <v>34.07</v>
      </c>
      <c r="D5813" s="192">
        <f t="shared" si="182"/>
        <v>-0.96717789637964591</v>
      </c>
      <c r="E5813">
        <v>-1.1604293588627801E-2</v>
      </c>
      <c r="F5813">
        <v>5810</v>
      </c>
      <c r="G5813">
        <f t="shared" ca="1" si="183"/>
        <v>2.1069766251476718E-2</v>
      </c>
    </row>
    <row r="5814" spans="2:7" x14ac:dyDescent="0.35">
      <c r="B5814" s="191">
        <v>45881</v>
      </c>
      <c r="C5814" s="72">
        <v>1038.02</v>
      </c>
      <c r="D5814" s="192">
        <f t="shared" si="182"/>
        <v>9.7902286902286892</v>
      </c>
      <c r="E5814">
        <v>-1.1607202369049996E-2</v>
      </c>
      <c r="F5814">
        <v>5811</v>
      </c>
      <c r="G5814">
        <f t="shared" ca="1" si="183"/>
        <v>4.6723970565365425E-2</v>
      </c>
    </row>
    <row r="5815" spans="2:7" x14ac:dyDescent="0.35">
      <c r="B5815" s="191">
        <v>40371</v>
      </c>
      <c r="C5815" s="72">
        <v>96.2</v>
      </c>
      <c r="D5815" s="192">
        <f t="shared" si="182"/>
        <v>3.5228020686412789</v>
      </c>
      <c r="E5815">
        <v>-1.1609986643378201E-2</v>
      </c>
      <c r="F5815">
        <v>5812</v>
      </c>
      <c r="G5815">
        <f t="shared" ca="1" si="183"/>
        <v>-1.150491066860496E-2</v>
      </c>
    </row>
    <row r="5816" spans="2:7" x14ac:dyDescent="0.35">
      <c r="B5816" s="191">
        <v>36693</v>
      </c>
      <c r="C5816" s="72">
        <v>21.27</v>
      </c>
      <c r="D5816" s="192">
        <f t="shared" si="182"/>
        <v>-0.44435736677115989</v>
      </c>
      <c r="E5816">
        <v>-1.1617100371747235E-2</v>
      </c>
      <c r="F5816">
        <v>5813</v>
      </c>
      <c r="G5816">
        <f t="shared" ca="1" si="183"/>
        <v>-4.0694530236117374E-3</v>
      </c>
    </row>
    <row r="5817" spans="2:7" x14ac:dyDescent="0.35">
      <c r="B5817" s="191">
        <v>38400</v>
      </c>
      <c r="C5817" s="72">
        <v>38.28</v>
      </c>
      <c r="D5817" s="192">
        <f t="shared" si="182"/>
        <v>-0.28448598130841118</v>
      </c>
      <c r="E5817">
        <v>-1.1618900077459249E-2</v>
      </c>
      <c r="F5817">
        <v>5814</v>
      </c>
      <c r="G5817">
        <f t="shared" ca="1" si="183"/>
        <v>3.9586557627969532E-2</v>
      </c>
    </row>
    <row r="5818" spans="2:7" x14ac:dyDescent="0.35">
      <c r="B5818" s="191">
        <v>38919</v>
      </c>
      <c r="C5818" s="72">
        <v>53.5</v>
      </c>
      <c r="D5818" s="192">
        <f t="shared" si="182"/>
        <v>-0.79738685854951719</v>
      </c>
      <c r="E5818">
        <v>-1.1638647699981575E-2</v>
      </c>
      <c r="F5818">
        <v>5815</v>
      </c>
      <c r="G5818">
        <f t="shared" ca="1" si="183"/>
        <v>-3.6629135893693995E-3</v>
      </c>
    </row>
    <row r="5819" spans="2:7" x14ac:dyDescent="0.35">
      <c r="B5819" s="191">
        <v>43082</v>
      </c>
      <c r="C5819" s="72">
        <v>264.05</v>
      </c>
      <c r="D5819" s="192">
        <f t="shared" si="182"/>
        <v>-0.14505423344665702</v>
      </c>
      <c r="E5819">
        <v>-1.1640964216200089E-2</v>
      </c>
      <c r="F5819">
        <v>5816</v>
      </c>
      <c r="G5819">
        <f t="shared" ca="1" si="183"/>
        <v>4.4133153454265781E-3</v>
      </c>
    </row>
    <row r="5820" spans="2:7" x14ac:dyDescent="0.35">
      <c r="B5820" s="191">
        <v>43945</v>
      </c>
      <c r="C5820" s="72">
        <v>308.85000000000002</v>
      </c>
      <c r="D5820" s="192">
        <f t="shared" si="182"/>
        <v>-0.70880239859704697</v>
      </c>
      <c r="E5820">
        <v>-1.1648372747927849E-2</v>
      </c>
      <c r="F5820">
        <v>5817</v>
      </c>
      <c r="G5820">
        <f t="shared" ca="1" si="183"/>
        <v>2.4924957378990972E-2</v>
      </c>
    </row>
    <row r="5821" spans="2:7" x14ac:dyDescent="0.35">
      <c r="B5821" s="191">
        <v>45294</v>
      </c>
      <c r="C5821" s="72">
        <v>1060.6199999999999</v>
      </c>
      <c r="D5821" s="192">
        <f t="shared" si="182"/>
        <v>4.8818766637089617</v>
      </c>
      <c r="E5821">
        <v>-1.1657487909200404E-2</v>
      </c>
      <c r="F5821">
        <v>5818</v>
      </c>
      <c r="G5821">
        <f t="shared" ca="1" si="183"/>
        <v>-2.7856481435743218E-2</v>
      </c>
    </row>
    <row r="5822" spans="2:7" x14ac:dyDescent="0.35">
      <c r="B5822" s="191">
        <v>42971</v>
      </c>
      <c r="C5822" s="72">
        <v>180.32</v>
      </c>
      <c r="D5822" s="192">
        <f t="shared" si="182"/>
        <v>1.8491072839311107</v>
      </c>
      <c r="E5822">
        <v>-1.1674431351055059E-2</v>
      </c>
      <c r="F5822">
        <v>5819</v>
      </c>
      <c r="G5822">
        <f t="shared" ca="1" si="183"/>
        <v>5.5166584730389811E-3</v>
      </c>
    </row>
    <row r="5823" spans="2:7" x14ac:dyDescent="0.35">
      <c r="B5823" s="191">
        <v>38805</v>
      </c>
      <c r="C5823" s="72">
        <v>63.29</v>
      </c>
      <c r="D5823" s="192">
        <f t="shared" si="182"/>
        <v>4.0031620553359684</v>
      </c>
      <c r="E5823">
        <v>-1.1711430356027619E-2</v>
      </c>
      <c r="F5823">
        <v>5820</v>
      </c>
      <c r="G5823">
        <f t="shared" ca="1" si="183"/>
        <v>1.2779546090836004E-3</v>
      </c>
    </row>
    <row r="5824" spans="2:7" x14ac:dyDescent="0.35">
      <c r="B5824" s="191">
        <v>36865</v>
      </c>
      <c r="C5824" s="72">
        <v>12.65</v>
      </c>
      <c r="D5824" s="192">
        <f t="shared" si="182"/>
        <v>-0.81690548559849474</v>
      </c>
      <c r="E5824">
        <v>-1.171875E-2</v>
      </c>
      <c r="F5824">
        <v>5821</v>
      </c>
      <c r="G5824">
        <f t="shared" ca="1" si="183"/>
        <v>-1.8880022261695308E-3</v>
      </c>
    </row>
    <row r="5825" spans="2:7" x14ac:dyDescent="0.35">
      <c r="B5825" s="191">
        <v>40107</v>
      </c>
      <c r="C5825" s="72">
        <v>69.09</v>
      </c>
      <c r="D5825" s="192">
        <f t="shared" si="182"/>
        <v>-0.47081801470588236</v>
      </c>
      <c r="E5825">
        <v>-1.1729366328136037E-2</v>
      </c>
      <c r="F5825">
        <v>5822</v>
      </c>
      <c r="G5825">
        <f t="shared" ca="1" si="183"/>
        <v>-3.0668499959338971E-2</v>
      </c>
    </row>
    <row r="5826" spans="2:7" x14ac:dyDescent="0.35">
      <c r="B5826" s="191">
        <v>41480</v>
      </c>
      <c r="C5826" s="72">
        <v>130.56</v>
      </c>
      <c r="D5826" s="192">
        <f t="shared" si="182"/>
        <v>7.6178217821782184</v>
      </c>
      <c r="E5826">
        <v>-1.1732647036560517E-2</v>
      </c>
      <c r="F5826">
        <v>5823</v>
      </c>
      <c r="G5826">
        <f t="shared" ca="1" si="183"/>
        <v>1.7178785736507714E-2</v>
      </c>
    </row>
    <row r="5827" spans="2:7" x14ac:dyDescent="0.35">
      <c r="B5827" s="191">
        <v>37803</v>
      </c>
      <c r="C5827" s="72">
        <v>15.15</v>
      </c>
      <c r="D5827" s="192">
        <f t="shared" si="182"/>
        <v>-0.87323236549242744</v>
      </c>
      <c r="E5827">
        <v>-1.1741682974559686E-2</v>
      </c>
      <c r="F5827">
        <v>5824</v>
      </c>
      <c r="G5827">
        <f t="shared" ca="1" si="183"/>
        <v>-1.9815317888716684E-3</v>
      </c>
    </row>
    <row r="5828" spans="2:7" x14ac:dyDescent="0.35">
      <c r="B5828" s="191">
        <v>41687</v>
      </c>
      <c r="C5828" s="72">
        <v>119.51</v>
      </c>
      <c r="D5828" s="192">
        <f t="shared" ref="D5828:D5891" si="184">C5828/C5829-1</f>
        <v>9.9241316270566742</v>
      </c>
      <c r="E5828">
        <v>-1.1742330273712076E-2</v>
      </c>
      <c r="F5828">
        <v>5825</v>
      </c>
      <c r="G5828">
        <f t="shared" ca="1" si="183"/>
        <v>-2.692237927652474E-2</v>
      </c>
    </row>
    <row r="5829" spans="2:7" x14ac:dyDescent="0.35">
      <c r="B5829" s="191">
        <v>35397</v>
      </c>
      <c r="C5829" s="72">
        <v>10.94</v>
      </c>
      <c r="D5829" s="192">
        <f t="shared" si="184"/>
        <v>-0.81935270805812421</v>
      </c>
      <c r="E5829">
        <v>-1.1743450767841113E-2</v>
      </c>
      <c r="F5829">
        <v>5826</v>
      </c>
      <c r="G5829">
        <f t="shared" ref="G5829:G5892" ca="1" si="185">_xlfn.NORM.INV(RAND(),M$5,M$6)</f>
        <v>-1.7751810024386805E-2</v>
      </c>
    </row>
    <row r="5830" spans="2:7" x14ac:dyDescent="0.35">
      <c r="B5830" s="191">
        <v>39258</v>
      </c>
      <c r="C5830" s="72">
        <v>60.56</v>
      </c>
      <c r="D5830" s="192">
        <f t="shared" si="184"/>
        <v>-0.49983481995374957</v>
      </c>
      <c r="E5830">
        <v>-1.1749347258485643E-2</v>
      </c>
      <c r="F5830">
        <v>5827</v>
      </c>
      <c r="G5830">
        <f t="shared" ca="1" si="185"/>
        <v>6.8754600243559659E-3</v>
      </c>
    </row>
    <row r="5831" spans="2:7" x14ac:dyDescent="0.35">
      <c r="B5831" s="191">
        <v>41423</v>
      </c>
      <c r="C5831" s="72">
        <v>121.08</v>
      </c>
      <c r="D5831" s="192">
        <f t="shared" si="184"/>
        <v>-0.83561420658194852</v>
      </c>
      <c r="E5831">
        <v>-1.175318315377083E-2</v>
      </c>
      <c r="F5831">
        <v>5828</v>
      </c>
      <c r="G5831">
        <f t="shared" ca="1" si="185"/>
        <v>-3.6914380183265545E-4</v>
      </c>
    </row>
    <row r="5832" spans="2:7" x14ac:dyDescent="0.35">
      <c r="B5832" s="191">
        <v>44855</v>
      </c>
      <c r="C5832" s="72">
        <v>736.56</v>
      </c>
      <c r="D5832" s="192">
        <f t="shared" si="184"/>
        <v>12.688162051663259</v>
      </c>
      <c r="E5832">
        <v>-1.175334084688473E-2</v>
      </c>
      <c r="F5832">
        <v>5829</v>
      </c>
      <c r="G5832">
        <f t="shared" ca="1" si="185"/>
        <v>2.3306888950072786E-2</v>
      </c>
    </row>
    <row r="5833" spans="2:7" x14ac:dyDescent="0.35">
      <c r="B5833" s="191">
        <v>39001</v>
      </c>
      <c r="C5833" s="72">
        <v>53.81</v>
      </c>
      <c r="D5833" s="192">
        <f t="shared" si="184"/>
        <v>-0.56460878711869888</v>
      </c>
      <c r="E5833">
        <v>-1.1753902662993587E-2</v>
      </c>
      <c r="F5833">
        <v>5830</v>
      </c>
      <c r="G5833">
        <f t="shared" ca="1" si="185"/>
        <v>3.7587235603252491E-3</v>
      </c>
    </row>
    <row r="5834" spans="2:7" x14ac:dyDescent="0.35">
      <c r="B5834" s="191">
        <v>41599</v>
      </c>
      <c r="C5834" s="72">
        <v>123.59</v>
      </c>
      <c r="D5834" s="192">
        <f t="shared" si="184"/>
        <v>-0.53626505572023553</v>
      </c>
      <c r="E5834">
        <v>-1.1754357908204005E-2</v>
      </c>
      <c r="F5834">
        <v>5831</v>
      </c>
      <c r="G5834">
        <f t="shared" ca="1" si="185"/>
        <v>2.8965082242939276E-2</v>
      </c>
    </row>
    <row r="5835" spans="2:7" x14ac:dyDescent="0.35">
      <c r="B5835" s="191">
        <v>43920</v>
      </c>
      <c r="C5835" s="72">
        <v>266.51</v>
      </c>
      <c r="D5835" s="192">
        <f t="shared" si="184"/>
        <v>23.405677655677653</v>
      </c>
      <c r="E5835">
        <v>-1.1754672204093763E-2</v>
      </c>
      <c r="F5835">
        <v>5832</v>
      </c>
      <c r="G5835">
        <f t="shared" ca="1" si="185"/>
        <v>4.335367632617039E-2</v>
      </c>
    </row>
    <row r="5836" spans="2:7" x14ac:dyDescent="0.35">
      <c r="B5836" s="191">
        <v>37502</v>
      </c>
      <c r="C5836" s="72">
        <v>10.92</v>
      </c>
      <c r="D5836" s="192">
        <f t="shared" si="184"/>
        <v>-0.70446549391069013</v>
      </c>
      <c r="E5836">
        <v>-1.176470588235301E-2</v>
      </c>
      <c r="F5836">
        <v>5833</v>
      </c>
      <c r="G5836">
        <f t="shared" ca="1" si="185"/>
        <v>-3.3416277416570832E-3</v>
      </c>
    </row>
    <row r="5837" spans="2:7" x14ac:dyDescent="0.35">
      <c r="B5837" s="191">
        <v>36459</v>
      </c>
      <c r="C5837" s="72">
        <v>36.950000000000003</v>
      </c>
      <c r="D5837" s="192">
        <f t="shared" si="184"/>
        <v>-0.70061578350348408</v>
      </c>
      <c r="E5837">
        <v>-1.1767852366942999E-2</v>
      </c>
      <c r="F5837">
        <v>5834</v>
      </c>
      <c r="G5837">
        <f t="shared" ca="1" si="185"/>
        <v>-7.5203878959717897E-3</v>
      </c>
    </row>
    <row r="5838" spans="2:7" x14ac:dyDescent="0.35">
      <c r="B5838" s="191">
        <v>41624</v>
      </c>
      <c r="C5838" s="72">
        <v>123.42</v>
      </c>
      <c r="D5838" s="192">
        <f t="shared" si="184"/>
        <v>1.0140339425587466</v>
      </c>
      <c r="E5838">
        <v>-1.1770357914965168E-2</v>
      </c>
      <c r="F5838">
        <v>5835</v>
      </c>
      <c r="G5838">
        <f t="shared" ca="1" si="185"/>
        <v>3.4261182613638695E-3</v>
      </c>
    </row>
    <row r="5839" spans="2:7" x14ac:dyDescent="0.35">
      <c r="B5839" s="191">
        <v>39255</v>
      </c>
      <c r="C5839" s="72">
        <v>61.28</v>
      </c>
      <c r="D5839" s="192">
        <f t="shared" si="184"/>
        <v>-0.91737788024646416</v>
      </c>
      <c r="E5839">
        <v>-1.1772294791162707E-2</v>
      </c>
      <c r="F5839">
        <v>5836</v>
      </c>
      <c r="G5839">
        <f t="shared" ca="1" si="185"/>
        <v>1.0146696144769349E-2</v>
      </c>
    </row>
    <row r="5840" spans="2:7" x14ac:dyDescent="0.35">
      <c r="B5840" s="191">
        <v>44925</v>
      </c>
      <c r="C5840" s="72">
        <v>741.69</v>
      </c>
      <c r="D5840" s="192">
        <f t="shared" si="184"/>
        <v>6.8518949820029649</v>
      </c>
      <c r="E5840">
        <v>-1.1791510112718728E-2</v>
      </c>
      <c r="F5840">
        <v>5837</v>
      </c>
      <c r="G5840">
        <f t="shared" ca="1" si="185"/>
        <v>-5.7171680534449359E-3</v>
      </c>
    </row>
    <row r="5841" spans="2:7" x14ac:dyDescent="0.35">
      <c r="B5841" s="191">
        <v>40353</v>
      </c>
      <c r="C5841" s="72">
        <v>94.46</v>
      </c>
      <c r="D5841" s="192">
        <f t="shared" si="184"/>
        <v>1.0926007975188301</v>
      </c>
      <c r="E5841">
        <v>-1.1821320221780618E-2</v>
      </c>
      <c r="F5841">
        <v>5838</v>
      </c>
      <c r="G5841">
        <f t="shared" ca="1" si="185"/>
        <v>3.074971527112157E-2</v>
      </c>
    </row>
    <row r="5842" spans="2:7" x14ac:dyDescent="0.35">
      <c r="B5842" s="191">
        <v>38538</v>
      </c>
      <c r="C5842" s="72">
        <v>45.14</v>
      </c>
      <c r="D5842" s="192">
        <f t="shared" si="184"/>
        <v>-0.50902762671307378</v>
      </c>
      <c r="E5842">
        <v>-1.1821366024518332E-2</v>
      </c>
      <c r="F5842">
        <v>5839</v>
      </c>
      <c r="G5842">
        <f t="shared" ca="1" si="185"/>
        <v>-1.2186744499783962E-2</v>
      </c>
    </row>
    <row r="5843" spans="2:7" x14ac:dyDescent="0.35">
      <c r="B5843" s="191">
        <v>40402</v>
      </c>
      <c r="C5843" s="72">
        <v>91.94</v>
      </c>
      <c r="D5843" s="192">
        <f t="shared" si="184"/>
        <v>2.5484368969509839</v>
      </c>
      <c r="E5843">
        <v>-1.1822871883061192E-2</v>
      </c>
      <c r="F5843">
        <v>5840</v>
      </c>
      <c r="G5843">
        <f t="shared" ca="1" si="185"/>
        <v>4.624871434179393E-3</v>
      </c>
    </row>
    <row r="5844" spans="2:7" x14ac:dyDescent="0.35">
      <c r="B5844" s="191">
        <v>38055</v>
      </c>
      <c r="C5844" s="72">
        <v>25.91</v>
      </c>
      <c r="D5844" s="192">
        <f t="shared" si="184"/>
        <v>1.2145299145299147</v>
      </c>
      <c r="E5844">
        <v>-1.1823035850495711E-2</v>
      </c>
      <c r="F5844">
        <v>5841</v>
      </c>
      <c r="G5844">
        <f t="shared" ca="1" si="185"/>
        <v>2.2989228155841875E-2</v>
      </c>
    </row>
    <row r="5845" spans="2:7" x14ac:dyDescent="0.35">
      <c r="B5845" s="191">
        <v>37070</v>
      </c>
      <c r="C5845" s="72">
        <v>11.7</v>
      </c>
      <c r="D5845" s="192">
        <f t="shared" si="184"/>
        <v>-0.97511485451761104</v>
      </c>
      <c r="E5845">
        <v>-1.1824324324324342E-2</v>
      </c>
      <c r="F5845">
        <v>5842</v>
      </c>
      <c r="G5845">
        <f t="shared" ca="1" si="185"/>
        <v>-5.5330973918367348E-3</v>
      </c>
    </row>
    <row r="5846" spans="2:7" x14ac:dyDescent="0.35">
      <c r="B5846" s="191">
        <v>44132</v>
      </c>
      <c r="C5846" s="72">
        <v>470.16</v>
      </c>
      <c r="D5846" s="192">
        <f t="shared" si="184"/>
        <v>2.753472776624621</v>
      </c>
      <c r="E5846">
        <v>-1.1832951512221745E-2</v>
      </c>
      <c r="F5846">
        <v>5843</v>
      </c>
      <c r="G5846">
        <f t="shared" ca="1" si="185"/>
        <v>2.3125441328457224E-3</v>
      </c>
    </row>
    <row r="5847" spans="2:7" x14ac:dyDescent="0.35">
      <c r="B5847" s="191">
        <v>42360</v>
      </c>
      <c r="C5847" s="72">
        <v>125.26</v>
      </c>
      <c r="D5847" s="192">
        <f t="shared" si="184"/>
        <v>0.87683548097093222</v>
      </c>
      <c r="E5847">
        <v>-1.1833385926159679E-2</v>
      </c>
      <c r="F5847">
        <v>5844</v>
      </c>
      <c r="G5847">
        <f t="shared" ca="1" si="185"/>
        <v>-8.628232085434456E-3</v>
      </c>
    </row>
    <row r="5848" spans="2:7" x14ac:dyDescent="0.35">
      <c r="B5848" s="191">
        <v>39443</v>
      </c>
      <c r="C5848" s="72">
        <v>66.739999999999995</v>
      </c>
      <c r="D5848" s="192">
        <f t="shared" si="184"/>
        <v>1.1060271378983906</v>
      </c>
      <c r="E5848">
        <v>-1.1844832691738416E-2</v>
      </c>
      <c r="F5848">
        <v>5845</v>
      </c>
      <c r="G5848">
        <f t="shared" ca="1" si="185"/>
        <v>-3.1249073160607349E-2</v>
      </c>
    </row>
    <row r="5849" spans="2:7" x14ac:dyDescent="0.35">
      <c r="B5849" s="191">
        <v>36489</v>
      </c>
      <c r="C5849" s="72">
        <v>31.69</v>
      </c>
      <c r="D5849" s="192">
        <f t="shared" si="184"/>
        <v>0.35717344753747327</v>
      </c>
      <c r="E5849">
        <v>-1.1849080137199874E-2</v>
      </c>
      <c r="F5849">
        <v>5846</v>
      </c>
      <c r="G5849">
        <f t="shared" ca="1" si="185"/>
        <v>-9.8952217003121269E-3</v>
      </c>
    </row>
    <row r="5850" spans="2:7" x14ac:dyDescent="0.35">
      <c r="B5850" s="191">
        <v>38159</v>
      </c>
      <c r="C5850" s="72">
        <v>23.35</v>
      </c>
      <c r="D5850" s="192">
        <f t="shared" si="184"/>
        <v>-0.83127393597803301</v>
      </c>
      <c r="E5850">
        <v>-1.1849344054168376E-2</v>
      </c>
      <c r="F5850">
        <v>5847</v>
      </c>
      <c r="G5850">
        <f t="shared" ca="1" si="185"/>
        <v>-2.3117070827730672E-2</v>
      </c>
    </row>
    <row r="5851" spans="2:7" x14ac:dyDescent="0.35">
      <c r="B5851" s="191">
        <v>42039</v>
      </c>
      <c r="C5851" s="72">
        <v>138.38999999999999</v>
      </c>
      <c r="D5851" s="192">
        <f t="shared" si="184"/>
        <v>-0.30523620663687945</v>
      </c>
      <c r="E5851">
        <v>-1.1852909675116208E-2</v>
      </c>
      <c r="F5851">
        <v>5848</v>
      </c>
      <c r="G5851">
        <f t="shared" ca="1" si="185"/>
        <v>-3.4810258893773982E-2</v>
      </c>
    </row>
    <row r="5852" spans="2:7" x14ac:dyDescent="0.35">
      <c r="B5852" s="191">
        <v>43474</v>
      </c>
      <c r="C5852" s="72">
        <v>199.19</v>
      </c>
      <c r="D5852" s="192">
        <f t="shared" si="184"/>
        <v>2.8557878435927218</v>
      </c>
      <c r="E5852">
        <v>-1.1856334953864511E-2</v>
      </c>
      <c r="F5852">
        <v>5849</v>
      </c>
      <c r="G5852">
        <f t="shared" ca="1" si="185"/>
        <v>2.5496602891067425E-3</v>
      </c>
    </row>
    <row r="5853" spans="2:7" x14ac:dyDescent="0.35">
      <c r="B5853" s="191">
        <v>39041</v>
      </c>
      <c r="C5853" s="72">
        <v>51.66</v>
      </c>
      <c r="D5853" s="192">
        <f t="shared" si="184"/>
        <v>-0.85602006688963206</v>
      </c>
      <c r="E5853">
        <v>-1.1859219586840219E-2</v>
      </c>
      <c r="F5853">
        <v>5850</v>
      </c>
      <c r="G5853">
        <f t="shared" ca="1" si="185"/>
        <v>1.7887738420815962E-2</v>
      </c>
    </row>
    <row r="5854" spans="2:7" x14ac:dyDescent="0.35">
      <c r="B5854" s="191">
        <v>43864</v>
      </c>
      <c r="C5854" s="72">
        <v>358.8</v>
      </c>
      <c r="D5854" s="192">
        <f t="shared" si="184"/>
        <v>2.6883223684210527</v>
      </c>
      <c r="E5854">
        <v>-1.1869681363774087E-2</v>
      </c>
      <c r="F5854">
        <v>5851</v>
      </c>
      <c r="G5854">
        <f t="shared" ca="1" si="185"/>
        <v>-1.4472925807317495E-2</v>
      </c>
    </row>
    <row r="5855" spans="2:7" x14ac:dyDescent="0.35">
      <c r="B5855" s="191">
        <v>40980</v>
      </c>
      <c r="C5855" s="72">
        <v>97.28</v>
      </c>
      <c r="D5855" s="192">
        <f t="shared" si="184"/>
        <v>9.0239601701069816E-3</v>
      </c>
      <c r="E5855">
        <v>-1.1884205180294538E-2</v>
      </c>
      <c r="F5855">
        <v>5852</v>
      </c>
      <c r="G5855">
        <f t="shared" ca="1" si="185"/>
        <v>6.6754783989873305E-3</v>
      </c>
    </row>
    <row r="5856" spans="2:7" x14ac:dyDescent="0.35">
      <c r="B5856" s="191">
        <v>41088</v>
      </c>
      <c r="C5856" s="72">
        <v>96.41</v>
      </c>
      <c r="D5856" s="192">
        <f t="shared" si="184"/>
        <v>5.4445187165775399</v>
      </c>
      <c r="E5856">
        <v>-1.1888900276724401E-2</v>
      </c>
      <c r="F5856">
        <v>5853</v>
      </c>
      <c r="G5856">
        <f t="shared" ca="1" si="185"/>
        <v>1.1637202149781347E-3</v>
      </c>
    </row>
    <row r="5857" spans="2:7" x14ac:dyDescent="0.35">
      <c r="B5857" s="191">
        <v>37812</v>
      </c>
      <c r="C5857" s="72">
        <v>14.96</v>
      </c>
      <c r="D5857" s="192">
        <f t="shared" si="184"/>
        <v>-0.91842966194111231</v>
      </c>
      <c r="E5857">
        <v>-1.1889035667106973E-2</v>
      </c>
      <c r="F5857">
        <v>5854</v>
      </c>
      <c r="G5857">
        <f t="shared" ca="1" si="185"/>
        <v>3.1004512693993212E-3</v>
      </c>
    </row>
    <row r="5858" spans="2:7" x14ac:dyDescent="0.35">
      <c r="B5858" s="191">
        <v>43546</v>
      </c>
      <c r="C5858" s="72">
        <v>183.4</v>
      </c>
      <c r="D5858" s="192">
        <f t="shared" si="184"/>
        <v>3.250289687137891</v>
      </c>
      <c r="E5858">
        <v>-1.1906686062173377E-2</v>
      </c>
      <c r="F5858">
        <v>5855</v>
      </c>
      <c r="G5858">
        <f t="shared" ca="1" si="185"/>
        <v>-1.6010664213277199E-2</v>
      </c>
    </row>
    <row r="5859" spans="2:7" x14ac:dyDescent="0.35">
      <c r="B5859" s="191">
        <v>39798</v>
      </c>
      <c r="C5859" s="72">
        <v>43.15</v>
      </c>
      <c r="D5859" s="192">
        <f t="shared" si="184"/>
        <v>0.33343634116192833</v>
      </c>
      <c r="E5859">
        <v>-1.1907487978016995E-2</v>
      </c>
      <c r="F5859">
        <v>5856</v>
      </c>
      <c r="G5859">
        <f t="shared" ca="1" si="185"/>
        <v>4.1080037724307988E-2</v>
      </c>
    </row>
    <row r="5860" spans="2:7" x14ac:dyDescent="0.35">
      <c r="B5860" s="191">
        <v>36476</v>
      </c>
      <c r="C5860" s="72">
        <v>32.36</v>
      </c>
      <c r="D5860" s="192">
        <f t="shared" si="184"/>
        <v>-0.57582907327303712</v>
      </c>
      <c r="E5860">
        <v>-1.190839694656487E-2</v>
      </c>
      <c r="F5860">
        <v>5857</v>
      </c>
      <c r="G5860">
        <f t="shared" ca="1" si="185"/>
        <v>-4.3225494938491822E-3</v>
      </c>
    </row>
    <row r="5861" spans="2:7" x14ac:dyDescent="0.35">
      <c r="B5861" s="191">
        <v>40791</v>
      </c>
      <c r="C5861" s="72">
        <v>76.290000000000006</v>
      </c>
      <c r="D5861" s="192">
        <f t="shared" si="184"/>
        <v>0.21133693235947937</v>
      </c>
      <c r="E5861">
        <v>-1.1915554979924692E-2</v>
      </c>
      <c r="F5861">
        <v>5858</v>
      </c>
      <c r="G5861">
        <f t="shared" ca="1" si="185"/>
        <v>3.3433448386889657E-2</v>
      </c>
    </row>
    <row r="5862" spans="2:7" x14ac:dyDescent="0.35">
      <c r="B5862" s="191">
        <v>39279</v>
      </c>
      <c r="C5862" s="72">
        <v>62.98</v>
      </c>
      <c r="D5862" s="192">
        <f t="shared" si="184"/>
        <v>-0.47168861672678464</v>
      </c>
      <c r="E5862">
        <v>-1.1923438970819045E-2</v>
      </c>
      <c r="F5862">
        <v>5859</v>
      </c>
      <c r="G5862">
        <f t="shared" ca="1" si="185"/>
        <v>-3.6927633046834247E-3</v>
      </c>
    </row>
    <row r="5863" spans="2:7" x14ac:dyDescent="0.35">
      <c r="B5863" s="191">
        <v>41316</v>
      </c>
      <c r="C5863" s="72">
        <v>119.21</v>
      </c>
      <c r="D5863" s="192">
        <f t="shared" si="184"/>
        <v>-1.3488910956636957E-2</v>
      </c>
      <c r="E5863">
        <v>-1.1935350186489946E-2</v>
      </c>
      <c r="F5863">
        <v>5860</v>
      </c>
      <c r="G5863">
        <f t="shared" ca="1" si="185"/>
        <v>-2.5944166013641367E-2</v>
      </c>
    </row>
    <row r="5864" spans="2:7" x14ac:dyDescent="0.35">
      <c r="B5864" s="191">
        <v>41669</v>
      </c>
      <c r="C5864" s="72">
        <v>120.84</v>
      </c>
      <c r="D5864" s="192">
        <f t="shared" si="184"/>
        <v>-0.10429175005559255</v>
      </c>
      <c r="E5864">
        <v>-1.1937857726901036E-2</v>
      </c>
      <c r="F5864">
        <v>5861</v>
      </c>
      <c r="G5864">
        <f t="shared" ca="1" si="185"/>
        <v>4.3767234490767349E-3</v>
      </c>
    </row>
    <row r="5865" spans="2:7" x14ac:dyDescent="0.35">
      <c r="B5865" s="191">
        <v>41843</v>
      </c>
      <c r="C5865" s="72">
        <v>134.91</v>
      </c>
      <c r="D5865" s="192">
        <f t="shared" si="184"/>
        <v>-0.76561034087355362</v>
      </c>
      <c r="E5865">
        <v>-1.1937893657536169E-2</v>
      </c>
      <c r="F5865">
        <v>5862</v>
      </c>
      <c r="G5865">
        <f t="shared" ca="1" si="185"/>
        <v>-3.5181975438476816E-3</v>
      </c>
    </row>
    <row r="5866" spans="2:7" x14ac:dyDescent="0.35">
      <c r="B5866" s="191">
        <v>44272</v>
      </c>
      <c r="C5866" s="72">
        <v>575.58000000000004</v>
      </c>
      <c r="D5866" s="192">
        <f t="shared" si="184"/>
        <v>-0.2626346737724029</v>
      </c>
      <c r="E5866">
        <v>-1.1947677412709745E-2</v>
      </c>
      <c r="F5866">
        <v>5863</v>
      </c>
      <c r="G5866">
        <f t="shared" ca="1" si="185"/>
        <v>-3.881938178775398E-2</v>
      </c>
    </row>
    <row r="5867" spans="2:7" x14ac:dyDescent="0.35">
      <c r="B5867" s="191">
        <v>44469</v>
      </c>
      <c r="C5867" s="72">
        <v>780.59</v>
      </c>
      <c r="D5867" s="192">
        <f t="shared" si="184"/>
        <v>11.461526181353769</v>
      </c>
      <c r="E5867">
        <v>-1.1961419674953122E-2</v>
      </c>
      <c r="F5867">
        <v>5864</v>
      </c>
      <c r="G5867">
        <f t="shared" ca="1" si="185"/>
        <v>2.6417557282129196E-2</v>
      </c>
    </row>
    <row r="5868" spans="2:7" x14ac:dyDescent="0.35">
      <c r="B5868" s="191">
        <v>39596</v>
      </c>
      <c r="C5868" s="72">
        <v>62.64</v>
      </c>
      <c r="D5868" s="192">
        <f t="shared" si="184"/>
        <v>1.4545454545454546</v>
      </c>
      <c r="E5868">
        <v>-1.1987381703470024E-2</v>
      </c>
      <c r="F5868">
        <v>5865</v>
      </c>
      <c r="G5868">
        <f t="shared" ca="1" si="185"/>
        <v>2.4180991498792513E-2</v>
      </c>
    </row>
    <row r="5869" spans="2:7" x14ac:dyDescent="0.35">
      <c r="B5869" s="191">
        <v>38104</v>
      </c>
      <c r="C5869" s="72">
        <v>25.52</v>
      </c>
      <c r="D5869" s="192">
        <f t="shared" si="184"/>
        <v>-0.93620797400324962</v>
      </c>
      <c r="E5869">
        <v>-1.2001548586914379E-2</v>
      </c>
      <c r="F5869">
        <v>5866</v>
      </c>
      <c r="G5869">
        <f t="shared" ca="1" si="185"/>
        <v>1.8673426635249152E-2</v>
      </c>
    </row>
    <row r="5870" spans="2:7" x14ac:dyDescent="0.35">
      <c r="B5870" s="191">
        <v>44026</v>
      </c>
      <c r="C5870" s="72">
        <v>400.05</v>
      </c>
      <c r="D5870" s="192">
        <f t="shared" si="184"/>
        <v>15.22920892494929</v>
      </c>
      <c r="E5870">
        <v>-1.2002667259391031E-2</v>
      </c>
      <c r="F5870">
        <v>5867</v>
      </c>
      <c r="G5870">
        <f t="shared" ca="1" si="185"/>
        <v>8.6481577920349169E-3</v>
      </c>
    </row>
    <row r="5871" spans="2:7" x14ac:dyDescent="0.35">
      <c r="B5871" s="191">
        <v>36305</v>
      </c>
      <c r="C5871" s="72">
        <v>24.65</v>
      </c>
      <c r="D5871" s="192">
        <f t="shared" si="184"/>
        <v>-0.75584389857369261</v>
      </c>
      <c r="E5871">
        <v>-1.2024048096192397E-2</v>
      </c>
      <c r="F5871">
        <v>5868</v>
      </c>
      <c r="G5871">
        <f t="shared" ca="1" si="185"/>
        <v>1.7621630747086923E-2</v>
      </c>
    </row>
    <row r="5872" spans="2:7" x14ac:dyDescent="0.35">
      <c r="B5872" s="191">
        <v>40448</v>
      </c>
      <c r="C5872" s="72">
        <v>100.96</v>
      </c>
      <c r="D5872" s="192">
        <f t="shared" si="184"/>
        <v>0.41440179321938908</v>
      </c>
      <c r="E5872">
        <v>-1.2036402779136979E-2</v>
      </c>
      <c r="F5872">
        <v>5869</v>
      </c>
      <c r="G5872">
        <f t="shared" ca="1" si="185"/>
        <v>-1.2653306771889814E-3</v>
      </c>
    </row>
    <row r="5873" spans="2:7" x14ac:dyDescent="0.35">
      <c r="B5873" s="191">
        <v>40144</v>
      </c>
      <c r="C5873" s="72">
        <v>71.38</v>
      </c>
      <c r="D5873" s="192">
        <f t="shared" si="184"/>
        <v>3.1499999999999995</v>
      </c>
      <c r="E5873">
        <v>-1.2041522491349599E-2</v>
      </c>
      <c r="F5873">
        <v>5870</v>
      </c>
      <c r="G5873">
        <f t="shared" ca="1" si="185"/>
        <v>-1.5449359329773463E-2</v>
      </c>
    </row>
    <row r="5874" spans="2:7" x14ac:dyDescent="0.35">
      <c r="B5874" s="191">
        <v>35269</v>
      </c>
      <c r="C5874" s="72">
        <v>17.2</v>
      </c>
      <c r="D5874" s="192">
        <f t="shared" si="184"/>
        <v>-0.92804250512487974</v>
      </c>
      <c r="E5874">
        <v>-1.2062033314187315E-2</v>
      </c>
      <c r="F5874">
        <v>5871</v>
      </c>
      <c r="G5874">
        <f t="shared" ca="1" si="185"/>
        <v>1.1616010778359779E-3</v>
      </c>
    </row>
    <row r="5875" spans="2:7" x14ac:dyDescent="0.35">
      <c r="B5875" s="191">
        <v>43249</v>
      </c>
      <c r="C5875" s="72">
        <v>239.03</v>
      </c>
      <c r="D5875" s="192">
        <f t="shared" si="184"/>
        <v>9.4288830715532281</v>
      </c>
      <c r="E5875">
        <v>-1.2068609216780324E-2</v>
      </c>
      <c r="F5875">
        <v>5872</v>
      </c>
      <c r="G5875">
        <f t="shared" ca="1" si="185"/>
        <v>2.333307422645135E-2</v>
      </c>
    </row>
    <row r="5876" spans="2:7" x14ac:dyDescent="0.35">
      <c r="B5876" s="191">
        <v>36335</v>
      </c>
      <c r="C5876" s="72">
        <v>22.92</v>
      </c>
      <c r="D5876" s="192">
        <f t="shared" si="184"/>
        <v>-0.96869066320606512</v>
      </c>
      <c r="E5876">
        <v>-1.2068965517241237E-2</v>
      </c>
      <c r="F5876">
        <v>5873</v>
      </c>
      <c r="G5876">
        <f t="shared" ca="1" si="185"/>
        <v>3.4906059218784889E-2</v>
      </c>
    </row>
    <row r="5877" spans="2:7" x14ac:dyDescent="0.35">
      <c r="B5877" s="191">
        <v>44393</v>
      </c>
      <c r="C5877" s="72">
        <v>732.05</v>
      </c>
      <c r="D5877" s="192">
        <f t="shared" si="184"/>
        <v>5.0610200364298716</v>
      </c>
      <c r="E5877">
        <v>-1.2104936438962599E-2</v>
      </c>
      <c r="F5877">
        <v>5874</v>
      </c>
      <c r="G5877">
        <f t="shared" ca="1" si="185"/>
        <v>-2.9635252515027716E-3</v>
      </c>
    </row>
    <row r="5878" spans="2:7" x14ac:dyDescent="0.35">
      <c r="B5878" s="191">
        <v>41416</v>
      </c>
      <c r="C5878" s="72">
        <v>120.78</v>
      </c>
      <c r="D5878" s="192">
        <f t="shared" si="184"/>
        <v>-0.82600553186585224</v>
      </c>
      <c r="E5878">
        <v>-1.2105349255684628E-2</v>
      </c>
      <c r="F5878">
        <v>5875</v>
      </c>
      <c r="G5878">
        <f t="shared" ca="1" si="185"/>
        <v>4.9733958156716003E-2</v>
      </c>
    </row>
    <row r="5879" spans="2:7" x14ac:dyDescent="0.35">
      <c r="B5879" s="191">
        <v>44970</v>
      </c>
      <c r="C5879" s="72">
        <v>694.16</v>
      </c>
      <c r="D5879" s="192">
        <f t="shared" si="184"/>
        <v>4.6362455342643711</v>
      </c>
      <c r="E5879">
        <v>-1.211094824028347E-2</v>
      </c>
      <c r="F5879">
        <v>5876</v>
      </c>
      <c r="G5879">
        <f t="shared" ca="1" si="185"/>
        <v>-3.9925895043717345E-2</v>
      </c>
    </row>
    <row r="5880" spans="2:7" x14ac:dyDescent="0.35">
      <c r="B5880" s="191">
        <v>41541</v>
      </c>
      <c r="C5880" s="72">
        <v>123.16</v>
      </c>
      <c r="D5880" s="192">
        <f t="shared" si="184"/>
        <v>-0.1967127576310983</v>
      </c>
      <c r="E5880">
        <v>-1.211197561562527E-2</v>
      </c>
      <c r="F5880">
        <v>5877</v>
      </c>
      <c r="G5880">
        <f t="shared" ca="1" si="185"/>
        <v>8.5305341268305697E-3</v>
      </c>
    </row>
    <row r="5881" spans="2:7" x14ac:dyDescent="0.35">
      <c r="B5881" s="191">
        <v>42948</v>
      </c>
      <c r="C5881" s="72">
        <v>153.32</v>
      </c>
      <c r="D5881" s="192">
        <f t="shared" si="184"/>
        <v>-0.65727825464949929</v>
      </c>
      <c r="E5881">
        <v>-1.2113402061855627E-2</v>
      </c>
      <c r="F5881">
        <v>5878</v>
      </c>
      <c r="G5881">
        <f t="shared" ca="1" si="185"/>
        <v>-2.3530683971127149E-3</v>
      </c>
    </row>
    <row r="5882" spans="2:7" x14ac:dyDescent="0.35">
      <c r="B5882" s="191">
        <v>44117</v>
      </c>
      <c r="C5882" s="72">
        <v>447.36</v>
      </c>
      <c r="D5882" s="192">
        <f t="shared" si="184"/>
        <v>11.209606986899564</v>
      </c>
      <c r="E5882">
        <v>-1.2123219609142089E-2</v>
      </c>
      <c r="F5882">
        <v>5879</v>
      </c>
      <c r="G5882">
        <f t="shared" ca="1" si="185"/>
        <v>1.1687511880306813E-2</v>
      </c>
    </row>
    <row r="5883" spans="2:7" x14ac:dyDescent="0.35">
      <c r="B5883" s="191">
        <v>38440</v>
      </c>
      <c r="C5883" s="72">
        <v>36.64</v>
      </c>
      <c r="D5883" s="192">
        <f t="shared" si="184"/>
        <v>-0.40779052852755771</v>
      </c>
      <c r="E5883">
        <v>-1.2132650310056725E-2</v>
      </c>
      <c r="F5883">
        <v>5880</v>
      </c>
      <c r="G5883">
        <f t="shared" ca="1" si="185"/>
        <v>2.7718988855824973E-2</v>
      </c>
    </row>
    <row r="5884" spans="2:7" x14ac:dyDescent="0.35">
      <c r="B5884" s="191">
        <v>38828</v>
      </c>
      <c r="C5884" s="72">
        <v>61.87</v>
      </c>
      <c r="D5884" s="192">
        <f t="shared" si="184"/>
        <v>6.4693514475178127E-4</v>
      </c>
      <c r="E5884">
        <v>-1.2134759699824471E-2</v>
      </c>
      <c r="F5884">
        <v>5881</v>
      </c>
      <c r="G5884">
        <f t="shared" ca="1" si="185"/>
        <v>4.2177746377119768E-2</v>
      </c>
    </row>
    <row r="5885" spans="2:7" x14ac:dyDescent="0.35">
      <c r="B5885" s="191">
        <v>38848</v>
      </c>
      <c r="C5885" s="72">
        <v>61.83</v>
      </c>
      <c r="D5885" s="192">
        <f t="shared" si="184"/>
        <v>-0.17284280936454854</v>
      </c>
      <c r="E5885">
        <v>-1.2142514778718749E-2</v>
      </c>
      <c r="F5885">
        <v>5882</v>
      </c>
      <c r="G5885">
        <f t="shared" ca="1" si="185"/>
        <v>-9.6245903678307872E-3</v>
      </c>
    </row>
    <row r="5886" spans="2:7" x14ac:dyDescent="0.35">
      <c r="B5886" s="191">
        <v>40885</v>
      </c>
      <c r="C5886" s="72">
        <v>74.75</v>
      </c>
      <c r="D5886" s="192">
        <f t="shared" si="184"/>
        <v>-0.93637918854740287</v>
      </c>
      <c r="E5886">
        <v>-1.2158054711246202E-2</v>
      </c>
      <c r="F5886">
        <v>5883</v>
      </c>
      <c r="G5886">
        <f t="shared" ca="1" si="185"/>
        <v>-4.2697941697969803E-2</v>
      </c>
    </row>
    <row r="5887" spans="2:7" x14ac:dyDescent="0.35">
      <c r="B5887" s="191">
        <v>45506</v>
      </c>
      <c r="C5887" s="72">
        <v>1174.93</v>
      </c>
      <c r="D5887" s="192">
        <f t="shared" si="184"/>
        <v>3.7999428057847862</v>
      </c>
      <c r="E5887">
        <v>-1.216579788128469E-2</v>
      </c>
      <c r="F5887">
        <v>5884</v>
      </c>
      <c r="G5887">
        <f t="shared" ca="1" si="185"/>
        <v>2.9613465728311344E-2</v>
      </c>
    </row>
    <row r="5888" spans="2:7" x14ac:dyDescent="0.35">
      <c r="B5888" s="191">
        <v>43262</v>
      </c>
      <c r="C5888" s="72">
        <v>244.78</v>
      </c>
      <c r="D5888" s="192">
        <f t="shared" si="184"/>
        <v>3.0273116156630469</v>
      </c>
      <c r="E5888">
        <v>-1.2187247780468202E-2</v>
      </c>
      <c r="F5888">
        <v>5885</v>
      </c>
      <c r="G5888">
        <f t="shared" ca="1" si="185"/>
        <v>2.1778308589823905E-2</v>
      </c>
    </row>
    <row r="5889" spans="2:7" x14ac:dyDescent="0.35">
      <c r="B5889" s="191">
        <v>38631</v>
      </c>
      <c r="C5889" s="72">
        <v>60.78</v>
      </c>
      <c r="D5889" s="192">
        <f t="shared" si="184"/>
        <v>-0.71905334196172688</v>
      </c>
      <c r="E5889">
        <v>-1.2189176011701663E-2</v>
      </c>
      <c r="F5889">
        <v>5886</v>
      </c>
      <c r="G5889">
        <f t="shared" ca="1" si="185"/>
        <v>1.9142824422132363E-2</v>
      </c>
    </row>
    <row r="5890" spans="2:7" x14ac:dyDescent="0.35">
      <c r="B5890" s="191">
        <v>43374</v>
      </c>
      <c r="C5890" s="72">
        <v>216.34</v>
      </c>
      <c r="D5890" s="192">
        <f t="shared" si="184"/>
        <v>0.68240143090442484</v>
      </c>
      <c r="E5890">
        <v>-1.2191224145016166E-2</v>
      </c>
      <c r="F5890">
        <v>5887</v>
      </c>
      <c r="G5890">
        <f t="shared" ca="1" si="185"/>
        <v>3.7810559903187026E-2</v>
      </c>
    </row>
    <row r="5891" spans="2:7" x14ac:dyDescent="0.35">
      <c r="B5891" s="191">
        <v>41759</v>
      </c>
      <c r="C5891" s="72">
        <v>128.59</v>
      </c>
      <c r="D5891" s="192">
        <f t="shared" si="184"/>
        <v>-0.81860117368242857</v>
      </c>
      <c r="E5891">
        <v>-1.2213857735443256E-2</v>
      </c>
      <c r="F5891">
        <v>5888</v>
      </c>
      <c r="G5891">
        <f t="shared" ca="1" si="185"/>
        <v>2.379529108804835E-2</v>
      </c>
    </row>
    <row r="5892" spans="2:7" x14ac:dyDescent="0.35">
      <c r="B5892" s="191">
        <v>44565</v>
      </c>
      <c r="C5892" s="72">
        <v>708.88</v>
      </c>
      <c r="D5892" s="192">
        <f t="shared" ref="D5892:D5955" si="186">C5892/C5893-1</f>
        <v>9.9716762111128308</v>
      </c>
      <c r="E5892">
        <v>-1.2220441719501096E-2</v>
      </c>
      <c r="F5892">
        <v>5889</v>
      </c>
      <c r="G5892">
        <f t="shared" ca="1" si="185"/>
        <v>5.3804988954454069E-2</v>
      </c>
    </row>
    <row r="5893" spans="2:7" x14ac:dyDescent="0.35">
      <c r="B5893" s="191">
        <v>38789</v>
      </c>
      <c r="C5893" s="72">
        <v>64.61</v>
      </c>
      <c r="D5893" s="192">
        <f t="shared" si="186"/>
        <v>-0.74415934109448001</v>
      </c>
      <c r="E5893">
        <v>-1.2230545788105784E-2</v>
      </c>
      <c r="F5893">
        <v>5890</v>
      </c>
      <c r="G5893">
        <f t="shared" ref="G5893:G5956" ca="1" si="187">_xlfn.NORM.INV(RAND(),M$5,M$6)</f>
        <v>-2.3526446539986652E-2</v>
      </c>
    </row>
    <row r="5894" spans="2:7" x14ac:dyDescent="0.35">
      <c r="B5894" s="191">
        <v>43748</v>
      </c>
      <c r="C5894" s="72">
        <v>252.54</v>
      </c>
      <c r="D5894" s="192">
        <f t="shared" si="186"/>
        <v>10.595041322314049</v>
      </c>
      <c r="E5894">
        <v>-1.2242343646106324E-2</v>
      </c>
      <c r="F5894">
        <v>5891</v>
      </c>
      <c r="G5894">
        <f t="shared" ca="1" si="187"/>
        <v>5.7779863859237102E-3</v>
      </c>
    </row>
    <row r="5895" spans="2:7" x14ac:dyDescent="0.35">
      <c r="B5895" s="191">
        <v>36196</v>
      </c>
      <c r="C5895" s="72">
        <v>21.78</v>
      </c>
      <c r="D5895" s="192">
        <f t="shared" si="186"/>
        <v>-0.8125</v>
      </c>
      <c r="E5895">
        <v>-1.2244897959183598E-2</v>
      </c>
      <c r="F5895">
        <v>5892</v>
      </c>
      <c r="G5895">
        <f t="shared" ca="1" si="187"/>
        <v>-7.501298304275995E-3</v>
      </c>
    </row>
    <row r="5896" spans="2:7" x14ac:dyDescent="0.35">
      <c r="B5896" s="191">
        <v>42766</v>
      </c>
      <c r="C5896" s="72">
        <v>116.16</v>
      </c>
      <c r="D5896" s="192">
        <f t="shared" si="186"/>
        <v>7</v>
      </c>
      <c r="E5896">
        <v>-1.2244897959183709E-2</v>
      </c>
      <c r="F5896">
        <v>5893</v>
      </c>
      <c r="G5896">
        <f t="shared" ca="1" si="187"/>
        <v>-2.0494254343114218E-2</v>
      </c>
    </row>
    <row r="5897" spans="2:7" x14ac:dyDescent="0.35">
      <c r="B5897" s="191">
        <v>35514</v>
      </c>
      <c r="C5897" s="72">
        <v>14.52</v>
      </c>
      <c r="D5897" s="192">
        <f t="shared" si="186"/>
        <v>0.28952042628774421</v>
      </c>
      <c r="E5897">
        <v>-1.2244897959183709E-2</v>
      </c>
      <c r="F5897">
        <v>5894</v>
      </c>
      <c r="G5897">
        <f t="shared" ca="1" si="187"/>
        <v>1.1317247106721943E-2</v>
      </c>
    </row>
    <row r="5898" spans="2:7" x14ac:dyDescent="0.35">
      <c r="B5898" s="191">
        <v>37391</v>
      </c>
      <c r="C5898" s="72">
        <v>11.26</v>
      </c>
      <c r="D5898" s="192">
        <f t="shared" si="186"/>
        <v>-0.70821456335838295</v>
      </c>
      <c r="E5898">
        <v>-1.2280701754386003E-2</v>
      </c>
      <c r="F5898">
        <v>5895</v>
      </c>
      <c r="G5898">
        <f t="shared" ca="1" si="187"/>
        <v>9.4705614169081863E-4</v>
      </c>
    </row>
    <row r="5899" spans="2:7" x14ac:dyDescent="0.35">
      <c r="B5899" s="191">
        <v>38420</v>
      </c>
      <c r="C5899" s="72">
        <v>38.590000000000003</v>
      </c>
      <c r="D5899" s="192">
        <f t="shared" si="186"/>
        <v>1.2874925903971546</v>
      </c>
      <c r="E5899">
        <v>-1.2285641156897786E-2</v>
      </c>
      <c r="F5899">
        <v>5896</v>
      </c>
      <c r="G5899">
        <f t="shared" ca="1" si="187"/>
        <v>4.8301578569115308E-2</v>
      </c>
    </row>
    <row r="5900" spans="2:7" x14ac:dyDescent="0.35">
      <c r="B5900" s="191">
        <v>35191</v>
      </c>
      <c r="C5900" s="72">
        <v>16.87</v>
      </c>
      <c r="D5900" s="192">
        <f t="shared" si="186"/>
        <v>-0.86694534269264134</v>
      </c>
      <c r="E5900">
        <v>-1.2295081967212962E-2</v>
      </c>
      <c r="F5900">
        <v>5897</v>
      </c>
      <c r="G5900">
        <f t="shared" ca="1" si="187"/>
        <v>-1.7377115636252995E-3</v>
      </c>
    </row>
    <row r="5901" spans="2:7" x14ac:dyDescent="0.35">
      <c r="B5901" s="191">
        <v>42639</v>
      </c>
      <c r="C5901" s="72">
        <v>126.79</v>
      </c>
      <c r="D5901" s="192">
        <f t="shared" si="186"/>
        <v>3.9392286716010902</v>
      </c>
      <c r="E5901">
        <v>-1.2308171691205128E-2</v>
      </c>
      <c r="F5901">
        <v>5898</v>
      </c>
      <c r="G5901">
        <f t="shared" ca="1" si="187"/>
        <v>-5.0698996300952003E-2</v>
      </c>
    </row>
    <row r="5902" spans="2:7" x14ac:dyDescent="0.35">
      <c r="B5902" s="191">
        <v>36230</v>
      </c>
      <c r="C5902" s="72">
        <v>25.67</v>
      </c>
      <c r="D5902" s="192">
        <f t="shared" si="186"/>
        <v>-0.96490964267162427</v>
      </c>
      <c r="E5902">
        <v>-1.2312427856867925E-2</v>
      </c>
      <c r="F5902">
        <v>5899</v>
      </c>
      <c r="G5902">
        <f t="shared" ca="1" si="187"/>
        <v>2.3265904250448104E-2</v>
      </c>
    </row>
    <row r="5903" spans="2:7" x14ac:dyDescent="0.35">
      <c r="B5903" s="191">
        <v>44754</v>
      </c>
      <c r="C5903" s="72">
        <v>731.54</v>
      </c>
      <c r="D5903" s="192">
        <f t="shared" si="186"/>
        <v>59.910907577019145</v>
      </c>
      <c r="E5903">
        <v>-1.2326677197672331E-2</v>
      </c>
      <c r="F5903">
        <v>5900</v>
      </c>
      <c r="G5903">
        <f t="shared" ca="1" si="187"/>
        <v>2.1529037313300966E-2</v>
      </c>
    </row>
    <row r="5904" spans="2:7" x14ac:dyDescent="0.35">
      <c r="B5904" s="191">
        <v>36853</v>
      </c>
      <c r="C5904" s="72">
        <v>12.01</v>
      </c>
      <c r="D5904" s="192">
        <f t="shared" si="186"/>
        <v>-0.85848945445976199</v>
      </c>
      <c r="E5904">
        <v>-1.2335526315789491E-2</v>
      </c>
      <c r="F5904">
        <v>5901</v>
      </c>
      <c r="G5904">
        <f t="shared" ca="1" si="187"/>
        <v>2.7283000446252609E-2</v>
      </c>
    </row>
    <row r="5905" spans="2:7" x14ac:dyDescent="0.35">
      <c r="B5905" s="191">
        <v>40323</v>
      </c>
      <c r="C5905" s="72">
        <v>84.87</v>
      </c>
      <c r="D5905" s="192">
        <f t="shared" si="186"/>
        <v>0.43288873881478995</v>
      </c>
      <c r="E5905">
        <v>-1.2335622017921599E-2</v>
      </c>
      <c r="F5905">
        <v>5902</v>
      </c>
      <c r="G5905">
        <f t="shared" ca="1" si="187"/>
        <v>2.4011941307436578E-2</v>
      </c>
    </row>
    <row r="5906" spans="2:7" x14ac:dyDescent="0.35">
      <c r="B5906" s="191">
        <v>38853</v>
      </c>
      <c r="C5906" s="72">
        <v>59.23</v>
      </c>
      <c r="D5906" s="192">
        <f t="shared" si="186"/>
        <v>-6.2816455696202644E-2</v>
      </c>
      <c r="E5906">
        <v>-1.2339503084875858E-2</v>
      </c>
      <c r="F5906">
        <v>5903</v>
      </c>
      <c r="G5906">
        <f t="shared" ca="1" si="187"/>
        <v>-2.6311575309864079E-2</v>
      </c>
    </row>
    <row r="5907" spans="2:7" x14ac:dyDescent="0.35">
      <c r="B5907" s="191">
        <v>38792</v>
      </c>
      <c r="C5907" s="72">
        <v>63.2</v>
      </c>
      <c r="D5907" s="192">
        <f t="shared" si="186"/>
        <v>-0.8909743306651946</v>
      </c>
      <c r="E5907">
        <v>-1.2345679012345623E-2</v>
      </c>
      <c r="F5907">
        <v>5904</v>
      </c>
      <c r="G5907">
        <f t="shared" ca="1" si="187"/>
        <v>-9.0259156815429807E-3</v>
      </c>
    </row>
    <row r="5908" spans="2:7" x14ac:dyDescent="0.35">
      <c r="B5908" s="191">
        <v>44270</v>
      </c>
      <c r="C5908" s="72">
        <v>579.67999999999995</v>
      </c>
      <c r="D5908" s="192">
        <f t="shared" si="186"/>
        <v>1.2658796857288039</v>
      </c>
      <c r="E5908">
        <v>-1.2352409997785085E-2</v>
      </c>
      <c r="F5908">
        <v>5905</v>
      </c>
      <c r="G5908">
        <f t="shared" ca="1" si="187"/>
        <v>2.3223510415572549E-3</v>
      </c>
    </row>
    <row r="5909" spans="2:7" x14ac:dyDescent="0.35">
      <c r="B5909" s="191">
        <v>43147</v>
      </c>
      <c r="C5909" s="72">
        <v>255.83</v>
      </c>
      <c r="D5909" s="192">
        <f t="shared" si="186"/>
        <v>15.853096179183137</v>
      </c>
      <c r="E5909">
        <v>-1.2353781415279985E-2</v>
      </c>
      <c r="F5909">
        <v>5906</v>
      </c>
      <c r="G5909">
        <f t="shared" ca="1" si="187"/>
        <v>-1.3016522864410027E-2</v>
      </c>
    </row>
    <row r="5910" spans="2:7" x14ac:dyDescent="0.35">
      <c r="B5910" s="191">
        <v>36783</v>
      </c>
      <c r="C5910" s="72">
        <v>15.18</v>
      </c>
      <c r="D5910" s="192">
        <f t="shared" si="186"/>
        <v>-0.80385062669595553</v>
      </c>
      <c r="E5910">
        <v>-1.2361743656473578E-2</v>
      </c>
      <c r="F5910">
        <v>5907</v>
      </c>
      <c r="G5910">
        <f t="shared" ca="1" si="187"/>
        <v>-1.2698230116156428E-2</v>
      </c>
    </row>
    <row r="5911" spans="2:7" x14ac:dyDescent="0.35">
      <c r="B5911" s="191">
        <v>40203</v>
      </c>
      <c r="C5911" s="72">
        <v>77.39</v>
      </c>
      <c r="D5911" s="192">
        <f t="shared" si="186"/>
        <v>-0.7059762167090915</v>
      </c>
      <c r="E5911">
        <v>-1.237876467585497E-2</v>
      </c>
      <c r="F5911">
        <v>5908</v>
      </c>
      <c r="G5911">
        <f t="shared" ca="1" si="187"/>
        <v>-1.8847924152279885E-2</v>
      </c>
    </row>
    <row r="5912" spans="2:7" x14ac:dyDescent="0.35">
      <c r="B5912" s="191">
        <v>43070</v>
      </c>
      <c r="C5912" s="72">
        <v>263.20999999999998</v>
      </c>
      <c r="D5912" s="192">
        <f t="shared" si="186"/>
        <v>-0.57016412182575338</v>
      </c>
      <c r="E5912">
        <v>-1.2382274586319464E-2</v>
      </c>
      <c r="F5912">
        <v>5909</v>
      </c>
      <c r="G5912">
        <f t="shared" ca="1" si="187"/>
        <v>8.5396803638326509E-4</v>
      </c>
    </row>
    <row r="5913" spans="2:7" x14ac:dyDescent="0.35">
      <c r="B5913" s="191">
        <v>44342</v>
      </c>
      <c r="C5913" s="72">
        <v>612.35</v>
      </c>
      <c r="D5913" s="192">
        <f t="shared" si="186"/>
        <v>1.7589547195314261</v>
      </c>
      <c r="E5913">
        <v>-1.2386497427543719E-2</v>
      </c>
      <c r="F5913">
        <v>5910</v>
      </c>
      <c r="G5913">
        <f t="shared" ca="1" si="187"/>
        <v>1.3705935847389588E-2</v>
      </c>
    </row>
    <row r="5914" spans="2:7" x14ac:dyDescent="0.35">
      <c r="B5914" s="191">
        <v>43614</v>
      </c>
      <c r="C5914" s="72">
        <v>221.95</v>
      </c>
      <c r="D5914" s="192">
        <f t="shared" si="186"/>
        <v>6.3566456745111033</v>
      </c>
      <c r="E5914">
        <v>-1.2414345465871723E-2</v>
      </c>
      <c r="F5914">
        <v>5911</v>
      </c>
      <c r="G5914">
        <f t="shared" ca="1" si="187"/>
        <v>1.0440660973879601E-2</v>
      </c>
    </row>
    <row r="5915" spans="2:7" x14ac:dyDescent="0.35">
      <c r="B5915" s="191">
        <v>38302</v>
      </c>
      <c r="C5915" s="72">
        <v>30.17</v>
      </c>
      <c r="D5915" s="192">
        <f t="shared" si="186"/>
        <v>1.715571557155716</v>
      </c>
      <c r="E5915">
        <v>-1.243862520458261E-2</v>
      </c>
      <c r="F5915">
        <v>5912</v>
      </c>
      <c r="G5915">
        <f t="shared" ca="1" si="187"/>
        <v>-2.3103725422231124E-2</v>
      </c>
    </row>
    <row r="5916" spans="2:7" x14ac:dyDescent="0.35">
      <c r="B5916" s="191">
        <v>37482</v>
      </c>
      <c r="C5916" s="72">
        <v>11.11</v>
      </c>
      <c r="D5916" s="192">
        <f t="shared" si="186"/>
        <v>-6.6386554621848837E-2</v>
      </c>
      <c r="E5916">
        <v>-1.244444444444448E-2</v>
      </c>
      <c r="F5916">
        <v>5913</v>
      </c>
      <c r="G5916">
        <f t="shared" ca="1" si="187"/>
        <v>-1.8406820255577539E-2</v>
      </c>
    </row>
    <row r="5917" spans="2:7" x14ac:dyDescent="0.35">
      <c r="B5917" s="191">
        <v>37691</v>
      </c>
      <c r="C5917" s="72">
        <v>11.9</v>
      </c>
      <c r="D5917" s="192">
        <f t="shared" si="186"/>
        <v>-0.4826086956521739</v>
      </c>
      <c r="E5917">
        <v>-1.2448132780083054E-2</v>
      </c>
      <c r="F5917">
        <v>5914</v>
      </c>
      <c r="G5917">
        <f t="shared" ca="1" si="187"/>
        <v>-2.3194681600391103E-2</v>
      </c>
    </row>
    <row r="5918" spans="2:7" x14ac:dyDescent="0.35">
      <c r="B5918" s="191">
        <v>36328</v>
      </c>
      <c r="C5918" s="72">
        <v>23</v>
      </c>
      <c r="D5918" s="192">
        <f t="shared" si="186"/>
        <v>-0.98009416326248011</v>
      </c>
      <c r="E5918">
        <v>-1.2451696006869906E-2</v>
      </c>
      <c r="F5918">
        <v>5915</v>
      </c>
      <c r="G5918">
        <f t="shared" ca="1" si="187"/>
        <v>1.5447634569140723E-3</v>
      </c>
    </row>
    <row r="5919" spans="2:7" x14ac:dyDescent="0.35">
      <c r="B5919" s="191">
        <v>45541</v>
      </c>
      <c r="C5919" s="72">
        <v>1155.44</v>
      </c>
      <c r="D5919" s="192">
        <f t="shared" si="186"/>
        <v>96.177460050462571</v>
      </c>
      <c r="E5919">
        <v>-1.2452885018076731E-2</v>
      </c>
      <c r="F5919">
        <v>5916</v>
      </c>
      <c r="G5919">
        <f t="shared" ca="1" si="187"/>
        <v>1.1023922869314135E-2</v>
      </c>
    </row>
    <row r="5920" spans="2:7" x14ac:dyDescent="0.35">
      <c r="B5920" s="191">
        <v>37461</v>
      </c>
      <c r="C5920" s="72">
        <v>11.89</v>
      </c>
      <c r="D5920" s="192">
        <f t="shared" si="186"/>
        <v>-0.24984227129337533</v>
      </c>
      <c r="E5920">
        <v>-1.2458471760797174E-2</v>
      </c>
      <c r="F5920">
        <v>5917</v>
      </c>
      <c r="G5920">
        <f t="shared" ca="1" si="187"/>
        <v>1.9314196001835066E-2</v>
      </c>
    </row>
    <row r="5921" spans="2:7" x14ac:dyDescent="0.35">
      <c r="B5921" s="191">
        <v>35290</v>
      </c>
      <c r="C5921" s="72">
        <v>15.85</v>
      </c>
      <c r="D5921" s="192">
        <f t="shared" si="186"/>
        <v>0.43050541516245477</v>
      </c>
      <c r="E5921">
        <v>-1.2461059190031265E-2</v>
      </c>
      <c r="F5921">
        <v>5918</v>
      </c>
      <c r="G5921">
        <f t="shared" ca="1" si="187"/>
        <v>5.4749071083802338E-3</v>
      </c>
    </row>
    <row r="5922" spans="2:7" x14ac:dyDescent="0.35">
      <c r="B5922" s="191">
        <v>35403</v>
      </c>
      <c r="C5922" s="72">
        <v>11.08</v>
      </c>
      <c r="D5922" s="192">
        <f t="shared" si="186"/>
        <v>-0.17559523809523803</v>
      </c>
      <c r="E5922">
        <v>-1.2477718360071388E-2</v>
      </c>
      <c r="F5922">
        <v>5919</v>
      </c>
      <c r="G5922">
        <f t="shared" ca="1" si="187"/>
        <v>3.095756139669591E-2</v>
      </c>
    </row>
    <row r="5923" spans="2:7" x14ac:dyDescent="0.35">
      <c r="B5923" s="191">
        <v>37728</v>
      </c>
      <c r="C5923" s="72">
        <v>13.44</v>
      </c>
      <c r="D5923" s="192">
        <f t="shared" si="186"/>
        <v>-0.9886806754537415</v>
      </c>
      <c r="E5923">
        <v>-1.2490815576781777E-2</v>
      </c>
      <c r="F5923">
        <v>5920</v>
      </c>
      <c r="G5923">
        <f t="shared" ca="1" si="187"/>
        <v>4.5178463390375852E-3</v>
      </c>
    </row>
    <row r="5924" spans="2:7" x14ac:dyDescent="0.35">
      <c r="B5924" s="191">
        <v>46030</v>
      </c>
      <c r="C5924" s="72">
        <v>1187.3499999999999</v>
      </c>
      <c r="D5924" s="192">
        <f t="shared" si="186"/>
        <v>14.390149060272195</v>
      </c>
      <c r="E5924">
        <v>-1.2541270593714571E-2</v>
      </c>
      <c r="F5924">
        <v>5921</v>
      </c>
      <c r="G5924">
        <f t="shared" ca="1" si="187"/>
        <v>-2.9758292440320623E-4</v>
      </c>
    </row>
    <row r="5925" spans="2:7" x14ac:dyDescent="0.35">
      <c r="B5925" s="191">
        <v>40052</v>
      </c>
      <c r="C5925" s="72">
        <v>77.150000000000006</v>
      </c>
      <c r="D5925" s="192">
        <f t="shared" si="186"/>
        <v>6.0009074410163343</v>
      </c>
      <c r="E5925">
        <v>-1.254319723537678E-2</v>
      </c>
      <c r="F5925">
        <v>5922</v>
      </c>
      <c r="G5925">
        <f t="shared" ca="1" si="187"/>
        <v>-3.2367492276733537E-2</v>
      </c>
    </row>
    <row r="5926" spans="2:7" x14ac:dyDescent="0.35">
      <c r="B5926" s="191">
        <v>37393</v>
      </c>
      <c r="C5926" s="72">
        <v>11.02</v>
      </c>
      <c r="D5926" s="192">
        <f t="shared" si="186"/>
        <v>-0.91248411689961884</v>
      </c>
      <c r="E5926">
        <v>-1.2544802867383575E-2</v>
      </c>
      <c r="F5926">
        <v>5923</v>
      </c>
      <c r="G5926">
        <f t="shared" ca="1" si="187"/>
        <v>4.4633551870743284E-2</v>
      </c>
    </row>
    <row r="5927" spans="2:7" x14ac:dyDescent="0.35">
      <c r="B5927" s="191">
        <v>42223</v>
      </c>
      <c r="C5927" s="72">
        <v>125.92</v>
      </c>
      <c r="D5927" s="192">
        <f t="shared" si="186"/>
        <v>-0.48666938442723195</v>
      </c>
      <c r="E5927">
        <v>-1.2547051442910906E-2</v>
      </c>
      <c r="F5927">
        <v>5924</v>
      </c>
      <c r="G5927">
        <f t="shared" ca="1" si="187"/>
        <v>5.7798897441071542E-3</v>
      </c>
    </row>
    <row r="5928" spans="2:7" x14ac:dyDescent="0.35">
      <c r="B5928" s="191">
        <v>43721</v>
      </c>
      <c r="C5928" s="72">
        <v>245.3</v>
      </c>
      <c r="D5928" s="192">
        <f t="shared" si="186"/>
        <v>4.118948247078464</v>
      </c>
      <c r="E5928">
        <v>-1.2559375251589899E-2</v>
      </c>
      <c r="F5928">
        <v>5925</v>
      </c>
      <c r="G5928">
        <f t="shared" ca="1" si="187"/>
        <v>-5.552256779737464E-3</v>
      </c>
    </row>
    <row r="5929" spans="2:7" x14ac:dyDescent="0.35">
      <c r="B5929" s="191">
        <v>39136</v>
      </c>
      <c r="C5929" s="72">
        <v>47.92</v>
      </c>
      <c r="D5929" s="192">
        <f t="shared" si="186"/>
        <v>-0.65257739433045747</v>
      </c>
      <c r="E5929">
        <v>-1.2569544611580441E-2</v>
      </c>
      <c r="F5929">
        <v>5926</v>
      </c>
      <c r="G5929">
        <f t="shared" ca="1" si="187"/>
        <v>3.0330747505441891E-2</v>
      </c>
    </row>
    <row r="5930" spans="2:7" x14ac:dyDescent="0.35">
      <c r="B5930" s="191">
        <v>42892</v>
      </c>
      <c r="C5930" s="72">
        <v>137.93</v>
      </c>
      <c r="D5930" s="192">
        <f t="shared" si="186"/>
        <v>1.4468689018981729</v>
      </c>
      <c r="E5930">
        <v>-1.259932708139444E-2</v>
      </c>
      <c r="F5930">
        <v>5927</v>
      </c>
      <c r="G5930">
        <f t="shared" ca="1" si="187"/>
        <v>-7.0572140818156229E-3</v>
      </c>
    </row>
    <row r="5931" spans="2:7" x14ac:dyDescent="0.35">
      <c r="B5931" s="191">
        <v>39491</v>
      </c>
      <c r="C5931" s="72">
        <v>56.37</v>
      </c>
      <c r="D5931" s="192">
        <f t="shared" si="186"/>
        <v>0.24327304808116446</v>
      </c>
      <c r="E5931">
        <v>-1.2611665790856597E-2</v>
      </c>
      <c r="F5931">
        <v>5928</v>
      </c>
      <c r="G5931">
        <f t="shared" ca="1" si="187"/>
        <v>2.3373953131400855E-2</v>
      </c>
    </row>
    <row r="5932" spans="2:7" x14ac:dyDescent="0.35">
      <c r="B5932" s="191">
        <v>39169</v>
      </c>
      <c r="C5932" s="72">
        <v>45.34</v>
      </c>
      <c r="D5932" s="192">
        <f t="shared" si="186"/>
        <v>1.233497536945813</v>
      </c>
      <c r="E5932">
        <v>-1.2630662020905903E-2</v>
      </c>
      <c r="F5932">
        <v>5929</v>
      </c>
      <c r="G5932">
        <f t="shared" ca="1" si="187"/>
        <v>2.8833008628355469E-2</v>
      </c>
    </row>
    <row r="5933" spans="2:7" x14ac:dyDescent="0.35">
      <c r="B5933" s="191">
        <v>36703</v>
      </c>
      <c r="C5933" s="72">
        <v>20.3</v>
      </c>
      <c r="D5933" s="192">
        <f t="shared" si="186"/>
        <v>-0.84329164736760842</v>
      </c>
      <c r="E5933">
        <v>-1.2645914396887115E-2</v>
      </c>
      <c r="F5933">
        <v>5930</v>
      </c>
      <c r="G5933">
        <f t="shared" ca="1" si="187"/>
        <v>-4.4826954445284742E-2</v>
      </c>
    </row>
    <row r="5934" spans="2:7" x14ac:dyDescent="0.35">
      <c r="B5934" s="191">
        <v>41292</v>
      </c>
      <c r="C5934" s="72">
        <v>129.54</v>
      </c>
      <c r="D5934" s="192">
        <f t="shared" si="186"/>
        <v>4.1878253904685625</v>
      </c>
      <c r="E5934">
        <v>-1.2652439024390172E-2</v>
      </c>
      <c r="F5934">
        <v>5931</v>
      </c>
      <c r="G5934">
        <f t="shared" ca="1" si="187"/>
        <v>-1.9652965771043061E-2</v>
      </c>
    </row>
    <row r="5935" spans="2:7" x14ac:dyDescent="0.35">
      <c r="B5935" s="191">
        <v>36594</v>
      </c>
      <c r="C5935" s="72">
        <v>24.97</v>
      </c>
      <c r="D5935" s="192">
        <f t="shared" si="186"/>
        <v>-0.96622800492311023</v>
      </c>
      <c r="E5935">
        <v>-1.2653222617635462E-2</v>
      </c>
      <c r="F5935">
        <v>5932</v>
      </c>
      <c r="G5935">
        <f t="shared" ca="1" si="187"/>
        <v>4.6847614475935474E-2</v>
      </c>
    </row>
    <row r="5936" spans="2:7" x14ac:dyDescent="0.35">
      <c r="B5936" s="191">
        <v>44853</v>
      </c>
      <c r="C5936" s="72">
        <v>739.37</v>
      </c>
      <c r="D5936" s="192">
        <f t="shared" si="186"/>
        <v>-0.36645159079029677</v>
      </c>
      <c r="E5936">
        <v>-1.2659411097015405E-2</v>
      </c>
      <c r="F5936">
        <v>5933</v>
      </c>
      <c r="G5936">
        <f t="shared" ca="1" si="187"/>
        <v>2.1896852624635262E-2</v>
      </c>
    </row>
    <row r="5937" spans="2:7" x14ac:dyDescent="0.35">
      <c r="B5937" s="191">
        <v>46023</v>
      </c>
      <c r="C5937" s="72">
        <v>1167.03</v>
      </c>
      <c r="D5937" s="192">
        <f t="shared" si="186"/>
        <v>52.582644628099168</v>
      </c>
      <c r="E5937">
        <v>-1.2664974619289393E-2</v>
      </c>
      <c r="F5937">
        <v>5934</v>
      </c>
      <c r="G5937">
        <f t="shared" ca="1" si="187"/>
        <v>-3.9807551442386291E-2</v>
      </c>
    </row>
    <row r="5938" spans="2:7" x14ac:dyDescent="0.35">
      <c r="B5938" s="191">
        <v>36658</v>
      </c>
      <c r="C5938" s="72">
        <v>21.78</v>
      </c>
      <c r="D5938" s="192">
        <f t="shared" si="186"/>
        <v>-0.9645980299730178</v>
      </c>
      <c r="E5938">
        <v>-1.2692656391658952E-2</v>
      </c>
      <c r="F5938">
        <v>5935</v>
      </c>
      <c r="G5938">
        <f t="shared" ca="1" si="187"/>
        <v>6.1550006860456767E-3</v>
      </c>
    </row>
    <row r="5939" spans="2:7" x14ac:dyDescent="0.35">
      <c r="B5939" s="191">
        <v>44336</v>
      </c>
      <c r="C5939" s="72">
        <v>615.22</v>
      </c>
      <c r="D5939" s="192">
        <f t="shared" si="186"/>
        <v>7.3272874932322694</v>
      </c>
      <c r="E5939">
        <v>-1.2693980389324788E-2</v>
      </c>
      <c r="F5939">
        <v>5936</v>
      </c>
      <c r="G5939">
        <f t="shared" ca="1" si="187"/>
        <v>-5.6588059097198646E-4</v>
      </c>
    </row>
    <row r="5940" spans="2:7" x14ac:dyDescent="0.35">
      <c r="B5940" s="191">
        <v>40900</v>
      </c>
      <c r="C5940" s="72">
        <v>73.88</v>
      </c>
      <c r="D5940" s="192">
        <f t="shared" si="186"/>
        <v>1.796366389099167</v>
      </c>
      <c r="E5940">
        <v>-1.2695443004142715E-2</v>
      </c>
      <c r="F5940">
        <v>5937</v>
      </c>
      <c r="G5940">
        <f t="shared" ca="1" si="187"/>
        <v>-1.6750411701872219E-3</v>
      </c>
    </row>
    <row r="5941" spans="2:7" x14ac:dyDescent="0.35">
      <c r="B5941" s="191">
        <v>36208</v>
      </c>
      <c r="C5941" s="72">
        <v>26.42</v>
      </c>
      <c r="D5941" s="192">
        <f t="shared" si="186"/>
        <v>-0.97583352389663847</v>
      </c>
      <c r="E5941">
        <v>-1.2705530642750373E-2</v>
      </c>
      <c r="F5941">
        <v>5938</v>
      </c>
      <c r="G5941">
        <f t="shared" ca="1" si="187"/>
        <v>-5.0375607740146669E-2</v>
      </c>
    </row>
    <row r="5942" spans="2:7" x14ac:dyDescent="0.35">
      <c r="B5942" s="191">
        <v>46090</v>
      </c>
      <c r="C5942" s="72">
        <v>1093.25</v>
      </c>
      <c r="D5942" s="192">
        <f t="shared" si="186"/>
        <v>7.3844619986195266</v>
      </c>
      <c r="E5942">
        <v>-1.2715270064027839E-2</v>
      </c>
      <c r="F5942">
        <v>5939</v>
      </c>
      <c r="G5942">
        <f t="shared" ca="1" si="187"/>
        <v>-4.0647404153459831E-3</v>
      </c>
    </row>
    <row r="5943" spans="2:7" x14ac:dyDescent="0.35">
      <c r="B5943" s="191">
        <v>41732</v>
      </c>
      <c r="C5943" s="72">
        <v>130.38999999999999</v>
      </c>
      <c r="D5943" s="192">
        <f t="shared" si="186"/>
        <v>11.006445672191528</v>
      </c>
      <c r="E5943">
        <v>-1.2720526993261205E-2</v>
      </c>
      <c r="F5943">
        <v>5940</v>
      </c>
      <c r="G5943">
        <f t="shared" ca="1" si="187"/>
        <v>-2.9628823825343831E-3</v>
      </c>
    </row>
    <row r="5944" spans="2:7" x14ac:dyDescent="0.35">
      <c r="B5944" s="191">
        <v>37495</v>
      </c>
      <c r="C5944" s="72">
        <v>10.86</v>
      </c>
      <c r="D5944" s="192">
        <f t="shared" si="186"/>
        <v>-6.5404475043029264E-2</v>
      </c>
      <c r="E5944">
        <v>-1.2727272727272809E-2</v>
      </c>
      <c r="F5944">
        <v>5941</v>
      </c>
      <c r="G5944">
        <f t="shared" ca="1" si="187"/>
        <v>-1.4298848779336747E-2</v>
      </c>
    </row>
    <row r="5945" spans="2:7" x14ac:dyDescent="0.35">
      <c r="B5945" s="191">
        <v>37210</v>
      </c>
      <c r="C5945" s="72">
        <v>11.62</v>
      </c>
      <c r="D5945" s="192">
        <f t="shared" si="186"/>
        <v>-0.97737406779991043</v>
      </c>
      <c r="E5945">
        <v>-1.274426508071369E-2</v>
      </c>
      <c r="F5945">
        <v>5942</v>
      </c>
      <c r="G5945">
        <f t="shared" ca="1" si="187"/>
        <v>-1.8783778605018984E-2</v>
      </c>
    </row>
    <row r="5946" spans="2:7" x14ac:dyDescent="0.35">
      <c r="B5946" s="191">
        <v>44082</v>
      </c>
      <c r="C5946" s="72">
        <v>513.57000000000005</v>
      </c>
      <c r="D5946" s="192">
        <f t="shared" si="186"/>
        <v>12.260263361735092</v>
      </c>
      <c r="E5946">
        <v>-1.2745098039215641E-2</v>
      </c>
      <c r="F5946">
        <v>5943</v>
      </c>
      <c r="G5946">
        <f t="shared" ca="1" si="187"/>
        <v>-3.7047386514290168E-2</v>
      </c>
    </row>
    <row r="5947" spans="2:7" x14ac:dyDescent="0.35">
      <c r="B5947" s="191">
        <v>38399</v>
      </c>
      <c r="C5947" s="72">
        <v>38.729999999999997</v>
      </c>
      <c r="D5947" s="192">
        <f t="shared" si="186"/>
        <v>-0.3506036217303824</v>
      </c>
      <c r="E5947">
        <v>-1.2745347947998975E-2</v>
      </c>
      <c r="F5947">
        <v>5944</v>
      </c>
      <c r="G5947">
        <f t="shared" ca="1" si="187"/>
        <v>2.8994909616475776E-2</v>
      </c>
    </row>
    <row r="5948" spans="2:7" x14ac:dyDescent="0.35">
      <c r="B5948" s="191">
        <v>38635</v>
      </c>
      <c r="C5948" s="72">
        <v>59.64</v>
      </c>
      <c r="D5948" s="192">
        <f t="shared" si="186"/>
        <v>1.2650968477022411</v>
      </c>
      <c r="E5948">
        <v>-1.2746234067207318E-2</v>
      </c>
      <c r="F5948">
        <v>5945</v>
      </c>
      <c r="G5948">
        <f t="shared" ca="1" si="187"/>
        <v>-3.4347360296560249E-2</v>
      </c>
    </row>
    <row r="5949" spans="2:7" x14ac:dyDescent="0.35">
      <c r="B5949" s="191">
        <v>38027</v>
      </c>
      <c r="C5949" s="72">
        <v>26.33</v>
      </c>
      <c r="D5949" s="192">
        <f t="shared" si="186"/>
        <v>-0.83079493605809396</v>
      </c>
      <c r="E5949">
        <v>-1.274840644919395E-2</v>
      </c>
      <c r="F5949">
        <v>5946</v>
      </c>
      <c r="G5949">
        <f t="shared" ca="1" si="187"/>
        <v>-2.8384904711074958E-2</v>
      </c>
    </row>
    <row r="5950" spans="2:7" x14ac:dyDescent="0.35">
      <c r="B5950" s="191">
        <v>42940</v>
      </c>
      <c r="C5950" s="72">
        <v>155.61000000000001</v>
      </c>
      <c r="D5950" s="192">
        <f t="shared" si="186"/>
        <v>0.41579474115185167</v>
      </c>
      <c r="E5950">
        <v>-1.2752188808526799E-2</v>
      </c>
      <c r="F5950">
        <v>5947</v>
      </c>
      <c r="G5950">
        <f t="shared" ca="1" si="187"/>
        <v>-7.3638438370432491E-3</v>
      </c>
    </row>
    <row r="5951" spans="2:7" x14ac:dyDescent="0.35">
      <c r="B5951" s="191">
        <v>42269</v>
      </c>
      <c r="C5951" s="72">
        <v>109.91</v>
      </c>
      <c r="D5951" s="192">
        <f t="shared" si="186"/>
        <v>-0.87072453540343453</v>
      </c>
      <c r="E5951">
        <v>-1.2754872900386238E-2</v>
      </c>
      <c r="F5951">
        <v>5948</v>
      </c>
      <c r="G5951">
        <f t="shared" ca="1" si="187"/>
        <v>-2.2524092718783938E-2</v>
      </c>
    </row>
    <row r="5952" spans="2:7" x14ac:dyDescent="0.35">
      <c r="B5952" s="191">
        <v>45189</v>
      </c>
      <c r="C5952" s="72">
        <v>850.2</v>
      </c>
      <c r="D5952" s="192">
        <f t="shared" si="186"/>
        <v>19.741644303488656</v>
      </c>
      <c r="E5952">
        <v>-1.2761411535201272E-2</v>
      </c>
      <c r="F5952">
        <v>5949</v>
      </c>
      <c r="G5952">
        <f t="shared" ca="1" si="187"/>
        <v>-3.5986750962773574E-2</v>
      </c>
    </row>
    <row r="5953" spans="2:7" x14ac:dyDescent="0.35">
      <c r="B5953" s="191">
        <v>39890</v>
      </c>
      <c r="C5953" s="72">
        <v>40.99</v>
      </c>
      <c r="D5953" s="192">
        <f t="shared" si="186"/>
        <v>-0.49036429193087161</v>
      </c>
      <c r="E5953">
        <v>-1.2764932562620457E-2</v>
      </c>
      <c r="F5953">
        <v>5950</v>
      </c>
      <c r="G5953">
        <f t="shared" ca="1" si="187"/>
        <v>-1.559721473667164E-2</v>
      </c>
    </row>
    <row r="5954" spans="2:7" x14ac:dyDescent="0.35">
      <c r="B5954" s="191">
        <v>40198</v>
      </c>
      <c r="C5954" s="72">
        <v>80.430000000000007</v>
      </c>
      <c r="D5954" s="192">
        <f t="shared" si="186"/>
        <v>-0.39512672031285245</v>
      </c>
      <c r="E5954">
        <v>-1.2765435129495462E-2</v>
      </c>
      <c r="F5954">
        <v>5951</v>
      </c>
      <c r="G5954">
        <f t="shared" ca="1" si="187"/>
        <v>-4.1405971116875067E-3</v>
      </c>
    </row>
    <row r="5955" spans="2:7" x14ac:dyDescent="0.35">
      <c r="B5955" s="191">
        <v>41590</v>
      </c>
      <c r="C5955" s="72">
        <v>132.97</v>
      </c>
      <c r="D5955" s="192">
        <f t="shared" si="186"/>
        <v>-0.62156700913566898</v>
      </c>
      <c r="E5955">
        <v>-1.2770064592768526E-2</v>
      </c>
      <c r="F5955">
        <v>5952</v>
      </c>
      <c r="G5955">
        <f t="shared" ca="1" si="187"/>
        <v>1.0171064261051133E-2</v>
      </c>
    </row>
    <row r="5956" spans="2:7" x14ac:dyDescent="0.35">
      <c r="B5956" s="191">
        <v>43994</v>
      </c>
      <c r="C5956" s="72">
        <v>351.37</v>
      </c>
      <c r="D5956" s="192">
        <f t="shared" ref="D5956:D6019" si="188">C5956/C5957-1</f>
        <v>17.962223421478683</v>
      </c>
      <c r="E5956">
        <v>-1.278377163407507E-2</v>
      </c>
      <c r="F5956">
        <v>5953</v>
      </c>
      <c r="G5956">
        <f t="shared" ca="1" si="187"/>
        <v>8.1708878224737626E-3</v>
      </c>
    </row>
    <row r="5957" spans="2:7" x14ac:dyDescent="0.35">
      <c r="B5957" s="191">
        <v>35948</v>
      </c>
      <c r="C5957" s="72">
        <v>18.53</v>
      </c>
      <c r="D5957" s="192">
        <f t="shared" si="188"/>
        <v>-0.65214942744509097</v>
      </c>
      <c r="E5957">
        <v>-1.2786361214704223E-2</v>
      </c>
      <c r="F5957">
        <v>5954</v>
      </c>
      <c r="G5957">
        <f t="shared" ref="G5957:G6020" ca="1" si="189">_xlfn.NORM.INV(RAND(),M$5,M$6)</f>
        <v>4.9041368857732449E-2</v>
      </c>
    </row>
    <row r="5958" spans="2:7" x14ac:dyDescent="0.35">
      <c r="B5958" s="191">
        <v>39644</v>
      </c>
      <c r="C5958" s="72">
        <v>53.27</v>
      </c>
      <c r="D5958" s="192">
        <f t="shared" si="188"/>
        <v>0.56907216494845358</v>
      </c>
      <c r="E5958">
        <v>-1.2787249814677493E-2</v>
      </c>
      <c r="F5958">
        <v>5955</v>
      </c>
      <c r="G5958">
        <f t="shared" ca="1" si="189"/>
        <v>-6.9868583678267693E-3</v>
      </c>
    </row>
    <row r="5959" spans="2:7" x14ac:dyDescent="0.35">
      <c r="B5959" s="191">
        <v>38379</v>
      </c>
      <c r="C5959" s="72">
        <v>33.950000000000003</v>
      </c>
      <c r="D5959" s="192">
        <f t="shared" si="188"/>
        <v>-0.75939050318922741</v>
      </c>
      <c r="E5959">
        <v>-1.2794416981680601E-2</v>
      </c>
      <c r="F5959">
        <v>5956</v>
      </c>
      <c r="G5959">
        <f t="shared" ca="1" si="189"/>
        <v>3.8131438426417246E-4</v>
      </c>
    </row>
    <row r="5960" spans="2:7" x14ac:dyDescent="0.35">
      <c r="B5960" s="191">
        <v>41948</v>
      </c>
      <c r="C5960" s="72">
        <v>141.1</v>
      </c>
      <c r="D5960" s="192">
        <f t="shared" si="188"/>
        <v>9.779220779220779</v>
      </c>
      <c r="E5960">
        <v>-1.280347023018269E-2</v>
      </c>
      <c r="F5960">
        <v>5957</v>
      </c>
      <c r="G5960">
        <f t="shared" ca="1" si="189"/>
        <v>6.8619863360179388E-3</v>
      </c>
    </row>
    <row r="5961" spans="2:7" x14ac:dyDescent="0.35">
      <c r="B5961" s="191">
        <v>37448</v>
      </c>
      <c r="C5961" s="72">
        <v>13.09</v>
      </c>
      <c r="D5961" s="192">
        <f t="shared" si="188"/>
        <v>0</v>
      </c>
      <c r="E5961">
        <v>-1.2820512820512775E-2</v>
      </c>
      <c r="F5961">
        <v>5958</v>
      </c>
      <c r="G5961">
        <f t="shared" ca="1" si="189"/>
        <v>-9.7393006685364304E-3</v>
      </c>
    </row>
    <row r="5962" spans="2:7" x14ac:dyDescent="0.35">
      <c r="B5962" s="191">
        <v>35482</v>
      </c>
      <c r="C5962" s="72">
        <v>13.09</v>
      </c>
      <c r="D5962" s="192">
        <f t="shared" si="188"/>
        <v>-0.88335412582427375</v>
      </c>
      <c r="E5962">
        <v>-1.2820512820512775E-2</v>
      </c>
      <c r="F5962">
        <v>5959</v>
      </c>
      <c r="G5962">
        <f t="shared" ca="1" si="189"/>
        <v>3.7266042409253037E-3</v>
      </c>
    </row>
    <row r="5963" spans="2:7" x14ac:dyDescent="0.35">
      <c r="B5963" s="191">
        <v>42535</v>
      </c>
      <c r="C5963" s="72">
        <v>112.22</v>
      </c>
      <c r="D5963" s="192">
        <f t="shared" si="188"/>
        <v>-9.3098432196541125E-2</v>
      </c>
      <c r="E5963">
        <v>-1.2843068261787494E-2</v>
      </c>
      <c r="F5963">
        <v>5960</v>
      </c>
      <c r="G5963">
        <f t="shared" ca="1" si="189"/>
        <v>-1.7334664087897949E-2</v>
      </c>
    </row>
    <row r="5964" spans="2:7" x14ac:dyDescent="0.35">
      <c r="B5964" s="191">
        <v>41404</v>
      </c>
      <c r="C5964" s="72">
        <v>123.74</v>
      </c>
      <c r="D5964" s="192">
        <f t="shared" si="188"/>
        <v>-0.89169649812258756</v>
      </c>
      <c r="E5964">
        <v>-1.2844036697247652E-2</v>
      </c>
      <c r="F5964">
        <v>5961</v>
      </c>
      <c r="G5964">
        <f t="shared" ca="1" si="189"/>
        <v>-1.1307458948958758E-2</v>
      </c>
    </row>
    <row r="5965" spans="2:7" x14ac:dyDescent="0.35">
      <c r="B5965" s="191">
        <v>46063</v>
      </c>
      <c r="C5965" s="72">
        <v>1142.53</v>
      </c>
      <c r="D5965" s="192">
        <f t="shared" si="188"/>
        <v>7.5079305979596391</v>
      </c>
      <c r="E5965">
        <v>-1.2856291201907788E-2</v>
      </c>
      <c r="F5965">
        <v>5962</v>
      </c>
      <c r="G5965">
        <f t="shared" ca="1" si="189"/>
        <v>-1.7501575876936775E-2</v>
      </c>
    </row>
    <row r="5966" spans="2:7" x14ac:dyDescent="0.35">
      <c r="B5966" s="191">
        <v>42082</v>
      </c>
      <c r="C5966" s="72">
        <v>134.29</v>
      </c>
      <c r="D5966" s="192">
        <f t="shared" si="188"/>
        <v>0.10073770491803269</v>
      </c>
      <c r="E5966">
        <v>-1.2863863569538392E-2</v>
      </c>
      <c r="F5966">
        <v>5963</v>
      </c>
      <c r="G5966">
        <f t="shared" ca="1" si="189"/>
        <v>2.8706056125777962E-2</v>
      </c>
    </row>
    <row r="5967" spans="2:7" x14ac:dyDescent="0.35">
      <c r="B5967" s="191">
        <v>41600</v>
      </c>
      <c r="C5967" s="72">
        <v>122</v>
      </c>
      <c r="D5967" s="192">
        <f t="shared" si="188"/>
        <v>0.41992551210428308</v>
      </c>
      <c r="E5967">
        <v>-1.2865118537098486E-2</v>
      </c>
      <c r="F5967">
        <v>5964</v>
      </c>
      <c r="G5967">
        <f t="shared" ca="1" si="189"/>
        <v>3.5115107429188816E-2</v>
      </c>
    </row>
    <row r="5968" spans="2:7" x14ac:dyDescent="0.35">
      <c r="B5968" s="191">
        <v>40330</v>
      </c>
      <c r="C5968" s="72">
        <v>85.92</v>
      </c>
      <c r="D5968" s="192">
        <f t="shared" si="188"/>
        <v>2.6131202691337259</v>
      </c>
      <c r="E5968">
        <v>-1.2867647058823595E-2</v>
      </c>
      <c r="F5968">
        <v>5965</v>
      </c>
      <c r="G5968">
        <f t="shared" ca="1" si="189"/>
        <v>6.3861214783113036E-3</v>
      </c>
    </row>
    <row r="5969" spans="2:7" x14ac:dyDescent="0.35">
      <c r="B5969" s="191">
        <v>36385</v>
      </c>
      <c r="C5969" s="72">
        <v>23.78</v>
      </c>
      <c r="D5969" s="192">
        <f t="shared" si="188"/>
        <v>-0.6866104375329467</v>
      </c>
      <c r="E5969">
        <v>-1.2868410128684005E-2</v>
      </c>
      <c r="F5969">
        <v>5966</v>
      </c>
      <c r="G5969">
        <f t="shared" ca="1" si="189"/>
        <v>1.0922756397519181E-2</v>
      </c>
    </row>
    <row r="5970" spans="2:7" x14ac:dyDescent="0.35">
      <c r="B5970" s="191">
        <v>40158</v>
      </c>
      <c r="C5970" s="72">
        <v>75.88</v>
      </c>
      <c r="D5970" s="192">
        <f t="shared" si="188"/>
        <v>-0.87253057384760113</v>
      </c>
      <c r="E5970">
        <v>-1.2878886431637926E-2</v>
      </c>
      <c r="F5970">
        <v>5967</v>
      </c>
      <c r="G5970">
        <f t="shared" ca="1" si="189"/>
        <v>1.2344955407564666E-2</v>
      </c>
    </row>
    <row r="5971" spans="2:7" x14ac:dyDescent="0.35">
      <c r="B5971" s="191">
        <v>44245</v>
      </c>
      <c r="C5971" s="72">
        <v>595.28</v>
      </c>
      <c r="D5971" s="192">
        <f t="shared" si="188"/>
        <v>3.4923402007395667</v>
      </c>
      <c r="E5971">
        <v>-1.2884503772489841E-2</v>
      </c>
      <c r="F5971">
        <v>5968</v>
      </c>
      <c r="G5971">
        <f t="shared" ca="1" si="189"/>
        <v>5.1770340925396128E-3</v>
      </c>
    </row>
    <row r="5972" spans="2:7" x14ac:dyDescent="0.35">
      <c r="B5972" s="191">
        <v>41290</v>
      </c>
      <c r="C5972" s="72">
        <v>132.51</v>
      </c>
      <c r="D5972" s="192">
        <f t="shared" si="188"/>
        <v>8.1134800550206325</v>
      </c>
      <c r="E5972">
        <v>-1.2887365911799842E-2</v>
      </c>
      <c r="F5972">
        <v>5969</v>
      </c>
      <c r="G5972">
        <f t="shared" ca="1" si="189"/>
        <v>-1.6153756161948907E-2</v>
      </c>
    </row>
    <row r="5973" spans="2:7" x14ac:dyDescent="0.35">
      <c r="B5973" s="191">
        <v>36747</v>
      </c>
      <c r="C5973" s="72">
        <v>14.54</v>
      </c>
      <c r="D5973" s="192">
        <f t="shared" si="188"/>
        <v>-0.8932373889419194</v>
      </c>
      <c r="E5973">
        <v>-1.2898845892736044E-2</v>
      </c>
      <c r="F5973">
        <v>5970</v>
      </c>
      <c r="G5973">
        <f t="shared" ca="1" si="189"/>
        <v>1.7695680468119129E-2</v>
      </c>
    </row>
    <row r="5974" spans="2:7" x14ac:dyDescent="0.35">
      <c r="B5974" s="191">
        <v>41264</v>
      </c>
      <c r="C5974" s="72">
        <v>136.19</v>
      </c>
      <c r="D5974" s="192">
        <f t="shared" si="188"/>
        <v>0.61861183741383408</v>
      </c>
      <c r="E5974">
        <v>-1.2901355367108791E-2</v>
      </c>
      <c r="F5974">
        <v>5971</v>
      </c>
      <c r="G5974">
        <f t="shared" ca="1" si="189"/>
        <v>-1.3102144554602043E-2</v>
      </c>
    </row>
    <row r="5975" spans="2:7" x14ac:dyDescent="0.35">
      <c r="B5975" s="191">
        <v>40729</v>
      </c>
      <c r="C5975" s="72">
        <v>84.14</v>
      </c>
      <c r="D5975" s="192">
        <f t="shared" si="188"/>
        <v>-0.30788845932384634</v>
      </c>
      <c r="E5975">
        <v>-1.2904739558892486E-2</v>
      </c>
      <c r="F5975">
        <v>5972</v>
      </c>
      <c r="G5975">
        <f t="shared" ca="1" si="189"/>
        <v>2.346082669006435E-2</v>
      </c>
    </row>
    <row r="5976" spans="2:7" x14ac:dyDescent="0.35">
      <c r="B5976" s="191">
        <v>41717</v>
      </c>
      <c r="C5976" s="72">
        <v>121.57</v>
      </c>
      <c r="D5976" s="192">
        <f t="shared" si="188"/>
        <v>6.2277051129607601</v>
      </c>
      <c r="E5976">
        <v>-1.2910035725885005E-2</v>
      </c>
      <c r="F5976">
        <v>5973</v>
      </c>
      <c r="G5976">
        <f t="shared" ca="1" si="189"/>
        <v>1.0444381070894341E-3</v>
      </c>
    </row>
    <row r="5977" spans="2:7" x14ac:dyDescent="0.35">
      <c r="B5977" s="191">
        <v>35570</v>
      </c>
      <c r="C5977" s="72">
        <v>16.82</v>
      </c>
      <c r="D5977" s="192">
        <f t="shared" si="188"/>
        <v>-0.97721824166000726</v>
      </c>
      <c r="E5977">
        <v>-1.2910798122065636E-2</v>
      </c>
      <c r="F5977">
        <v>5974</v>
      </c>
      <c r="G5977">
        <f t="shared" ca="1" si="189"/>
        <v>-4.994064408305178E-2</v>
      </c>
    </row>
    <row r="5978" spans="2:7" x14ac:dyDescent="0.35">
      <c r="B5978" s="191">
        <v>44785</v>
      </c>
      <c r="C5978" s="72">
        <v>738.31</v>
      </c>
      <c r="D5978" s="192">
        <f t="shared" si="188"/>
        <v>8.8678160919540225</v>
      </c>
      <c r="E5978">
        <v>-1.2928153159175504E-2</v>
      </c>
      <c r="F5978">
        <v>5975</v>
      </c>
      <c r="G5978">
        <f t="shared" ca="1" si="189"/>
        <v>-2.5858153432288287E-2</v>
      </c>
    </row>
    <row r="5979" spans="2:7" x14ac:dyDescent="0.35">
      <c r="B5979" s="191">
        <v>40064</v>
      </c>
      <c r="C5979" s="72">
        <v>74.819999999999993</v>
      </c>
      <c r="D5979" s="192">
        <f t="shared" si="188"/>
        <v>-9.9245732433504985E-3</v>
      </c>
      <c r="E5979">
        <v>-1.2928759894459185E-2</v>
      </c>
      <c r="F5979">
        <v>5976</v>
      </c>
      <c r="G5979">
        <f t="shared" ca="1" si="189"/>
        <v>-2.231922985632667E-3</v>
      </c>
    </row>
    <row r="5980" spans="2:7" x14ac:dyDescent="0.35">
      <c r="B5980" s="191">
        <v>40178</v>
      </c>
      <c r="C5980" s="72">
        <v>75.569999999999993</v>
      </c>
      <c r="D5980" s="192">
        <f t="shared" si="188"/>
        <v>-0.89708425826308402</v>
      </c>
      <c r="E5980">
        <v>-1.2931034482758785E-2</v>
      </c>
      <c r="F5980">
        <v>5977</v>
      </c>
      <c r="G5980">
        <f t="shared" ca="1" si="189"/>
        <v>9.8578482432925951E-3</v>
      </c>
    </row>
    <row r="5981" spans="2:7" x14ac:dyDescent="0.35">
      <c r="B5981" s="191">
        <v>44937</v>
      </c>
      <c r="C5981" s="72">
        <v>734.29</v>
      </c>
      <c r="D5981" s="192">
        <f t="shared" si="188"/>
        <v>-0.36283884627399265</v>
      </c>
      <c r="E5981">
        <v>-1.2931671842023928E-2</v>
      </c>
      <c r="F5981">
        <v>5978</v>
      </c>
      <c r="G5981">
        <f t="shared" ca="1" si="189"/>
        <v>8.4378869228638378E-3</v>
      </c>
    </row>
    <row r="5982" spans="2:7" x14ac:dyDescent="0.35">
      <c r="B5982" s="191">
        <v>45516</v>
      </c>
      <c r="C5982" s="72">
        <v>1152.44</v>
      </c>
      <c r="D5982" s="192">
        <f t="shared" si="188"/>
        <v>0.48054317244568923</v>
      </c>
      <c r="E5982">
        <v>-1.2933175737019686E-2</v>
      </c>
      <c r="F5982">
        <v>5979</v>
      </c>
      <c r="G5982">
        <f t="shared" ca="1" si="189"/>
        <v>-2.5648964583971255E-3</v>
      </c>
    </row>
    <row r="5983" spans="2:7" x14ac:dyDescent="0.35">
      <c r="B5983" s="191">
        <v>44910</v>
      </c>
      <c r="C5983" s="72">
        <v>778.39</v>
      </c>
      <c r="D5983" s="192">
        <f t="shared" si="188"/>
        <v>10.726272973787285</v>
      </c>
      <c r="E5983">
        <v>-1.2934477992366133E-2</v>
      </c>
      <c r="F5983">
        <v>5980</v>
      </c>
      <c r="G5983">
        <f t="shared" ca="1" si="189"/>
        <v>-2.7062569868336203E-2</v>
      </c>
    </row>
    <row r="5984" spans="2:7" x14ac:dyDescent="0.35">
      <c r="B5984" s="191">
        <v>38770</v>
      </c>
      <c r="C5984" s="72">
        <v>66.38</v>
      </c>
      <c r="D5984" s="192">
        <f t="shared" si="188"/>
        <v>3.834668608885651</v>
      </c>
      <c r="E5984">
        <v>-1.2936802973977812E-2</v>
      </c>
      <c r="F5984">
        <v>5981</v>
      </c>
      <c r="G5984">
        <f t="shared" ca="1" si="189"/>
        <v>-1.0634507226050829E-2</v>
      </c>
    </row>
    <row r="5985" spans="2:7" x14ac:dyDescent="0.35">
      <c r="B5985" s="191">
        <v>37007</v>
      </c>
      <c r="C5985" s="72">
        <v>13.73</v>
      </c>
      <c r="D5985" s="192">
        <f t="shared" si="188"/>
        <v>-0.95247654979059226</v>
      </c>
      <c r="E5985">
        <v>-1.2940330697340019E-2</v>
      </c>
      <c r="F5985">
        <v>5982</v>
      </c>
      <c r="G5985">
        <f t="shared" ca="1" si="189"/>
        <v>8.9202544588907508E-3</v>
      </c>
    </row>
    <row r="5986" spans="2:7" x14ac:dyDescent="0.35">
      <c r="B5986" s="191">
        <v>43934</v>
      </c>
      <c r="C5986" s="72">
        <v>288.91000000000003</v>
      </c>
      <c r="D5986" s="192">
        <f t="shared" si="188"/>
        <v>2.2674734223026465</v>
      </c>
      <c r="E5986">
        <v>-1.2948411342671551E-2</v>
      </c>
      <c r="F5986">
        <v>5983</v>
      </c>
      <c r="G5986">
        <f t="shared" ca="1" si="189"/>
        <v>-6.75832052234828E-3</v>
      </c>
    </row>
    <row r="5987" spans="2:7" x14ac:dyDescent="0.35">
      <c r="B5987" s="191">
        <v>40317</v>
      </c>
      <c r="C5987" s="72">
        <v>88.42</v>
      </c>
      <c r="D5987" s="192">
        <f t="shared" si="188"/>
        <v>5.444606413994169</v>
      </c>
      <c r="E5987">
        <v>-1.294931904442953E-2</v>
      </c>
      <c r="F5987">
        <v>5984</v>
      </c>
      <c r="G5987">
        <f t="shared" ca="1" si="189"/>
        <v>-7.201411274213412E-3</v>
      </c>
    </row>
    <row r="5988" spans="2:7" x14ac:dyDescent="0.35">
      <c r="B5988" s="191">
        <v>37036</v>
      </c>
      <c r="C5988" s="72">
        <v>13.72</v>
      </c>
      <c r="D5988" s="192">
        <f t="shared" si="188"/>
        <v>-0.83629638467963252</v>
      </c>
      <c r="E5988">
        <v>-1.2949640287769792E-2</v>
      </c>
      <c r="F5988">
        <v>5985</v>
      </c>
      <c r="G5988">
        <f t="shared" ca="1" si="189"/>
        <v>-1.2432001711302898E-2</v>
      </c>
    </row>
    <row r="5989" spans="2:7" x14ac:dyDescent="0.35">
      <c r="B5989" s="191">
        <v>40661</v>
      </c>
      <c r="C5989" s="72">
        <v>83.81</v>
      </c>
      <c r="D5989" s="192">
        <f t="shared" si="188"/>
        <v>3.0763618677042803</v>
      </c>
      <c r="E5989">
        <v>-1.2954893416558644E-2</v>
      </c>
      <c r="F5989">
        <v>5986</v>
      </c>
      <c r="G5989">
        <f t="shared" ca="1" si="189"/>
        <v>4.0261066289954781E-2</v>
      </c>
    </row>
    <row r="5990" spans="2:7" x14ac:dyDescent="0.35">
      <c r="B5990" s="191">
        <v>36700</v>
      </c>
      <c r="C5990" s="72">
        <v>20.56</v>
      </c>
      <c r="D5990" s="192">
        <f t="shared" si="188"/>
        <v>-0.98133081505157638</v>
      </c>
      <c r="E5990">
        <v>-1.2962073931829021E-2</v>
      </c>
      <c r="F5990">
        <v>5987</v>
      </c>
      <c r="G5990">
        <f t="shared" ca="1" si="189"/>
        <v>-1.9648537624589149E-3</v>
      </c>
    </row>
    <row r="5991" spans="2:7" x14ac:dyDescent="0.35">
      <c r="B5991" s="191">
        <v>46085</v>
      </c>
      <c r="C5991" s="72">
        <v>1101.28</v>
      </c>
      <c r="D5991" s="192">
        <f t="shared" si="188"/>
        <v>50.751879699248114</v>
      </c>
      <c r="E5991">
        <v>-1.2977701297770095E-2</v>
      </c>
      <c r="F5991">
        <v>5988</v>
      </c>
      <c r="G5991">
        <f t="shared" ca="1" si="189"/>
        <v>4.4990360459158954E-2</v>
      </c>
    </row>
    <row r="5992" spans="2:7" x14ac:dyDescent="0.35">
      <c r="B5992" s="191">
        <v>36683</v>
      </c>
      <c r="C5992" s="72">
        <v>21.28</v>
      </c>
      <c r="D5992" s="192">
        <f t="shared" si="188"/>
        <v>0.64705882352941191</v>
      </c>
      <c r="E5992">
        <v>-1.298701298701288E-2</v>
      </c>
      <c r="F5992">
        <v>5989</v>
      </c>
      <c r="G5992">
        <f t="shared" ca="1" si="189"/>
        <v>-2.7837027606002242E-2</v>
      </c>
    </row>
    <row r="5993" spans="2:7" x14ac:dyDescent="0.35">
      <c r="B5993" s="191">
        <v>37449</v>
      </c>
      <c r="C5993" s="72">
        <v>12.92</v>
      </c>
      <c r="D5993" s="192">
        <f t="shared" si="188"/>
        <v>-0.10526315789473684</v>
      </c>
      <c r="E5993">
        <v>-1.2987012987012991E-2</v>
      </c>
      <c r="F5993">
        <v>5990</v>
      </c>
      <c r="G5993">
        <f t="shared" ca="1" si="189"/>
        <v>4.2242628428105569E-3</v>
      </c>
    </row>
    <row r="5994" spans="2:7" x14ac:dyDescent="0.35">
      <c r="B5994" s="191">
        <v>37757</v>
      </c>
      <c r="C5994" s="72">
        <v>14.44</v>
      </c>
      <c r="D5994" s="192">
        <f t="shared" si="188"/>
        <v>-0.79087617668356258</v>
      </c>
      <c r="E5994">
        <v>-1.2987012987013102E-2</v>
      </c>
      <c r="F5994">
        <v>5991</v>
      </c>
      <c r="G5994">
        <f t="shared" ca="1" si="189"/>
        <v>-1.0534458532050426E-2</v>
      </c>
    </row>
    <row r="5995" spans="2:7" x14ac:dyDescent="0.35">
      <c r="B5995" s="191">
        <v>40820</v>
      </c>
      <c r="C5995" s="72">
        <v>69.05</v>
      </c>
      <c r="D5995" s="192">
        <f t="shared" si="188"/>
        <v>5.508011310084826</v>
      </c>
      <c r="E5995">
        <v>-1.3007432818753495E-2</v>
      </c>
      <c r="F5995">
        <v>5992</v>
      </c>
      <c r="G5995">
        <f t="shared" ca="1" si="189"/>
        <v>1.6615644170934545E-3</v>
      </c>
    </row>
    <row r="5996" spans="2:7" x14ac:dyDescent="0.35">
      <c r="B5996" s="191">
        <v>37505</v>
      </c>
      <c r="C5996" s="72">
        <v>10.61</v>
      </c>
      <c r="D5996" s="192">
        <f t="shared" si="188"/>
        <v>-0.98329423249515835</v>
      </c>
      <c r="E5996">
        <v>-1.3023255813953583E-2</v>
      </c>
      <c r="F5996">
        <v>5993</v>
      </c>
      <c r="G5996">
        <f t="shared" ca="1" si="189"/>
        <v>-3.2178273053769198E-2</v>
      </c>
    </row>
    <row r="5997" spans="2:7" x14ac:dyDescent="0.35">
      <c r="B5997" s="191">
        <v>44293</v>
      </c>
      <c r="C5997" s="72">
        <v>635.11</v>
      </c>
      <c r="D5997" s="192">
        <f t="shared" si="188"/>
        <v>55.055604589585172</v>
      </c>
      <c r="E5997">
        <v>-1.3038073038073028E-2</v>
      </c>
      <c r="F5997">
        <v>5994</v>
      </c>
      <c r="G5997">
        <f t="shared" ca="1" si="189"/>
        <v>9.7660906632960464E-3</v>
      </c>
    </row>
    <row r="5998" spans="2:7" x14ac:dyDescent="0.35">
      <c r="B5998" s="191">
        <v>37337</v>
      </c>
      <c r="C5998" s="72">
        <v>11.33</v>
      </c>
      <c r="D5998" s="192">
        <f t="shared" si="188"/>
        <v>-0.7689169895982052</v>
      </c>
      <c r="E5998">
        <v>-1.3066202090592394E-2</v>
      </c>
      <c r="F5998">
        <v>5995</v>
      </c>
      <c r="G5998">
        <f t="shared" ca="1" si="189"/>
        <v>-3.1614819388875469E-2</v>
      </c>
    </row>
    <row r="5999" spans="2:7" x14ac:dyDescent="0.35">
      <c r="B5999" s="191">
        <v>39133</v>
      </c>
      <c r="C5999" s="72">
        <v>49.03</v>
      </c>
      <c r="D5999" s="192">
        <f t="shared" si="188"/>
        <v>3.6429924242424239</v>
      </c>
      <c r="E5999">
        <v>-1.3083735909822813E-2</v>
      </c>
      <c r="F5999">
        <v>5996</v>
      </c>
      <c r="G5999">
        <f t="shared" ca="1" si="189"/>
        <v>2.4626523223851313E-2</v>
      </c>
    </row>
    <row r="6000" spans="2:7" x14ac:dyDescent="0.35">
      <c r="B6000" s="191">
        <v>37523</v>
      </c>
      <c r="C6000" s="72">
        <v>10.56</v>
      </c>
      <c r="D6000" s="192">
        <f t="shared" si="188"/>
        <v>-0.85998408910103419</v>
      </c>
      <c r="E6000">
        <v>-1.3084112149532645E-2</v>
      </c>
      <c r="F6000">
        <v>5997</v>
      </c>
      <c r="G6000">
        <f t="shared" ca="1" si="189"/>
        <v>4.6163197356202581E-3</v>
      </c>
    </row>
    <row r="6001" spans="2:7" x14ac:dyDescent="0.35">
      <c r="B6001" s="191">
        <v>40882</v>
      </c>
      <c r="C6001" s="72">
        <v>75.42</v>
      </c>
      <c r="D6001" s="192">
        <f t="shared" si="188"/>
        <v>-0.45935483870967742</v>
      </c>
      <c r="E6001">
        <v>-1.3085579691180294E-2</v>
      </c>
      <c r="F6001">
        <v>5998</v>
      </c>
      <c r="G6001">
        <f t="shared" ca="1" si="189"/>
        <v>-1.9176503599398563E-2</v>
      </c>
    </row>
    <row r="6002" spans="2:7" x14ac:dyDescent="0.35">
      <c r="B6002" s="191">
        <v>42908</v>
      </c>
      <c r="C6002" s="72">
        <v>139.5</v>
      </c>
      <c r="D6002" s="192">
        <f t="shared" si="188"/>
        <v>-0.81403719256148777</v>
      </c>
      <c r="E6002">
        <v>-1.3088079235939132E-2</v>
      </c>
      <c r="F6002">
        <v>5999</v>
      </c>
      <c r="G6002">
        <f t="shared" ca="1" si="189"/>
        <v>1.5637686338586532E-2</v>
      </c>
    </row>
    <row r="6003" spans="2:7" x14ac:dyDescent="0.35">
      <c r="B6003" s="191">
        <v>44883</v>
      </c>
      <c r="C6003" s="72">
        <v>750.15</v>
      </c>
      <c r="D6003" s="192">
        <f t="shared" si="188"/>
        <v>9.1660116546957564</v>
      </c>
      <c r="E6003">
        <v>-1.3103366617989498E-2</v>
      </c>
      <c r="F6003">
        <v>6000</v>
      </c>
      <c r="G6003">
        <f t="shared" ca="1" si="189"/>
        <v>-2.6853304296203015E-2</v>
      </c>
    </row>
    <row r="6004" spans="2:7" x14ac:dyDescent="0.35">
      <c r="B6004" s="191">
        <v>40067</v>
      </c>
      <c r="C6004" s="72">
        <v>73.790000000000006</v>
      </c>
      <c r="D6004" s="192">
        <f t="shared" si="188"/>
        <v>-0.24472876151484135</v>
      </c>
      <c r="E6004">
        <v>-1.3106861040524165E-2</v>
      </c>
      <c r="F6004">
        <v>6001</v>
      </c>
      <c r="G6004">
        <f t="shared" ca="1" si="189"/>
        <v>1.8499710803669248E-2</v>
      </c>
    </row>
    <row r="6005" spans="2:7" x14ac:dyDescent="0.35">
      <c r="B6005" s="191">
        <v>40500</v>
      </c>
      <c r="C6005" s="72">
        <v>97.7</v>
      </c>
      <c r="D6005" s="192">
        <f t="shared" si="188"/>
        <v>7.1281198003327795</v>
      </c>
      <c r="E6005">
        <v>-1.3131313131313105E-2</v>
      </c>
      <c r="F6005">
        <v>6002</v>
      </c>
      <c r="G6005">
        <f t="shared" ca="1" si="189"/>
        <v>-2.4764992968796026E-2</v>
      </c>
    </row>
    <row r="6006" spans="2:7" x14ac:dyDescent="0.35">
      <c r="B6006" s="191">
        <v>37323</v>
      </c>
      <c r="C6006" s="72">
        <v>12.02</v>
      </c>
      <c r="D6006" s="192">
        <f t="shared" si="188"/>
        <v>-0.97031439085228821</v>
      </c>
      <c r="E6006">
        <v>-1.3136288998357948E-2</v>
      </c>
      <c r="F6006">
        <v>6003</v>
      </c>
      <c r="G6006">
        <f t="shared" ca="1" si="189"/>
        <v>-6.7995905258400862E-3</v>
      </c>
    </row>
    <row r="6007" spans="2:7" x14ac:dyDescent="0.35">
      <c r="B6007" s="191">
        <v>44025</v>
      </c>
      <c r="C6007" s="72">
        <v>404.91</v>
      </c>
      <c r="D6007" s="192">
        <f t="shared" si="188"/>
        <v>21.470033296337405</v>
      </c>
      <c r="E6007">
        <v>-1.3136729222520072E-2</v>
      </c>
      <c r="F6007">
        <v>6004</v>
      </c>
      <c r="G6007">
        <f t="shared" ca="1" si="189"/>
        <v>-6.8801900679719011E-3</v>
      </c>
    </row>
    <row r="6008" spans="2:7" x14ac:dyDescent="0.35">
      <c r="B6008" s="191">
        <v>35989</v>
      </c>
      <c r="C6008" s="72">
        <v>18.02</v>
      </c>
      <c r="D6008" s="192">
        <f t="shared" si="188"/>
        <v>-0.77742094861660083</v>
      </c>
      <c r="E6008">
        <v>-1.3143483023001168E-2</v>
      </c>
      <c r="F6008">
        <v>6005</v>
      </c>
      <c r="G6008">
        <f t="shared" ca="1" si="189"/>
        <v>-4.2563088052315463E-2</v>
      </c>
    </row>
    <row r="6009" spans="2:7" x14ac:dyDescent="0.35">
      <c r="B6009" s="191">
        <v>40925</v>
      </c>
      <c r="C6009" s="72">
        <v>80.959999999999994</v>
      </c>
      <c r="D6009" s="192">
        <f t="shared" si="188"/>
        <v>0.80031131865688221</v>
      </c>
      <c r="E6009">
        <v>-1.3164310092637854E-2</v>
      </c>
      <c r="F6009">
        <v>6006</v>
      </c>
      <c r="G6009">
        <f t="shared" ca="1" si="189"/>
        <v>2.8644292267444298E-2</v>
      </c>
    </row>
    <row r="6010" spans="2:7" x14ac:dyDescent="0.35">
      <c r="B6010" s="191">
        <v>39142</v>
      </c>
      <c r="C6010" s="72">
        <v>44.97</v>
      </c>
      <c r="D6010" s="192">
        <f t="shared" si="188"/>
        <v>-0.82691197413494477</v>
      </c>
      <c r="E6010">
        <v>-1.3166556945358843E-2</v>
      </c>
      <c r="F6010">
        <v>6007</v>
      </c>
      <c r="G6010">
        <f t="shared" ca="1" si="189"/>
        <v>2.4426445082151547E-2</v>
      </c>
    </row>
    <row r="6011" spans="2:7" x14ac:dyDescent="0.35">
      <c r="B6011" s="191">
        <v>43285</v>
      </c>
      <c r="C6011" s="72">
        <v>259.81</v>
      </c>
      <c r="D6011" s="192">
        <f t="shared" si="188"/>
        <v>0.93917002537692218</v>
      </c>
      <c r="E6011">
        <v>-1.3179884533576325E-2</v>
      </c>
      <c r="F6011">
        <v>6008</v>
      </c>
      <c r="G6011">
        <f t="shared" ca="1" si="189"/>
        <v>-1.4154394171476084E-2</v>
      </c>
    </row>
    <row r="6012" spans="2:7" x14ac:dyDescent="0.35">
      <c r="B6012" s="191">
        <v>42060</v>
      </c>
      <c r="C6012" s="72">
        <v>133.97999999999999</v>
      </c>
      <c r="D6012" s="192">
        <f t="shared" si="188"/>
        <v>4.424291497975708</v>
      </c>
      <c r="E6012">
        <v>-1.3184061280106185E-2</v>
      </c>
      <c r="F6012">
        <v>6009</v>
      </c>
      <c r="G6012">
        <f t="shared" ca="1" si="189"/>
        <v>1.4783775998320823E-3</v>
      </c>
    </row>
    <row r="6013" spans="2:7" x14ac:dyDescent="0.35">
      <c r="B6013" s="191">
        <v>35892</v>
      </c>
      <c r="C6013" s="72">
        <v>24.7</v>
      </c>
      <c r="D6013" s="192">
        <f t="shared" si="188"/>
        <v>2.0048661800486616</v>
      </c>
      <c r="E6013">
        <v>-1.3184178985217843E-2</v>
      </c>
      <c r="F6013">
        <v>6010</v>
      </c>
      <c r="G6013">
        <f t="shared" ca="1" si="189"/>
        <v>3.5547047077575354E-2</v>
      </c>
    </row>
    <row r="6014" spans="2:7" x14ac:dyDescent="0.35">
      <c r="B6014" s="191">
        <v>37174</v>
      </c>
      <c r="C6014" s="72">
        <v>8.2200000000000006</v>
      </c>
      <c r="D6014" s="192">
        <f t="shared" si="188"/>
        <v>-0.89422210783682921</v>
      </c>
      <c r="E6014">
        <v>-1.3205282112845107E-2</v>
      </c>
      <c r="F6014">
        <v>6011</v>
      </c>
      <c r="G6014">
        <f t="shared" ca="1" si="189"/>
        <v>-1.2393958266867415E-2</v>
      </c>
    </row>
    <row r="6015" spans="2:7" x14ac:dyDescent="0.35">
      <c r="B6015" s="191">
        <v>40795</v>
      </c>
      <c r="C6015" s="72">
        <v>77.709999999999994</v>
      </c>
      <c r="D6015" s="192">
        <f t="shared" si="188"/>
        <v>0.30015057721264826</v>
      </c>
      <c r="E6015">
        <v>-1.3206349206349333E-2</v>
      </c>
      <c r="F6015">
        <v>6012</v>
      </c>
      <c r="G6015">
        <f t="shared" ca="1" si="189"/>
        <v>3.42679897960484E-2</v>
      </c>
    </row>
    <row r="6016" spans="2:7" x14ac:dyDescent="0.35">
      <c r="B6016" s="191">
        <v>38583</v>
      </c>
      <c r="C6016" s="72">
        <v>59.77</v>
      </c>
      <c r="D6016" s="192">
        <f t="shared" si="188"/>
        <v>2.8118622448979593</v>
      </c>
      <c r="E6016">
        <v>-1.3207858675912121E-2</v>
      </c>
      <c r="F6016">
        <v>6013</v>
      </c>
      <c r="G6016">
        <f t="shared" ca="1" si="189"/>
        <v>-1.2295318899049223E-2</v>
      </c>
    </row>
    <row r="6017" spans="2:7" x14ac:dyDescent="0.35">
      <c r="B6017" s="191">
        <v>37847</v>
      </c>
      <c r="C6017" s="72">
        <v>15.68</v>
      </c>
      <c r="D6017" s="192">
        <f t="shared" si="188"/>
        <v>-0.70415094339622641</v>
      </c>
      <c r="E6017">
        <v>-1.3215859030837107E-2</v>
      </c>
      <c r="F6017">
        <v>6014</v>
      </c>
      <c r="G6017">
        <f t="shared" ca="1" si="189"/>
        <v>-2.4078870650739024E-2</v>
      </c>
    </row>
    <row r="6018" spans="2:7" x14ac:dyDescent="0.35">
      <c r="B6018" s="191">
        <v>39947</v>
      </c>
      <c r="C6018" s="72">
        <v>53</v>
      </c>
      <c r="D6018" s="192">
        <f t="shared" si="188"/>
        <v>-0.95358043721973096</v>
      </c>
      <c r="E6018">
        <v>-1.3219139824986015E-2</v>
      </c>
      <c r="F6018">
        <v>6015</v>
      </c>
      <c r="G6018">
        <f t="shared" ca="1" si="189"/>
        <v>1.5609796432815379E-2</v>
      </c>
    </row>
    <row r="6019" spans="2:7" x14ac:dyDescent="0.35">
      <c r="B6019" s="191">
        <v>45350</v>
      </c>
      <c r="C6019" s="72">
        <v>1141.76</v>
      </c>
      <c r="D6019" s="192">
        <f t="shared" si="188"/>
        <v>25.864941176470587</v>
      </c>
      <c r="E6019">
        <v>-1.3223169066426954E-2</v>
      </c>
      <c r="F6019">
        <v>6016</v>
      </c>
      <c r="G6019">
        <f t="shared" ca="1" si="189"/>
        <v>-2.7261804944156722E-2</v>
      </c>
    </row>
    <row r="6020" spans="2:7" x14ac:dyDescent="0.35">
      <c r="B6020" s="191">
        <v>39861</v>
      </c>
      <c r="C6020" s="72">
        <v>42.5</v>
      </c>
      <c r="D6020" s="192">
        <f t="shared" ref="D6020:D6083" si="190">C6020/C6021-1</f>
        <v>1.2800429184549356</v>
      </c>
      <c r="E6020">
        <v>-1.3234269793359621E-2</v>
      </c>
      <c r="F6020">
        <v>6017</v>
      </c>
      <c r="G6020">
        <f t="shared" ca="1" si="189"/>
        <v>-6.5344842646954792E-3</v>
      </c>
    </row>
    <row r="6021" spans="2:7" x14ac:dyDescent="0.35">
      <c r="B6021" s="191">
        <v>35591</v>
      </c>
      <c r="C6021" s="72">
        <v>18.64</v>
      </c>
      <c r="D6021" s="192">
        <f t="shared" si="190"/>
        <v>-0.24165988608624889</v>
      </c>
      <c r="E6021">
        <v>-1.3234515616728393E-2</v>
      </c>
      <c r="F6021">
        <v>6018</v>
      </c>
      <c r="G6021">
        <f t="shared" ref="G6021:G6084" ca="1" si="191">_xlfn.NORM.INV(RAND(),M$5,M$6)</f>
        <v>-4.8081383217388049E-3</v>
      </c>
    </row>
    <row r="6022" spans="2:7" x14ac:dyDescent="0.35">
      <c r="B6022" s="191">
        <v>35905</v>
      </c>
      <c r="C6022" s="72">
        <v>24.58</v>
      </c>
      <c r="D6022" s="192">
        <f t="shared" si="190"/>
        <v>-0.24946564885496192</v>
      </c>
      <c r="E6022">
        <v>-1.3247691690084329E-2</v>
      </c>
      <c r="F6022">
        <v>6019</v>
      </c>
      <c r="G6022">
        <f t="shared" ca="1" si="191"/>
        <v>1.468122910497419E-2</v>
      </c>
    </row>
    <row r="6023" spans="2:7" x14ac:dyDescent="0.35">
      <c r="B6023" s="191">
        <v>36475</v>
      </c>
      <c r="C6023" s="72">
        <v>32.75</v>
      </c>
      <c r="D6023" s="192">
        <f t="shared" si="190"/>
        <v>-0.34316085038106703</v>
      </c>
      <c r="E6023">
        <v>-1.3257005122024657E-2</v>
      </c>
      <c r="F6023">
        <v>6020</v>
      </c>
      <c r="G6023">
        <f t="shared" ca="1" si="191"/>
        <v>2.0778288676659293E-2</v>
      </c>
    </row>
    <row r="6024" spans="2:7" x14ac:dyDescent="0.35">
      <c r="B6024" s="191">
        <v>39192</v>
      </c>
      <c r="C6024" s="72">
        <v>49.86</v>
      </c>
      <c r="D6024" s="192">
        <f t="shared" si="190"/>
        <v>-0.59137846254712345</v>
      </c>
      <c r="E6024">
        <v>-1.3259449831783177E-2</v>
      </c>
      <c r="F6024">
        <v>6021</v>
      </c>
      <c r="G6024">
        <f t="shared" ca="1" si="191"/>
        <v>1.6380830564413178E-2</v>
      </c>
    </row>
    <row r="6025" spans="2:7" x14ac:dyDescent="0.35">
      <c r="B6025" s="191">
        <v>42298</v>
      </c>
      <c r="C6025" s="72">
        <v>122.02</v>
      </c>
      <c r="D6025" s="192">
        <f t="shared" si="190"/>
        <v>2.2212249208025341</v>
      </c>
      <c r="E6025">
        <v>-1.3262170467410628E-2</v>
      </c>
      <c r="F6025">
        <v>6022</v>
      </c>
      <c r="G6025">
        <f t="shared" ca="1" si="191"/>
        <v>1.6687628604169013E-2</v>
      </c>
    </row>
    <row r="6026" spans="2:7" x14ac:dyDescent="0.35">
      <c r="B6026" s="191">
        <v>36445</v>
      </c>
      <c r="C6026" s="72">
        <v>37.880000000000003</v>
      </c>
      <c r="D6026" s="192">
        <f t="shared" si="190"/>
        <v>2.6458132820019249</v>
      </c>
      <c r="E6026">
        <v>-1.3284709559781116E-2</v>
      </c>
      <c r="F6026">
        <v>6023</v>
      </c>
      <c r="G6026">
        <f t="shared" ca="1" si="191"/>
        <v>7.6903631132193267E-3</v>
      </c>
    </row>
    <row r="6027" spans="2:7" x14ac:dyDescent="0.35">
      <c r="B6027" s="191">
        <v>37096</v>
      </c>
      <c r="C6027" s="72">
        <v>10.39</v>
      </c>
      <c r="D6027" s="192">
        <f t="shared" si="190"/>
        <v>-0.865362187378515</v>
      </c>
      <c r="E6027">
        <v>-1.3295346628679816E-2</v>
      </c>
      <c r="F6027">
        <v>6024</v>
      </c>
      <c r="G6027">
        <f t="shared" ca="1" si="191"/>
        <v>-2.1832017332133694E-3</v>
      </c>
    </row>
    <row r="6028" spans="2:7" x14ac:dyDescent="0.35">
      <c r="B6028" s="191">
        <v>40928</v>
      </c>
      <c r="C6028" s="72">
        <v>77.17</v>
      </c>
      <c r="D6028" s="192">
        <f t="shared" si="190"/>
        <v>-0.44067550916865983</v>
      </c>
      <c r="E6028">
        <v>-1.3297532284873959E-2</v>
      </c>
      <c r="F6028">
        <v>6025</v>
      </c>
      <c r="G6028">
        <f t="shared" ca="1" si="191"/>
        <v>2.8015189265185887E-2</v>
      </c>
    </row>
    <row r="6029" spans="2:7" x14ac:dyDescent="0.35">
      <c r="B6029" s="191">
        <v>41263</v>
      </c>
      <c r="C6029" s="72">
        <v>137.97</v>
      </c>
      <c r="D6029" s="192">
        <f t="shared" si="190"/>
        <v>5.2008988764044943</v>
      </c>
      <c r="E6029">
        <v>-1.3301866552242081E-2</v>
      </c>
      <c r="F6029">
        <v>6026</v>
      </c>
      <c r="G6029">
        <f t="shared" ca="1" si="191"/>
        <v>-1.2297733076638603E-2</v>
      </c>
    </row>
    <row r="6030" spans="2:7" x14ac:dyDescent="0.35">
      <c r="B6030" s="191">
        <v>36340</v>
      </c>
      <c r="C6030" s="72">
        <v>22.25</v>
      </c>
      <c r="D6030" s="192">
        <f t="shared" si="190"/>
        <v>-0.83310831083108305</v>
      </c>
      <c r="E6030">
        <v>-1.3303769401330379E-2</v>
      </c>
      <c r="F6030">
        <v>6027</v>
      </c>
      <c r="G6030">
        <f t="shared" ca="1" si="191"/>
        <v>9.5235439975724506E-3</v>
      </c>
    </row>
    <row r="6031" spans="2:7" x14ac:dyDescent="0.35">
      <c r="B6031" s="191">
        <v>41473</v>
      </c>
      <c r="C6031" s="72">
        <v>133.32</v>
      </c>
      <c r="D6031" s="192">
        <f t="shared" si="190"/>
        <v>4.663212435233155E-2</v>
      </c>
      <c r="E6031">
        <v>-1.3321492007104863E-2</v>
      </c>
      <c r="F6031">
        <v>6028</v>
      </c>
      <c r="G6031">
        <f t="shared" ca="1" si="191"/>
        <v>-3.7096633089691605E-2</v>
      </c>
    </row>
    <row r="6032" spans="2:7" x14ac:dyDescent="0.35">
      <c r="B6032" s="191">
        <v>41534</v>
      </c>
      <c r="C6032" s="72">
        <v>127.38</v>
      </c>
      <c r="D6032" s="192">
        <f t="shared" si="190"/>
        <v>4.8913043478260754E-2</v>
      </c>
      <c r="E6032">
        <v>-1.3323005422153367E-2</v>
      </c>
      <c r="F6032">
        <v>6029</v>
      </c>
      <c r="G6032">
        <f t="shared" ca="1" si="191"/>
        <v>-4.1220080665665099E-2</v>
      </c>
    </row>
    <row r="6033" spans="2:7" x14ac:dyDescent="0.35">
      <c r="B6033" s="191">
        <v>41676</v>
      </c>
      <c r="C6033" s="72">
        <v>121.44</v>
      </c>
      <c r="D6033" s="192">
        <f t="shared" si="190"/>
        <v>7.9178885630498463E-2</v>
      </c>
      <c r="E6033">
        <v>-1.3324666883327896E-2</v>
      </c>
      <c r="F6033">
        <v>6030</v>
      </c>
      <c r="G6033">
        <f t="shared" ca="1" si="191"/>
        <v>-2.4662350526101905E-2</v>
      </c>
    </row>
    <row r="6034" spans="2:7" x14ac:dyDescent="0.35">
      <c r="B6034" s="191">
        <v>41142</v>
      </c>
      <c r="C6034" s="72">
        <v>112.53</v>
      </c>
      <c r="D6034" s="192">
        <f t="shared" si="190"/>
        <v>-0.88723318969836651</v>
      </c>
      <c r="E6034">
        <v>-1.3327487943884275E-2</v>
      </c>
      <c r="F6034">
        <v>6031</v>
      </c>
      <c r="G6034">
        <f t="shared" ca="1" si="191"/>
        <v>-4.6488633579647425E-5</v>
      </c>
    </row>
    <row r="6035" spans="2:7" x14ac:dyDescent="0.35">
      <c r="B6035" s="191">
        <v>45699</v>
      </c>
      <c r="C6035" s="72">
        <v>997.9</v>
      </c>
      <c r="D6035" s="192">
        <f t="shared" si="190"/>
        <v>11.718582717308184</v>
      </c>
      <c r="E6035">
        <v>-1.3328323676560783E-2</v>
      </c>
      <c r="F6035">
        <v>6032</v>
      </c>
      <c r="G6035">
        <f t="shared" ca="1" si="191"/>
        <v>-5.3505073670310259E-2</v>
      </c>
    </row>
    <row r="6036" spans="2:7" x14ac:dyDescent="0.35">
      <c r="B6036" s="191">
        <v>40577</v>
      </c>
      <c r="C6036" s="72">
        <v>78.459999999999994</v>
      </c>
      <c r="D6036" s="192">
        <f t="shared" si="190"/>
        <v>3.6152941176470588</v>
      </c>
      <c r="E6036">
        <v>-1.3329979879275644E-2</v>
      </c>
      <c r="F6036">
        <v>6033</v>
      </c>
      <c r="G6036">
        <f t="shared" ca="1" si="191"/>
        <v>-3.3176786328365439E-2</v>
      </c>
    </row>
    <row r="6037" spans="2:7" x14ac:dyDescent="0.35">
      <c r="B6037" s="191">
        <v>35136</v>
      </c>
      <c r="C6037" s="72">
        <v>17</v>
      </c>
      <c r="D6037" s="192">
        <f t="shared" si="190"/>
        <v>-0.8046875</v>
      </c>
      <c r="E6037">
        <v>-1.3348810214741769E-2</v>
      </c>
      <c r="F6037">
        <v>6034</v>
      </c>
      <c r="G6037">
        <f t="shared" ca="1" si="191"/>
        <v>2.1828824035353092E-2</v>
      </c>
    </row>
    <row r="6038" spans="2:7" x14ac:dyDescent="0.35">
      <c r="B6038" s="191">
        <v>40753</v>
      </c>
      <c r="C6038" s="72">
        <v>87.04</v>
      </c>
      <c r="D6038" s="192">
        <f t="shared" si="190"/>
        <v>0.35639707028206336</v>
      </c>
      <c r="E6038">
        <v>-1.3375651779641728E-2</v>
      </c>
      <c r="F6038">
        <v>6035</v>
      </c>
      <c r="G6038">
        <f t="shared" ca="1" si="191"/>
        <v>-6.0709732471827859E-3</v>
      </c>
    </row>
    <row r="6039" spans="2:7" x14ac:dyDescent="0.35">
      <c r="B6039" s="191">
        <v>39366</v>
      </c>
      <c r="C6039" s="72">
        <v>64.17</v>
      </c>
      <c r="D6039" s="192">
        <f t="shared" si="190"/>
        <v>-0.92671394799054374</v>
      </c>
      <c r="E6039">
        <v>-1.3376383763837651E-2</v>
      </c>
      <c r="F6039">
        <v>6036</v>
      </c>
      <c r="G6039">
        <f t="shared" ca="1" si="191"/>
        <v>1.9327075812086165E-2</v>
      </c>
    </row>
    <row r="6040" spans="2:7" x14ac:dyDescent="0.35">
      <c r="B6040" s="191">
        <v>45217</v>
      </c>
      <c r="C6040" s="72">
        <v>875.61</v>
      </c>
      <c r="D6040" s="192">
        <f t="shared" si="190"/>
        <v>0.47411572585397055</v>
      </c>
      <c r="E6040">
        <v>-1.3386066321874002E-2</v>
      </c>
      <c r="F6040">
        <v>6037</v>
      </c>
      <c r="G6040">
        <f t="shared" ca="1" si="191"/>
        <v>1.5658705744136248E-2</v>
      </c>
    </row>
    <row r="6041" spans="2:7" x14ac:dyDescent="0.35">
      <c r="B6041" s="191">
        <v>44260</v>
      </c>
      <c r="C6041" s="72">
        <v>593.99</v>
      </c>
      <c r="D6041" s="192">
        <f t="shared" si="190"/>
        <v>-0.15156406227681762</v>
      </c>
      <c r="E6041">
        <v>-1.3387592392658298E-2</v>
      </c>
      <c r="F6041">
        <v>6038</v>
      </c>
      <c r="G6041">
        <f t="shared" ca="1" si="191"/>
        <v>-1.4762893848199423E-2</v>
      </c>
    </row>
    <row r="6042" spans="2:7" x14ac:dyDescent="0.35">
      <c r="B6042" s="191">
        <v>44704</v>
      </c>
      <c r="C6042" s="72">
        <v>700.1</v>
      </c>
      <c r="D6042" s="192">
        <f t="shared" si="190"/>
        <v>4.3397910151780943</v>
      </c>
      <c r="E6042">
        <v>-1.3387824126268266E-2</v>
      </c>
      <c r="F6042">
        <v>6039</v>
      </c>
      <c r="G6042">
        <f t="shared" ca="1" si="191"/>
        <v>-1.0363148338539786E-2</v>
      </c>
    </row>
    <row r="6043" spans="2:7" x14ac:dyDescent="0.35">
      <c r="B6043" s="191">
        <v>41207</v>
      </c>
      <c r="C6043" s="72">
        <v>131.11000000000001</v>
      </c>
      <c r="D6043" s="192">
        <f t="shared" si="190"/>
        <v>-3.2469928418566774E-2</v>
      </c>
      <c r="E6043">
        <v>-1.3394536834976045E-2</v>
      </c>
      <c r="F6043">
        <v>6040</v>
      </c>
      <c r="G6043">
        <f t="shared" ca="1" si="191"/>
        <v>-3.8615327872333259E-2</v>
      </c>
    </row>
    <row r="6044" spans="2:7" x14ac:dyDescent="0.35">
      <c r="B6044" s="191">
        <v>42017</v>
      </c>
      <c r="C6044" s="72">
        <v>135.51</v>
      </c>
      <c r="D6044" s="192">
        <f t="shared" si="190"/>
        <v>-0.87787601049017217</v>
      </c>
      <c r="E6044">
        <v>-1.3396432471787456E-2</v>
      </c>
      <c r="F6044">
        <v>6041</v>
      </c>
      <c r="G6044">
        <f t="shared" ca="1" si="191"/>
        <v>-2.9211551530101524E-2</v>
      </c>
    </row>
    <row r="6045" spans="2:7" x14ac:dyDescent="0.35">
      <c r="B6045" s="191">
        <v>45926</v>
      </c>
      <c r="C6045" s="72">
        <v>1109.6099999999999</v>
      </c>
      <c r="D6045" s="192">
        <f t="shared" si="190"/>
        <v>19.116207396664247</v>
      </c>
      <c r="E6045">
        <v>-1.339936693103827E-2</v>
      </c>
      <c r="F6045">
        <v>6042</v>
      </c>
      <c r="G6045">
        <f t="shared" ca="1" si="191"/>
        <v>-3.0201926048981993E-2</v>
      </c>
    </row>
    <row r="6046" spans="2:7" x14ac:dyDescent="0.35">
      <c r="B6046" s="191">
        <v>38979</v>
      </c>
      <c r="C6046" s="72">
        <v>55.16</v>
      </c>
      <c r="D6046" s="192">
        <f t="shared" si="190"/>
        <v>4.0009066183136897</v>
      </c>
      <c r="E6046">
        <v>-1.341441602575566E-2</v>
      </c>
      <c r="F6046">
        <v>6043</v>
      </c>
      <c r="G6046">
        <f t="shared" ca="1" si="191"/>
        <v>3.9725430896020062E-4</v>
      </c>
    </row>
    <row r="6047" spans="2:7" x14ac:dyDescent="0.35">
      <c r="B6047" s="191">
        <v>37467</v>
      </c>
      <c r="C6047" s="72">
        <v>11.03</v>
      </c>
      <c r="D6047" s="192">
        <f t="shared" si="190"/>
        <v>-0.5938880706921944</v>
      </c>
      <c r="E6047">
        <v>-1.341681574239717E-2</v>
      </c>
      <c r="F6047">
        <v>6044</v>
      </c>
      <c r="G6047">
        <f t="shared" ca="1" si="191"/>
        <v>3.4191351012944245E-2</v>
      </c>
    </row>
    <row r="6048" spans="2:7" x14ac:dyDescent="0.35">
      <c r="B6048" s="191">
        <v>36300</v>
      </c>
      <c r="C6048" s="72">
        <v>27.16</v>
      </c>
      <c r="D6048" s="192">
        <f t="shared" si="190"/>
        <v>-0.59774881516587675</v>
      </c>
      <c r="E6048">
        <v>-1.3439883763167515E-2</v>
      </c>
      <c r="F6048">
        <v>6045</v>
      </c>
      <c r="G6048">
        <f t="shared" ca="1" si="191"/>
        <v>2.6529874531320413E-2</v>
      </c>
    </row>
    <row r="6049" spans="2:7" x14ac:dyDescent="0.35">
      <c r="B6049" s="191">
        <v>38742</v>
      </c>
      <c r="C6049" s="72">
        <v>67.52</v>
      </c>
      <c r="D6049" s="192">
        <f t="shared" si="190"/>
        <v>-0.93683521212404697</v>
      </c>
      <c r="E6049">
        <v>-1.3442431326709525E-2</v>
      </c>
      <c r="F6049">
        <v>6046</v>
      </c>
      <c r="G6049">
        <f t="shared" ca="1" si="191"/>
        <v>2.4734210383196217E-2</v>
      </c>
    </row>
    <row r="6050" spans="2:7" x14ac:dyDescent="0.35">
      <c r="B6050" s="191">
        <v>46098</v>
      </c>
      <c r="C6050" s="72">
        <v>1068.95</v>
      </c>
      <c r="D6050" s="192">
        <f t="shared" si="190"/>
        <v>37.396192528735632</v>
      </c>
      <c r="E6050">
        <v>-1.3456018753518539E-2</v>
      </c>
      <c r="F6050">
        <v>6047</v>
      </c>
      <c r="G6050">
        <f t="shared" ca="1" si="191"/>
        <v>-4.7192197017346567E-3</v>
      </c>
    </row>
    <row r="6051" spans="2:7" x14ac:dyDescent="0.35">
      <c r="B6051" s="191">
        <v>38196</v>
      </c>
      <c r="C6051" s="72">
        <v>27.84</v>
      </c>
      <c r="D6051" s="192">
        <f t="shared" si="190"/>
        <v>0.90163934426229497</v>
      </c>
      <c r="E6051">
        <v>-1.3465627214741316E-2</v>
      </c>
      <c r="F6051">
        <v>6048</v>
      </c>
      <c r="G6051">
        <f t="shared" ca="1" si="191"/>
        <v>-7.0764340812952478E-3</v>
      </c>
    </row>
    <row r="6052" spans="2:7" x14ac:dyDescent="0.35">
      <c r="B6052" s="191">
        <v>35297</v>
      </c>
      <c r="C6052" s="72">
        <v>14.64</v>
      </c>
      <c r="D6052" s="192">
        <f t="shared" si="190"/>
        <v>0.17684887459807075</v>
      </c>
      <c r="E6052">
        <v>-1.3477088948786964E-2</v>
      </c>
      <c r="F6052">
        <v>6049</v>
      </c>
      <c r="G6052">
        <f t="shared" ca="1" si="191"/>
        <v>3.4757927391933181E-2</v>
      </c>
    </row>
    <row r="6053" spans="2:7" x14ac:dyDescent="0.35">
      <c r="B6053" s="191">
        <v>36804</v>
      </c>
      <c r="C6053" s="72">
        <v>12.44</v>
      </c>
      <c r="D6053" s="192">
        <f t="shared" si="190"/>
        <v>-0.98214977543728743</v>
      </c>
      <c r="E6053">
        <v>-1.3481363996827866E-2</v>
      </c>
      <c r="F6053">
        <v>6050</v>
      </c>
      <c r="G6053">
        <f t="shared" ca="1" si="191"/>
        <v>2.1183279074284401E-2</v>
      </c>
    </row>
    <row r="6054" spans="2:7" x14ac:dyDescent="0.35">
      <c r="B6054" s="191">
        <v>45026</v>
      </c>
      <c r="C6054" s="72">
        <v>696.91</v>
      </c>
      <c r="D6054" s="192">
        <f t="shared" si="190"/>
        <v>21.187519898121618</v>
      </c>
      <c r="E6054">
        <v>-1.3490176094218986E-2</v>
      </c>
      <c r="F6054">
        <v>6051</v>
      </c>
      <c r="G6054">
        <f t="shared" ca="1" si="191"/>
        <v>2.5974762764267138E-2</v>
      </c>
    </row>
    <row r="6055" spans="2:7" x14ac:dyDescent="0.35">
      <c r="B6055" s="191">
        <v>36549</v>
      </c>
      <c r="C6055" s="72">
        <v>31.41</v>
      </c>
      <c r="D6055" s="192">
        <f t="shared" si="190"/>
        <v>-0.97313340917450031</v>
      </c>
      <c r="E6055">
        <v>-1.3505025125628123E-2</v>
      </c>
      <c r="F6055">
        <v>6052</v>
      </c>
      <c r="G6055">
        <f t="shared" ca="1" si="191"/>
        <v>-2.5379756472549479E-2</v>
      </c>
    </row>
    <row r="6056" spans="2:7" x14ac:dyDescent="0.35">
      <c r="B6056" s="191">
        <v>46021</v>
      </c>
      <c r="C6056" s="72">
        <v>1169.1099999999999</v>
      </c>
      <c r="D6056" s="192">
        <f t="shared" si="190"/>
        <v>14.153726506804922</v>
      </c>
      <c r="E6056">
        <v>-1.3550798619607507E-2</v>
      </c>
      <c r="F6056">
        <v>6053</v>
      </c>
      <c r="G6056">
        <f t="shared" ca="1" si="191"/>
        <v>3.3713908581895068E-2</v>
      </c>
    </row>
    <row r="6057" spans="2:7" x14ac:dyDescent="0.35">
      <c r="B6057" s="191">
        <v>40590</v>
      </c>
      <c r="C6057" s="72">
        <v>77.150000000000006</v>
      </c>
      <c r="D6057" s="192">
        <f t="shared" si="190"/>
        <v>-0.37987300056265572</v>
      </c>
      <c r="E6057">
        <v>-1.3553254059583075E-2</v>
      </c>
      <c r="F6057">
        <v>6054</v>
      </c>
      <c r="G6057">
        <f t="shared" ca="1" si="191"/>
        <v>-5.0497848875627098E-3</v>
      </c>
    </row>
    <row r="6058" spans="2:7" x14ac:dyDescent="0.35">
      <c r="B6058" s="191">
        <v>42633</v>
      </c>
      <c r="C6058" s="72">
        <v>124.41</v>
      </c>
      <c r="D6058" s="192">
        <f t="shared" si="190"/>
        <v>10.403299725022915</v>
      </c>
      <c r="E6058">
        <v>-1.3558515699334084E-2</v>
      </c>
      <c r="F6058">
        <v>6055</v>
      </c>
      <c r="G6058">
        <f t="shared" ca="1" si="191"/>
        <v>-1.343616659949051E-2</v>
      </c>
    </row>
    <row r="6059" spans="2:7" x14ac:dyDescent="0.35">
      <c r="B6059" s="191">
        <v>37664</v>
      </c>
      <c r="C6059" s="72">
        <v>10.91</v>
      </c>
      <c r="D6059" s="192">
        <f t="shared" si="190"/>
        <v>-0.85278639859668059</v>
      </c>
      <c r="E6059">
        <v>-1.3562386980108476E-2</v>
      </c>
      <c r="F6059">
        <v>6056</v>
      </c>
      <c r="G6059">
        <f t="shared" ca="1" si="191"/>
        <v>-4.8228084348776986E-3</v>
      </c>
    </row>
    <row r="6060" spans="2:7" x14ac:dyDescent="0.35">
      <c r="B6060" s="191">
        <v>40234</v>
      </c>
      <c r="C6060" s="72">
        <v>74.11</v>
      </c>
      <c r="D6060" s="192">
        <f t="shared" si="190"/>
        <v>2.1902712010331467</v>
      </c>
      <c r="E6060">
        <v>-1.3576467456408836E-2</v>
      </c>
      <c r="F6060">
        <v>6057</v>
      </c>
      <c r="G6060">
        <f t="shared" ca="1" si="191"/>
        <v>-5.7953253971230564E-2</v>
      </c>
    </row>
    <row r="6061" spans="2:7" x14ac:dyDescent="0.35">
      <c r="B6061" s="191">
        <v>35921</v>
      </c>
      <c r="C6061" s="72">
        <v>23.23</v>
      </c>
      <c r="D6061" s="192">
        <f t="shared" si="190"/>
        <v>-0.66304032492022047</v>
      </c>
      <c r="E6061">
        <v>-1.3588110403397025E-2</v>
      </c>
      <c r="F6061">
        <v>6058</v>
      </c>
      <c r="G6061">
        <f t="shared" ca="1" si="191"/>
        <v>3.1570078145679734E-2</v>
      </c>
    </row>
    <row r="6062" spans="2:7" x14ac:dyDescent="0.35">
      <c r="B6062" s="191">
        <v>39582</v>
      </c>
      <c r="C6062" s="72">
        <v>68.94</v>
      </c>
      <c r="D6062" s="192">
        <f t="shared" si="190"/>
        <v>1.7956204379562042</v>
      </c>
      <c r="E6062">
        <v>-1.3592788667906697E-2</v>
      </c>
      <c r="F6062">
        <v>6059</v>
      </c>
      <c r="G6062">
        <f t="shared" ca="1" si="191"/>
        <v>-1.135019844338322E-2</v>
      </c>
    </row>
    <row r="6063" spans="2:7" x14ac:dyDescent="0.35">
      <c r="B6063" s="191">
        <v>35880</v>
      </c>
      <c r="C6063" s="72">
        <v>24.66</v>
      </c>
      <c r="D6063" s="192">
        <f t="shared" si="190"/>
        <v>-0.59487432232626913</v>
      </c>
      <c r="E6063">
        <v>-1.3599999999999945E-2</v>
      </c>
      <c r="F6063">
        <v>6060</v>
      </c>
      <c r="G6063">
        <f t="shared" ca="1" si="191"/>
        <v>1.5058541871587089E-2</v>
      </c>
    </row>
    <row r="6064" spans="2:7" x14ac:dyDescent="0.35">
      <c r="B6064" s="191">
        <v>39387</v>
      </c>
      <c r="C6064" s="72">
        <v>60.87</v>
      </c>
      <c r="D6064" s="192">
        <f t="shared" si="190"/>
        <v>2.5002875215641169</v>
      </c>
      <c r="E6064">
        <v>-1.3612056392805161E-2</v>
      </c>
      <c r="F6064">
        <v>6061</v>
      </c>
      <c r="G6064">
        <f t="shared" ca="1" si="191"/>
        <v>4.3958892535425197E-2</v>
      </c>
    </row>
    <row r="6065" spans="2:7" x14ac:dyDescent="0.35">
      <c r="B6065" s="191">
        <v>35258</v>
      </c>
      <c r="C6065" s="72">
        <v>17.39</v>
      </c>
      <c r="D6065" s="192">
        <f t="shared" si="190"/>
        <v>-0.54559707342565988</v>
      </c>
      <c r="E6065">
        <v>-1.3613159387407703E-2</v>
      </c>
      <c r="F6065">
        <v>6062</v>
      </c>
      <c r="G6065">
        <f t="shared" ca="1" si="191"/>
        <v>-1.6611991757973166E-2</v>
      </c>
    </row>
    <row r="6066" spans="2:7" x14ac:dyDescent="0.35">
      <c r="B6066" s="191">
        <v>39771</v>
      </c>
      <c r="C6066" s="72">
        <v>38.270000000000003</v>
      </c>
      <c r="D6066" s="192">
        <f t="shared" si="190"/>
        <v>0.47248941900731078</v>
      </c>
      <c r="E6066">
        <v>-1.365979381443283E-2</v>
      </c>
      <c r="F6066">
        <v>6063</v>
      </c>
      <c r="G6066">
        <f t="shared" ca="1" si="191"/>
        <v>-1.0317766322307654E-2</v>
      </c>
    </row>
    <row r="6067" spans="2:7" x14ac:dyDescent="0.35">
      <c r="B6067" s="191">
        <v>36229</v>
      </c>
      <c r="C6067" s="72">
        <v>25.99</v>
      </c>
      <c r="D6067" s="192">
        <f t="shared" si="190"/>
        <v>-0.815359477124183</v>
      </c>
      <c r="E6067">
        <v>-1.3662239089184181E-2</v>
      </c>
      <c r="F6067">
        <v>6064</v>
      </c>
      <c r="G6067">
        <f t="shared" ca="1" si="191"/>
        <v>1.9927040570842731E-2</v>
      </c>
    </row>
    <row r="6068" spans="2:7" x14ac:dyDescent="0.35">
      <c r="B6068" s="191">
        <v>41247</v>
      </c>
      <c r="C6068" s="72">
        <v>140.76</v>
      </c>
      <c r="D6068" s="192">
        <f t="shared" si="190"/>
        <v>1.6719817767653757</v>
      </c>
      <c r="E6068">
        <v>-1.3664073996216275E-2</v>
      </c>
      <c r="F6068">
        <v>6065</v>
      </c>
      <c r="G6068">
        <f t="shared" ca="1" si="191"/>
        <v>-1.7808443365913907E-2</v>
      </c>
    </row>
    <row r="6069" spans="2:7" x14ac:dyDescent="0.35">
      <c r="B6069" s="191">
        <v>39721</v>
      </c>
      <c r="C6069" s="72">
        <v>52.68</v>
      </c>
      <c r="D6069" s="192">
        <f t="shared" si="190"/>
        <v>-0.54908841907044426</v>
      </c>
      <c r="E6069">
        <v>-1.3667852462085683E-2</v>
      </c>
      <c r="F6069">
        <v>6066</v>
      </c>
      <c r="G6069">
        <f t="shared" ca="1" si="191"/>
        <v>-1.8046422568015998E-2</v>
      </c>
    </row>
    <row r="6070" spans="2:7" x14ac:dyDescent="0.35">
      <c r="B6070" s="191">
        <v>42181</v>
      </c>
      <c r="C6070" s="72">
        <v>116.83</v>
      </c>
      <c r="D6070" s="192">
        <f t="shared" si="190"/>
        <v>0.10258588146470382</v>
      </c>
      <c r="E6070">
        <v>-1.3676656817222521E-2</v>
      </c>
      <c r="F6070">
        <v>6067</v>
      </c>
      <c r="G6070">
        <f t="shared" ca="1" si="191"/>
        <v>-2.2477815535732549E-3</v>
      </c>
    </row>
    <row r="6071" spans="2:7" x14ac:dyDescent="0.35">
      <c r="B6071" s="191">
        <v>42493</v>
      </c>
      <c r="C6071" s="72">
        <v>105.96</v>
      </c>
      <c r="D6071" s="192">
        <f t="shared" si="190"/>
        <v>0.14033577270770548</v>
      </c>
      <c r="E6071">
        <v>-1.3683328679140017E-2</v>
      </c>
      <c r="F6071">
        <v>6068</v>
      </c>
      <c r="G6071">
        <f t="shared" ca="1" si="191"/>
        <v>-3.3866945555453096E-2</v>
      </c>
    </row>
    <row r="6072" spans="2:7" x14ac:dyDescent="0.35">
      <c r="B6072" s="191">
        <v>42426</v>
      </c>
      <c r="C6072" s="72">
        <v>92.92</v>
      </c>
      <c r="D6072" s="192">
        <f t="shared" si="190"/>
        <v>6.1697530864197532</v>
      </c>
      <c r="E6072">
        <v>-1.3692813926334702E-2</v>
      </c>
      <c r="F6072">
        <v>6069</v>
      </c>
      <c r="G6072">
        <f t="shared" ca="1" si="191"/>
        <v>-7.1792727269699378E-3</v>
      </c>
    </row>
    <row r="6073" spans="2:7" x14ac:dyDescent="0.35">
      <c r="B6073" s="191">
        <v>35383</v>
      </c>
      <c r="C6073" s="72">
        <v>12.96</v>
      </c>
      <c r="D6073" s="192">
        <f t="shared" si="190"/>
        <v>-0.88982402448355014</v>
      </c>
      <c r="E6073">
        <v>-1.3698630136986245E-2</v>
      </c>
      <c r="F6073">
        <v>6070</v>
      </c>
      <c r="G6073">
        <f t="shared" ca="1" si="191"/>
        <v>3.1312063914870824E-3</v>
      </c>
    </row>
    <row r="6074" spans="2:7" x14ac:dyDescent="0.35">
      <c r="B6074" s="191">
        <v>42559</v>
      </c>
      <c r="C6074" s="72">
        <v>117.63</v>
      </c>
      <c r="D6074" s="192">
        <f t="shared" si="190"/>
        <v>0.29150197628458496</v>
      </c>
      <c r="E6074">
        <v>-1.3750314412677156E-2</v>
      </c>
      <c r="F6074">
        <v>6071</v>
      </c>
      <c r="G6074">
        <f t="shared" ca="1" si="191"/>
        <v>1.9375644367500915E-3</v>
      </c>
    </row>
    <row r="6075" spans="2:7" x14ac:dyDescent="0.35">
      <c r="B6075" s="191">
        <v>40410</v>
      </c>
      <c r="C6075" s="72">
        <v>91.08</v>
      </c>
      <c r="D6075" s="192">
        <f t="shared" si="190"/>
        <v>5.0598802395209583</v>
      </c>
      <c r="E6075">
        <v>-1.3752030319436837E-2</v>
      </c>
      <c r="F6075">
        <v>6072</v>
      </c>
      <c r="G6075">
        <f t="shared" ca="1" si="191"/>
        <v>-1.9740642894340268E-2</v>
      </c>
    </row>
    <row r="6076" spans="2:7" x14ac:dyDescent="0.35">
      <c r="B6076" s="191">
        <v>37839</v>
      </c>
      <c r="C6076" s="72">
        <v>15.03</v>
      </c>
      <c r="D6076" s="192">
        <f t="shared" si="190"/>
        <v>-0.73417049876193841</v>
      </c>
      <c r="E6076">
        <v>-1.3779527559055205E-2</v>
      </c>
      <c r="F6076">
        <v>6073</v>
      </c>
      <c r="G6076">
        <f t="shared" ca="1" si="191"/>
        <v>-7.9951343362436641E-3</v>
      </c>
    </row>
    <row r="6077" spans="2:7" x14ac:dyDescent="0.35">
      <c r="B6077" s="191">
        <v>40007</v>
      </c>
      <c r="C6077" s="72">
        <v>56.54</v>
      </c>
      <c r="D6077" s="192">
        <f t="shared" si="190"/>
        <v>-0.93053029930702313</v>
      </c>
      <c r="E6077">
        <v>-1.3779870922728032E-2</v>
      </c>
      <c r="F6077">
        <v>6074</v>
      </c>
      <c r="G6077">
        <f t="shared" ca="1" si="191"/>
        <v>2.5607066346573337E-2</v>
      </c>
    </row>
    <row r="6078" spans="2:7" x14ac:dyDescent="0.35">
      <c r="B6078" s="191">
        <v>45163</v>
      </c>
      <c r="C6078" s="72">
        <v>813.88</v>
      </c>
      <c r="D6078" s="192">
        <f t="shared" si="190"/>
        <v>26.138379459819941</v>
      </c>
      <c r="E6078">
        <v>-1.3801543737201105E-2</v>
      </c>
      <c r="F6078">
        <v>6075</v>
      </c>
      <c r="G6078">
        <f t="shared" ca="1" si="191"/>
        <v>-2.2055177848691467E-2</v>
      </c>
    </row>
    <row r="6079" spans="2:7" x14ac:dyDescent="0.35">
      <c r="B6079" s="191">
        <v>38280</v>
      </c>
      <c r="C6079" s="72">
        <v>29.99</v>
      </c>
      <c r="D6079" s="192">
        <f t="shared" si="190"/>
        <v>3.3355570380244615E-4</v>
      </c>
      <c r="E6079">
        <v>-1.3811246300559077E-2</v>
      </c>
      <c r="F6079">
        <v>6076</v>
      </c>
      <c r="G6079">
        <f t="shared" ca="1" si="191"/>
        <v>3.2784518729014247E-3</v>
      </c>
    </row>
    <row r="6080" spans="2:7" x14ac:dyDescent="0.35">
      <c r="B6080" s="191">
        <v>38272</v>
      </c>
      <c r="C6080" s="72">
        <v>29.98</v>
      </c>
      <c r="D6080" s="192">
        <f t="shared" si="190"/>
        <v>-0.97323118682810095</v>
      </c>
      <c r="E6080">
        <v>-1.3815789473684115E-2</v>
      </c>
      <c r="F6080">
        <v>6077</v>
      </c>
      <c r="G6080">
        <f t="shared" ca="1" si="191"/>
        <v>8.8667347852755991E-3</v>
      </c>
    </row>
    <row r="6081" spans="2:7" x14ac:dyDescent="0.35">
      <c r="B6081" s="191">
        <v>45314</v>
      </c>
      <c r="C6081" s="72">
        <v>1119.96</v>
      </c>
      <c r="D6081" s="192">
        <f t="shared" si="190"/>
        <v>7.6230366492146597</v>
      </c>
      <c r="E6081">
        <v>-1.3815876370360636E-2</v>
      </c>
      <c r="F6081">
        <v>6078</v>
      </c>
      <c r="G6081">
        <f t="shared" ca="1" si="191"/>
        <v>5.0293642952581846E-2</v>
      </c>
    </row>
    <row r="6082" spans="2:7" x14ac:dyDescent="0.35">
      <c r="B6082" s="191">
        <v>41191</v>
      </c>
      <c r="C6082" s="72">
        <v>129.88</v>
      </c>
      <c r="D6082" s="192">
        <f t="shared" si="190"/>
        <v>8.1016117729502444</v>
      </c>
      <c r="E6082">
        <v>-1.3819286256643859E-2</v>
      </c>
      <c r="F6082">
        <v>6079</v>
      </c>
      <c r="G6082">
        <f t="shared" ca="1" si="191"/>
        <v>2.0912340121049557E-2</v>
      </c>
    </row>
    <row r="6083" spans="2:7" x14ac:dyDescent="0.35">
      <c r="B6083" s="191">
        <v>37823</v>
      </c>
      <c r="C6083" s="72">
        <v>14.27</v>
      </c>
      <c r="D6083" s="192">
        <f t="shared" si="190"/>
        <v>-0.88946553059643685</v>
      </c>
      <c r="E6083">
        <v>-1.3821700069108545E-2</v>
      </c>
      <c r="F6083">
        <v>6080</v>
      </c>
      <c r="G6083">
        <f t="shared" ca="1" si="191"/>
        <v>3.1784352126067193E-2</v>
      </c>
    </row>
    <row r="6084" spans="2:7" x14ac:dyDescent="0.35">
      <c r="B6084" s="191">
        <v>41533</v>
      </c>
      <c r="C6084" s="72">
        <v>129.1</v>
      </c>
      <c r="D6084" s="192">
        <f t="shared" ref="D6084:D6147" si="192">C6084/C6085-1</f>
        <v>-0.88429411342941133</v>
      </c>
      <c r="E6084">
        <v>-1.3826292872966217E-2</v>
      </c>
      <c r="F6084">
        <v>6081</v>
      </c>
      <c r="G6084">
        <f t="shared" ca="1" si="191"/>
        <v>4.5013126621545753E-2</v>
      </c>
    </row>
    <row r="6085" spans="2:7" x14ac:dyDescent="0.35">
      <c r="B6085" s="191">
        <v>46083</v>
      </c>
      <c r="C6085" s="72">
        <v>1115.76</v>
      </c>
      <c r="D6085" s="192">
        <f t="shared" si="192"/>
        <v>6.6453336987803207</v>
      </c>
      <c r="E6085">
        <v>-1.3849729987714721E-2</v>
      </c>
      <c r="F6085">
        <v>6082</v>
      </c>
      <c r="G6085">
        <f t="shared" ref="G6085:G6148" ca="1" si="193">_xlfn.NORM.INV(RAND(),M$5,M$6)</f>
        <v>-8.0776586570182798E-3</v>
      </c>
    </row>
    <row r="6086" spans="2:7" x14ac:dyDescent="0.35">
      <c r="B6086" s="191">
        <v>41897</v>
      </c>
      <c r="C6086" s="72">
        <v>145.94</v>
      </c>
      <c r="D6086" s="192">
        <f t="shared" si="192"/>
        <v>1.15791808369067</v>
      </c>
      <c r="E6086">
        <v>-1.3852287316710621E-2</v>
      </c>
      <c r="F6086">
        <v>6083</v>
      </c>
      <c r="G6086">
        <f t="shared" ca="1" si="193"/>
        <v>-1.0626146849508626E-2</v>
      </c>
    </row>
    <row r="6087" spans="2:7" x14ac:dyDescent="0.35">
      <c r="B6087" s="191">
        <v>38748</v>
      </c>
      <c r="C6087" s="72">
        <v>67.63</v>
      </c>
      <c r="D6087" s="192">
        <f t="shared" si="192"/>
        <v>1.0663000305530095</v>
      </c>
      <c r="E6087">
        <v>-1.3852435112277628E-2</v>
      </c>
      <c r="F6087">
        <v>6084</v>
      </c>
      <c r="G6087">
        <f t="shared" ca="1" si="193"/>
        <v>3.1981587137783207E-2</v>
      </c>
    </row>
    <row r="6088" spans="2:7" x14ac:dyDescent="0.35">
      <c r="B6088" s="191">
        <v>36405</v>
      </c>
      <c r="C6088" s="72">
        <v>32.729999999999997</v>
      </c>
      <c r="D6088" s="192">
        <f t="shared" si="192"/>
        <v>-0.56979495268138802</v>
      </c>
      <c r="E6088">
        <v>-1.3859596263934959E-2</v>
      </c>
      <c r="F6088">
        <v>6085</v>
      </c>
      <c r="G6088">
        <f t="shared" ca="1" si="193"/>
        <v>2.2410682678601756E-2</v>
      </c>
    </row>
    <row r="6089" spans="2:7" x14ac:dyDescent="0.35">
      <c r="B6089" s="191">
        <v>40053</v>
      </c>
      <c r="C6089" s="72">
        <v>76.08</v>
      </c>
      <c r="D6089" s="192">
        <f t="shared" si="192"/>
        <v>-0.40548566070172698</v>
      </c>
      <c r="E6089">
        <v>-1.3869086195722691E-2</v>
      </c>
      <c r="F6089">
        <v>6086</v>
      </c>
      <c r="G6089">
        <f t="shared" ca="1" si="193"/>
        <v>8.0204348753618454E-3</v>
      </c>
    </row>
    <row r="6090" spans="2:7" x14ac:dyDescent="0.35">
      <c r="B6090" s="191">
        <v>42779</v>
      </c>
      <c r="C6090" s="72">
        <v>127.97</v>
      </c>
      <c r="D6090" s="192">
        <f t="shared" si="192"/>
        <v>0.30435225766996221</v>
      </c>
      <c r="E6090">
        <v>-1.3870694305309517E-2</v>
      </c>
      <c r="F6090">
        <v>6087</v>
      </c>
      <c r="G6090">
        <f t="shared" ca="1" si="193"/>
        <v>2.1329041792363237E-2</v>
      </c>
    </row>
    <row r="6091" spans="2:7" x14ac:dyDescent="0.35">
      <c r="B6091" s="191">
        <v>41096</v>
      </c>
      <c r="C6091" s="72">
        <v>98.11</v>
      </c>
      <c r="D6091" s="192">
        <f t="shared" si="192"/>
        <v>3.059164253206454</v>
      </c>
      <c r="E6091">
        <v>-1.3870740777967572E-2</v>
      </c>
      <c r="F6091">
        <v>6088</v>
      </c>
      <c r="G6091">
        <f t="shared" ca="1" si="193"/>
        <v>-2.6072938213386977E-3</v>
      </c>
    </row>
    <row r="6092" spans="2:7" x14ac:dyDescent="0.35">
      <c r="B6092" s="191">
        <v>36371</v>
      </c>
      <c r="C6092" s="72">
        <v>24.17</v>
      </c>
      <c r="D6092" s="192">
        <f t="shared" si="192"/>
        <v>-0.87495473123286249</v>
      </c>
      <c r="E6092">
        <v>-1.3871889024887785E-2</v>
      </c>
      <c r="F6092">
        <v>6089</v>
      </c>
      <c r="G6092">
        <f t="shared" ca="1" si="193"/>
        <v>5.7633722315103143E-2</v>
      </c>
    </row>
    <row r="6093" spans="2:7" x14ac:dyDescent="0.35">
      <c r="B6093" s="191">
        <v>43587</v>
      </c>
      <c r="C6093" s="72">
        <v>193.29</v>
      </c>
      <c r="D6093" s="192">
        <f t="shared" si="192"/>
        <v>12.602392681210414</v>
      </c>
      <c r="E6093">
        <v>-1.3876843018213347E-2</v>
      </c>
      <c r="F6093">
        <v>6090</v>
      </c>
      <c r="G6093">
        <f t="shared" ca="1" si="193"/>
        <v>1.6270980773408855E-2</v>
      </c>
    </row>
    <row r="6094" spans="2:7" x14ac:dyDescent="0.35">
      <c r="B6094" s="191">
        <v>37434</v>
      </c>
      <c r="C6094" s="72">
        <v>14.21</v>
      </c>
      <c r="D6094" s="192">
        <f t="shared" si="192"/>
        <v>-0.86923713996503171</v>
      </c>
      <c r="E6094">
        <v>-1.3879250520471897E-2</v>
      </c>
      <c r="F6094">
        <v>6091</v>
      </c>
      <c r="G6094">
        <f t="shared" ca="1" si="193"/>
        <v>2.5446966838165344E-2</v>
      </c>
    </row>
    <row r="6095" spans="2:7" x14ac:dyDescent="0.35">
      <c r="B6095" s="191">
        <v>41353</v>
      </c>
      <c r="C6095" s="72">
        <v>108.67</v>
      </c>
      <c r="D6095" s="192">
        <f t="shared" si="192"/>
        <v>0.10123631941629507</v>
      </c>
      <c r="E6095">
        <v>-1.3883847549909234E-2</v>
      </c>
      <c r="F6095">
        <v>6092</v>
      </c>
      <c r="G6095">
        <f t="shared" ca="1" si="193"/>
        <v>-1.4828139604781323E-3</v>
      </c>
    </row>
    <row r="6096" spans="2:7" x14ac:dyDescent="0.35">
      <c r="B6096" s="191">
        <v>40443</v>
      </c>
      <c r="C6096" s="72">
        <v>98.68</v>
      </c>
      <c r="D6096" s="192">
        <f t="shared" si="192"/>
        <v>-0.88483264086643942</v>
      </c>
      <c r="E6096">
        <v>-1.3890276806235446E-2</v>
      </c>
      <c r="F6096">
        <v>6093</v>
      </c>
      <c r="G6096">
        <f t="shared" ca="1" si="193"/>
        <v>-3.6968013383707886E-2</v>
      </c>
    </row>
    <row r="6097" spans="2:7" x14ac:dyDescent="0.35">
      <c r="B6097" s="191">
        <v>45197</v>
      </c>
      <c r="C6097" s="72">
        <v>856.84</v>
      </c>
      <c r="D6097" s="192">
        <f t="shared" si="192"/>
        <v>12.436412106005958</v>
      </c>
      <c r="E6097">
        <v>-1.3902315518114383E-2</v>
      </c>
      <c r="F6097">
        <v>6094</v>
      </c>
      <c r="G6097">
        <f t="shared" ca="1" si="193"/>
        <v>-1.457303380460113E-2</v>
      </c>
    </row>
    <row r="6098" spans="2:7" x14ac:dyDescent="0.35">
      <c r="B6098" s="191">
        <v>38751</v>
      </c>
      <c r="C6098" s="72">
        <v>63.77</v>
      </c>
      <c r="D6098" s="192">
        <f t="shared" si="192"/>
        <v>5.0047080979284377</v>
      </c>
      <c r="E6098">
        <v>-1.3916808411937542E-2</v>
      </c>
      <c r="F6098">
        <v>6095</v>
      </c>
      <c r="G6098">
        <f t="shared" ca="1" si="193"/>
        <v>2.7420917171603156E-4</v>
      </c>
    </row>
    <row r="6099" spans="2:7" x14ac:dyDescent="0.35">
      <c r="B6099" s="191">
        <v>37294</v>
      </c>
      <c r="C6099" s="72">
        <v>10.62</v>
      </c>
      <c r="D6099" s="192">
        <f t="shared" si="192"/>
        <v>-0.89930786005499197</v>
      </c>
      <c r="E6099">
        <v>-1.3927576601671321E-2</v>
      </c>
      <c r="F6099">
        <v>6096</v>
      </c>
      <c r="G6099">
        <f t="shared" ca="1" si="193"/>
        <v>1.9209619265528097E-2</v>
      </c>
    </row>
    <row r="6100" spans="2:7" x14ac:dyDescent="0.35">
      <c r="B6100" s="191">
        <v>42689</v>
      </c>
      <c r="C6100" s="72">
        <v>105.47</v>
      </c>
      <c r="D6100" s="192">
        <f t="shared" si="192"/>
        <v>0.79860163710777621</v>
      </c>
      <c r="E6100">
        <v>-1.3930441286462147E-2</v>
      </c>
      <c r="F6100">
        <v>6097</v>
      </c>
      <c r="G6100">
        <f t="shared" ca="1" si="193"/>
        <v>-1.8321377561532171E-2</v>
      </c>
    </row>
    <row r="6101" spans="2:7" x14ac:dyDescent="0.35">
      <c r="B6101" s="191">
        <v>38593</v>
      </c>
      <c r="C6101" s="72">
        <v>58.64</v>
      </c>
      <c r="D6101" s="192">
        <f t="shared" si="192"/>
        <v>-0.54390604340048221</v>
      </c>
      <c r="E6101">
        <v>-1.3956616781570563E-2</v>
      </c>
      <c r="F6101">
        <v>6098</v>
      </c>
      <c r="G6101">
        <f t="shared" ca="1" si="193"/>
        <v>5.3080119696117957E-2</v>
      </c>
    </row>
    <row r="6102" spans="2:7" x14ac:dyDescent="0.35">
      <c r="B6102" s="191">
        <v>41296</v>
      </c>
      <c r="C6102" s="72">
        <v>128.57</v>
      </c>
      <c r="D6102" s="192">
        <f t="shared" si="192"/>
        <v>-0.84216018463955999</v>
      </c>
      <c r="E6102">
        <v>-1.3958125623130591E-2</v>
      </c>
      <c r="F6102">
        <v>6099</v>
      </c>
      <c r="G6102">
        <f t="shared" ca="1" si="193"/>
        <v>1.4890122268694652E-2</v>
      </c>
    </row>
    <row r="6103" spans="2:7" x14ac:dyDescent="0.35">
      <c r="B6103" s="191">
        <v>45114</v>
      </c>
      <c r="C6103" s="72">
        <v>814.56</v>
      </c>
      <c r="D6103" s="192">
        <f t="shared" si="192"/>
        <v>31.978137651821861</v>
      </c>
      <c r="E6103">
        <v>-1.3969253117056102E-2</v>
      </c>
      <c r="F6103">
        <v>6100</v>
      </c>
      <c r="G6103">
        <f t="shared" ca="1" si="193"/>
        <v>1.5921577019658763E-2</v>
      </c>
    </row>
    <row r="6104" spans="2:7" x14ac:dyDescent="0.35">
      <c r="B6104" s="191">
        <v>35625</v>
      </c>
      <c r="C6104" s="72">
        <v>24.7</v>
      </c>
      <c r="D6104" s="192">
        <f t="shared" si="192"/>
        <v>0.4606741573033708</v>
      </c>
      <c r="E6104">
        <v>-1.3972055888223589E-2</v>
      </c>
      <c r="F6104">
        <v>6101</v>
      </c>
      <c r="G6104">
        <f t="shared" ca="1" si="193"/>
        <v>1.3003109461111877E-2</v>
      </c>
    </row>
    <row r="6105" spans="2:7" x14ac:dyDescent="0.35">
      <c r="B6105" s="191">
        <v>36903</v>
      </c>
      <c r="C6105" s="72">
        <v>16.91</v>
      </c>
      <c r="D6105" s="192">
        <f t="shared" si="192"/>
        <v>-0.19971604353999051</v>
      </c>
      <c r="E6105">
        <v>-1.3994169096209874E-2</v>
      </c>
      <c r="F6105">
        <v>6102</v>
      </c>
      <c r="G6105">
        <f t="shared" ca="1" si="193"/>
        <v>-1.2193585932343015E-2</v>
      </c>
    </row>
    <row r="6106" spans="2:7" x14ac:dyDescent="0.35">
      <c r="B6106" s="191">
        <v>35775</v>
      </c>
      <c r="C6106" s="72">
        <v>21.13</v>
      </c>
      <c r="D6106" s="192">
        <f t="shared" si="192"/>
        <v>-0.24991125310614137</v>
      </c>
      <c r="E6106">
        <v>-1.3999066728884735E-2</v>
      </c>
      <c r="F6106">
        <v>6103</v>
      </c>
      <c r="G6106">
        <f t="shared" ca="1" si="193"/>
        <v>1.1283471600274524E-2</v>
      </c>
    </row>
    <row r="6107" spans="2:7" x14ac:dyDescent="0.35">
      <c r="B6107" s="191">
        <v>38225</v>
      </c>
      <c r="C6107" s="72">
        <v>28.17</v>
      </c>
      <c r="D6107" s="192">
        <f t="shared" si="192"/>
        <v>-0.95036298280236819</v>
      </c>
      <c r="E6107">
        <v>-1.4000700035001645E-2</v>
      </c>
      <c r="F6107">
        <v>6104</v>
      </c>
      <c r="G6107">
        <f t="shared" ca="1" si="193"/>
        <v>3.7243206117249558E-2</v>
      </c>
    </row>
    <row r="6108" spans="2:7" x14ac:dyDescent="0.35">
      <c r="B6108" s="191">
        <v>44273</v>
      </c>
      <c r="C6108" s="72">
        <v>567.52</v>
      </c>
      <c r="D6108" s="192">
        <f t="shared" si="192"/>
        <v>4.7163577759871069</v>
      </c>
      <c r="E6108">
        <v>-1.4003266270544601E-2</v>
      </c>
      <c r="F6108">
        <v>6105</v>
      </c>
      <c r="G6108">
        <f t="shared" ca="1" si="193"/>
        <v>-5.0486648488575175E-2</v>
      </c>
    </row>
    <row r="6109" spans="2:7" x14ac:dyDescent="0.35">
      <c r="B6109" s="191">
        <v>40956</v>
      </c>
      <c r="C6109" s="72">
        <v>99.28</v>
      </c>
      <c r="D6109" s="192">
        <f t="shared" si="192"/>
        <v>6.0343906867457164E-2</v>
      </c>
      <c r="E6109">
        <v>-1.400337670076468E-2</v>
      </c>
      <c r="F6109">
        <v>6106</v>
      </c>
      <c r="G6109">
        <f t="shared" ca="1" si="193"/>
        <v>-9.9869037006124362E-3</v>
      </c>
    </row>
    <row r="6110" spans="2:7" x14ac:dyDescent="0.35">
      <c r="B6110" s="191">
        <v>40388</v>
      </c>
      <c r="C6110" s="72">
        <v>93.63</v>
      </c>
      <c r="D6110" s="192">
        <f t="shared" si="192"/>
        <v>1.464595946301658</v>
      </c>
      <c r="E6110">
        <v>-1.4005897219881991E-2</v>
      </c>
      <c r="F6110">
        <v>6107</v>
      </c>
      <c r="G6110">
        <f t="shared" ca="1" si="193"/>
        <v>-8.0364012138199308E-3</v>
      </c>
    </row>
    <row r="6111" spans="2:7" x14ac:dyDescent="0.35">
      <c r="B6111" s="191">
        <v>38446</v>
      </c>
      <c r="C6111" s="72">
        <v>37.99</v>
      </c>
      <c r="D6111" s="192">
        <f t="shared" si="192"/>
        <v>-0.30687830687830686</v>
      </c>
      <c r="E6111">
        <v>-1.4015053205294503E-2</v>
      </c>
      <c r="F6111">
        <v>6108</v>
      </c>
      <c r="G6111">
        <f t="shared" ca="1" si="193"/>
        <v>-3.4587348707039961E-3</v>
      </c>
    </row>
    <row r="6112" spans="2:7" x14ac:dyDescent="0.35">
      <c r="B6112" s="191">
        <v>39016</v>
      </c>
      <c r="C6112" s="72">
        <v>54.81</v>
      </c>
      <c r="D6112" s="192">
        <f t="shared" si="192"/>
        <v>-0.89372139920887306</v>
      </c>
      <c r="E6112">
        <v>-1.4031300593632001E-2</v>
      </c>
      <c r="F6112">
        <v>6109</v>
      </c>
      <c r="G6112">
        <f t="shared" ca="1" si="193"/>
        <v>-1.7595431267409999E-2</v>
      </c>
    </row>
    <row r="6113" spans="2:7" x14ac:dyDescent="0.35">
      <c r="B6113" s="191">
        <v>44092</v>
      </c>
      <c r="C6113" s="72">
        <v>515.72</v>
      </c>
      <c r="D6113" s="192">
        <f t="shared" si="192"/>
        <v>-4.2498282616364347E-2</v>
      </c>
      <c r="E6113">
        <v>-1.4032806943753862E-2</v>
      </c>
      <c r="F6113">
        <v>6110</v>
      </c>
      <c r="G6113">
        <f t="shared" ca="1" si="193"/>
        <v>1.8368912203068706E-3</v>
      </c>
    </row>
    <row r="6114" spans="2:7" x14ac:dyDescent="0.35">
      <c r="B6114" s="191">
        <v>44224</v>
      </c>
      <c r="C6114" s="72">
        <v>538.61</v>
      </c>
      <c r="D6114" s="192">
        <f t="shared" si="192"/>
        <v>5.9858625162127117</v>
      </c>
      <c r="E6114">
        <v>-1.4058467114536177E-2</v>
      </c>
      <c r="F6114">
        <v>6111</v>
      </c>
      <c r="G6114">
        <f t="shared" ca="1" si="193"/>
        <v>1.105024936589559E-2</v>
      </c>
    </row>
    <row r="6115" spans="2:7" x14ac:dyDescent="0.35">
      <c r="B6115" s="191">
        <v>40050</v>
      </c>
      <c r="C6115" s="72">
        <v>77.099999999999994</v>
      </c>
      <c r="D6115" s="192">
        <f t="shared" si="192"/>
        <v>-4.3186895011169124E-2</v>
      </c>
      <c r="E6115">
        <v>-1.406649616368294E-2</v>
      </c>
      <c r="F6115">
        <v>6112</v>
      </c>
      <c r="G6115">
        <f t="shared" ca="1" si="193"/>
        <v>-2.014558509033347E-2</v>
      </c>
    </row>
    <row r="6116" spans="2:7" x14ac:dyDescent="0.35">
      <c r="B6116" s="191">
        <v>40709</v>
      </c>
      <c r="C6116" s="72">
        <v>80.58</v>
      </c>
      <c r="D6116" s="192">
        <f t="shared" si="192"/>
        <v>-6.4871765115469437E-2</v>
      </c>
      <c r="E6116">
        <v>-1.4070720665606329E-2</v>
      </c>
      <c r="F6116">
        <v>6113</v>
      </c>
      <c r="G6116">
        <f t="shared" ca="1" si="193"/>
        <v>2.1112636196179715E-2</v>
      </c>
    </row>
    <row r="6117" spans="2:7" x14ac:dyDescent="0.35">
      <c r="B6117" s="191">
        <v>40336</v>
      </c>
      <c r="C6117" s="72">
        <v>86.17</v>
      </c>
      <c r="D6117" s="192">
        <f t="shared" si="192"/>
        <v>-0.64742225859247138</v>
      </c>
      <c r="E6117">
        <v>-1.4073226544622508E-2</v>
      </c>
      <c r="F6117">
        <v>6114</v>
      </c>
      <c r="G6117">
        <f t="shared" ca="1" si="193"/>
        <v>1.8101689723135726E-2</v>
      </c>
    </row>
    <row r="6118" spans="2:7" x14ac:dyDescent="0.35">
      <c r="B6118" s="191">
        <v>43271</v>
      </c>
      <c r="C6118" s="72">
        <v>244.4</v>
      </c>
      <c r="D6118" s="192">
        <f t="shared" si="192"/>
        <v>2.6385291052553224</v>
      </c>
      <c r="E6118">
        <v>-1.4078825285408825E-2</v>
      </c>
      <c r="F6118">
        <v>6115</v>
      </c>
      <c r="G6118">
        <f t="shared" ca="1" si="193"/>
        <v>6.2584137251797452E-3</v>
      </c>
    </row>
    <row r="6119" spans="2:7" x14ac:dyDescent="0.35">
      <c r="B6119" s="191">
        <v>38701</v>
      </c>
      <c r="C6119" s="72">
        <v>67.17</v>
      </c>
      <c r="D6119" s="192">
        <f t="shared" si="192"/>
        <v>-0.52232968283316739</v>
      </c>
      <c r="E6119">
        <v>-1.4090708938793384E-2</v>
      </c>
      <c r="F6119">
        <v>6116</v>
      </c>
      <c r="G6119">
        <f t="shared" ca="1" si="193"/>
        <v>1.8418413019775561E-2</v>
      </c>
    </row>
    <row r="6120" spans="2:7" x14ac:dyDescent="0.35">
      <c r="B6120" s="191">
        <v>41978</v>
      </c>
      <c r="C6120" s="72">
        <v>140.62</v>
      </c>
      <c r="D6120" s="192">
        <f t="shared" si="192"/>
        <v>0.5589800443458981</v>
      </c>
      <c r="E6120">
        <v>-1.4092406927013856E-2</v>
      </c>
      <c r="F6120">
        <v>6117</v>
      </c>
      <c r="G6120">
        <f t="shared" ca="1" si="193"/>
        <v>1.9136956299990997E-2</v>
      </c>
    </row>
    <row r="6121" spans="2:7" x14ac:dyDescent="0.35">
      <c r="B6121" s="191">
        <v>40997</v>
      </c>
      <c r="C6121" s="72">
        <v>90.2</v>
      </c>
      <c r="D6121" s="192">
        <f t="shared" si="192"/>
        <v>0.20588235294117663</v>
      </c>
      <c r="E6121">
        <v>-1.4099901628593203E-2</v>
      </c>
      <c r="F6121">
        <v>6118</v>
      </c>
      <c r="G6121">
        <f t="shared" ca="1" si="193"/>
        <v>-2.3731549433066434E-2</v>
      </c>
    </row>
    <row r="6122" spans="2:7" x14ac:dyDescent="0.35">
      <c r="B6122" s="191">
        <v>40057</v>
      </c>
      <c r="C6122" s="72">
        <v>74.8</v>
      </c>
      <c r="D6122" s="192">
        <f t="shared" si="192"/>
        <v>2.1481481481481479</v>
      </c>
      <c r="E6122">
        <v>-1.4103071042572912E-2</v>
      </c>
      <c r="F6122">
        <v>6119</v>
      </c>
      <c r="G6122">
        <f t="shared" ca="1" si="193"/>
        <v>8.1304228140399778E-3</v>
      </c>
    </row>
    <row r="6123" spans="2:7" x14ac:dyDescent="0.35">
      <c r="B6123" s="191">
        <v>35641</v>
      </c>
      <c r="C6123" s="72">
        <v>23.76</v>
      </c>
      <c r="D6123" s="192">
        <f t="shared" si="192"/>
        <v>0.5458685751463892</v>
      </c>
      <c r="E6123">
        <v>-1.4107883817427336E-2</v>
      </c>
      <c r="F6123">
        <v>6120</v>
      </c>
      <c r="G6123">
        <f t="shared" ca="1" si="193"/>
        <v>-4.5023152786994002E-2</v>
      </c>
    </row>
    <row r="6124" spans="2:7" x14ac:dyDescent="0.35">
      <c r="B6124" s="191">
        <v>36782</v>
      </c>
      <c r="C6124" s="72">
        <v>15.37</v>
      </c>
      <c r="D6124" s="192">
        <f t="shared" si="192"/>
        <v>-0.15270121278941573</v>
      </c>
      <c r="E6124">
        <v>-1.4111610006414366E-2</v>
      </c>
      <c r="F6124">
        <v>6121</v>
      </c>
      <c r="G6124">
        <f t="shared" ca="1" si="193"/>
        <v>-4.3872177773456006E-2</v>
      </c>
    </row>
    <row r="6125" spans="2:7" x14ac:dyDescent="0.35">
      <c r="B6125" s="191">
        <v>37915</v>
      </c>
      <c r="C6125" s="72">
        <v>18.14</v>
      </c>
      <c r="D6125" s="192">
        <f t="shared" si="192"/>
        <v>-0.86219993922819804</v>
      </c>
      <c r="E6125">
        <v>-1.4130434782608559E-2</v>
      </c>
      <c r="F6125">
        <v>6122</v>
      </c>
      <c r="G6125">
        <f t="shared" ca="1" si="193"/>
        <v>2.1604352589386904E-2</v>
      </c>
    </row>
    <row r="6126" spans="2:7" x14ac:dyDescent="0.35">
      <c r="B6126" s="191">
        <v>41551</v>
      </c>
      <c r="C6126" s="72">
        <v>131.63999999999999</v>
      </c>
      <c r="D6126" s="192">
        <f t="shared" si="192"/>
        <v>-0.894051461178762</v>
      </c>
      <c r="E6126">
        <v>-1.415412266906324E-2</v>
      </c>
      <c r="F6126">
        <v>6123</v>
      </c>
      <c r="G6126">
        <f t="shared" ca="1" si="193"/>
        <v>2.8716090613444413E-2</v>
      </c>
    </row>
    <row r="6127" spans="2:7" x14ac:dyDescent="0.35">
      <c r="B6127" s="191">
        <v>46154</v>
      </c>
      <c r="C6127" s="72">
        <v>1242.49</v>
      </c>
      <c r="D6127" s="192">
        <f t="shared" si="192"/>
        <v>4.1589852184022584</v>
      </c>
      <c r="E6127">
        <v>-1.4162844946601694E-2</v>
      </c>
      <c r="F6127">
        <v>6124</v>
      </c>
      <c r="G6127">
        <f t="shared" ca="1" si="193"/>
        <v>8.8214596194269423E-3</v>
      </c>
    </row>
    <row r="6128" spans="2:7" x14ac:dyDescent="0.35">
      <c r="B6128" s="191">
        <v>43661</v>
      </c>
      <c r="C6128" s="72">
        <v>240.84</v>
      </c>
      <c r="D6128" s="192">
        <f t="shared" si="192"/>
        <v>13.421556886227545</v>
      </c>
      <c r="E6128">
        <v>-1.4162914449447395E-2</v>
      </c>
      <c r="F6128">
        <v>6125</v>
      </c>
      <c r="G6128">
        <f t="shared" ca="1" si="193"/>
        <v>2.6497606286634948E-2</v>
      </c>
    </row>
    <row r="6129" spans="2:7" x14ac:dyDescent="0.35">
      <c r="B6129" s="191">
        <v>35195</v>
      </c>
      <c r="C6129" s="72">
        <v>16.7</v>
      </c>
      <c r="D6129" s="192">
        <f t="shared" si="192"/>
        <v>-0.72721332897745827</v>
      </c>
      <c r="E6129">
        <v>-1.416765053128699E-2</v>
      </c>
      <c r="F6129">
        <v>6126</v>
      </c>
      <c r="G6129">
        <f t="shared" ca="1" si="193"/>
        <v>-2.1137367428772362E-2</v>
      </c>
    </row>
    <row r="6130" spans="2:7" x14ac:dyDescent="0.35">
      <c r="B6130" s="191">
        <v>39241</v>
      </c>
      <c r="C6130" s="72">
        <v>61.22</v>
      </c>
      <c r="D6130" s="192">
        <f t="shared" si="192"/>
        <v>-0.41700790400914201</v>
      </c>
      <c r="E6130">
        <v>-1.4170692431561993E-2</v>
      </c>
      <c r="F6130">
        <v>6127</v>
      </c>
      <c r="G6130">
        <f t="shared" ca="1" si="193"/>
        <v>-6.0503887794917048E-2</v>
      </c>
    </row>
    <row r="6131" spans="2:7" x14ac:dyDescent="0.35">
      <c r="B6131" s="191">
        <v>40473</v>
      </c>
      <c r="C6131" s="72">
        <v>105.01</v>
      </c>
      <c r="D6131" s="192">
        <f t="shared" si="192"/>
        <v>-0.48086810361874632</v>
      </c>
      <c r="E6131">
        <v>-1.417574164476143E-2</v>
      </c>
      <c r="F6131">
        <v>6128</v>
      </c>
      <c r="G6131">
        <f t="shared" ca="1" si="193"/>
        <v>-1.5253896575988682E-2</v>
      </c>
    </row>
    <row r="6132" spans="2:7" x14ac:dyDescent="0.35">
      <c r="B6132" s="191">
        <v>43426</v>
      </c>
      <c r="C6132" s="72">
        <v>202.28</v>
      </c>
      <c r="D6132" s="192">
        <f t="shared" si="192"/>
        <v>7.5675561202880139</v>
      </c>
      <c r="E6132">
        <v>-1.4181977679224134E-2</v>
      </c>
      <c r="F6132">
        <v>6129</v>
      </c>
      <c r="G6132">
        <f t="shared" ca="1" si="193"/>
        <v>-1.944542773089784E-2</v>
      </c>
    </row>
    <row r="6133" spans="2:7" x14ac:dyDescent="0.35">
      <c r="B6133" s="191">
        <v>38082</v>
      </c>
      <c r="C6133" s="72">
        <v>23.61</v>
      </c>
      <c r="D6133" s="192">
        <f t="shared" si="192"/>
        <v>-0.80887233870314901</v>
      </c>
      <c r="E6133">
        <v>-1.4196242171189977E-2</v>
      </c>
      <c r="F6133">
        <v>6130</v>
      </c>
      <c r="G6133">
        <f t="shared" ca="1" si="193"/>
        <v>2.8158411331524302E-2</v>
      </c>
    </row>
    <row r="6134" spans="2:7" x14ac:dyDescent="0.35">
      <c r="B6134" s="191">
        <v>41425</v>
      </c>
      <c r="C6134" s="72">
        <v>123.53</v>
      </c>
      <c r="D6134" s="192">
        <f t="shared" si="192"/>
        <v>-0.43293242746970251</v>
      </c>
      <c r="E6134">
        <v>-1.4204772165030688E-2</v>
      </c>
      <c r="F6134">
        <v>6131</v>
      </c>
      <c r="G6134">
        <f t="shared" ca="1" si="193"/>
        <v>3.7153276674838025E-2</v>
      </c>
    </row>
    <row r="6135" spans="2:7" x14ac:dyDescent="0.35">
      <c r="B6135" s="191">
        <v>43606</v>
      </c>
      <c r="C6135" s="72">
        <v>217.84</v>
      </c>
      <c r="D6135" s="192">
        <f t="shared" si="192"/>
        <v>2.5699770567027205</v>
      </c>
      <c r="E6135">
        <v>-1.4209430717711968E-2</v>
      </c>
      <c r="F6135">
        <v>6132</v>
      </c>
      <c r="G6135">
        <f t="shared" ca="1" si="193"/>
        <v>3.3119600356731109E-2</v>
      </c>
    </row>
    <row r="6136" spans="2:7" x14ac:dyDescent="0.35">
      <c r="B6136" s="191">
        <v>38625</v>
      </c>
      <c r="C6136" s="72">
        <v>61.02</v>
      </c>
      <c r="D6136" s="192">
        <f t="shared" si="192"/>
        <v>0.31395348837209314</v>
      </c>
      <c r="E6136">
        <v>-1.4216478190629989E-2</v>
      </c>
      <c r="F6136">
        <v>6133</v>
      </c>
      <c r="G6136">
        <f t="shared" ca="1" si="193"/>
        <v>7.0533327171959249E-3</v>
      </c>
    </row>
    <row r="6137" spans="2:7" x14ac:dyDescent="0.35">
      <c r="B6137" s="191">
        <v>38876</v>
      </c>
      <c r="C6137" s="72">
        <v>46.44</v>
      </c>
      <c r="D6137" s="192">
        <f t="shared" si="192"/>
        <v>-9.3853658536585449E-2</v>
      </c>
      <c r="E6137">
        <v>-1.4222033538526913E-2</v>
      </c>
      <c r="F6137">
        <v>6134</v>
      </c>
      <c r="G6137">
        <f t="shared" ca="1" si="193"/>
        <v>-3.2189987616967945E-2</v>
      </c>
    </row>
    <row r="6138" spans="2:7" x14ac:dyDescent="0.35">
      <c r="B6138" s="191">
        <v>39121</v>
      </c>
      <c r="C6138" s="72">
        <v>51.25</v>
      </c>
      <c r="D6138" s="192">
        <f t="shared" si="192"/>
        <v>1.8488048916064481</v>
      </c>
      <c r="E6138">
        <v>-1.4233506443546928E-2</v>
      </c>
      <c r="F6138">
        <v>6135</v>
      </c>
      <c r="G6138">
        <f t="shared" ca="1" si="193"/>
        <v>1.2367390998890154E-4</v>
      </c>
    </row>
    <row r="6139" spans="2:7" x14ac:dyDescent="0.35">
      <c r="B6139" s="191">
        <v>35166</v>
      </c>
      <c r="C6139" s="72">
        <v>17.989999999999998</v>
      </c>
      <c r="D6139" s="192">
        <f t="shared" si="192"/>
        <v>-0.27721976697468875</v>
      </c>
      <c r="E6139">
        <v>-1.4246575342465873E-2</v>
      </c>
      <c r="F6139">
        <v>6136</v>
      </c>
      <c r="G6139">
        <f t="shared" ca="1" si="193"/>
        <v>2.1484231044120311E-2</v>
      </c>
    </row>
    <row r="6140" spans="2:7" x14ac:dyDescent="0.35">
      <c r="B6140" s="191">
        <v>35864</v>
      </c>
      <c r="C6140" s="72">
        <v>24.89</v>
      </c>
      <c r="D6140" s="192">
        <f t="shared" si="192"/>
        <v>-0.62486812358703836</v>
      </c>
      <c r="E6140">
        <v>-1.425742574257427E-2</v>
      </c>
      <c r="F6140">
        <v>6137</v>
      </c>
      <c r="G6140">
        <f t="shared" ca="1" si="193"/>
        <v>-4.8245590044111171E-2</v>
      </c>
    </row>
    <row r="6141" spans="2:7" x14ac:dyDescent="0.35">
      <c r="B6141" s="191">
        <v>38778</v>
      </c>
      <c r="C6141" s="72">
        <v>66.349999999999994</v>
      </c>
      <c r="D6141" s="192">
        <f t="shared" si="192"/>
        <v>4.333601286173633</v>
      </c>
      <c r="E6141">
        <v>-1.4262368147377913E-2</v>
      </c>
      <c r="F6141">
        <v>6138</v>
      </c>
      <c r="G6141">
        <f t="shared" ca="1" si="193"/>
        <v>7.7827431824759345E-3</v>
      </c>
    </row>
    <row r="6142" spans="2:7" x14ac:dyDescent="0.35">
      <c r="B6142" s="191">
        <v>35486</v>
      </c>
      <c r="C6142" s="72">
        <v>12.44</v>
      </c>
      <c r="D6142" s="192">
        <f t="shared" si="192"/>
        <v>-0.56088951641369578</v>
      </c>
      <c r="E6142">
        <v>-1.426307448494446E-2</v>
      </c>
      <c r="F6142">
        <v>6139</v>
      </c>
      <c r="G6142">
        <f t="shared" ca="1" si="193"/>
        <v>-2.1318750308137457E-2</v>
      </c>
    </row>
    <row r="6143" spans="2:7" x14ac:dyDescent="0.35">
      <c r="B6143" s="191">
        <v>36250</v>
      </c>
      <c r="C6143" s="72">
        <v>28.33</v>
      </c>
      <c r="D6143" s="192">
        <f t="shared" si="192"/>
        <v>-0.86715123094958968</v>
      </c>
      <c r="E6143">
        <v>-1.4265831593597733E-2</v>
      </c>
      <c r="F6143">
        <v>6140</v>
      </c>
      <c r="G6143">
        <f t="shared" ca="1" si="193"/>
        <v>-3.5159215339197539E-2</v>
      </c>
    </row>
    <row r="6144" spans="2:7" x14ac:dyDescent="0.35">
      <c r="B6144" s="191">
        <v>43376</v>
      </c>
      <c r="C6144" s="72">
        <v>213.25</v>
      </c>
      <c r="D6144" s="192">
        <f t="shared" si="192"/>
        <v>7.3660258925068653</v>
      </c>
      <c r="E6144">
        <v>-1.4283072940741492E-2</v>
      </c>
      <c r="F6144">
        <v>6141</v>
      </c>
      <c r="G6144">
        <f t="shared" ca="1" si="193"/>
        <v>2.4663076988598383E-2</v>
      </c>
    </row>
    <row r="6145" spans="2:7" x14ac:dyDescent="0.35">
      <c r="B6145" s="191">
        <v>38050</v>
      </c>
      <c r="C6145" s="72">
        <v>25.49</v>
      </c>
      <c r="D6145" s="192">
        <f t="shared" si="192"/>
        <v>-0.96372408100530838</v>
      </c>
      <c r="E6145">
        <v>-1.4307811291569994E-2</v>
      </c>
      <c r="F6145">
        <v>6142</v>
      </c>
      <c r="G6145">
        <f t="shared" ca="1" si="193"/>
        <v>3.5976325337776408E-2</v>
      </c>
    </row>
    <row r="6146" spans="2:7" x14ac:dyDescent="0.35">
      <c r="B6146" s="191">
        <v>44960</v>
      </c>
      <c r="C6146" s="72">
        <v>702.67</v>
      </c>
      <c r="D6146" s="192">
        <f t="shared" si="192"/>
        <v>50.029048656499633</v>
      </c>
      <c r="E6146">
        <v>-1.4308359167870766E-2</v>
      </c>
      <c r="F6146">
        <v>6143</v>
      </c>
      <c r="G6146">
        <f t="shared" ca="1" si="193"/>
        <v>7.403517458745637E-4</v>
      </c>
    </row>
    <row r="6147" spans="2:7" x14ac:dyDescent="0.35">
      <c r="B6147" s="191">
        <v>35339</v>
      </c>
      <c r="C6147" s="72">
        <v>13.77</v>
      </c>
      <c r="D6147" s="192">
        <f t="shared" si="192"/>
        <v>-0.92642265562383119</v>
      </c>
      <c r="E6147">
        <v>-1.431639226914827E-2</v>
      </c>
      <c r="F6147">
        <v>6144</v>
      </c>
      <c r="G6147">
        <f t="shared" ca="1" si="193"/>
        <v>2.6544810652748642E-2</v>
      </c>
    </row>
    <row r="6148" spans="2:7" x14ac:dyDescent="0.35">
      <c r="B6148" s="191">
        <v>43592</v>
      </c>
      <c r="C6148" s="72">
        <v>187.15</v>
      </c>
      <c r="D6148" s="192">
        <f t="shared" ref="D6148:D6211" si="194">C6148/C6149-1</f>
        <v>0.38199675084921014</v>
      </c>
      <c r="E6148">
        <v>-1.4325591193974807E-2</v>
      </c>
      <c r="F6148">
        <v>6145</v>
      </c>
      <c r="G6148">
        <f t="shared" ca="1" si="193"/>
        <v>7.4755687458980683E-3</v>
      </c>
    </row>
    <row r="6149" spans="2:7" x14ac:dyDescent="0.35">
      <c r="B6149" s="191">
        <v>42051</v>
      </c>
      <c r="C6149" s="72">
        <v>135.41999999999999</v>
      </c>
      <c r="D6149" s="192">
        <f t="shared" si="194"/>
        <v>0.27107189787873076</v>
      </c>
      <c r="E6149">
        <v>-1.4338743722250524E-2</v>
      </c>
      <c r="F6149">
        <v>6146</v>
      </c>
      <c r="G6149">
        <f t="shared" ref="G6149:G6212" ca="1" si="195">_xlfn.NORM.INV(RAND(),M$5,M$6)</f>
        <v>3.7787674746066355E-2</v>
      </c>
    </row>
    <row r="6150" spans="2:7" x14ac:dyDescent="0.35">
      <c r="B6150" s="191">
        <v>42481</v>
      </c>
      <c r="C6150" s="72">
        <v>106.54</v>
      </c>
      <c r="D6150" s="192">
        <f t="shared" si="194"/>
        <v>0.55057487993014131</v>
      </c>
      <c r="E6150">
        <v>-1.4339901933573818E-2</v>
      </c>
      <c r="F6150">
        <v>6147</v>
      </c>
      <c r="G6150">
        <f t="shared" ca="1" si="195"/>
        <v>2.2938735017536585E-2</v>
      </c>
    </row>
    <row r="6151" spans="2:7" x14ac:dyDescent="0.35">
      <c r="B6151" s="191">
        <v>40864</v>
      </c>
      <c r="C6151" s="72">
        <v>68.709999999999994</v>
      </c>
      <c r="D6151" s="192">
        <f t="shared" si="194"/>
        <v>-0.54532821598729497</v>
      </c>
      <c r="E6151">
        <v>-1.434514416869892E-2</v>
      </c>
      <c r="F6151">
        <v>6148</v>
      </c>
      <c r="G6151">
        <f t="shared" ca="1" si="195"/>
        <v>4.1653737742803849E-2</v>
      </c>
    </row>
    <row r="6152" spans="2:7" x14ac:dyDescent="0.35">
      <c r="B6152" s="191">
        <v>42949</v>
      </c>
      <c r="C6152" s="72">
        <v>151.12</v>
      </c>
      <c r="D6152" s="192">
        <f t="shared" si="194"/>
        <v>12.750682438580528</v>
      </c>
      <c r="E6152">
        <v>-1.4349073832507053E-2</v>
      </c>
      <c r="F6152">
        <v>6149</v>
      </c>
      <c r="G6152">
        <f t="shared" ca="1" si="195"/>
        <v>-7.9035590918878924E-3</v>
      </c>
    </row>
    <row r="6153" spans="2:7" x14ac:dyDescent="0.35">
      <c r="B6153" s="191">
        <v>36822</v>
      </c>
      <c r="C6153" s="72">
        <v>10.99</v>
      </c>
      <c r="D6153" s="192">
        <f t="shared" si="194"/>
        <v>-0.83657992565055761</v>
      </c>
      <c r="E6153">
        <v>-1.4349775784753382E-2</v>
      </c>
      <c r="F6153">
        <v>6150</v>
      </c>
      <c r="G6153">
        <f t="shared" ca="1" si="195"/>
        <v>2.1862634634889237E-2</v>
      </c>
    </row>
    <row r="6154" spans="2:7" x14ac:dyDescent="0.35">
      <c r="B6154" s="191">
        <v>38769</v>
      </c>
      <c r="C6154" s="72">
        <v>67.25</v>
      </c>
      <c r="D6154" s="192">
        <f t="shared" si="194"/>
        <v>-0.94508590279592375</v>
      </c>
      <c r="E6154">
        <v>-1.4363183350432407E-2</v>
      </c>
      <c r="F6154">
        <v>6151</v>
      </c>
      <c r="G6154">
        <f t="shared" ca="1" si="195"/>
        <v>-4.0440717122461039E-3</v>
      </c>
    </row>
    <row r="6155" spans="2:7" x14ac:dyDescent="0.35">
      <c r="B6155" s="191">
        <v>46155</v>
      </c>
      <c r="C6155" s="72">
        <v>1224.6400000000001</v>
      </c>
      <c r="D6155" s="192">
        <f t="shared" si="194"/>
        <v>18.874066861408636</v>
      </c>
      <c r="E6155">
        <v>-1.436631280734646E-2</v>
      </c>
      <c r="F6155">
        <v>6152</v>
      </c>
      <c r="G6155">
        <f t="shared" ca="1" si="195"/>
        <v>2.4099773494825661E-2</v>
      </c>
    </row>
    <row r="6156" spans="2:7" x14ac:dyDescent="0.35">
      <c r="B6156" s="191">
        <v>38932</v>
      </c>
      <c r="C6156" s="72">
        <v>61.62</v>
      </c>
      <c r="D6156" s="192">
        <f t="shared" si="194"/>
        <v>0.18522792844777825</v>
      </c>
      <c r="E6156">
        <v>-1.4395393474088358E-2</v>
      </c>
      <c r="F6156">
        <v>6153</v>
      </c>
      <c r="G6156">
        <f t="shared" ca="1" si="195"/>
        <v>-2.5000962665307956E-2</v>
      </c>
    </row>
    <row r="6157" spans="2:7" x14ac:dyDescent="0.35">
      <c r="B6157" s="191">
        <v>39120</v>
      </c>
      <c r="C6157" s="72">
        <v>51.99</v>
      </c>
      <c r="D6157" s="192">
        <f t="shared" si="194"/>
        <v>4.0672514619883042</v>
      </c>
      <c r="E6157">
        <v>-1.4407582938388619E-2</v>
      </c>
      <c r="F6157">
        <v>6154</v>
      </c>
      <c r="G6157">
        <f t="shared" ca="1" si="195"/>
        <v>-1.4755036007231691E-3</v>
      </c>
    </row>
    <row r="6158" spans="2:7" x14ac:dyDescent="0.35">
      <c r="B6158" s="191">
        <v>37130</v>
      </c>
      <c r="C6158" s="72">
        <v>10.26</v>
      </c>
      <c r="D6158" s="192">
        <f t="shared" si="194"/>
        <v>-0.96878897575517897</v>
      </c>
      <c r="E6158">
        <v>-1.4409221902017322E-2</v>
      </c>
      <c r="F6158">
        <v>6155</v>
      </c>
      <c r="G6158">
        <f t="shared" ca="1" si="195"/>
        <v>1.337763591016323E-2</v>
      </c>
    </row>
    <row r="6159" spans="2:7" x14ac:dyDescent="0.35">
      <c r="B6159" s="191">
        <v>43969</v>
      </c>
      <c r="C6159" s="72">
        <v>328.73</v>
      </c>
      <c r="D6159" s="192">
        <f t="shared" si="194"/>
        <v>0.75210531926233881</v>
      </c>
      <c r="E6159">
        <v>-1.4480153495622927E-2</v>
      </c>
      <c r="F6159">
        <v>6156</v>
      </c>
      <c r="G6159">
        <f t="shared" ca="1" si="195"/>
        <v>-1.9295748238715629E-2</v>
      </c>
    </row>
    <row r="6160" spans="2:7" x14ac:dyDescent="0.35">
      <c r="B6160" s="191">
        <v>43542</v>
      </c>
      <c r="C6160" s="72">
        <v>187.62</v>
      </c>
      <c r="D6160" s="192">
        <f t="shared" si="194"/>
        <v>5.9003310040456052</v>
      </c>
      <c r="E6160">
        <v>-1.4497321147179276E-2</v>
      </c>
      <c r="F6160">
        <v>6157</v>
      </c>
      <c r="G6160">
        <f t="shared" ca="1" si="195"/>
        <v>-9.1024639114637915E-3</v>
      </c>
    </row>
    <row r="6161" spans="2:7" x14ac:dyDescent="0.35">
      <c r="B6161" s="191">
        <v>36241</v>
      </c>
      <c r="C6161" s="72">
        <v>27.19</v>
      </c>
      <c r="D6161" s="192">
        <f t="shared" si="194"/>
        <v>-0.97407809937840828</v>
      </c>
      <c r="E6161">
        <v>-1.4498006524102935E-2</v>
      </c>
      <c r="F6161">
        <v>6158</v>
      </c>
      <c r="G6161">
        <f t="shared" ca="1" si="195"/>
        <v>-1.9439605022598644E-2</v>
      </c>
    </row>
    <row r="6162" spans="2:7" x14ac:dyDescent="0.35">
      <c r="B6162" s="191">
        <v>46093</v>
      </c>
      <c r="C6162" s="72">
        <v>1048.92</v>
      </c>
      <c r="D6162" s="192">
        <f t="shared" si="194"/>
        <v>0.56254375903111931</v>
      </c>
      <c r="E6162">
        <v>-1.4534146318548657E-2</v>
      </c>
      <c r="F6162">
        <v>6159</v>
      </c>
      <c r="G6162">
        <f t="shared" ca="1" si="195"/>
        <v>-1.5028412111491899E-2</v>
      </c>
    </row>
    <row r="6163" spans="2:7" x14ac:dyDescent="0.35">
      <c r="B6163" s="191">
        <v>44998</v>
      </c>
      <c r="C6163" s="72">
        <v>671.29</v>
      </c>
      <c r="D6163" s="192">
        <f t="shared" si="194"/>
        <v>5.5249805598755835</v>
      </c>
      <c r="E6163">
        <v>-1.4547856723429398E-2</v>
      </c>
      <c r="F6163">
        <v>6160</v>
      </c>
      <c r="G6163">
        <f t="shared" ca="1" si="195"/>
        <v>1.7692475120463146E-2</v>
      </c>
    </row>
    <row r="6164" spans="2:7" x14ac:dyDescent="0.35">
      <c r="B6164" s="191">
        <v>40434</v>
      </c>
      <c r="C6164" s="72">
        <v>102.88</v>
      </c>
      <c r="D6164" s="192">
        <f t="shared" si="194"/>
        <v>-0.25091014999271888</v>
      </c>
      <c r="E6164">
        <v>-1.4559386973180155E-2</v>
      </c>
      <c r="F6164">
        <v>6161</v>
      </c>
      <c r="G6164">
        <f t="shared" ca="1" si="195"/>
        <v>-2.9939199979425773E-2</v>
      </c>
    </row>
    <row r="6165" spans="2:7" x14ac:dyDescent="0.35">
      <c r="B6165" s="191">
        <v>42663</v>
      </c>
      <c r="C6165" s="72">
        <v>137.34</v>
      </c>
      <c r="D6165" s="192">
        <f t="shared" si="194"/>
        <v>-0.2125451522275098</v>
      </c>
      <c r="E6165">
        <v>-1.4565544952285236E-2</v>
      </c>
      <c r="F6165">
        <v>6162</v>
      </c>
      <c r="G6165">
        <f t="shared" ca="1" si="195"/>
        <v>-2.6660744835821183E-2</v>
      </c>
    </row>
    <row r="6166" spans="2:7" x14ac:dyDescent="0.35">
      <c r="B6166" s="191">
        <v>43511</v>
      </c>
      <c r="C6166" s="72">
        <v>174.41</v>
      </c>
      <c r="D6166" s="192">
        <f t="shared" si="194"/>
        <v>4.1661729857819907</v>
      </c>
      <c r="E6166">
        <v>-1.4577094751115904E-2</v>
      </c>
      <c r="F6166">
        <v>6163</v>
      </c>
      <c r="G6166">
        <f t="shared" ca="1" si="195"/>
        <v>6.2366432195531318E-3</v>
      </c>
    </row>
    <row r="6167" spans="2:7" x14ac:dyDescent="0.35">
      <c r="B6167" s="191">
        <v>36411</v>
      </c>
      <c r="C6167" s="72">
        <v>33.76</v>
      </c>
      <c r="D6167" s="192">
        <f t="shared" si="194"/>
        <v>-0.82267044857653115</v>
      </c>
      <c r="E6167">
        <v>-1.4594279042615343E-2</v>
      </c>
      <c r="F6167">
        <v>6164</v>
      </c>
      <c r="G6167">
        <f t="shared" ca="1" si="195"/>
        <v>-2.210875552058901E-2</v>
      </c>
    </row>
    <row r="6168" spans="2:7" x14ac:dyDescent="0.35">
      <c r="B6168" s="191">
        <v>43539</v>
      </c>
      <c r="C6168" s="72">
        <v>190.38</v>
      </c>
      <c r="D6168" s="192">
        <f t="shared" si="194"/>
        <v>0.41725601131541712</v>
      </c>
      <c r="E6168">
        <v>-1.4596273291925477E-2</v>
      </c>
      <c r="F6168">
        <v>6165</v>
      </c>
      <c r="G6168">
        <f t="shared" ca="1" si="195"/>
        <v>7.2705799209648089E-3</v>
      </c>
    </row>
    <row r="6169" spans="2:7" x14ac:dyDescent="0.35">
      <c r="B6169" s="191">
        <v>41285</v>
      </c>
      <c r="C6169" s="72">
        <v>134.33000000000001</v>
      </c>
      <c r="D6169" s="192">
        <f t="shared" si="194"/>
        <v>0.84316684961580712</v>
      </c>
      <c r="E6169">
        <v>-1.459800469483552E-2</v>
      </c>
      <c r="F6169">
        <v>6166</v>
      </c>
      <c r="G6169">
        <f t="shared" ca="1" si="195"/>
        <v>3.525171063271357E-3</v>
      </c>
    </row>
    <row r="6170" spans="2:7" x14ac:dyDescent="0.35">
      <c r="B6170" s="191">
        <v>40891</v>
      </c>
      <c r="C6170" s="72">
        <v>72.88</v>
      </c>
      <c r="D6170" s="192">
        <f t="shared" si="194"/>
        <v>-0.91926979485134475</v>
      </c>
      <c r="E6170">
        <v>-1.4602487831260169E-2</v>
      </c>
      <c r="F6170">
        <v>6167</v>
      </c>
      <c r="G6170">
        <f t="shared" ca="1" si="195"/>
        <v>-2.559287679668432E-2</v>
      </c>
    </row>
    <row r="6171" spans="2:7" x14ac:dyDescent="0.35">
      <c r="B6171" s="191">
        <v>45615</v>
      </c>
      <c r="C6171" s="72">
        <v>902.76</v>
      </c>
      <c r="D6171" s="192">
        <f t="shared" si="194"/>
        <v>27.532237673830593</v>
      </c>
      <c r="E6171">
        <v>-1.4615510560497702E-2</v>
      </c>
      <c r="F6171">
        <v>6168</v>
      </c>
      <c r="G6171">
        <f t="shared" ca="1" si="195"/>
        <v>1.9759326711424902E-2</v>
      </c>
    </row>
    <row r="6172" spans="2:7" x14ac:dyDescent="0.35">
      <c r="B6172" s="191">
        <v>36524</v>
      </c>
      <c r="C6172" s="72">
        <v>31.64</v>
      </c>
      <c r="D6172" s="192">
        <f t="shared" si="194"/>
        <v>1.0439276485788112</v>
      </c>
      <c r="E6172">
        <v>-1.4637184677670501E-2</v>
      </c>
      <c r="F6172">
        <v>6169</v>
      </c>
      <c r="G6172">
        <f t="shared" ca="1" si="195"/>
        <v>3.7416492248916695E-2</v>
      </c>
    </row>
    <row r="6173" spans="2:7" x14ac:dyDescent="0.35">
      <c r="B6173" s="191">
        <v>35079</v>
      </c>
      <c r="C6173" s="72">
        <v>15.48</v>
      </c>
      <c r="D6173" s="192">
        <f t="shared" si="194"/>
        <v>-0.75235962246040633</v>
      </c>
      <c r="E6173">
        <v>-1.4640356460852932E-2</v>
      </c>
      <c r="F6173">
        <v>6170</v>
      </c>
      <c r="G6173">
        <f t="shared" ca="1" si="195"/>
        <v>3.2867007724910691E-2</v>
      </c>
    </row>
    <row r="6174" spans="2:7" x14ac:dyDescent="0.35">
      <c r="B6174" s="191">
        <v>38819</v>
      </c>
      <c r="C6174" s="72">
        <v>62.51</v>
      </c>
      <c r="D6174" s="192">
        <f t="shared" si="194"/>
        <v>1.736865148861646</v>
      </c>
      <c r="E6174">
        <v>-1.4659520807061788E-2</v>
      </c>
      <c r="F6174">
        <v>6171</v>
      </c>
      <c r="G6174">
        <f t="shared" ca="1" si="195"/>
        <v>4.1223438002729512E-2</v>
      </c>
    </row>
    <row r="6175" spans="2:7" x14ac:dyDescent="0.35">
      <c r="B6175" s="191">
        <v>35635</v>
      </c>
      <c r="C6175" s="72">
        <v>22.84</v>
      </c>
      <c r="D6175" s="192">
        <f t="shared" si="194"/>
        <v>-0.81004657351962739</v>
      </c>
      <c r="E6175">
        <v>-1.4667817083692802E-2</v>
      </c>
      <c r="F6175">
        <v>6172</v>
      </c>
      <c r="G6175">
        <f t="shared" ca="1" si="195"/>
        <v>-2.2424104267846114E-2</v>
      </c>
    </row>
    <row r="6176" spans="2:7" x14ac:dyDescent="0.35">
      <c r="B6176" s="191">
        <v>42131</v>
      </c>
      <c r="C6176" s="72">
        <v>120.24</v>
      </c>
      <c r="D6176" s="192">
        <f t="shared" si="194"/>
        <v>-0.8361674296926096</v>
      </c>
      <c r="E6176">
        <v>-1.466852413340991E-2</v>
      </c>
      <c r="F6176">
        <v>6173</v>
      </c>
      <c r="G6176">
        <f t="shared" ca="1" si="195"/>
        <v>-1.012936719061012E-2</v>
      </c>
    </row>
    <row r="6177" spans="2:7" x14ac:dyDescent="0.35">
      <c r="B6177" s="191">
        <v>44687</v>
      </c>
      <c r="C6177" s="72">
        <v>733.92</v>
      </c>
      <c r="D6177" s="192">
        <f t="shared" si="194"/>
        <v>12.334302325581394</v>
      </c>
      <c r="E6177">
        <v>-1.4674095455460945E-2</v>
      </c>
      <c r="F6177">
        <v>6174</v>
      </c>
      <c r="G6177">
        <f t="shared" ca="1" si="195"/>
        <v>1.0948188563837891E-2</v>
      </c>
    </row>
    <row r="6178" spans="2:7" x14ac:dyDescent="0.35">
      <c r="B6178" s="191">
        <v>39024</v>
      </c>
      <c r="C6178" s="72">
        <v>55.04</v>
      </c>
      <c r="D6178" s="192">
        <f t="shared" si="194"/>
        <v>-0.2336396546922862</v>
      </c>
      <c r="E6178">
        <v>-1.4679556032939467E-2</v>
      </c>
      <c r="F6178">
        <v>6175</v>
      </c>
      <c r="G6178">
        <f t="shared" ca="1" si="195"/>
        <v>2.2122028532776443E-2</v>
      </c>
    </row>
    <row r="6179" spans="2:7" x14ac:dyDescent="0.35">
      <c r="B6179" s="191">
        <v>40133</v>
      </c>
      <c r="C6179" s="72">
        <v>71.819999999999993</v>
      </c>
      <c r="D6179" s="192">
        <f t="shared" si="194"/>
        <v>-0.91862678450033997</v>
      </c>
      <c r="E6179">
        <v>-1.4679654273562992E-2</v>
      </c>
      <c r="F6179">
        <v>6176</v>
      </c>
      <c r="G6179">
        <f t="shared" ca="1" si="195"/>
        <v>8.9726652204508654E-3</v>
      </c>
    </row>
    <row r="6180" spans="2:7" x14ac:dyDescent="0.35">
      <c r="B6180" s="191">
        <v>45239</v>
      </c>
      <c r="C6180" s="72">
        <v>882.6</v>
      </c>
      <c r="D6180" s="192">
        <f t="shared" si="194"/>
        <v>72.123446561723284</v>
      </c>
      <c r="E6180">
        <v>-1.4680435389338498E-2</v>
      </c>
      <c r="F6180">
        <v>6177</v>
      </c>
      <c r="G6180">
        <f t="shared" ca="1" si="195"/>
        <v>4.5017931630964673E-2</v>
      </c>
    </row>
    <row r="6181" spans="2:7" x14ac:dyDescent="0.35">
      <c r="B6181" s="191">
        <v>36809</v>
      </c>
      <c r="C6181" s="72">
        <v>12.07</v>
      </c>
      <c r="D6181" s="192">
        <f t="shared" si="194"/>
        <v>-0.83783420663710872</v>
      </c>
      <c r="E6181">
        <v>-1.4693877551020362E-2</v>
      </c>
      <c r="F6181">
        <v>6178</v>
      </c>
      <c r="G6181">
        <f t="shared" ca="1" si="195"/>
        <v>-5.1023301531062208E-3</v>
      </c>
    </row>
    <row r="6182" spans="2:7" x14ac:dyDescent="0.35">
      <c r="B6182" s="191">
        <v>40228</v>
      </c>
      <c r="C6182" s="72">
        <v>74.430000000000007</v>
      </c>
      <c r="D6182" s="192">
        <f t="shared" si="194"/>
        <v>-0.9047893161409164</v>
      </c>
      <c r="E6182">
        <v>-1.4694201747418534E-2</v>
      </c>
      <c r="F6182">
        <v>6179</v>
      </c>
      <c r="G6182">
        <f t="shared" ca="1" si="195"/>
        <v>-3.3132722672293599E-2</v>
      </c>
    </row>
    <row r="6183" spans="2:7" x14ac:dyDescent="0.35">
      <c r="B6183" s="191">
        <v>44490</v>
      </c>
      <c r="C6183" s="72">
        <v>781.74</v>
      </c>
      <c r="D6183" s="192">
        <f t="shared" si="194"/>
        <v>-0.31196366804847786</v>
      </c>
      <c r="E6183">
        <v>-1.4696244013108095E-2</v>
      </c>
      <c r="F6183">
        <v>6180</v>
      </c>
      <c r="G6183">
        <f t="shared" ca="1" si="195"/>
        <v>2.079146753547543E-3</v>
      </c>
    </row>
    <row r="6184" spans="2:7" x14ac:dyDescent="0.35">
      <c r="B6184" s="191">
        <v>45999</v>
      </c>
      <c r="C6184" s="72">
        <v>1136.19</v>
      </c>
      <c r="D6184" s="192">
        <f t="shared" si="194"/>
        <v>83.790298507462694</v>
      </c>
      <c r="E6184">
        <v>-1.4698995785420665E-2</v>
      </c>
      <c r="F6184">
        <v>6181</v>
      </c>
      <c r="G6184">
        <f t="shared" ca="1" si="195"/>
        <v>-1.9318893798964999E-2</v>
      </c>
    </row>
    <row r="6185" spans="2:7" x14ac:dyDescent="0.35">
      <c r="B6185" s="191">
        <v>35548</v>
      </c>
      <c r="C6185" s="72">
        <v>13.4</v>
      </c>
      <c r="D6185" s="192">
        <f t="shared" si="194"/>
        <v>-0.22944220816561245</v>
      </c>
      <c r="E6185">
        <v>-1.4705882352941124E-2</v>
      </c>
      <c r="F6185">
        <v>6182</v>
      </c>
      <c r="G6185">
        <f t="shared" ca="1" si="195"/>
        <v>2.1293784143610571E-2</v>
      </c>
    </row>
    <row r="6186" spans="2:7" x14ac:dyDescent="0.35">
      <c r="B6186" s="191">
        <v>35249</v>
      </c>
      <c r="C6186" s="72">
        <v>17.39</v>
      </c>
      <c r="D6186" s="192">
        <f t="shared" si="194"/>
        <v>-0.98082267313630345</v>
      </c>
      <c r="E6186">
        <v>-1.4730878186968721E-2</v>
      </c>
      <c r="F6186">
        <v>6183</v>
      </c>
      <c r="G6186">
        <f t="shared" ca="1" si="195"/>
        <v>-1.0387278735472913E-2</v>
      </c>
    </row>
    <row r="6187" spans="2:7" x14ac:dyDescent="0.35">
      <c r="B6187" s="191">
        <v>45638</v>
      </c>
      <c r="C6187" s="72">
        <v>906.8</v>
      </c>
      <c r="D6187" s="192">
        <f t="shared" si="194"/>
        <v>0.4849993449495611</v>
      </c>
      <c r="E6187">
        <v>-1.4754775201547221E-2</v>
      </c>
      <c r="F6187">
        <v>6184</v>
      </c>
      <c r="G6187">
        <f t="shared" ca="1" si="195"/>
        <v>-1.3606096641218165E-2</v>
      </c>
    </row>
    <row r="6188" spans="2:7" x14ac:dyDescent="0.35">
      <c r="B6188" s="191">
        <v>44340</v>
      </c>
      <c r="C6188" s="72">
        <v>610.64</v>
      </c>
      <c r="D6188" s="192">
        <f t="shared" si="194"/>
        <v>9.1824245456061355</v>
      </c>
      <c r="E6188">
        <v>-1.476306490908208E-2</v>
      </c>
      <c r="F6188">
        <v>6185</v>
      </c>
      <c r="G6188">
        <f t="shared" ca="1" si="195"/>
        <v>2.9801340773842368E-2</v>
      </c>
    </row>
    <row r="6189" spans="2:7" x14ac:dyDescent="0.35">
      <c r="B6189" s="191">
        <v>39388</v>
      </c>
      <c r="C6189" s="72">
        <v>59.97</v>
      </c>
      <c r="D6189" s="192">
        <f t="shared" si="194"/>
        <v>4.0016680567139282</v>
      </c>
      <c r="E6189">
        <v>-1.4785608674223738E-2</v>
      </c>
      <c r="F6189">
        <v>6186</v>
      </c>
      <c r="G6189">
        <f t="shared" ca="1" si="195"/>
        <v>-1.3127286611659618E-3</v>
      </c>
    </row>
    <row r="6190" spans="2:7" x14ac:dyDescent="0.35">
      <c r="B6190" s="191">
        <v>37684</v>
      </c>
      <c r="C6190" s="72">
        <v>11.99</v>
      </c>
      <c r="D6190" s="192">
        <f t="shared" si="194"/>
        <v>-0.98480970962347336</v>
      </c>
      <c r="E6190">
        <v>-1.4790468364831555E-2</v>
      </c>
      <c r="F6190">
        <v>6187</v>
      </c>
      <c r="G6190">
        <f t="shared" ca="1" si="195"/>
        <v>3.2428562960789574E-2</v>
      </c>
    </row>
    <row r="6191" spans="2:7" x14ac:dyDescent="0.35">
      <c r="B6191" s="191">
        <v>44467</v>
      </c>
      <c r="C6191" s="72">
        <v>789.32</v>
      </c>
      <c r="D6191" s="192">
        <f t="shared" si="194"/>
        <v>44.625433526011562</v>
      </c>
      <c r="E6191">
        <v>-1.4790868355030629E-2</v>
      </c>
      <c r="F6191">
        <v>6188</v>
      </c>
      <c r="G6191">
        <f t="shared" ca="1" si="195"/>
        <v>-1.876862317964793E-2</v>
      </c>
    </row>
    <row r="6192" spans="2:7" x14ac:dyDescent="0.35">
      <c r="B6192" s="191">
        <v>35954</v>
      </c>
      <c r="C6192" s="72">
        <v>17.3</v>
      </c>
      <c r="D6192" s="192">
        <f t="shared" si="194"/>
        <v>-0.72600570161545774</v>
      </c>
      <c r="E6192">
        <v>-1.4806378132118381E-2</v>
      </c>
      <c r="F6192">
        <v>6189</v>
      </c>
      <c r="G6192">
        <f t="shared" ca="1" si="195"/>
        <v>-4.0175247865883779E-2</v>
      </c>
    </row>
    <row r="6193" spans="2:7" x14ac:dyDescent="0.35">
      <c r="B6193" s="191">
        <v>38945</v>
      </c>
      <c r="C6193" s="72">
        <v>63.14</v>
      </c>
      <c r="D6193" s="192">
        <f t="shared" si="194"/>
        <v>-0.52003040668947165</v>
      </c>
      <c r="E6193">
        <v>-1.482290528943675E-2</v>
      </c>
      <c r="F6193">
        <v>6190</v>
      </c>
      <c r="G6193">
        <f t="shared" ca="1" si="195"/>
        <v>9.8673882746948445E-3</v>
      </c>
    </row>
    <row r="6194" spans="2:7" x14ac:dyDescent="0.35">
      <c r="B6194" s="191">
        <v>41850</v>
      </c>
      <c r="C6194" s="72">
        <v>131.55000000000001</v>
      </c>
      <c r="D6194" s="192">
        <f t="shared" si="194"/>
        <v>4.5042897998093467E-2</v>
      </c>
      <c r="E6194">
        <v>-1.4828128510447014E-2</v>
      </c>
      <c r="F6194">
        <v>6191</v>
      </c>
      <c r="G6194">
        <f t="shared" ca="1" si="195"/>
        <v>2.6837256783765424E-2</v>
      </c>
    </row>
    <row r="6195" spans="2:7" x14ac:dyDescent="0.35">
      <c r="B6195" s="191">
        <v>42367</v>
      </c>
      <c r="C6195" s="72">
        <v>125.88</v>
      </c>
      <c r="D6195" s="192">
        <f t="shared" si="194"/>
        <v>2.7088772845953013E-2</v>
      </c>
      <c r="E6195">
        <v>-1.4869306620754474E-2</v>
      </c>
      <c r="F6195">
        <v>6192</v>
      </c>
      <c r="G6195">
        <f t="shared" ca="1" si="195"/>
        <v>5.0556760424692176E-3</v>
      </c>
    </row>
    <row r="6196" spans="2:7" x14ac:dyDescent="0.35">
      <c r="B6196" s="191">
        <v>41767</v>
      </c>
      <c r="C6196" s="72">
        <v>122.56</v>
      </c>
      <c r="D6196" s="192">
        <f t="shared" si="194"/>
        <v>-0.10618436406067677</v>
      </c>
      <c r="E6196">
        <v>-1.4870187283980374E-2</v>
      </c>
      <c r="F6196">
        <v>6193</v>
      </c>
      <c r="G6196">
        <f t="shared" ca="1" si="195"/>
        <v>3.3141528953561969E-2</v>
      </c>
    </row>
    <row r="6197" spans="2:7" x14ac:dyDescent="0.35">
      <c r="B6197" s="191">
        <v>42898</v>
      </c>
      <c r="C6197" s="72">
        <v>137.12</v>
      </c>
      <c r="D6197" s="192">
        <f t="shared" si="194"/>
        <v>-0.8778658590896945</v>
      </c>
      <c r="E6197">
        <v>-1.4871758028593973E-2</v>
      </c>
      <c r="F6197">
        <v>6194</v>
      </c>
      <c r="G6197">
        <f t="shared" ca="1" si="195"/>
        <v>-6.62590934131167E-3</v>
      </c>
    </row>
    <row r="6198" spans="2:7" x14ac:dyDescent="0.35">
      <c r="B6198" s="191">
        <v>46066</v>
      </c>
      <c r="C6198" s="72">
        <v>1122.7</v>
      </c>
      <c r="D6198" s="192">
        <f t="shared" si="194"/>
        <v>13.887945895769793</v>
      </c>
      <c r="E6198">
        <v>-1.48816313637401E-2</v>
      </c>
      <c r="F6198">
        <v>6195</v>
      </c>
      <c r="G6198">
        <f t="shared" ca="1" si="195"/>
        <v>-3.177915557512366E-2</v>
      </c>
    </row>
    <row r="6199" spans="2:7" x14ac:dyDescent="0.35">
      <c r="B6199" s="191">
        <v>40213</v>
      </c>
      <c r="C6199" s="72">
        <v>75.41</v>
      </c>
      <c r="D6199" s="192">
        <f t="shared" si="194"/>
        <v>1.3262599469476832E-4</v>
      </c>
      <c r="E6199">
        <v>-1.4892227302416683E-2</v>
      </c>
      <c r="F6199">
        <v>6196</v>
      </c>
      <c r="G6199">
        <f t="shared" ca="1" si="195"/>
        <v>3.380290109602492E-2</v>
      </c>
    </row>
    <row r="6200" spans="2:7" x14ac:dyDescent="0.35">
      <c r="B6200" s="191">
        <v>40260</v>
      </c>
      <c r="C6200" s="72">
        <v>75.400000000000006</v>
      </c>
      <c r="D6200" s="192">
        <f t="shared" si="194"/>
        <v>0.67928730512249458</v>
      </c>
      <c r="E6200">
        <v>-1.4894172981447573E-2</v>
      </c>
      <c r="F6200">
        <v>6197</v>
      </c>
      <c r="G6200">
        <f t="shared" ca="1" si="195"/>
        <v>2.2043878515046023E-2</v>
      </c>
    </row>
    <row r="6201" spans="2:7" x14ac:dyDescent="0.35">
      <c r="B6201" s="191">
        <v>39741</v>
      </c>
      <c r="C6201" s="72">
        <v>44.9</v>
      </c>
      <c r="D6201" s="192">
        <f t="shared" si="194"/>
        <v>-0.95932270952428411</v>
      </c>
      <c r="E6201">
        <v>-1.4918824045634049E-2</v>
      </c>
      <c r="F6201">
        <v>6198</v>
      </c>
      <c r="G6201">
        <f t="shared" ca="1" si="195"/>
        <v>2.0300941670837663E-2</v>
      </c>
    </row>
    <row r="6202" spans="2:7" x14ac:dyDescent="0.35">
      <c r="B6202" s="191">
        <v>45805</v>
      </c>
      <c r="C6202" s="72">
        <v>1103.81</v>
      </c>
      <c r="D6202" s="192">
        <f t="shared" si="194"/>
        <v>103.62654028436017</v>
      </c>
      <c r="E6202">
        <v>-1.4930301461795192E-2</v>
      </c>
      <c r="F6202">
        <v>6199</v>
      </c>
      <c r="G6202">
        <f t="shared" ca="1" si="195"/>
        <v>2.8819598178730099E-2</v>
      </c>
    </row>
    <row r="6203" spans="2:7" x14ac:dyDescent="0.35">
      <c r="B6203" s="191">
        <v>37201</v>
      </c>
      <c r="C6203" s="72">
        <v>10.55</v>
      </c>
      <c r="D6203" s="192">
        <f t="shared" si="194"/>
        <v>-0.81591345314953756</v>
      </c>
      <c r="E6203">
        <v>-1.4939309056956174E-2</v>
      </c>
      <c r="F6203">
        <v>6200</v>
      </c>
      <c r="G6203">
        <f t="shared" ca="1" si="195"/>
        <v>-2.0000110681839846E-2</v>
      </c>
    </row>
    <row r="6204" spans="2:7" x14ac:dyDescent="0.35">
      <c r="B6204" s="191">
        <v>39401</v>
      </c>
      <c r="C6204" s="72">
        <v>57.31</v>
      </c>
      <c r="D6204" s="192">
        <f t="shared" si="194"/>
        <v>-3.2905838677016463E-2</v>
      </c>
      <c r="E6204">
        <v>-1.4953592299759344E-2</v>
      </c>
      <c r="F6204">
        <v>6201</v>
      </c>
      <c r="G6204">
        <f t="shared" ca="1" si="195"/>
        <v>1.4066201988829156E-2</v>
      </c>
    </row>
    <row r="6205" spans="2:7" x14ac:dyDescent="0.35">
      <c r="B6205" s="191">
        <v>39251</v>
      </c>
      <c r="C6205" s="72">
        <v>59.26</v>
      </c>
      <c r="D6205" s="192">
        <f t="shared" si="194"/>
        <v>-0.76799906040793953</v>
      </c>
      <c r="E6205">
        <v>-1.4960106382978733E-2</v>
      </c>
      <c r="F6205">
        <v>6202</v>
      </c>
      <c r="G6205">
        <f t="shared" ca="1" si="195"/>
        <v>-2.7693593900394619E-2</v>
      </c>
    </row>
    <row r="6206" spans="2:7" x14ac:dyDescent="0.35">
      <c r="B6206" s="191">
        <v>43644</v>
      </c>
      <c r="C6206" s="72">
        <v>255.43</v>
      </c>
      <c r="D6206" s="192">
        <f t="shared" si="194"/>
        <v>21.826630920464702</v>
      </c>
      <c r="E6206">
        <v>-1.4962785854768401E-2</v>
      </c>
      <c r="F6206">
        <v>6203</v>
      </c>
      <c r="G6206">
        <f t="shared" ca="1" si="195"/>
        <v>-5.6180857831456691E-3</v>
      </c>
    </row>
    <row r="6207" spans="2:7" x14ac:dyDescent="0.35">
      <c r="B6207" s="191">
        <v>36812</v>
      </c>
      <c r="C6207" s="72">
        <v>11.19</v>
      </c>
      <c r="D6207" s="192">
        <f t="shared" si="194"/>
        <v>-5.4898648648648685E-2</v>
      </c>
      <c r="E6207">
        <v>-1.4964788732394374E-2</v>
      </c>
      <c r="F6207">
        <v>6204</v>
      </c>
      <c r="G6207">
        <f t="shared" ca="1" si="195"/>
        <v>1.755015870598196E-2</v>
      </c>
    </row>
    <row r="6208" spans="2:7" x14ac:dyDescent="0.35">
      <c r="B6208" s="191">
        <v>37326</v>
      </c>
      <c r="C6208" s="72">
        <v>11.84</v>
      </c>
      <c r="D6208" s="192">
        <f t="shared" si="194"/>
        <v>-0.98727729900496441</v>
      </c>
      <c r="E6208">
        <v>-1.4975041597337757E-2</v>
      </c>
      <c r="F6208">
        <v>6205</v>
      </c>
      <c r="G6208">
        <f t="shared" ca="1" si="195"/>
        <v>-3.1029776822618822E-2</v>
      </c>
    </row>
    <row r="6209" spans="2:7" x14ac:dyDescent="0.35">
      <c r="B6209" s="191">
        <v>45728</v>
      </c>
      <c r="C6209" s="72">
        <v>930.62</v>
      </c>
      <c r="D6209" s="192">
        <f t="shared" si="194"/>
        <v>34.425199847735058</v>
      </c>
      <c r="E6209">
        <v>-1.4998041892907321E-2</v>
      </c>
      <c r="F6209">
        <v>6206</v>
      </c>
      <c r="G6209">
        <f t="shared" ca="1" si="195"/>
        <v>-2.8228305766013852E-2</v>
      </c>
    </row>
    <row r="6210" spans="2:7" x14ac:dyDescent="0.35">
      <c r="B6210" s="191">
        <v>38181</v>
      </c>
      <c r="C6210" s="72">
        <v>26.27</v>
      </c>
      <c r="D6210" s="192">
        <f t="shared" si="194"/>
        <v>-0.70781893004115226</v>
      </c>
      <c r="E6210">
        <v>-1.4998125234345738E-2</v>
      </c>
      <c r="F6210">
        <v>6207</v>
      </c>
      <c r="G6210">
        <f t="shared" ca="1" si="195"/>
        <v>3.2696259900674866E-2</v>
      </c>
    </row>
    <row r="6211" spans="2:7" x14ac:dyDescent="0.35">
      <c r="B6211" s="191">
        <v>41054</v>
      </c>
      <c r="C6211" s="72">
        <v>89.91</v>
      </c>
      <c r="D6211" s="192">
        <f t="shared" si="194"/>
        <v>-0.7718251954116333</v>
      </c>
      <c r="E6211">
        <v>-1.5008764241893124E-2</v>
      </c>
      <c r="F6211">
        <v>6208</v>
      </c>
      <c r="G6211">
        <f t="shared" ca="1" si="195"/>
        <v>-1.7831819208978736E-3</v>
      </c>
    </row>
    <row r="6212" spans="2:7" x14ac:dyDescent="0.35">
      <c r="B6212" s="191">
        <v>44027</v>
      </c>
      <c r="C6212" s="72">
        <v>394.04</v>
      </c>
      <c r="D6212" s="192">
        <f t="shared" ref="D6212:D6275" si="196">C6212/C6213-1</f>
        <v>-0.28208865487273849</v>
      </c>
      <c r="E6212">
        <v>-1.502312210973622E-2</v>
      </c>
      <c r="F6212">
        <v>6209</v>
      </c>
      <c r="G6212">
        <f t="shared" ca="1" si="195"/>
        <v>-2.0207855439373982E-2</v>
      </c>
    </row>
    <row r="6213" spans="2:7" x14ac:dyDescent="0.35">
      <c r="B6213" s="191">
        <v>44229</v>
      </c>
      <c r="C6213" s="72">
        <v>548.87</v>
      </c>
      <c r="D6213" s="192">
        <f t="shared" si="196"/>
        <v>-0.13301636444051312</v>
      </c>
      <c r="E6213">
        <v>-1.5055808778667079E-2</v>
      </c>
      <c r="F6213">
        <v>6210</v>
      </c>
      <c r="G6213">
        <f t="shared" ref="G6213:G6276" ca="1" si="197">_xlfn.NORM.INV(RAND(),M$5,M$6)</f>
        <v>1.9500647823477778E-2</v>
      </c>
    </row>
    <row r="6214" spans="2:7" x14ac:dyDescent="0.35">
      <c r="B6214" s="191">
        <v>44627</v>
      </c>
      <c r="C6214" s="72">
        <v>633.08000000000004</v>
      </c>
      <c r="D6214" s="192">
        <f t="shared" si="196"/>
        <v>52.879148936170218</v>
      </c>
      <c r="E6214">
        <v>-1.5075376884422065E-2</v>
      </c>
      <c r="F6214">
        <v>6211</v>
      </c>
      <c r="G6214">
        <f t="shared" ca="1" si="197"/>
        <v>4.4487151841932924E-3</v>
      </c>
    </row>
    <row r="6215" spans="2:7" x14ac:dyDescent="0.35">
      <c r="B6215" s="191">
        <v>37602</v>
      </c>
      <c r="C6215" s="72">
        <v>11.75</v>
      </c>
      <c r="D6215" s="192">
        <f t="shared" si="196"/>
        <v>-0.52601855586930213</v>
      </c>
      <c r="E6215">
        <v>-1.5088013411567402E-2</v>
      </c>
      <c r="F6215">
        <v>6212</v>
      </c>
      <c r="G6215">
        <f t="shared" ca="1" si="197"/>
        <v>-4.1525880457800438E-2</v>
      </c>
    </row>
    <row r="6216" spans="2:7" x14ac:dyDescent="0.35">
      <c r="B6216" s="191">
        <v>35901</v>
      </c>
      <c r="C6216" s="72">
        <v>24.79</v>
      </c>
      <c r="D6216" s="192">
        <f t="shared" si="196"/>
        <v>-0.81777418406351077</v>
      </c>
      <c r="E6216">
        <v>-1.5097338100913849E-2</v>
      </c>
      <c r="F6216">
        <v>6213</v>
      </c>
      <c r="G6216">
        <f t="shared" ca="1" si="197"/>
        <v>-1.3996604301420789E-2</v>
      </c>
    </row>
    <row r="6217" spans="2:7" x14ac:dyDescent="0.35">
      <c r="B6217" s="191">
        <v>41955</v>
      </c>
      <c r="C6217" s="72">
        <v>136.04</v>
      </c>
      <c r="D6217" s="192">
        <f t="shared" si="196"/>
        <v>-0.8828826502061865</v>
      </c>
      <c r="E6217">
        <v>-1.5130674002751032E-2</v>
      </c>
      <c r="F6217">
        <v>6214</v>
      </c>
      <c r="G6217">
        <f t="shared" ca="1" si="197"/>
        <v>1.663963375820357E-2</v>
      </c>
    </row>
    <row r="6218" spans="2:7" x14ac:dyDescent="0.35">
      <c r="B6218" s="191">
        <v>46036</v>
      </c>
      <c r="C6218" s="72">
        <v>1161.57</v>
      </c>
      <c r="D6218" s="192">
        <f t="shared" si="196"/>
        <v>0.51100502120352775</v>
      </c>
      <c r="E6218">
        <v>-1.5134557663936676E-2</v>
      </c>
      <c r="F6218">
        <v>6215</v>
      </c>
      <c r="G6218">
        <f t="shared" ca="1" si="197"/>
        <v>7.242854279603082E-3</v>
      </c>
    </row>
    <row r="6219" spans="2:7" x14ac:dyDescent="0.35">
      <c r="B6219" s="191">
        <v>44470</v>
      </c>
      <c r="C6219" s="72">
        <v>768.74</v>
      </c>
      <c r="D6219" s="192">
        <f t="shared" si="196"/>
        <v>-0.3426201470839747</v>
      </c>
      <c r="E6219">
        <v>-1.5180824760757883E-2</v>
      </c>
      <c r="F6219">
        <v>6216</v>
      </c>
      <c r="G6219">
        <f t="shared" ca="1" si="197"/>
        <v>3.0451062774958519E-3</v>
      </c>
    </row>
    <row r="6220" spans="2:7" x14ac:dyDescent="0.35">
      <c r="B6220" s="191">
        <v>45965</v>
      </c>
      <c r="C6220" s="72">
        <v>1169.4000000000001</v>
      </c>
      <c r="D6220" s="192">
        <f t="shared" si="196"/>
        <v>9.6202888021069857</v>
      </c>
      <c r="E6220">
        <v>-1.5200640026948431E-2</v>
      </c>
      <c r="F6220">
        <v>6217</v>
      </c>
      <c r="G6220">
        <f t="shared" ca="1" si="197"/>
        <v>-2.7963613430926914E-2</v>
      </c>
    </row>
    <row r="6221" spans="2:7" x14ac:dyDescent="0.35">
      <c r="B6221" s="191">
        <v>41339</v>
      </c>
      <c r="C6221" s="72">
        <v>110.11</v>
      </c>
      <c r="D6221" s="192">
        <f t="shared" si="196"/>
        <v>-0.37685342388228638</v>
      </c>
      <c r="E6221">
        <v>-1.520436454699936E-2</v>
      </c>
      <c r="F6221">
        <v>6218</v>
      </c>
      <c r="G6221">
        <f t="shared" ca="1" si="197"/>
        <v>3.6982572934128998E-3</v>
      </c>
    </row>
    <row r="6222" spans="2:7" x14ac:dyDescent="0.35">
      <c r="B6222" s="191">
        <v>42976</v>
      </c>
      <c r="C6222" s="72">
        <v>176.7</v>
      </c>
      <c r="D6222" s="192">
        <f t="shared" si="196"/>
        <v>9.1202749140893467</v>
      </c>
      <c r="E6222">
        <v>-1.5214847015549315E-2</v>
      </c>
      <c r="F6222">
        <v>6219</v>
      </c>
      <c r="G6222">
        <f t="shared" ca="1" si="197"/>
        <v>1.3975373632537908E-2</v>
      </c>
    </row>
    <row r="6223" spans="2:7" x14ac:dyDescent="0.35">
      <c r="B6223" s="191">
        <v>35187</v>
      </c>
      <c r="C6223" s="72">
        <v>17.46</v>
      </c>
      <c r="D6223" s="192">
        <f t="shared" si="196"/>
        <v>-0.3076923076923076</v>
      </c>
      <c r="E6223">
        <v>-1.5228426395939021E-2</v>
      </c>
      <c r="F6223">
        <v>6220</v>
      </c>
      <c r="G6223">
        <f t="shared" ca="1" si="197"/>
        <v>9.9456686523763105E-3</v>
      </c>
    </row>
    <row r="6224" spans="2:7" x14ac:dyDescent="0.35">
      <c r="B6224" s="191">
        <v>35859</v>
      </c>
      <c r="C6224" s="72">
        <v>25.22</v>
      </c>
      <c r="D6224" s="192">
        <f t="shared" si="196"/>
        <v>0.77355836849507709</v>
      </c>
      <c r="E6224">
        <v>-1.5228426395939132E-2</v>
      </c>
      <c r="F6224">
        <v>6221</v>
      </c>
      <c r="G6224">
        <f t="shared" ca="1" si="197"/>
        <v>2.3080954302144165E-2</v>
      </c>
    </row>
    <row r="6225" spans="2:7" x14ac:dyDescent="0.35">
      <c r="B6225" s="191">
        <v>36738</v>
      </c>
      <c r="C6225" s="72">
        <v>14.22</v>
      </c>
      <c r="D6225" s="192">
        <f t="shared" si="196"/>
        <v>0.46749226006191957</v>
      </c>
      <c r="E6225">
        <v>-1.5235457063711877E-2</v>
      </c>
      <c r="F6225">
        <v>6222</v>
      </c>
      <c r="G6225">
        <f t="shared" ca="1" si="197"/>
        <v>-4.9129392736370091E-2</v>
      </c>
    </row>
    <row r="6226" spans="2:7" x14ac:dyDescent="0.35">
      <c r="B6226" s="191">
        <v>37109</v>
      </c>
      <c r="C6226" s="72">
        <v>9.69</v>
      </c>
      <c r="D6226" s="192">
        <f t="shared" si="196"/>
        <v>-0.99072665154603656</v>
      </c>
      <c r="E6226">
        <v>-1.5243902439024404E-2</v>
      </c>
      <c r="F6226">
        <v>6223</v>
      </c>
      <c r="G6226">
        <f t="shared" ca="1" si="197"/>
        <v>-2.2107698388357938E-2</v>
      </c>
    </row>
    <row r="6227" spans="2:7" x14ac:dyDescent="0.35">
      <c r="B6227" s="191">
        <v>45427</v>
      </c>
      <c r="C6227" s="72">
        <v>1044.93</v>
      </c>
      <c r="D6227" s="192">
        <f t="shared" si="196"/>
        <v>6.8554352728912944</v>
      </c>
      <c r="E6227">
        <v>-1.5248183505951141E-2</v>
      </c>
      <c r="F6227">
        <v>6224</v>
      </c>
      <c r="G6227">
        <f t="shared" ca="1" si="197"/>
        <v>-3.3138975505127205E-2</v>
      </c>
    </row>
    <row r="6228" spans="2:7" x14ac:dyDescent="0.35">
      <c r="B6228" s="191">
        <v>42041</v>
      </c>
      <c r="C6228" s="72">
        <v>133.02000000000001</v>
      </c>
      <c r="D6228" s="192">
        <f t="shared" si="196"/>
        <v>1.2401481980464806</v>
      </c>
      <c r="E6228">
        <v>-1.5250222090612997E-2</v>
      </c>
      <c r="F6228">
        <v>6225</v>
      </c>
      <c r="G6228">
        <f t="shared" ca="1" si="197"/>
        <v>5.2604297561523433E-2</v>
      </c>
    </row>
    <row r="6229" spans="2:7" x14ac:dyDescent="0.35">
      <c r="B6229" s="191">
        <v>38967</v>
      </c>
      <c r="C6229" s="72">
        <v>59.38</v>
      </c>
      <c r="D6229" s="192">
        <f t="shared" si="196"/>
        <v>4.4129443938012765</v>
      </c>
      <c r="E6229">
        <v>-1.5257048092868875E-2</v>
      </c>
      <c r="F6229">
        <v>6226</v>
      </c>
      <c r="G6229">
        <f t="shared" ca="1" si="197"/>
        <v>5.8442110049535465E-3</v>
      </c>
    </row>
    <row r="6230" spans="2:7" x14ac:dyDescent="0.35">
      <c r="B6230" s="191">
        <v>37649</v>
      </c>
      <c r="C6230" s="72">
        <v>10.97</v>
      </c>
      <c r="D6230" s="192">
        <f t="shared" si="196"/>
        <v>-0.8827365045430251</v>
      </c>
      <c r="E6230">
        <v>-1.5260323159784539E-2</v>
      </c>
      <c r="F6230">
        <v>6227</v>
      </c>
      <c r="G6230">
        <f t="shared" ca="1" si="197"/>
        <v>3.4570204415050008E-3</v>
      </c>
    </row>
    <row r="6231" spans="2:7" x14ac:dyDescent="0.35">
      <c r="B6231" s="191">
        <v>40394</v>
      </c>
      <c r="C6231" s="72">
        <v>93.55</v>
      </c>
      <c r="D6231" s="192">
        <f t="shared" si="196"/>
        <v>6.6367346938775507</v>
      </c>
      <c r="E6231">
        <v>-1.5263157894736867E-2</v>
      </c>
      <c r="F6231">
        <v>6228</v>
      </c>
      <c r="G6231">
        <f t="shared" ca="1" si="197"/>
        <v>2.0381976430510359E-3</v>
      </c>
    </row>
    <row r="6232" spans="2:7" x14ac:dyDescent="0.35">
      <c r="B6232" s="191">
        <v>36805</v>
      </c>
      <c r="C6232" s="72">
        <v>12.25</v>
      </c>
      <c r="D6232" s="192">
        <f t="shared" si="196"/>
        <v>-0.98693765261620159</v>
      </c>
      <c r="E6232">
        <v>-1.5273311897106123E-2</v>
      </c>
      <c r="F6232">
        <v>6229</v>
      </c>
      <c r="G6232">
        <f t="shared" ca="1" si="197"/>
        <v>9.2382873699741585E-3</v>
      </c>
    </row>
    <row r="6233" spans="2:7" x14ac:dyDescent="0.35">
      <c r="B6233" s="191">
        <v>45609</v>
      </c>
      <c r="C6233" s="72">
        <v>937.81</v>
      </c>
      <c r="D6233" s="192">
        <f t="shared" si="196"/>
        <v>18.681217208814271</v>
      </c>
      <c r="E6233">
        <v>-1.5288175814021976E-2</v>
      </c>
      <c r="F6233">
        <v>6230</v>
      </c>
      <c r="G6233">
        <f t="shared" ca="1" si="197"/>
        <v>-5.3224042757715403E-3</v>
      </c>
    </row>
    <row r="6234" spans="2:7" x14ac:dyDescent="0.35">
      <c r="B6234" s="191">
        <v>39736</v>
      </c>
      <c r="C6234" s="72">
        <v>47.65</v>
      </c>
      <c r="D6234" s="192">
        <f t="shared" si="196"/>
        <v>-0.82280975754871344</v>
      </c>
      <c r="E6234">
        <v>-1.5292415788386027E-2</v>
      </c>
      <c r="F6234">
        <v>6231</v>
      </c>
      <c r="G6234">
        <f t="shared" ca="1" si="197"/>
        <v>-4.4931904866754475E-3</v>
      </c>
    </row>
    <row r="6235" spans="2:7" x14ac:dyDescent="0.35">
      <c r="B6235" s="191">
        <v>43228</v>
      </c>
      <c r="C6235" s="72">
        <v>268.92</v>
      </c>
      <c r="D6235" s="192">
        <f t="shared" si="196"/>
        <v>26.867357512953369</v>
      </c>
      <c r="E6235">
        <v>-1.5305748809959718E-2</v>
      </c>
      <c r="F6235">
        <v>6232</v>
      </c>
      <c r="G6235">
        <f t="shared" ca="1" si="197"/>
        <v>-7.5668029914556425E-3</v>
      </c>
    </row>
    <row r="6236" spans="2:7" x14ac:dyDescent="0.35">
      <c r="B6236" s="191">
        <v>37139</v>
      </c>
      <c r="C6236" s="72">
        <v>9.65</v>
      </c>
      <c r="D6236" s="192">
        <f t="shared" si="196"/>
        <v>-0.2857142857142857</v>
      </c>
      <c r="E6236">
        <v>-1.5306122448979664E-2</v>
      </c>
      <c r="F6236">
        <v>6233</v>
      </c>
      <c r="G6236">
        <f t="shared" ca="1" si="197"/>
        <v>-2.2127079818155582E-2</v>
      </c>
    </row>
    <row r="6237" spans="2:7" x14ac:dyDescent="0.35">
      <c r="B6237" s="191">
        <v>35475</v>
      </c>
      <c r="C6237" s="72">
        <v>13.51</v>
      </c>
      <c r="D6237" s="192">
        <f t="shared" si="196"/>
        <v>-0.22177419354838712</v>
      </c>
      <c r="E6237">
        <v>-1.5306122448979664E-2</v>
      </c>
      <c r="F6237">
        <v>6234</v>
      </c>
      <c r="G6237">
        <f t="shared" ca="1" si="197"/>
        <v>9.7278320962894023E-3</v>
      </c>
    </row>
    <row r="6238" spans="2:7" x14ac:dyDescent="0.35">
      <c r="B6238" s="191">
        <v>37876</v>
      </c>
      <c r="C6238" s="72">
        <v>17.36</v>
      </c>
      <c r="D6238" s="192">
        <f t="shared" si="196"/>
        <v>-0.52607152607152607</v>
      </c>
      <c r="E6238">
        <v>-1.5314804310833763E-2</v>
      </c>
      <c r="F6238">
        <v>6235</v>
      </c>
      <c r="G6238">
        <f t="shared" ca="1" si="197"/>
        <v>2.3866790303052551E-2</v>
      </c>
    </row>
    <row r="6239" spans="2:7" x14ac:dyDescent="0.35">
      <c r="B6239" s="191">
        <v>38471</v>
      </c>
      <c r="C6239" s="72">
        <v>36.630000000000003</v>
      </c>
      <c r="D6239" s="192">
        <f t="shared" si="196"/>
        <v>-0.68670886075949367</v>
      </c>
      <c r="E6239">
        <v>-1.5322580645161343E-2</v>
      </c>
      <c r="F6239">
        <v>6236</v>
      </c>
      <c r="G6239">
        <f t="shared" ca="1" si="197"/>
        <v>1.1665716576678638E-2</v>
      </c>
    </row>
    <row r="6240" spans="2:7" x14ac:dyDescent="0.35">
      <c r="B6240" s="191">
        <v>42572</v>
      </c>
      <c r="C6240" s="72">
        <v>116.92</v>
      </c>
      <c r="D6240" s="192">
        <f t="shared" si="196"/>
        <v>6.592207792207792</v>
      </c>
      <c r="E6240">
        <v>-1.5327606535287086E-2</v>
      </c>
      <c r="F6240">
        <v>6237</v>
      </c>
      <c r="G6240">
        <f t="shared" ca="1" si="197"/>
        <v>2.6947712785774472E-2</v>
      </c>
    </row>
    <row r="6241" spans="2:7" x14ac:dyDescent="0.35">
      <c r="B6241" s="191">
        <v>36038</v>
      </c>
      <c r="C6241" s="72">
        <v>15.4</v>
      </c>
      <c r="D6241" s="192">
        <f t="shared" si="196"/>
        <v>9.2973740241306002E-2</v>
      </c>
      <c r="E6241">
        <v>-1.5345268542199531E-2</v>
      </c>
      <c r="F6241">
        <v>6238</v>
      </c>
      <c r="G6241">
        <f t="shared" ca="1" si="197"/>
        <v>-2.7237045638882781E-2</v>
      </c>
    </row>
    <row r="6242" spans="2:7" x14ac:dyDescent="0.35">
      <c r="B6242" s="191">
        <v>36972</v>
      </c>
      <c r="C6242" s="72">
        <v>14.09</v>
      </c>
      <c r="D6242" s="192">
        <f t="shared" si="196"/>
        <v>-0.80498269896193775</v>
      </c>
      <c r="E6242">
        <v>-1.5373864430468287E-2</v>
      </c>
      <c r="F6242">
        <v>6239</v>
      </c>
      <c r="G6242">
        <f t="shared" ca="1" si="197"/>
        <v>-4.582648545618493E-2</v>
      </c>
    </row>
    <row r="6243" spans="2:7" x14ac:dyDescent="0.35">
      <c r="B6243" s="191">
        <v>40829</v>
      </c>
      <c r="C6243" s="72">
        <v>72.25</v>
      </c>
      <c r="D6243" s="192">
        <f t="shared" si="196"/>
        <v>-0.35056179775280893</v>
      </c>
      <c r="E6243">
        <v>-1.5399291360043588E-2</v>
      </c>
      <c r="F6243">
        <v>6240</v>
      </c>
      <c r="G6243">
        <f t="shared" ca="1" si="197"/>
        <v>1.4668426608336602E-2</v>
      </c>
    </row>
    <row r="6244" spans="2:7" x14ac:dyDescent="0.35">
      <c r="B6244" s="191">
        <v>41452</v>
      </c>
      <c r="C6244" s="72">
        <v>111.25</v>
      </c>
      <c r="D6244" s="192">
        <f t="shared" si="196"/>
        <v>0.56822667042571195</v>
      </c>
      <c r="E6244">
        <v>-1.5399592884326019E-2</v>
      </c>
      <c r="F6244">
        <v>6241</v>
      </c>
      <c r="G6244">
        <f t="shared" ca="1" si="197"/>
        <v>-1.5583886549597579E-2</v>
      </c>
    </row>
    <row r="6245" spans="2:7" x14ac:dyDescent="0.35">
      <c r="B6245" s="191">
        <v>40693</v>
      </c>
      <c r="C6245" s="72">
        <v>70.94</v>
      </c>
      <c r="D6245" s="192">
        <f t="shared" si="196"/>
        <v>-0.45312981806968855</v>
      </c>
      <c r="E6245">
        <v>-1.5405968077723764E-2</v>
      </c>
      <c r="F6245">
        <v>6242</v>
      </c>
      <c r="G6245">
        <f t="shared" ca="1" si="197"/>
        <v>4.2110406531271571E-2</v>
      </c>
    </row>
    <row r="6246" spans="2:7" x14ac:dyDescent="0.35">
      <c r="B6246" s="191">
        <v>42775</v>
      </c>
      <c r="C6246" s="72">
        <v>129.72</v>
      </c>
      <c r="D6246" s="192">
        <f t="shared" si="196"/>
        <v>1.0525316455696201</v>
      </c>
      <c r="E6246">
        <v>-1.5407969639468666E-2</v>
      </c>
      <c r="F6246">
        <v>6243</v>
      </c>
      <c r="G6246">
        <f t="shared" ca="1" si="197"/>
        <v>1.6863995137564442E-2</v>
      </c>
    </row>
    <row r="6247" spans="2:7" x14ac:dyDescent="0.35">
      <c r="B6247" s="191">
        <v>38686</v>
      </c>
      <c r="C6247" s="72">
        <v>63.2</v>
      </c>
      <c r="D6247" s="192">
        <f t="shared" si="196"/>
        <v>4.8356417359187445</v>
      </c>
      <c r="E6247">
        <v>-1.5422963078360996E-2</v>
      </c>
      <c r="F6247">
        <v>6244</v>
      </c>
      <c r="G6247">
        <f t="shared" ca="1" si="197"/>
        <v>-5.451742821735335E-2</v>
      </c>
    </row>
    <row r="6248" spans="2:7" x14ac:dyDescent="0.35">
      <c r="B6248" s="191">
        <v>37515</v>
      </c>
      <c r="C6248" s="72">
        <v>10.83</v>
      </c>
      <c r="D6248" s="192">
        <f t="shared" si="196"/>
        <v>-0.56383407168747479</v>
      </c>
      <c r="E6248">
        <v>-1.5454545454545499E-2</v>
      </c>
      <c r="F6248">
        <v>6245</v>
      </c>
      <c r="G6248">
        <f t="shared" ca="1" si="197"/>
        <v>-9.6912797360891433E-3</v>
      </c>
    </row>
    <row r="6249" spans="2:7" x14ac:dyDescent="0.35">
      <c r="B6249" s="191">
        <v>35860</v>
      </c>
      <c r="C6249" s="72">
        <v>24.83</v>
      </c>
      <c r="D6249" s="192">
        <f t="shared" si="196"/>
        <v>-4.756425009589571E-2</v>
      </c>
      <c r="E6249">
        <v>-1.5463917525773252E-2</v>
      </c>
      <c r="F6249">
        <v>6246</v>
      </c>
      <c r="G6249">
        <f t="shared" ca="1" si="197"/>
        <v>-4.9005280111576715E-3</v>
      </c>
    </row>
    <row r="6250" spans="2:7" x14ac:dyDescent="0.35">
      <c r="B6250" s="191">
        <v>35663</v>
      </c>
      <c r="C6250" s="72">
        <v>26.07</v>
      </c>
      <c r="D6250" s="192">
        <f t="shared" si="196"/>
        <v>-0.89690354727725707</v>
      </c>
      <c r="E6250">
        <v>-1.54833836858006E-2</v>
      </c>
      <c r="F6250">
        <v>6247</v>
      </c>
      <c r="G6250">
        <f t="shared" ca="1" si="197"/>
        <v>2.9540251270780152E-2</v>
      </c>
    </row>
    <row r="6251" spans="2:7" x14ac:dyDescent="0.35">
      <c r="B6251" s="191">
        <v>43712</v>
      </c>
      <c r="C6251" s="72">
        <v>252.87</v>
      </c>
      <c r="D6251" s="192">
        <f t="shared" si="196"/>
        <v>1.1400643195666893</v>
      </c>
      <c r="E6251">
        <v>-1.5495425345532499E-2</v>
      </c>
      <c r="F6251">
        <v>6248</v>
      </c>
      <c r="G6251">
        <f t="shared" ca="1" si="197"/>
        <v>2.6414366026461092E-2</v>
      </c>
    </row>
    <row r="6252" spans="2:7" x14ac:dyDescent="0.35">
      <c r="B6252" s="191">
        <v>42349</v>
      </c>
      <c r="C6252" s="72">
        <v>118.16</v>
      </c>
      <c r="D6252" s="192">
        <f t="shared" si="196"/>
        <v>-0.88922638467019166</v>
      </c>
      <c r="E6252">
        <v>-1.5497417097150468E-2</v>
      </c>
      <c r="F6252">
        <v>6249</v>
      </c>
      <c r="G6252">
        <f t="shared" ca="1" si="197"/>
        <v>2.1955828422385425E-2</v>
      </c>
    </row>
    <row r="6253" spans="2:7" x14ac:dyDescent="0.35">
      <c r="B6253" s="191">
        <v>45414</v>
      </c>
      <c r="C6253" s="72">
        <v>1066.68</v>
      </c>
      <c r="D6253" s="192">
        <f t="shared" si="196"/>
        <v>42.133036797412053</v>
      </c>
      <c r="E6253">
        <v>-1.5514679415592147E-2</v>
      </c>
      <c r="F6253">
        <v>6250</v>
      </c>
      <c r="G6253">
        <f t="shared" ca="1" si="197"/>
        <v>2.188708582754445E-2</v>
      </c>
    </row>
    <row r="6254" spans="2:7" x14ac:dyDescent="0.35">
      <c r="B6254" s="191">
        <v>36601</v>
      </c>
      <c r="C6254" s="72">
        <v>24.73</v>
      </c>
      <c r="D6254" s="192">
        <f t="shared" si="196"/>
        <v>8.417360806663754E-2</v>
      </c>
      <c r="E6254">
        <v>-1.5525477707006408E-2</v>
      </c>
      <c r="F6254">
        <v>6251</v>
      </c>
      <c r="G6254">
        <f t="shared" ca="1" si="197"/>
        <v>7.3850540988457166E-3</v>
      </c>
    </row>
    <row r="6255" spans="2:7" x14ac:dyDescent="0.35">
      <c r="B6255" s="191">
        <v>37974</v>
      </c>
      <c r="C6255" s="72">
        <v>22.81</v>
      </c>
      <c r="D6255" s="192">
        <f t="shared" si="196"/>
        <v>-0.60868073425973579</v>
      </c>
      <c r="E6255">
        <v>-1.5537332757876721E-2</v>
      </c>
      <c r="F6255">
        <v>6252</v>
      </c>
      <c r="G6255">
        <f t="shared" ca="1" si="197"/>
        <v>1.832960937026315E-2</v>
      </c>
    </row>
    <row r="6256" spans="2:7" x14ac:dyDescent="0.35">
      <c r="B6256" s="191">
        <v>39612</v>
      </c>
      <c r="C6256" s="72">
        <v>58.29</v>
      </c>
      <c r="D6256" s="192">
        <f t="shared" si="196"/>
        <v>1.9679226069246436</v>
      </c>
      <c r="E6256">
        <v>-1.5537915892585685E-2</v>
      </c>
      <c r="F6256">
        <v>6253</v>
      </c>
      <c r="G6256">
        <f t="shared" ca="1" si="197"/>
        <v>-2.4324078621680537E-3</v>
      </c>
    </row>
    <row r="6257" spans="2:7" x14ac:dyDescent="0.35">
      <c r="B6257" s="191">
        <v>36720</v>
      </c>
      <c r="C6257" s="72">
        <v>19.64</v>
      </c>
      <c r="D6257" s="192">
        <f t="shared" si="196"/>
        <v>-0.98179745498021265</v>
      </c>
      <c r="E6257">
        <v>-1.5538847117794408E-2</v>
      </c>
      <c r="F6257">
        <v>6254</v>
      </c>
      <c r="G6257">
        <f t="shared" ca="1" si="197"/>
        <v>5.458896676717828E-3</v>
      </c>
    </row>
    <row r="6258" spans="2:7" x14ac:dyDescent="0.35">
      <c r="B6258" s="191">
        <v>45890</v>
      </c>
      <c r="C6258" s="72">
        <v>1078.97</v>
      </c>
      <c r="D6258" s="192">
        <f t="shared" si="196"/>
        <v>45.129542539546811</v>
      </c>
      <c r="E6258">
        <v>-1.5565267374068159E-2</v>
      </c>
      <c r="F6258">
        <v>6255</v>
      </c>
      <c r="G6258">
        <f t="shared" ca="1" si="197"/>
        <v>5.1222049094730836E-3</v>
      </c>
    </row>
    <row r="6259" spans="2:7" x14ac:dyDescent="0.35">
      <c r="B6259" s="191">
        <v>35704</v>
      </c>
      <c r="C6259" s="72">
        <v>23.39</v>
      </c>
      <c r="D6259" s="192">
        <f t="shared" si="196"/>
        <v>-0.77823077652413009</v>
      </c>
      <c r="E6259">
        <v>-1.5572390572390571E-2</v>
      </c>
      <c r="F6259">
        <v>6256</v>
      </c>
      <c r="G6259">
        <f t="shared" ca="1" si="197"/>
        <v>-4.8762624941898714E-3</v>
      </c>
    </row>
    <row r="6260" spans="2:7" x14ac:dyDescent="0.35">
      <c r="B6260" s="191">
        <v>42730</v>
      </c>
      <c r="C6260" s="72">
        <v>105.47</v>
      </c>
      <c r="D6260" s="192">
        <f t="shared" si="196"/>
        <v>-0.13400114951966502</v>
      </c>
      <c r="E6260">
        <v>-1.55870823221953E-2</v>
      </c>
      <c r="F6260">
        <v>6257</v>
      </c>
      <c r="G6260">
        <f t="shared" ca="1" si="197"/>
        <v>4.6258061517232843E-2</v>
      </c>
    </row>
    <row r="6261" spans="2:7" x14ac:dyDescent="0.35">
      <c r="B6261" s="191">
        <v>41520</v>
      </c>
      <c r="C6261" s="72">
        <v>121.79</v>
      </c>
      <c r="D6261" s="192">
        <f t="shared" si="196"/>
        <v>0.2534993824619185</v>
      </c>
      <c r="E6261">
        <v>-1.5599741351438712E-2</v>
      </c>
      <c r="F6261">
        <v>6258</v>
      </c>
      <c r="G6261">
        <f t="shared" ca="1" si="197"/>
        <v>2.1138049615582133E-2</v>
      </c>
    </row>
    <row r="6262" spans="2:7" x14ac:dyDescent="0.35">
      <c r="B6262" s="191">
        <v>41024</v>
      </c>
      <c r="C6262" s="72">
        <v>97.16</v>
      </c>
      <c r="D6262" s="192">
        <f t="shared" si="196"/>
        <v>8.063432835820894</v>
      </c>
      <c r="E6262">
        <v>-1.5602836879432647E-2</v>
      </c>
      <c r="F6262">
        <v>6259</v>
      </c>
      <c r="G6262">
        <f t="shared" ca="1" si="197"/>
        <v>-2.0746850960784709E-2</v>
      </c>
    </row>
    <row r="6263" spans="2:7" x14ac:dyDescent="0.35">
      <c r="B6263" s="191">
        <v>37651</v>
      </c>
      <c r="C6263" s="72">
        <v>10.72</v>
      </c>
      <c r="D6263" s="192">
        <f t="shared" si="196"/>
        <v>-0.98437067168204817</v>
      </c>
      <c r="E6263">
        <v>-1.5610651974288348E-2</v>
      </c>
      <c r="F6263">
        <v>6260</v>
      </c>
      <c r="G6263">
        <f t="shared" ca="1" si="197"/>
        <v>-1.787008267177919E-2</v>
      </c>
    </row>
    <row r="6264" spans="2:7" x14ac:dyDescent="0.35">
      <c r="B6264" s="191">
        <v>44994</v>
      </c>
      <c r="C6264" s="72">
        <v>685.89</v>
      </c>
      <c r="D6264" s="192">
        <f t="shared" si="196"/>
        <v>2.1372181310890546</v>
      </c>
      <c r="E6264">
        <v>-1.5614908793432525E-2</v>
      </c>
      <c r="F6264">
        <v>6261</v>
      </c>
      <c r="G6264">
        <f t="shared" ca="1" si="197"/>
        <v>-1.6666115140206276E-2</v>
      </c>
    </row>
    <row r="6265" spans="2:7" x14ac:dyDescent="0.35">
      <c r="B6265" s="191">
        <v>43340</v>
      </c>
      <c r="C6265" s="72">
        <v>218.63</v>
      </c>
      <c r="D6265" s="192">
        <f t="shared" si="196"/>
        <v>19.413632119514471</v>
      </c>
      <c r="E6265">
        <v>-1.5623592976136913E-2</v>
      </c>
      <c r="F6265">
        <v>6262</v>
      </c>
      <c r="G6265">
        <f t="shared" ca="1" si="197"/>
        <v>1.0242053552724882E-2</v>
      </c>
    </row>
    <row r="6266" spans="2:7" x14ac:dyDescent="0.35">
      <c r="B6266" s="191">
        <v>37551</v>
      </c>
      <c r="C6266" s="72">
        <v>10.71</v>
      </c>
      <c r="D6266" s="192">
        <f t="shared" si="196"/>
        <v>-0.9085709407546525</v>
      </c>
      <c r="E6266">
        <v>-1.5625E-2</v>
      </c>
      <c r="F6266">
        <v>6263</v>
      </c>
      <c r="G6266">
        <f t="shared" ca="1" si="197"/>
        <v>4.8949386859389189E-2</v>
      </c>
    </row>
    <row r="6267" spans="2:7" x14ac:dyDescent="0.35">
      <c r="B6267" s="191">
        <v>41387</v>
      </c>
      <c r="C6267" s="72">
        <v>117.14</v>
      </c>
      <c r="D6267" s="192">
        <f t="shared" si="196"/>
        <v>0.46479929973740153</v>
      </c>
      <c r="E6267">
        <v>-1.5630252100840347E-2</v>
      </c>
      <c r="F6267">
        <v>6264</v>
      </c>
      <c r="G6267">
        <f t="shared" ca="1" si="197"/>
        <v>5.9868897859498803E-2</v>
      </c>
    </row>
    <row r="6268" spans="2:7" x14ac:dyDescent="0.35">
      <c r="B6268" s="191">
        <v>40667</v>
      </c>
      <c r="C6268" s="72">
        <v>79.97</v>
      </c>
      <c r="D6268" s="192">
        <f t="shared" si="196"/>
        <v>0.8986229819563154</v>
      </c>
      <c r="E6268">
        <v>-1.5632693254554408E-2</v>
      </c>
      <c r="F6268">
        <v>6265</v>
      </c>
      <c r="G6268">
        <f t="shared" ca="1" si="197"/>
        <v>9.3805279049433109E-3</v>
      </c>
    </row>
    <row r="6269" spans="2:7" x14ac:dyDescent="0.35">
      <c r="B6269" s="191">
        <v>39790</v>
      </c>
      <c r="C6269" s="72">
        <v>42.12</v>
      </c>
      <c r="D6269" s="192">
        <f t="shared" si="196"/>
        <v>1.6810948440483764</v>
      </c>
      <c r="E6269">
        <v>-1.5657863986912823E-2</v>
      </c>
      <c r="F6269">
        <v>6266</v>
      </c>
      <c r="G6269">
        <f t="shared" ca="1" si="197"/>
        <v>-1.3677749420211013E-2</v>
      </c>
    </row>
    <row r="6270" spans="2:7" x14ac:dyDescent="0.35">
      <c r="B6270" s="191">
        <v>35962</v>
      </c>
      <c r="C6270" s="72">
        <v>15.71</v>
      </c>
      <c r="D6270" s="192">
        <f t="shared" si="196"/>
        <v>-0.62684085510688836</v>
      </c>
      <c r="E6270">
        <v>-1.5664160401002492E-2</v>
      </c>
      <c r="F6270">
        <v>6267</v>
      </c>
      <c r="G6270">
        <f t="shared" ca="1" si="197"/>
        <v>-4.0817923654211961E-2</v>
      </c>
    </row>
    <row r="6271" spans="2:7" x14ac:dyDescent="0.35">
      <c r="B6271" s="191">
        <v>38512</v>
      </c>
      <c r="C6271" s="72">
        <v>42.1</v>
      </c>
      <c r="D6271" s="192">
        <f t="shared" si="196"/>
        <v>-0.43693994917747758</v>
      </c>
      <c r="E6271">
        <v>-1.5665185877951848E-2</v>
      </c>
      <c r="F6271">
        <v>6268</v>
      </c>
      <c r="G6271">
        <f t="shared" ca="1" si="197"/>
        <v>-8.5543045076027675E-3</v>
      </c>
    </row>
    <row r="6272" spans="2:7" x14ac:dyDescent="0.35">
      <c r="B6272" s="191">
        <v>40066</v>
      </c>
      <c r="C6272" s="72">
        <v>74.77</v>
      </c>
      <c r="D6272" s="192">
        <f t="shared" si="196"/>
        <v>5.6168141592920344</v>
      </c>
      <c r="E6272">
        <v>-1.5666140073723023E-2</v>
      </c>
      <c r="F6272">
        <v>6269</v>
      </c>
      <c r="G6272">
        <f t="shared" ca="1" si="197"/>
        <v>-1.8680589308764699E-2</v>
      </c>
    </row>
    <row r="6273" spans="2:7" x14ac:dyDescent="0.35">
      <c r="B6273" s="191">
        <v>37587</v>
      </c>
      <c r="C6273" s="72">
        <v>11.3</v>
      </c>
      <c r="D6273" s="192">
        <f t="shared" si="196"/>
        <v>-0.91693008895096673</v>
      </c>
      <c r="E6273">
        <v>-1.5679442508710784E-2</v>
      </c>
      <c r="F6273">
        <v>6270</v>
      </c>
      <c r="G6273">
        <f t="shared" ca="1" si="197"/>
        <v>7.3109137861023599E-3</v>
      </c>
    </row>
    <row r="6274" spans="2:7" x14ac:dyDescent="0.35">
      <c r="B6274" s="191">
        <v>42649</v>
      </c>
      <c r="C6274" s="72">
        <v>136.03</v>
      </c>
      <c r="D6274" s="192">
        <f t="shared" si="196"/>
        <v>1.502391464311994</v>
      </c>
      <c r="E6274">
        <v>-1.5701881331403711E-2</v>
      </c>
      <c r="F6274">
        <v>6271</v>
      </c>
      <c r="G6274">
        <f t="shared" ca="1" si="197"/>
        <v>-2.6155964182463142E-2</v>
      </c>
    </row>
    <row r="6275" spans="2:7" x14ac:dyDescent="0.35">
      <c r="B6275" s="191">
        <v>38994</v>
      </c>
      <c r="C6275" s="72">
        <v>54.36</v>
      </c>
      <c r="D6275" s="192">
        <f t="shared" si="196"/>
        <v>-0.50532350532350534</v>
      </c>
      <c r="E6275">
        <v>-1.5752308527973935E-2</v>
      </c>
      <c r="F6275">
        <v>6272</v>
      </c>
      <c r="G6275">
        <f t="shared" ca="1" si="197"/>
        <v>-1.2367790945556147E-2</v>
      </c>
    </row>
    <row r="6276" spans="2:7" x14ac:dyDescent="0.35">
      <c r="B6276" s="191">
        <v>42705</v>
      </c>
      <c r="C6276" s="72">
        <v>109.89</v>
      </c>
      <c r="D6276" s="192">
        <f t="shared" ref="D6276:D6339" si="198">C6276/C6277-1</f>
        <v>-0.85708897963430175</v>
      </c>
      <c r="E6276">
        <v>-1.5763546798029604E-2</v>
      </c>
      <c r="F6276">
        <v>6273</v>
      </c>
      <c r="G6276">
        <f t="shared" ca="1" si="197"/>
        <v>1.5756699038048019E-2</v>
      </c>
    </row>
    <row r="6277" spans="2:7" x14ac:dyDescent="0.35">
      <c r="B6277" s="191">
        <v>44474</v>
      </c>
      <c r="C6277" s="72">
        <v>768.94</v>
      </c>
      <c r="D6277" s="192">
        <f t="shared" si="198"/>
        <v>2.5140297961795088</v>
      </c>
      <c r="E6277">
        <v>-1.5781995980902797E-2</v>
      </c>
      <c r="F6277">
        <v>6274</v>
      </c>
      <c r="G6277">
        <f t="shared" ref="G6277:G6340" ca="1" si="199">_xlfn.NORM.INV(RAND(),M$5,M$6)</f>
        <v>-5.2081213361293583E-3</v>
      </c>
    </row>
    <row r="6278" spans="2:7" x14ac:dyDescent="0.35">
      <c r="B6278" s="191">
        <v>43322</v>
      </c>
      <c r="C6278" s="72">
        <v>218.82</v>
      </c>
      <c r="D6278" s="192">
        <f t="shared" si="198"/>
        <v>12.009512485136741</v>
      </c>
      <c r="E6278">
        <v>-1.5787343138577881E-2</v>
      </c>
      <c r="F6278">
        <v>6275</v>
      </c>
      <c r="G6278">
        <f t="shared" ca="1" si="199"/>
        <v>-1.1144297014096046E-2</v>
      </c>
    </row>
    <row r="6279" spans="2:7" x14ac:dyDescent="0.35">
      <c r="B6279" s="191">
        <v>35139</v>
      </c>
      <c r="C6279" s="72">
        <v>16.82</v>
      </c>
      <c r="D6279" s="192">
        <f t="shared" si="198"/>
        <v>-0.72703667640376501</v>
      </c>
      <c r="E6279">
        <v>-1.5798712697483897E-2</v>
      </c>
      <c r="F6279">
        <v>6276</v>
      </c>
      <c r="G6279">
        <f t="shared" ca="1" si="199"/>
        <v>-1.9546764983188823E-2</v>
      </c>
    </row>
    <row r="6280" spans="2:7" x14ac:dyDescent="0.35">
      <c r="B6280" s="191">
        <v>38617</v>
      </c>
      <c r="C6280" s="72">
        <v>61.62</v>
      </c>
      <c r="D6280" s="192">
        <f t="shared" si="198"/>
        <v>-0.5558598817932825</v>
      </c>
      <c r="E6280">
        <v>-1.5812170579779572E-2</v>
      </c>
      <c r="F6280">
        <v>6277</v>
      </c>
      <c r="G6280">
        <f t="shared" ca="1" si="199"/>
        <v>1.0271654237110347E-2</v>
      </c>
    </row>
    <row r="6281" spans="2:7" x14ac:dyDescent="0.35">
      <c r="B6281" s="191">
        <v>42109</v>
      </c>
      <c r="C6281" s="72">
        <v>138.74</v>
      </c>
      <c r="D6281" s="192">
        <f t="shared" si="198"/>
        <v>7.2632519356759992</v>
      </c>
      <c r="E6281">
        <v>-1.5818968574873971E-2</v>
      </c>
      <c r="F6281">
        <v>6278</v>
      </c>
      <c r="G6281">
        <f t="shared" ca="1" si="199"/>
        <v>9.0034916692037709E-4</v>
      </c>
    </row>
    <row r="6282" spans="2:7" x14ac:dyDescent="0.35">
      <c r="B6282" s="191">
        <v>35964</v>
      </c>
      <c r="C6282" s="72">
        <v>16.79</v>
      </c>
      <c r="D6282" s="192">
        <f t="shared" si="198"/>
        <v>-0.47051403342794074</v>
      </c>
      <c r="E6282">
        <v>-1.5826494724501705E-2</v>
      </c>
      <c r="F6282">
        <v>6279</v>
      </c>
      <c r="G6282">
        <f t="shared" ca="1" si="199"/>
        <v>1.3390228305783933E-2</v>
      </c>
    </row>
    <row r="6283" spans="2:7" x14ac:dyDescent="0.35">
      <c r="B6283" s="191">
        <v>38321</v>
      </c>
      <c r="C6283" s="72">
        <v>31.71</v>
      </c>
      <c r="D6283" s="192">
        <f t="shared" si="198"/>
        <v>-0.59835338822039263</v>
      </c>
      <c r="E6283">
        <v>-1.582867783985098E-2</v>
      </c>
      <c r="F6283">
        <v>6280</v>
      </c>
      <c r="G6283">
        <f t="shared" ca="1" si="199"/>
        <v>5.9562328840793832E-3</v>
      </c>
    </row>
    <row r="6284" spans="2:7" x14ac:dyDescent="0.35">
      <c r="B6284" s="191">
        <v>40703</v>
      </c>
      <c r="C6284" s="72">
        <v>78.95</v>
      </c>
      <c r="D6284" s="192">
        <f t="shared" si="198"/>
        <v>1.7084048027444254</v>
      </c>
      <c r="E6284">
        <v>-1.5831463475442509E-2</v>
      </c>
      <c r="F6284">
        <v>6281</v>
      </c>
      <c r="G6284">
        <f t="shared" ca="1" si="199"/>
        <v>1.5586333605098276E-2</v>
      </c>
    </row>
    <row r="6285" spans="2:7" x14ac:dyDescent="0.35">
      <c r="B6285" s="191">
        <v>36500</v>
      </c>
      <c r="C6285" s="72">
        <v>29.15</v>
      </c>
      <c r="D6285" s="192">
        <f t="shared" si="198"/>
        <v>-0.88746477242018296</v>
      </c>
      <c r="E6285">
        <v>-1.5867656988521328E-2</v>
      </c>
      <c r="F6285">
        <v>6282</v>
      </c>
      <c r="G6285">
        <f t="shared" ca="1" si="199"/>
        <v>1.2883321876774238E-2</v>
      </c>
    </row>
    <row r="6286" spans="2:7" x14ac:dyDescent="0.35">
      <c r="B6286" s="191">
        <v>43073</v>
      </c>
      <c r="C6286" s="72">
        <v>259.02999999999997</v>
      </c>
      <c r="D6286" s="192">
        <f t="shared" si="198"/>
        <v>2.2913595933926296</v>
      </c>
      <c r="E6286">
        <v>-1.5880855590593046E-2</v>
      </c>
      <c r="F6286">
        <v>6283</v>
      </c>
      <c r="G6286">
        <f t="shared" ca="1" si="199"/>
        <v>1.8014512211805868E-2</v>
      </c>
    </row>
    <row r="6287" spans="2:7" x14ac:dyDescent="0.35">
      <c r="B6287" s="191">
        <v>40668</v>
      </c>
      <c r="C6287" s="72">
        <v>78.7</v>
      </c>
      <c r="D6287" s="192">
        <f t="shared" si="198"/>
        <v>3.5360230547550433</v>
      </c>
      <c r="E6287">
        <v>-1.5880955358259286E-2</v>
      </c>
      <c r="F6287">
        <v>6284</v>
      </c>
      <c r="G6287">
        <f t="shared" ca="1" si="199"/>
        <v>-1.23181249288347E-4</v>
      </c>
    </row>
    <row r="6288" spans="2:7" x14ac:dyDescent="0.35">
      <c r="B6288" s="191">
        <v>36143</v>
      </c>
      <c r="C6288" s="72">
        <v>17.350000000000001</v>
      </c>
      <c r="D6288" s="192">
        <f t="shared" si="198"/>
        <v>0.55605381165919288</v>
      </c>
      <c r="E6288">
        <v>-1.5882019285308968E-2</v>
      </c>
      <c r="F6288">
        <v>6285</v>
      </c>
      <c r="G6288">
        <f t="shared" ca="1" si="199"/>
        <v>1.9060852688375377E-2</v>
      </c>
    </row>
    <row r="6289" spans="2:7" x14ac:dyDescent="0.35">
      <c r="B6289" s="191">
        <v>37341</v>
      </c>
      <c r="C6289" s="72">
        <v>11.15</v>
      </c>
      <c r="D6289" s="192">
        <f t="shared" si="198"/>
        <v>-0.88601512983030051</v>
      </c>
      <c r="E6289">
        <v>-1.5887025595763382E-2</v>
      </c>
      <c r="F6289">
        <v>6286</v>
      </c>
      <c r="G6289">
        <f t="shared" ca="1" si="199"/>
        <v>3.8922085245639067E-2</v>
      </c>
    </row>
    <row r="6290" spans="2:7" x14ac:dyDescent="0.35">
      <c r="B6290" s="191">
        <v>41032</v>
      </c>
      <c r="C6290" s="72">
        <v>97.82</v>
      </c>
      <c r="D6290" s="192">
        <f t="shared" si="198"/>
        <v>-0.91724266292163348</v>
      </c>
      <c r="E6290">
        <v>-1.589537223340054E-2</v>
      </c>
      <c r="F6290">
        <v>6287</v>
      </c>
      <c r="G6290">
        <f t="shared" ca="1" si="199"/>
        <v>-2.201563011950881E-3</v>
      </c>
    </row>
    <row r="6291" spans="2:7" x14ac:dyDescent="0.35">
      <c r="B6291" s="191">
        <v>45553</v>
      </c>
      <c r="C6291" s="72">
        <v>1182.01</v>
      </c>
      <c r="D6291" s="192">
        <f t="shared" si="198"/>
        <v>7.6786430055023169E-2</v>
      </c>
      <c r="E6291">
        <v>-1.5901957356112217E-2</v>
      </c>
      <c r="F6291">
        <v>6288</v>
      </c>
      <c r="G6291">
        <f t="shared" ca="1" si="199"/>
        <v>-1.0954612554540466E-2</v>
      </c>
    </row>
    <row r="6292" spans="2:7" x14ac:dyDescent="0.35">
      <c r="B6292" s="191">
        <v>45321</v>
      </c>
      <c r="C6292" s="72">
        <v>1097.72</v>
      </c>
      <c r="D6292" s="192">
        <f t="shared" si="198"/>
        <v>15.746300533943554</v>
      </c>
      <c r="E6292">
        <v>-1.590375271188571E-2</v>
      </c>
      <c r="F6292">
        <v>6289</v>
      </c>
      <c r="G6292">
        <f t="shared" ca="1" si="199"/>
        <v>-1.3748810475391299E-2</v>
      </c>
    </row>
    <row r="6293" spans="2:7" x14ac:dyDescent="0.35">
      <c r="B6293" s="191">
        <v>39548</v>
      </c>
      <c r="C6293" s="72">
        <v>65.55</v>
      </c>
      <c r="D6293" s="192">
        <f t="shared" si="198"/>
        <v>-0.47492790772188409</v>
      </c>
      <c r="E6293">
        <v>-1.5913526497522978E-2</v>
      </c>
      <c r="F6293">
        <v>6290</v>
      </c>
      <c r="G6293">
        <f t="shared" ca="1" si="199"/>
        <v>-2.2613871646475138E-2</v>
      </c>
    </row>
    <row r="6294" spans="2:7" x14ac:dyDescent="0.35">
      <c r="B6294" s="191">
        <v>41464</v>
      </c>
      <c r="C6294" s="72">
        <v>124.84</v>
      </c>
      <c r="D6294" s="192">
        <f t="shared" si="198"/>
        <v>-0.58574462436952479</v>
      </c>
      <c r="E6294">
        <v>-1.5923064795837938E-2</v>
      </c>
      <c r="F6294">
        <v>6291</v>
      </c>
      <c r="G6294">
        <f t="shared" ca="1" si="199"/>
        <v>4.0429337373028972E-2</v>
      </c>
    </row>
    <row r="6295" spans="2:7" x14ac:dyDescent="0.35">
      <c r="B6295" s="191">
        <v>43833</v>
      </c>
      <c r="C6295" s="72">
        <v>301.36</v>
      </c>
      <c r="D6295" s="192">
        <f t="shared" si="198"/>
        <v>2.699030317908433</v>
      </c>
      <c r="E6295">
        <v>-1.5935214211076243E-2</v>
      </c>
      <c r="F6295">
        <v>6292</v>
      </c>
      <c r="G6295">
        <f t="shared" ca="1" si="199"/>
        <v>-3.2633728688088158E-3</v>
      </c>
    </row>
    <row r="6296" spans="2:7" x14ac:dyDescent="0.35">
      <c r="B6296" s="191">
        <v>40197</v>
      </c>
      <c r="C6296" s="72">
        <v>81.47</v>
      </c>
      <c r="D6296" s="192">
        <f t="shared" si="198"/>
        <v>-0.92799377778563408</v>
      </c>
      <c r="E6296">
        <v>-1.5943954583886977E-2</v>
      </c>
      <c r="F6296">
        <v>6293</v>
      </c>
      <c r="G6296">
        <f t="shared" ca="1" si="199"/>
        <v>2.2007583518255994E-2</v>
      </c>
    </row>
    <row r="6297" spans="2:7" x14ac:dyDescent="0.35">
      <c r="B6297" s="191">
        <v>46080</v>
      </c>
      <c r="C6297" s="72">
        <v>1131.43</v>
      </c>
      <c r="D6297" s="192">
        <f t="shared" si="198"/>
        <v>62.243711570709898</v>
      </c>
      <c r="E6297">
        <v>-1.5951016290214448E-2</v>
      </c>
      <c r="F6297">
        <v>6294</v>
      </c>
      <c r="G6297">
        <f t="shared" ca="1" si="199"/>
        <v>3.2758935368351901E-2</v>
      </c>
    </row>
    <row r="6298" spans="2:7" x14ac:dyDescent="0.35">
      <c r="B6298" s="191">
        <v>36115</v>
      </c>
      <c r="C6298" s="72">
        <v>17.89</v>
      </c>
      <c r="D6298" s="192">
        <f t="shared" si="198"/>
        <v>-0.7336608605032009</v>
      </c>
      <c r="E6298">
        <v>-1.5951595159515941E-2</v>
      </c>
      <c r="F6298">
        <v>6295</v>
      </c>
      <c r="G6298">
        <f t="shared" ca="1" si="199"/>
        <v>2.4003787526330277E-2</v>
      </c>
    </row>
    <row r="6299" spans="2:7" x14ac:dyDescent="0.35">
      <c r="B6299" s="191">
        <v>38714</v>
      </c>
      <c r="C6299" s="72">
        <v>67.17</v>
      </c>
      <c r="D6299" s="192">
        <f t="shared" si="198"/>
        <v>-0.44924565431288943</v>
      </c>
      <c r="E6299">
        <v>-1.5968356284793539E-2</v>
      </c>
      <c r="F6299">
        <v>6296</v>
      </c>
      <c r="G6299">
        <f t="shared" ca="1" si="199"/>
        <v>4.4167466536900093E-3</v>
      </c>
    </row>
    <row r="6300" spans="2:7" x14ac:dyDescent="0.35">
      <c r="B6300" s="191">
        <v>41683</v>
      </c>
      <c r="C6300" s="72">
        <v>121.96</v>
      </c>
      <c r="D6300" s="192">
        <f t="shared" si="198"/>
        <v>1.1528684907325681</v>
      </c>
      <c r="E6300">
        <v>-1.5975472002581981E-2</v>
      </c>
      <c r="F6300">
        <v>6297</v>
      </c>
      <c r="G6300">
        <f t="shared" ca="1" si="199"/>
        <v>1.8996229625421125E-2</v>
      </c>
    </row>
    <row r="6301" spans="2:7" x14ac:dyDescent="0.35">
      <c r="B6301" s="191">
        <v>39289</v>
      </c>
      <c r="C6301" s="72">
        <v>56.65</v>
      </c>
      <c r="D6301" s="192">
        <f t="shared" si="198"/>
        <v>-0.92067826038253664</v>
      </c>
      <c r="E6301">
        <v>-1.5980545422963344E-2</v>
      </c>
      <c r="F6301">
        <v>6298</v>
      </c>
      <c r="G6301">
        <f t="shared" ca="1" si="199"/>
        <v>-1.4776332641809579E-2</v>
      </c>
    </row>
    <row r="6302" spans="2:7" x14ac:dyDescent="0.35">
      <c r="B6302" s="191">
        <v>44945</v>
      </c>
      <c r="C6302" s="72">
        <v>714.18</v>
      </c>
      <c r="D6302" s="192">
        <f t="shared" si="198"/>
        <v>-0.13342393282694698</v>
      </c>
      <c r="E6302">
        <v>-1.5982804706660469E-2</v>
      </c>
      <c r="F6302">
        <v>6299</v>
      </c>
      <c r="G6302">
        <f t="shared" ca="1" si="199"/>
        <v>-2.0919164829921042E-2</v>
      </c>
    </row>
    <row r="6303" spans="2:7" x14ac:dyDescent="0.35">
      <c r="B6303" s="191">
        <v>45140</v>
      </c>
      <c r="C6303" s="72">
        <v>824.14</v>
      </c>
      <c r="D6303" s="192">
        <f t="shared" si="198"/>
        <v>-0.17010885436071987</v>
      </c>
      <c r="E6303">
        <v>-1.5999235857391825E-2</v>
      </c>
      <c r="F6303">
        <v>6300</v>
      </c>
      <c r="G6303">
        <f t="shared" ca="1" si="199"/>
        <v>1.3250082546765943E-2</v>
      </c>
    </row>
    <row r="6304" spans="2:7" x14ac:dyDescent="0.35">
      <c r="B6304" s="191">
        <v>45708</v>
      </c>
      <c r="C6304" s="72">
        <v>993.07</v>
      </c>
      <c r="D6304" s="192">
        <f t="shared" si="198"/>
        <v>3.6022337566039484</v>
      </c>
      <c r="E6304">
        <v>-1.6002457343294751E-2</v>
      </c>
      <c r="F6304">
        <v>6301</v>
      </c>
      <c r="G6304">
        <f t="shared" ca="1" si="199"/>
        <v>2.9225885106539052E-2</v>
      </c>
    </row>
    <row r="6305" spans="2:7" x14ac:dyDescent="0.35">
      <c r="B6305" s="191">
        <v>43608</v>
      </c>
      <c r="C6305" s="72">
        <v>215.78</v>
      </c>
      <c r="D6305" s="192">
        <f t="shared" si="198"/>
        <v>-0.80925862084206246</v>
      </c>
      <c r="E6305">
        <v>-1.6006201833188904E-2</v>
      </c>
      <c r="F6305">
        <v>6302</v>
      </c>
      <c r="G6305">
        <f t="shared" ca="1" si="199"/>
        <v>7.2278889999826982E-3</v>
      </c>
    </row>
    <row r="6306" spans="2:7" x14ac:dyDescent="0.35">
      <c r="B6306" s="191">
        <v>45796</v>
      </c>
      <c r="C6306" s="72">
        <v>1131.27</v>
      </c>
      <c r="D6306" s="192">
        <f t="shared" si="198"/>
        <v>7.3328668238067181</v>
      </c>
      <c r="E6306">
        <v>-1.6013151485630872E-2</v>
      </c>
      <c r="F6306">
        <v>6303</v>
      </c>
      <c r="G6306">
        <f t="shared" ca="1" si="199"/>
        <v>-1.3215180297333699E-2</v>
      </c>
    </row>
    <row r="6307" spans="2:7" x14ac:dyDescent="0.35">
      <c r="B6307" s="191">
        <v>42832</v>
      </c>
      <c r="C6307" s="72">
        <v>135.76</v>
      </c>
      <c r="D6307" s="192">
        <f t="shared" si="198"/>
        <v>-0.87431607987631577</v>
      </c>
      <c r="E6307">
        <v>-1.6017974922084566E-2</v>
      </c>
      <c r="F6307">
        <v>6304</v>
      </c>
      <c r="G6307">
        <f t="shared" ca="1" si="199"/>
        <v>1.0065120343857417E-2</v>
      </c>
    </row>
    <row r="6308" spans="2:7" x14ac:dyDescent="0.35">
      <c r="B6308" s="191">
        <v>45299</v>
      </c>
      <c r="C6308" s="72">
        <v>1080.17</v>
      </c>
      <c r="D6308" s="192">
        <f t="shared" si="198"/>
        <v>15.004889613276042</v>
      </c>
      <c r="E6308">
        <v>-1.6032502254570535E-2</v>
      </c>
      <c r="F6308">
        <v>6305</v>
      </c>
      <c r="G6308">
        <f t="shared" ca="1" si="199"/>
        <v>2.0401589243779703E-2</v>
      </c>
    </row>
    <row r="6309" spans="2:7" x14ac:dyDescent="0.35">
      <c r="B6309" s="191">
        <v>38734</v>
      </c>
      <c r="C6309" s="72">
        <v>67.489999999999995</v>
      </c>
      <c r="D6309" s="192">
        <f t="shared" si="198"/>
        <v>2.143455985095482</v>
      </c>
      <c r="E6309">
        <v>-1.6037323224959987E-2</v>
      </c>
      <c r="F6309">
        <v>6306</v>
      </c>
      <c r="G6309">
        <f t="shared" ca="1" si="199"/>
        <v>-1.5720306537024768E-2</v>
      </c>
    </row>
    <row r="6310" spans="2:7" x14ac:dyDescent="0.35">
      <c r="B6310" s="191">
        <v>35928</v>
      </c>
      <c r="C6310" s="72">
        <v>21.47</v>
      </c>
      <c r="D6310" s="192">
        <f t="shared" si="198"/>
        <v>0.66692546583850909</v>
      </c>
      <c r="E6310">
        <v>-1.6040329972502376E-2</v>
      </c>
      <c r="F6310">
        <v>6307</v>
      </c>
      <c r="G6310">
        <f t="shared" ca="1" si="199"/>
        <v>-2.8021848297002074E-2</v>
      </c>
    </row>
    <row r="6311" spans="2:7" x14ac:dyDescent="0.35">
      <c r="B6311" s="191">
        <v>36860</v>
      </c>
      <c r="C6311" s="72">
        <v>12.88</v>
      </c>
      <c r="D6311" s="192">
        <f t="shared" si="198"/>
        <v>-0.80543806646525673</v>
      </c>
      <c r="E6311">
        <v>-1.6042780748663055E-2</v>
      </c>
      <c r="F6311">
        <v>6308</v>
      </c>
      <c r="G6311">
        <f t="shared" ca="1" si="199"/>
        <v>-3.506099817507706E-2</v>
      </c>
    </row>
    <row r="6312" spans="2:7" x14ac:dyDescent="0.35">
      <c r="B6312" s="191">
        <v>39594</v>
      </c>
      <c r="C6312" s="72">
        <v>66.2</v>
      </c>
      <c r="D6312" s="192">
        <f t="shared" si="198"/>
        <v>-0.91908376419395454</v>
      </c>
      <c r="E6312">
        <v>-1.6052318668252075E-2</v>
      </c>
      <c r="F6312">
        <v>6309</v>
      </c>
      <c r="G6312">
        <f t="shared" ca="1" si="199"/>
        <v>-3.3489283683218414E-2</v>
      </c>
    </row>
    <row r="6313" spans="2:7" x14ac:dyDescent="0.35">
      <c r="B6313" s="191">
        <v>45149</v>
      </c>
      <c r="C6313" s="72">
        <v>818.13</v>
      </c>
      <c r="D6313" s="192">
        <f t="shared" si="198"/>
        <v>5.6100832188737177</v>
      </c>
      <c r="E6313">
        <v>-1.6055707894357063E-2</v>
      </c>
      <c r="F6313">
        <v>6310</v>
      </c>
      <c r="G6313">
        <f t="shared" ca="1" si="199"/>
        <v>-4.5244122123701E-3</v>
      </c>
    </row>
    <row r="6314" spans="2:7" x14ac:dyDescent="0.35">
      <c r="B6314" s="191">
        <v>41547</v>
      </c>
      <c r="C6314" s="72">
        <v>123.77</v>
      </c>
      <c r="D6314" s="192">
        <f t="shared" si="198"/>
        <v>6.4830713422007253</v>
      </c>
      <c r="E6314">
        <v>-1.6058510215438471E-2</v>
      </c>
      <c r="F6314">
        <v>6311</v>
      </c>
      <c r="G6314">
        <f t="shared" ca="1" si="199"/>
        <v>2.2152084083950935E-2</v>
      </c>
    </row>
    <row r="6315" spans="2:7" x14ac:dyDescent="0.35">
      <c r="B6315" s="191">
        <v>35576</v>
      </c>
      <c r="C6315" s="72">
        <v>16.54</v>
      </c>
      <c r="D6315" s="192">
        <f t="shared" si="198"/>
        <v>-0.84390335975839936</v>
      </c>
      <c r="E6315">
        <v>-1.6061867935752483E-2</v>
      </c>
      <c r="F6315">
        <v>6312</v>
      </c>
      <c r="G6315">
        <f t="shared" ca="1" si="199"/>
        <v>3.6178012759988276E-2</v>
      </c>
    </row>
    <row r="6316" spans="2:7" x14ac:dyDescent="0.35">
      <c r="B6316" s="191">
        <v>42452</v>
      </c>
      <c r="C6316" s="72">
        <v>105.96</v>
      </c>
      <c r="D6316" s="192">
        <f t="shared" si="198"/>
        <v>0.92339807587583933</v>
      </c>
      <c r="E6316">
        <v>-1.6064629956356269E-2</v>
      </c>
      <c r="F6316">
        <v>6313</v>
      </c>
      <c r="G6316">
        <f t="shared" ca="1" si="199"/>
        <v>1.881553794737165E-2</v>
      </c>
    </row>
    <row r="6317" spans="2:7" x14ac:dyDescent="0.35">
      <c r="B6317" s="191">
        <v>39945</v>
      </c>
      <c r="C6317" s="72">
        <v>55.09</v>
      </c>
      <c r="D6317" s="192">
        <f t="shared" si="198"/>
        <v>1.3088851634534788</v>
      </c>
      <c r="E6317">
        <v>-1.6074298981960999E-2</v>
      </c>
      <c r="F6317">
        <v>6314</v>
      </c>
      <c r="G6317">
        <f t="shared" ca="1" si="199"/>
        <v>-1.1537267364463692E-2</v>
      </c>
    </row>
    <row r="6318" spans="2:7" x14ac:dyDescent="0.35">
      <c r="B6318" s="191">
        <v>35815</v>
      </c>
      <c r="C6318" s="72">
        <v>23.86</v>
      </c>
      <c r="D6318" s="192">
        <f t="shared" si="198"/>
        <v>-0.83182971525232596</v>
      </c>
      <c r="E6318">
        <v>-1.60824742268042E-2</v>
      </c>
      <c r="F6318">
        <v>6315</v>
      </c>
      <c r="G6318">
        <f t="shared" ca="1" si="199"/>
        <v>1.644794963749047E-2</v>
      </c>
    </row>
    <row r="6319" spans="2:7" x14ac:dyDescent="0.35">
      <c r="B6319" s="191">
        <v>41892</v>
      </c>
      <c r="C6319" s="72">
        <v>141.88</v>
      </c>
      <c r="D6319" s="192">
        <f t="shared" si="198"/>
        <v>10.600981193785772</v>
      </c>
      <c r="E6319">
        <v>-1.6088765603328614E-2</v>
      </c>
      <c r="F6319">
        <v>6316</v>
      </c>
      <c r="G6319">
        <f t="shared" ca="1" si="199"/>
        <v>-2.4844976441594401E-2</v>
      </c>
    </row>
    <row r="6320" spans="2:7" x14ac:dyDescent="0.35">
      <c r="B6320" s="191">
        <v>37453</v>
      </c>
      <c r="C6320" s="72">
        <v>12.23</v>
      </c>
      <c r="D6320" s="192">
        <f t="shared" si="198"/>
        <v>-0.76467192611121804</v>
      </c>
      <c r="E6320">
        <v>-1.6090104585679721E-2</v>
      </c>
      <c r="F6320">
        <v>6317</v>
      </c>
      <c r="G6320">
        <f t="shared" ca="1" si="199"/>
        <v>-5.8121134673835131E-2</v>
      </c>
    </row>
    <row r="6321" spans="2:7" x14ac:dyDescent="0.35">
      <c r="B6321" s="191">
        <v>38868</v>
      </c>
      <c r="C6321" s="72">
        <v>51.97</v>
      </c>
      <c r="D6321" s="192">
        <f t="shared" si="198"/>
        <v>0.66677357280307881</v>
      </c>
      <c r="E6321">
        <v>-1.6092389246497585E-2</v>
      </c>
      <c r="F6321">
        <v>6318</v>
      </c>
      <c r="G6321">
        <f t="shared" ca="1" si="199"/>
        <v>-2.9105049283432854E-2</v>
      </c>
    </row>
    <row r="6322" spans="2:7" x14ac:dyDescent="0.35">
      <c r="B6322" s="191">
        <v>36490</v>
      </c>
      <c r="C6322" s="72">
        <v>31.18</v>
      </c>
      <c r="D6322" s="192">
        <f t="shared" si="198"/>
        <v>-0.73420850737362542</v>
      </c>
      <c r="E6322">
        <v>-1.6093404859577221E-2</v>
      </c>
      <c r="F6322">
        <v>6319</v>
      </c>
      <c r="G6322">
        <f t="shared" ca="1" si="199"/>
        <v>2.4182785683753445E-3</v>
      </c>
    </row>
    <row r="6323" spans="2:7" x14ac:dyDescent="0.35">
      <c r="B6323" s="191">
        <v>42166</v>
      </c>
      <c r="C6323" s="72">
        <v>117.31</v>
      </c>
      <c r="D6323" s="192">
        <f t="shared" si="198"/>
        <v>2.5624051017309446</v>
      </c>
      <c r="E6323">
        <v>-1.610332969890127E-2</v>
      </c>
      <c r="F6323">
        <v>6320</v>
      </c>
      <c r="G6323">
        <f t="shared" ca="1" si="199"/>
        <v>1.2962284200999421E-2</v>
      </c>
    </row>
    <row r="6324" spans="2:7" x14ac:dyDescent="0.35">
      <c r="B6324" s="191">
        <v>36539</v>
      </c>
      <c r="C6324" s="72">
        <v>32.93</v>
      </c>
      <c r="D6324" s="192">
        <f t="shared" si="198"/>
        <v>0.92911540714704155</v>
      </c>
      <c r="E6324">
        <v>-1.6133851210038852E-2</v>
      </c>
      <c r="F6324">
        <v>6321</v>
      </c>
      <c r="G6324">
        <f t="shared" ca="1" si="199"/>
        <v>1.804390296914871E-2</v>
      </c>
    </row>
    <row r="6325" spans="2:7" x14ac:dyDescent="0.35">
      <c r="B6325" s="191">
        <v>36144</v>
      </c>
      <c r="C6325" s="72">
        <v>17.07</v>
      </c>
      <c r="D6325" s="192">
        <f t="shared" si="198"/>
        <v>-0.87213483146067416</v>
      </c>
      <c r="E6325">
        <v>-1.6138328530259427E-2</v>
      </c>
      <c r="F6325">
        <v>6322</v>
      </c>
      <c r="G6325">
        <f t="shared" ca="1" si="199"/>
        <v>2.4326731026730782E-2</v>
      </c>
    </row>
    <row r="6326" spans="2:7" x14ac:dyDescent="0.35">
      <c r="B6326" s="191">
        <v>41877</v>
      </c>
      <c r="C6326" s="72">
        <v>133.5</v>
      </c>
      <c r="D6326" s="192">
        <f t="shared" si="198"/>
        <v>1.461283185840708</v>
      </c>
      <c r="E6326">
        <v>-1.6139730267521579E-2</v>
      </c>
      <c r="F6326">
        <v>6323</v>
      </c>
      <c r="G6326">
        <f t="shared" ca="1" si="199"/>
        <v>-4.8860863828206725E-4</v>
      </c>
    </row>
    <row r="6327" spans="2:7" x14ac:dyDescent="0.35">
      <c r="B6327" s="191">
        <v>39706</v>
      </c>
      <c r="C6327" s="72">
        <v>54.24</v>
      </c>
      <c r="D6327" s="192">
        <f t="shared" si="198"/>
        <v>-0.80040478380864766</v>
      </c>
      <c r="E6327">
        <v>-1.6143660438962426E-2</v>
      </c>
      <c r="F6327">
        <v>6324</v>
      </c>
      <c r="G6327">
        <f t="shared" ca="1" si="199"/>
        <v>-1.3951310247790671E-2</v>
      </c>
    </row>
    <row r="6328" spans="2:7" x14ac:dyDescent="0.35">
      <c r="B6328" s="191">
        <v>43222</v>
      </c>
      <c r="C6328" s="72">
        <v>271.75</v>
      </c>
      <c r="D6328" s="192">
        <f t="shared" si="198"/>
        <v>3.8535452759421327</v>
      </c>
      <c r="E6328">
        <v>-1.6147134426704235E-2</v>
      </c>
      <c r="F6328">
        <v>6325</v>
      </c>
      <c r="G6328">
        <f t="shared" ca="1" si="199"/>
        <v>2.9798228900616487E-2</v>
      </c>
    </row>
    <row r="6329" spans="2:7" x14ac:dyDescent="0.35">
      <c r="B6329" s="191">
        <v>39944</v>
      </c>
      <c r="C6329" s="72">
        <v>55.99</v>
      </c>
      <c r="D6329" s="192">
        <f t="shared" si="198"/>
        <v>-0.88911553847981939</v>
      </c>
      <c r="E6329">
        <v>-1.6165875944473607E-2</v>
      </c>
      <c r="F6329">
        <v>6326</v>
      </c>
      <c r="G6329">
        <f t="shared" ca="1" si="199"/>
        <v>1.6210944806220283E-2</v>
      </c>
    </row>
    <row r="6330" spans="2:7" x14ac:dyDescent="0.35">
      <c r="B6330" s="191">
        <v>44166</v>
      </c>
      <c r="C6330" s="72">
        <v>504.94</v>
      </c>
      <c r="D6330" s="192">
        <f t="shared" si="198"/>
        <v>32.263504611330696</v>
      </c>
      <c r="E6330">
        <v>-1.6171771490920417E-2</v>
      </c>
      <c r="F6330">
        <v>6327</v>
      </c>
      <c r="G6330">
        <f t="shared" ca="1" si="199"/>
        <v>3.0789573278797587E-3</v>
      </c>
    </row>
    <row r="6331" spans="2:7" x14ac:dyDescent="0.35">
      <c r="B6331" s="191">
        <v>36087</v>
      </c>
      <c r="C6331" s="72">
        <v>15.18</v>
      </c>
      <c r="D6331" s="192">
        <f t="shared" si="198"/>
        <v>-0.98559075074276925</v>
      </c>
      <c r="E6331">
        <v>-1.6202203499675938E-2</v>
      </c>
      <c r="F6331">
        <v>6328</v>
      </c>
      <c r="G6331">
        <f t="shared" ca="1" si="199"/>
        <v>1.9030456127928898E-2</v>
      </c>
    </row>
    <row r="6332" spans="2:7" x14ac:dyDescent="0.35">
      <c r="B6332" s="191">
        <v>45897</v>
      </c>
      <c r="C6332" s="72">
        <v>1053.49</v>
      </c>
      <c r="D6332" s="192">
        <f t="shared" si="198"/>
        <v>7.7317861583091592</v>
      </c>
      <c r="E6332">
        <v>-1.6202233760412299E-2</v>
      </c>
      <c r="F6332">
        <v>6329</v>
      </c>
      <c r="G6332">
        <f t="shared" ca="1" si="199"/>
        <v>3.6675513684055951E-2</v>
      </c>
    </row>
    <row r="6333" spans="2:7" x14ac:dyDescent="0.35">
      <c r="B6333" s="191">
        <v>41313</v>
      </c>
      <c r="C6333" s="72">
        <v>120.65</v>
      </c>
      <c r="D6333" s="192">
        <f t="shared" si="198"/>
        <v>3.5238095238095237</v>
      </c>
      <c r="E6333">
        <v>-1.6226353555120587E-2</v>
      </c>
      <c r="F6333">
        <v>6330</v>
      </c>
      <c r="G6333">
        <f t="shared" ca="1" si="199"/>
        <v>2.0473381739281673E-2</v>
      </c>
    </row>
    <row r="6334" spans="2:7" x14ac:dyDescent="0.35">
      <c r="B6334" s="191">
        <v>38180</v>
      </c>
      <c r="C6334" s="72">
        <v>26.67</v>
      </c>
      <c r="D6334" s="192">
        <f t="shared" si="198"/>
        <v>-0.73648848927971544</v>
      </c>
      <c r="E6334">
        <v>-1.6230173367760892E-2</v>
      </c>
      <c r="F6334">
        <v>6331</v>
      </c>
      <c r="G6334">
        <f t="shared" ca="1" si="199"/>
        <v>2.1557428381298028E-2</v>
      </c>
    </row>
    <row r="6335" spans="2:7" x14ac:dyDescent="0.35">
      <c r="B6335" s="191">
        <v>40435</v>
      </c>
      <c r="C6335" s="72">
        <v>101.21</v>
      </c>
      <c r="D6335" s="192">
        <f t="shared" si="198"/>
        <v>0.51921344941458991</v>
      </c>
      <c r="E6335">
        <v>-1.6232503888024885E-2</v>
      </c>
      <c r="F6335">
        <v>6332</v>
      </c>
      <c r="G6335">
        <f t="shared" ca="1" si="199"/>
        <v>3.7939821924734877E-3</v>
      </c>
    </row>
    <row r="6336" spans="2:7" x14ac:dyDescent="0.35">
      <c r="B6336" s="191">
        <v>38712</v>
      </c>
      <c r="C6336" s="72">
        <v>66.62</v>
      </c>
      <c r="D6336" s="192">
        <f t="shared" si="198"/>
        <v>-0.78652225462236036</v>
      </c>
      <c r="E6336">
        <v>-1.6243354991139936E-2</v>
      </c>
      <c r="F6336">
        <v>6333</v>
      </c>
      <c r="G6336">
        <f t="shared" ca="1" si="199"/>
        <v>2.7001358105099842E-2</v>
      </c>
    </row>
    <row r="6337" spans="2:7" x14ac:dyDescent="0.35">
      <c r="B6337" s="191">
        <v>43956</v>
      </c>
      <c r="C6337" s="72">
        <v>312.07</v>
      </c>
      <c r="D6337" s="192">
        <f t="shared" si="198"/>
        <v>4.0123674911660778</v>
      </c>
      <c r="E6337">
        <v>-1.6265800838508371E-2</v>
      </c>
      <c r="F6337">
        <v>6334</v>
      </c>
      <c r="G6337">
        <f t="shared" ca="1" si="199"/>
        <v>2.9498398108821519E-3</v>
      </c>
    </row>
    <row r="6338" spans="2:7" x14ac:dyDescent="0.35">
      <c r="B6338" s="191">
        <v>38806</v>
      </c>
      <c r="C6338" s="72">
        <v>62.26</v>
      </c>
      <c r="D6338" s="192">
        <f t="shared" si="198"/>
        <v>0.7478944413250983</v>
      </c>
      <c r="E6338">
        <v>-1.6274292937272894E-2</v>
      </c>
      <c r="F6338">
        <v>6335</v>
      </c>
      <c r="G6338">
        <f t="shared" ca="1" si="199"/>
        <v>7.0455857866034812E-3</v>
      </c>
    </row>
    <row r="6339" spans="2:7" x14ac:dyDescent="0.35">
      <c r="B6339" s="191">
        <v>39776</v>
      </c>
      <c r="C6339" s="72">
        <v>35.619999999999997</v>
      </c>
      <c r="D6339" s="192">
        <f t="shared" si="198"/>
        <v>-0.52020474137931028</v>
      </c>
      <c r="E6339">
        <v>-1.6293841480254145E-2</v>
      </c>
      <c r="F6339">
        <v>6336</v>
      </c>
      <c r="G6339">
        <f t="shared" ca="1" si="199"/>
        <v>5.9660088410967553E-4</v>
      </c>
    </row>
    <row r="6340" spans="2:7" x14ac:dyDescent="0.35">
      <c r="B6340" s="191">
        <v>40211</v>
      </c>
      <c r="C6340" s="72">
        <v>74.239999999999995</v>
      </c>
      <c r="D6340" s="192">
        <f t="shared" ref="D6340:D6403" si="200">C6340/C6341-1</f>
        <v>-0.7402651925969983</v>
      </c>
      <c r="E6340">
        <v>-1.6297866702000841E-2</v>
      </c>
      <c r="F6340">
        <v>6337</v>
      </c>
      <c r="G6340">
        <f t="shared" ca="1" si="199"/>
        <v>-3.3702519747554817E-2</v>
      </c>
    </row>
    <row r="6341" spans="2:7" x14ac:dyDescent="0.35">
      <c r="B6341" s="191">
        <v>43790</v>
      </c>
      <c r="C6341" s="72">
        <v>285.83</v>
      </c>
      <c r="D6341" s="192">
        <f t="shared" si="200"/>
        <v>-0.47347382382197989</v>
      </c>
      <c r="E6341">
        <v>-1.6312764566197457E-2</v>
      </c>
      <c r="F6341">
        <v>6338</v>
      </c>
      <c r="G6341">
        <f t="shared" ref="G6341:G6404" ca="1" si="201">_xlfn.NORM.INV(RAND(),M$5,M$6)</f>
        <v>6.7320152788555515E-3</v>
      </c>
    </row>
    <row r="6342" spans="2:7" x14ac:dyDescent="0.35">
      <c r="B6342" s="191">
        <v>44078</v>
      </c>
      <c r="C6342" s="72">
        <v>542.86</v>
      </c>
      <c r="D6342" s="192">
        <f t="shared" si="200"/>
        <v>-0.54789546446358073</v>
      </c>
      <c r="E6342">
        <v>-1.6326308732128925E-2</v>
      </c>
      <c r="F6342">
        <v>6339</v>
      </c>
      <c r="G6342">
        <f t="shared" ca="1" si="201"/>
        <v>-5.0740382849752248E-2</v>
      </c>
    </row>
    <row r="6343" spans="2:7" x14ac:dyDescent="0.35">
      <c r="B6343" s="191">
        <v>46161</v>
      </c>
      <c r="C6343" s="72">
        <v>1200.74</v>
      </c>
      <c r="D6343" s="192">
        <f t="shared" si="200"/>
        <v>0.4956900847035377</v>
      </c>
      <c r="E6343">
        <v>-1.6327099052159899E-2</v>
      </c>
      <c r="F6343">
        <v>6340</v>
      </c>
      <c r="G6343">
        <f t="shared" ca="1" si="201"/>
        <v>6.5418196917095342E-2</v>
      </c>
    </row>
    <row r="6344" spans="2:7" x14ac:dyDescent="0.35">
      <c r="B6344" s="191">
        <v>44463</v>
      </c>
      <c r="C6344" s="72">
        <v>802.8</v>
      </c>
      <c r="D6344" s="192">
        <f t="shared" si="200"/>
        <v>-0.27367478218386132</v>
      </c>
      <c r="E6344">
        <v>-1.6345234886171567E-2</v>
      </c>
      <c r="F6344">
        <v>6341</v>
      </c>
      <c r="G6344">
        <f t="shared" ca="1" si="201"/>
        <v>9.3928131515566369E-3</v>
      </c>
    </row>
    <row r="6345" spans="2:7" x14ac:dyDescent="0.35">
      <c r="B6345" s="191">
        <v>45397</v>
      </c>
      <c r="C6345" s="72">
        <v>1105.29</v>
      </c>
      <c r="D6345" s="192">
        <f t="shared" si="200"/>
        <v>19.913718070009459</v>
      </c>
      <c r="E6345">
        <v>-1.6357115523240928E-2</v>
      </c>
      <c r="F6345">
        <v>6342</v>
      </c>
      <c r="G6345">
        <f t="shared" ca="1" si="201"/>
        <v>4.0386730246772598E-2</v>
      </c>
    </row>
    <row r="6346" spans="2:7" x14ac:dyDescent="0.35">
      <c r="B6346" s="191">
        <v>39107</v>
      </c>
      <c r="C6346" s="72">
        <v>52.85</v>
      </c>
      <c r="D6346" s="192">
        <f t="shared" si="200"/>
        <v>9.4696969696972388E-4</v>
      </c>
      <c r="E6346">
        <v>-1.6378187232458541E-2</v>
      </c>
      <c r="F6346">
        <v>6343</v>
      </c>
      <c r="G6346">
        <f t="shared" ca="1" si="201"/>
        <v>2.513690592555148E-2</v>
      </c>
    </row>
    <row r="6347" spans="2:7" x14ac:dyDescent="0.35">
      <c r="B6347" s="191">
        <v>39728</v>
      </c>
      <c r="C6347" s="72">
        <v>52.8</v>
      </c>
      <c r="D6347" s="192">
        <f t="shared" si="200"/>
        <v>-0.51604032997250227</v>
      </c>
      <c r="E6347">
        <v>-1.6393442622950838E-2</v>
      </c>
      <c r="F6347">
        <v>6344</v>
      </c>
      <c r="G6347">
        <f t="shared" ca="1" si="201"/>
        <v>-7.3354071751318643E-3</v>
      </c>
    </row>
    <row r="6348" spans="2:7" x14ac:dyDescent="0.35">
      <c r="B6348" s="191">
        <v>41145</v>
      </c>
      <c r="C6348" s="72">
        <v>109.1</v>
      </c>
      <c r="D6348" s="192">
        <f t="shared" si="200"/>
        <v>9.0236834216048889E-2</v>
      </c>
      <c r="E6348">
        <v>-1.6408222142084483E-2</v>
      </c>
      <c r="F6348">
        <v>6345</v>
      </c>
      <c r="G6348">
        <f t="shared" ca="1" si="201"/>
        <v>2.5820482620111693E-3</v>
      </c>
    </row>
    <row r="6349" spans="2:7" x14ac:dyDescent="0.35">
      <c r="B6349" s="191">
        <v>40442</v>
      </c>
      <c r="C6349" s="72">
        <v>100.07</v>
      </c>
      <c r="D6349" s="192">
        <f t="shared" si="200"/>
        <v>3.6414656771799629</v>
      </c>
      <c r="E6349">
        <v>-1.6414389620601599E-2</v>
      </c>
      <c r="F6349">
        <v>6346</v>
      </c>
      <c r="G6349">
        <f t="shared" ca="1" si="201"/>
        <v>2.7601922792506121E-2</v>
      </c>
    </row>
    <row r="6350" spans="2:7" x14ac:dyDescent="0.35">
      <c r="B6350" s="191">
        <v>36691</v>
      </c>
      <c r="C6350" s="72">
        <v>21.56</v>
      </c>
      <c r="D6350" s="192">
        <f t="shared" si="200"/>
        <v>-0.96986891019369992</v>
      </c>
      <c r="E6350">
        <v>-1.6423357664233751E-2</v>
      </c>
      <c r="F6350">
        <v>6347</v>
      </c>
      <c r="G6350">
        <f t="shared" ca="1" si="201"/>
        <v>-1.6122377223228967E-2</v>
      </c>
    </row>
    <row r="6351" spans="2:7" x14ac:dyDescent="0.35">
      <c r="B6351" s="191">
        <v>44691</v>
      </c>
      <c r="C6351" s="72">
        <v>715.54</v>
      </c>
      <c r="D6351" s="192">
        <f t="shared" si="200"/>
        <v>-0.1227257123240646</v>
      </c>
      <c r="E6351">
        <v>-1.6426342630139312E-2</v>
      </c>
      <c r="F6351">
        <v>6348</v>
      </c>
      <c r="G6351">
        <f t="shared" ca="1" si="201"/>
        <v>1.1057445825253063E-2</v>
      </c>
    </row>
    <row r="6352" spans="2:7" x14ac:dyDescent="0.35">
      <c r="B6352" s="191">
        <v>45169</v>
      </c>
      <c r="C6352" s="72">
        <v>815.64</v>
      </c>
      <c r="D6352" s="192">
        <f t="shared" si="200"/>
        <v>58.579254930606282</v>
      </c>
      <c r="E6352">
        <v>-1.6507301074361269E-2</v>
      </c>
      <c r="F6352">
        <v>6349</v>
      </c>
      <c r="G6352">
        <f t="shared" ca="1" si="201"/>
        <v>2.5467427622514787E-2</v>
      </c>
    </row>
    <row r="6353" spans="2:7" x14ac:dyDescent="0.35">
      <c r="B6353" s="191">
        <v>35524</v>
      </c>
      <c r="C6353" s="72">
        <v>13.69</v>
      </c>
      <c r="D6353" s="192">
        <f t="shared" si="200"/>
        <v>-0.94302480439487268</v>
      </c>
      <c r="E6353">
        <v>-1.6522988505747183E-2</v>
      </c>
      <c r="F6353">
        <v>6350</v>
      </c>
      <c r="G6353">
        <f t="shared" ca="1" si="201"/>
        <v>-1.9582722562284816E-2</v>
      </c>
    </row>
    <row r="6354" spans="2:7" x14ac:dyDescent="0.35">
      <c r="B6354" s="191">
        <v>43181</v>
      </c>
      <c r="C6354" s="72">
        <v>240.28</v>
      </c>
      <c r="D6354" s="192">
        <f t="shared" si="200"/>
        <v>7.602935911206588</v>
      </c>
      <c r="E6354">
        <v>-1.6535690897183986E-2</v>
      </c>
      <c r="F6354">
        <v>6351</v>
      </c>
      <c r="G6354">
        <f t="shared" ca="1" si="201"/>
        <v>-2.2891914757322274E-2</v>
      </c>
    </row>
    <row r="6355" spans="2:7" x14ac:dyDescent="0.35">
      <c r="B6355" s="191">
        <v>38001</v>
      </c>
      <c r="C6355" s="72">
        <v>27.93</v>
      </c>
      <c r="D6355" s="192">
        <f t="shared" si="200"/>
        <v>0.23693534100974323</v>
      </c>
      <c r="E6355">
        <v>-1.654929577464781E-2</v>
      </c>
      <c r="F6355">
        <v>6352</v>
      </c>
      <c r="G6355">
        <f t="shared" ca="1" si="201"/>
        <v>1.2578307800901325E-2</v>
      </c>
    </row>
    <row r="6356" spans="2:7" x14ac:dyDescent="0.35">
      <c r="B6356" s="191">
        <v>36308</v>
      </c>
      <c r="C6356" s="72">
        <v>22.58</v>
      </c>
      <c r="D6356" s="192">
        <f t="shared" si="200"/>
        <v>4.4306601683641311E-4</v>
      </c>
      <c r="E6356">
        <v>-1.6550522648083765E-2</v>
      </c>
      <c r="F6356">
        <v>6353</v>
      </c>
      <c r="G6356">
        <f t="shared" ca="1" si="201"/>
        <v>-7.78160421531582E-3</v>
      </c>
    </row>
    <row r="6357" spans="2:7" x14ac:dyDescent="0.35">
      <c r="B6357" s="191">
        <v>36349</v>
      </c>
      <c r="C6357" s="72">
        <v>22.57</v>
      </c>
      <c r="D6357" s="192">
        <f t="shared" si="200"/>
        <v>-0.83016028294077804</v>
      </c>
      <c r="E6357">
        <v>-1.6557734204793007E-2</v>
      </c>
      <c r="F6357">
        <v>6354</v>
      </c>
      <c r="G6357">
        <f t="shared" ca="1" si="201"/>
        <v>6.5111747251672056E-3</v>
      </c>
    </row>
    <row r="6358" spans="2:7" x14ac:dyDescent="0.35">
      <c r="B6358" s="191">
        <v>41205</v>
      </c>
      <c r="C6358" s="72">
        <v>132.88999999999999</v>
      </c>
      <c r="D6358" s="192">
        <f t="shared" si="200"/>
        <v>6.726162790697674</v>
      </c>
      <c r="E6358">
        <v>-1.6576629911936758E-2</v>
      </c>
      <c r="F6358">
        <v>6355</v>
      </c>
      <c r="G6358">
        <f t="shared" ca="1" si="201"/>
        <v>-3.2290354322847652E-2</v>
      </c>
    </row>
    <row r="6359" spans="2:7" x14ac:dyDescent="0.35">
      <c r="B6359" s="191">
        <v>35171</v>
      </c>
      <c r="C6359" s="72">
        <v>17.2</v>
      </c>
      <c r="D6359" s="192">
        <f t="shared" si="200"/>
        <v>-0.93143586063940043</v>
      </c>
      <c r="E6359">
        <v>-1.6580903373356159E-2</v>
      </c>
      <c r="F6359">
        <v>6356</v>
      </c>
      <c r="G6359">
        <f t="shared" ca="1" si="201"/>
        <v>-3.6975480549607746E-2</v>
      </c>
    </row>
    <row r="6360" spans="2:7" x14ac:dyDescent="0.35">
      <c r="B6360" s="191">
        <v>43194</v>
      </c>
      <c r="C6360" s="72">
        <v>250.86</v>
      </c>
      <c r="D6360" s="192">
        <f t="shared" si="200"/>
        <v>9.5758853288364261</v>
      </c>
      <c r="E6360">
        <v>-1.6582382688462904E-2</v>
      </c>
      <c r="F6360">
        <v>6357</v>
      </c>
      <c r="G6360">
        <f t="shared" ca="1" si="201"/>
        <v>-2.1870339941998801E-2</v>
      </c>
    </row>
    <row r="6361" spans="2:7" x14ac:dyDescent="0.35">
      <c r="B6361" s="191">
        <v>35836</v>
      </c>
      <c r="C6361" s="72">
        <v>23.72</v>
      </c>
      <c r="D6361" s="192">
        <f t="shared" si="200"/>
        <v>8.1623347013223935E-2</v>
      </c>
      <c r="E6361">
        <v>-1.6583747927031545E-2</v>
      </c>
      <c r="F6361">
        <v>6358</v>
      </c>
      <c r="G6361">
        <f t="shared" ca="1" si="201"/>
        <v>1.4692466265265026E-3</v>
      </c>
    </row>
    <row r="6362" spans="2:7" x14ac:dyDescent="0.35">
      <c r="B6362" s="191">
        <v>36635</v>
      </c>
      <c r="C6362" s="72">
        <v>21.93</v>
      </c>
      <c r="D6362" s="192">
        <f t="shared" si="200"/>
        <v>-0.62999831280580398</v>
      </c>
      <c r="E6362">
        <v>-1.6591928251121102E-2</v>
      </c>
      <c r="F6362">
        <v>6359</v>
      </c>
      <c r="G6362">
        <f t="shared" ca="1" si="201"/>
        <v>-2.7756103315138499E-2</v>
      </c>
    </row>
    <row r="6363" spans="2:7" x14ac:dyDescent="0.35">
      <c r="B6363" s="191">
        <v>39346</v>
      </c>
      <c r="C6363" s="72">
        <v>59.27</v>
      </c>
      <c r="D6363" s="192">
        <f t="shared" si="200"/>
        <v>-0.28052925467346435</v>
      </c>
      <c r="E6363">
        <v>-1.6592002654720384E-2</v>
      </c>
      <c r="F6363">
        <v>6360</v>
      </c>
      <c r="G6363">
        <f t="shared" ca="1" si="201"/>
        <v>-2.497252277305816E-2</v>
      </c>
    </row>
    <row r="6364" spans="2:7" x14ac:dyDescent="0.35">
      <c r="B6364" s="191">
        <v>40739</v>
      </c>
      <c r="C6364" s="72">
        <v>82.38</v>
      </c>
      <c r="D6364" s="192">
        <f t="shared" si="200"/>
        <v>3.6411267605633801</v>
      </c>
      <c r="E6364">
        <v>-1.659305240539577E-2</v>
      </c>
      <c r="F6364">
        <v>6361</v>
      </c>
      <c r="G6364">
        <f t="shared" ca="1" si="201"/>
        <v>-1.4437739909000788E-2</v>
      </c>
    </row>
    <row r="6365" spans="2:7" x14ac:dyDescent="0.35">
      <c r="B6365" s="191">
        <v>35181</v>
      </c>
      <c r="C6365" s="72">
        <v>17.75</v>
      </c>
      <c r="D6365" s="192">
        <f t="shared" si="200"/>
        <v>0.11145898559799616</v>
      </c>
      <c r="E6365">
        <v>-1.6620498614958512E-2</v>
      </c>
      <c r="F6365">
        <v>6362</v>
      </c>
      <c r="G6365">
        <f t="shared" ca="1" si="201"/>
        <v>1.8221620214596248E-2</v>
      </c>
    </row>
    <row r="6366" spans="2:7" x14ac:dyDescent="0.35">
      <c r="B6366" s="191">
        <v>35066</v>
      </c>
      <c r="C6366" s="72">
        <v>15.97</v>
      </c>
      <c r="D6366" s="192">
        <f t="shared" si="200"/>
        <v>-0.71578572699768639</v>
      </c>
      <c r="E6366">
        <v>-1.6625615763546708E-2</v>
      </c>
      <c r="F6366">
        <v>6363</v>
      </c>
      <c r="G6366">
        <f t="shared" ca="1" si="201"/>
        <v>1.9250133394119621E-2</v>
      </c>
    </row>
    <row r="6367" spans="2:7" x14ac:dyDescent="0.35">
      <c r="B6367" s="191">
        <v>39686</v>
      </c>
      <c r="C6367" s="72">
        <v>56.19</v>
      </c>
      <c r="D6367" s="192">
        <f t="shared" si="200"/>
        <v>-0.94738172828407685</v>
      </c>
      <c r="E6367">
        <v>-1.6625831291564586E-2</v>
      </c>
      <c r="F6367">
        <v>6364</v>
      </c>
      <c r="G6367">
        <f t="shared" ca="1" si="201"/>
        <v>7.3767047580562744E-3</v>
      </c>
    </row>
    <row r="6368" spans="2:7" x14ac:dyDescent="0.35">
      <c r="B6368" s="191">
        <v>45464</v>
      </c>
      <c r="C6368" s="72">
        <v>1067.8800000000001</v>
      </c>
      <c r="D6368" s="192">
        <f t="shared" si="200"/>
        <v>7.2468144258243878</v>
      </c>
      <c r="E6368">
        <v>-1.6630753080280614E-2</v>
      </c>
      <c r="F6368">
        <v>6365</v>
      </c>
      <c r="G6368">
        <f t="shared" ca="1" si="201"/>
        <v>1.5277372710351711E-2</v>
      </c>
    </row>
    <row r="6369" spans="2:7" x14ac:dyDescent="0.35">
      <c r="B6369" s="191">
        <v>41745</v>
      </c>
      <c r="C6369" s="72">
        <v>129.49</v>
      </c>
      <c r="D6369" s="192">
        <f t="shared" si="200"/>
        <v>-0.38467021478806307</v>
      </c>
      <c r="E6369">
        <v>-1.6631227217496991E-2</v>
      </c>
      <c r="F6369">
        <v>6366</v>
      </c>
      <c r="G6369">
        <f t="shared" ca="1" si="201"/>
        <v>1.6134827101615158E-2</v>
      </c>
    </row>
    <row r="6370" spans="2:7" x14ac:dyDescent="0.35">
      <c r="B6370" s="191">
        <v>43384</v>
      </c>
      <c r="C6370" s="72">
        <v>210.44</v>
      </c>
      <c r="D6370" s="192">
        <f t="shared" si="200"/>
        <v>8.6267154620311075</v>
      </c>
      <c r="E6370">
        <v>-1.6635514018691566E-2</v>
      </c>
      <c r="F6370">
        <v>6367</v>
      </c>
      <c r="G6370">
        <f t="shared" ca="1" si="201"/>
        <v>-7.8523806068871681E-3</v>
      </c>
    </row>
    <row r="6371" spans="2:7" x14ac:dyDescent="0.35">
      <c r="B6371" s="191">
        <v>36342</v>
      </c>
      <c r="C6371" s="72">
        <v>21.86</v>
      </c>
      <c r="D6371" s="192">
        <f t="shared" si="200"/>
        <v>-0.810226582168591</v>
      </c>
      <c r="E6371">
        <v>-1.6644174538911427E-2</v>
      </c>
      <c r="F6371">
        <v>6368</v>
      </c>
      <c r="G6371">
        <f t="shared" ca="1" si="201"/>
        <v>2.9326770888714354E-2</v>
      </c>
    </row>
    <row r="6372" spans="2:7" x14ac:dyDescent="0.35">
      <c r="B6372" s="191">
        <v>41389</v>
      </c>
      <c r="C6372" s="72">
        <v>115.19</v>
      </c>
      <c r="D6372" s="192">
        <f t="shared" si="200"/>
        <v>-0.39995832682189925</v>
      </c>
      <c r="E6372">
        <v>-1.6646747481645963E-2</v>
      </c>
      <c r="F6372">
        <v>6369</v>
      </c>
      <c r="G6372">
        <f t="shared" ca="1" si="201"/>
        <v>5.4003630230452248E-4</v>
      </c>
    </row>
    <row r="6373" spans="2:7" x14ac:dyDescent="0.35">
      <c r="B6373" s="191">
        <v>43026</v>
      </c>
      <c r="C6373" s="72">
        <v>191.97</v>
      </c>
      <c r="D6373" s="192">
        <f t="shared" si="200"/>
        <v>7.1274343776460629</v>
      </c>
      <c r="E6373">
        <v>-1.664788443806986E-2</v>
      </c>
      <c r="F6373">
        <v>6370</v>
      </c>
      <c r="G6373">
        <f t="shared" ca="1" si="201"/>
        <v>-1.961016123148945E-2</v>
      </c>
    </row>
    <row r="6374" spans="2:7" x14ac:dyDescent="0.35">
      <c r="B6374" s="191">
        <v>35727</v>
      </c>
      <c r="C6374" s="72">
        <v>23.62</v>
      </c>
      <c r="D6374" s="192">
        <f t="shared" si="200"/>
        <v>-0.62949019607843137</v>
      </c>
      <c r="E6374">
        <v>-1.6652789342214813E-2</v>
      </c>
      <c r="F6374">
        <v>6371</v>
      </c>
      <c r="G6374">
        <f t="shared" ca="1" si="201"/>
        <v>1.6395585736305916E-2</v>
      </c>
    </row>
    <row r="6375" spans="2:7" x14ac:dyDescent="0.35">
      <c r="B6375" s="191">
        <v>39601</v>
      </c>
      <c r="C6375" s="72">
        <v>63.75</v>
      </c>
      <c r="D6375" s="192">
        <f t="shared" si="200"/>
        <v>5.0028248587570623</v>
      </c>
      <c r="E6375">
        <v>-1.6658954187875996E-2</v>
      </c>
      <c r="F6375">
        <v>6372</v>
      </c>
      <c r="G6375">
        <f t="shared" ca="1" si="201"/>
        <v>1.1599967398535157E-2</v>
      </c>
    </row>
    <row r="6376" spans="2:7" x14ac:dyDescent="0.35">
      <c r="B6376" s="191">
        <v>37249</v>
      </c>
      <c r="C6376" s="72">
        <v>10.62</v>
      </c>
      <c r="D6376" s="192">
        <f t="shared" si="200"/>
        <v>-9.92366412213741E-2</v>
      </c>
      <c r="E6376">
        <v>-1.6666666666666829E-2</v>
      </c>
      <c r="F6376">
        <v>6373</v>
      </c>
      <c r="G6376">
        <f t="shared" ca="1" si="201"/>
        <v>1.808596486335134E-3</v>
      </c>
    </row>
    <row r="6377" spans="2:7" x14ac:dyDescent="0.35">
      <c r="B6377" s="191">
        <v>36838</v>
      </c>
      <c r="C6377" s="72">
        <v>11.79</v>
      </c>
      <c r="D6377" s="192">
        <f t="shared" si="200"/>
        <v>-0.310122878876536</v>
      </c>
      <c r="E6377">
        <v>-1.6680567139282787E-2</v>
      </c>
      <c r="F6377">
        <v>6374</v>
      </c>
      <c r="G6377">
        <f t="shared" ca="1" si="201"/>
        <v>-2.4994549970379098E-2</v>
      </c>
    </row>
    <row r="6378" spans="2:7" x14ac:dyDescent="0.35">
      <c r="B6378" s="191">
        <v>35138</v>
      </c>
      <c r="C6378" s="72">
        <v>17.09</v>
      </c>
      <c r="D6378" s="192">
        <f t="shared" si="200"/>
        <v>-0.92977193342921716</v>
      </c>
      <c r="E6378">
        <v>-1.6685845799769838E-2</v>
      </c>
      <c r="F6378">
        <v>6375</v>
      </c>
      <c r="G6378">
        <f t="shared" ca="1" si="201"/>
        <v>2.5475946324597233E-3</v>
      </c>
    </row>
    <row r="6379" spans="2:7" x14ac:dyDescent="0.35">
      <c r="B6379" s="191">
        <v>43153</v>
      </c>
      <c r="C6379" s="72">
        <v>243.35</v>
      </c>
      <c r="D6379" s="192">
        <f t="shared" si="200"/>
        <v>3.4447488584474888</v>
      </c>
      <c r="E6379">
        <v>-1.6688217229675062E-2</v>
      </c>
      <c r="F6379">
        <v>6376</v>
      </c>
      <c r="G6379">
        <f t="shared" ca="1" si="201"/>
        <v>1.7108177319376104E-2</v>
      </c>
    </row>
    <row r="6380" spans="2:7" x14ac:dyDescent="0.35">
      <c r="B6380" s="191">
        <v>38904</v>
      </c>
      <c r="C6380" s="72">
        <v>54.75</v>
      </c>
      <c r="D6380" s="192">
        <f t="shared" si="200"/>
        <v>5.6444174757281553</v>
      </c>
      <c r="E6380">
        <v>-1.6702586206896575E-2</v>
      </c>
      <c r="F6380">
        <v>6377</v>
      </c>
      <c r="G6380">
        <f t="shared" ca="1" si="201"/>
        <v>-3.5778600852625422E-2</v>
      </c>
    </row>
    <row r="6381" spans="2:7" x14ac:dyDescent="0.35">
      <c r="B6381" s="191">
        <v>37180</v>
      </c>
      <c r="C6381" s="72">
        <v>8.24</v>
      </c>
      <c r="D6381" s="192">
        <f t="shared" si="200"/>
        <v>-0.96672320491075037</v>
      </c>
      <c r="E6381">
        <v>-1.6706443914081159E-2</v>
      </c>
      <c r="F6381">
        <v>6378</v>
      </c>
      <c r="G6381">
        <f t="shared" ca="1" si="201"/>
        <v>-1.182088164933499E-2</v>
      </c>
    </row>
    <row r="6382" spans="2:7" x14ac:dyDescent="0.35">
      <c r="B6382" s="191">
        <v>43698</v>
      </c>
      <c r="C6382" s="72">
        <v>247.62</v>
      </c>
      <c r="D6382" s="192">
        <f t="shared" si="200"/>
        <v>3.4638365436844509E-2</v>
      </c>
      <c r="E6382">
        <v>-1.6717626970575439E-2</v>
      </c>
      <c r="F6382">
        <v>6379</v>
      </c>
      <c r="G6382">
        <f t="shared" ca="1" si="201"/>
        <v>1.5857275137671378E-2</v>
      </c>
    </row>
    <row r="6383" spans="2:7" x14ac:dyDescent="0.35">
      <c r="B6383" s="191">
        <v>43626</v>
      </c>
      <c r="C6383" s="72">
        <v>239.33</v>
      </c>
      <c r="D6383" s="192">
        <f t="shared" si="200"/>
        <v>0.89478267753938723</v>
      </c>
      <c r="E6383">
        <v>-1.6721446179128963E-2</v>
      </c>
      <c r="F6383">
        <v>6380</v>
      </c>
      <c r="G6383">
        <f t="shared" ca="1" si="201"/>
        <v>-8.1830358335083502E-4</v>
      </c>
    </row>
    <row r="6384" spans="2:7" x14ac:dyDescent="0.35">
      <c r="B6384" s="191">
        <v>41611</v>
      </c>
      <c r="C6384" s="72">
        <v>126.31</v>
      </c>
      <c r="D6384" s="192">
        <f t="shared" si="200"/>
        <v>1.2882246376811595</v>
      </c>
      <c r="E6384">
        <v>-1.6736727385956773E-2</v>
      </c>
      <c r="F6384">
        <v>6381</v>
      </c>
      <c r="G6384">
        <f t="shared" ca="1" si="201"/>
        <v>-1.4242390572295375E-2</v>
      </c>
    </row>
    <row r="6385" spans="2:7" x14ac:dyDescent="0.35">
      <c r="B6385" s="191">
        <v>39009</v>
      </c>
      <c r="C6385" s="72">
        <v>55.2</v>
      </c>
      <c r="D6385" s="192">
        <f t="shared" si="200"/>
        <v>-0.52965235173824121</v>
      </c>
      <c r="E6385">
        <v>-1.6743854649091561E-2</v>
      </c>
      <c r="F6385">
        <v>6382</v>
      </c>
      <c r="G6385">
        <f t="shared" ca="1" si="201"/>
        <v>9.558968033694203E-3</v>
      </c>
    </row>
    <row r="6386" spans="2:7" x14ac:dyDescent="0.35">
      <c r="B6386" s="191">
        <v>42290</v>
      </c>
      <c r="C6386" s="72">
        <v>117.36</v>
      </c>
      <c r="D6386" s="192">
        <f t="shared" si="200"/>
        <v>1.0217054263565895</v>
      </c>
      <c r="E6386">
        <v>-1.6756032171581725E-2</v>
      </c>
      <c r="F6386">
        <v>6383</v>
      </c>
      <c r="G6386">
        <f t="shared" ca="1" si="201"/>
        <v>-1.3957224832355192E-2</v>
      </c>
    </row>
    <row r="6387" spans="2:7" x14ac:dyDescent="0.35">
      <c r="B6387" s="191">
        <v>39609</v>
      </c>
      <c r="C6387" s="72">
        <v>58.05</v>
      </c>
      <c r="D6387" s="192">
        <f t="shared" si="200"/>
        <v>-0.70262793914246191</v>
      </c>
      <c r="E6387">
        <v>-1.67682926829269E-2</v>
      </c>
      <c r="F6387">
        <v>6384</v>
      </c>
      <c r="G6387">
        <f t="shared" ca="1" si="201"/>
        <v>8.3882589724845157E-3</v>
      </c>
    </row>
    <row r="6388" spans="2:7" x14ac:dyDescent="0.35">
      <c r="B6388" s="191">
        <v>43558</v>
      </c>
      <c r="C6388" s="72">
        <v>195.21</v>
      </c>
      <c r="D6388" s="192">
        <f t="shared" si="200"/>
        <v>17.503317535545023</v>
      </c>
      <c r="E6388">
        <v>-1.6772438803263734E-2</v>
      </c>
      <c r="F6388">
        <v>6385</v>
      </c>
      <c r="G6388">
        <f t="shared" ca="1" si="201"/>
        <v>1.271364275731517E-2</v>
      </c>
    </row>
    <row r="6389" spans="2:7" x14ac:dyDescent="0.35">
      <c r="B6389" s="191">
        <v>37284</v>
      </c>
      <c r="C6389" s="72">
        <v>10.55</v>
      </c>
      <c r="D6389" s="192">
        <f t="shared" si="200"/>
        <v>-0.71874166888829638</v>
      </c>
      <c r="E6389">
        <v>-1.6775396085740857E-2</v>
      </c>
      <c r="F6389">
        <v>6386</v>
      </c>
      <c r="G6389">
        <f t="shared" ca="1" si="201"/>
        <v>2.9914976142676249E-2</v>
      </c>
    </row>
    <row r="6390" spans="2:7" x14ac:dyDescent="0.35">
      <c r="B6390" s="191">
        <v>38426</v>
      </c>
      <c r="C6390" s="72">
        <v>37.51</v>
      </c>
      <c r="D6390" s="192">
        <f t="shared" si="200"/>
        <v>-0.57331361619838472</v>
      </c>
      <c r="E6390">
        <v>-1.6775884665792939E-2</v>
      </c>
      <c r="F6390">
        <v>6387</v>
      </c>
      <c r="G6390">
        <f t="shared" ca="1" si="201"/>
        <v>7.4772905807158991E-3</v>
      </c>
    </row>
    <row r="6391" spans="2:7" x14ac:dyDescent="0.35">
      <c r="B6391" s="191">
        <v>41047</v>
      </c>
      <c r="C6391" s="72">
        <v>87.91</v>
      </c>
      <c r="D6391" s="192">
        <f t="shared" si="200"/>
        <v>1.1431009263773766</v>
      </c>
      <c r="E6391">
        <v>-1.67766469075048E-2</v>
      </c>
      <c r="F6391">
        <v>6388</v>
      </c>
      <c r="G6391">
        <f t="shared" ca="1" si="201"/>
        <v>1.3843386811668704E-2</v>
      </c>
    </row>
    <row r="6392" spans="2:7" x14ac:dyDescent="0.35">
      <c r="B6392" s="191">
        <v>39863</v>
      </c>
      <c r="C6392" s="72">
        <v>41.02</v>
      </c>
      <c r="D6392" s="192">
        <f t="shared" si="200"/>
        <v>-0.95394685138821833</v>
      </c>
      <c r="E6392">
        <v>-1.6778523489932806E-2</v>
      </c>
      <c r="F6392">
        <v>6389</v>
      </c>
      <c r="G6392">
        <f t="shared" ca="1" si="201"/>
        <v>2.8619393733467051E-3</v>
      </c>
    </row>
    <row r="6393" spans="2:7" x14ac:dyDescent="0.35">
      <c r="B6393" s="191">
        <v>45643</v>
      </c>
      <c r="C6393" s="72">
        <v>890.71</v>
      </c>
      <c r="D6393" s="192">
        <f t="shared" si="200"/>
        <v>4.0342508336630303</v>
      </c>
      <c r="E6393">
        <v>-1.6778708701747358E-2</v>
      </c>
      <c r="F6393">
        <v>6390</v>
      </c>
      <c r="G6393">
        <f t="shared" ca="1" si="201"/>
        <v>1.0168980349004E-2</v>
      </c>
    </row>
    <row r="6394" spans="2:7" x14ac:dyDescent="0.35">
      <c r="B6394" s="191">
        <v>42964</v>
      </c>
      <c r="C6394" s="72">
        <v>176.93</v>
      </c>
      <c r="D6394" s="192">
        <f t="shared" si="200"/>
        <v>-9.2759716952107496E-2</v>
      </c>
      <c r="E6394">
        <v>-1.6782439566546126E-2</v>
      </c>
      <c r="F6394">
        <v>6391</v>
      </c>
      <c r="G6394">
        <f t="shared" ca="1" si="201"/>
        <v>-1.7544636052690212E-2</v>
      </c>
    </row>
    <row r="6395" spans="2:7" x14ac:dyDescent="0.35">
      <c r="B6395" s="191">
        <v>43440</v>
      </c>
      <c r="C6395" s="72">
        <v>195.02</v>
      </c>
      <c r="D6395" s="192">
        <f t="shared" si="200"/>
        <v>7.764943820224719</v>
      </c>
      <c r="E6395">
        <v>-1.6788505167632861E-2</v>
      </c>
      <c r="F6395">
        <v>6392</v>
      </c>
      <c r="G6395">
        <f t="shared" ca="1" si="201"/>
        <v>4.0183345045794044E-3</v>
      </c>
    </row>
    <row r="6396" spans="2:7" x14ac:dyDescent="0.35">
      <c r="B6396" s="191">
        <v>38008</v>
      </c>
      <c r="C6396" s="72">
        <v>22.25</v>
      </c>
      <c r="D6396" s="192">
        <f t="shared" si="200"/>
        <v>-0.97966123385467607</v>
      </c>
      <c r="E6396">
        <v>-1.6791869200176723E-2</v>
      </c>
      <c r="F6396">
        <v>6393</v>
      </c>
      <c r="G6396">
        <f t="shared" ca="1" si="201"/>
        <v>4.0930760087661E-2</v>
      </c>
    </row>
    <row r="6397" spans="2:7" x14ac:dyDescent="0.35">
      <c r="B6397" s="191">
        <v>45572</v>
      </c>
      <c r="C6397" s="72">
        <v>1093.97</v>
      </c>
      <c r="D6397" s="192">
        <f t="shared" si="200"/>
        <v>8.7990863489788609</v>
      </c>
      <c r="E6397">
        <v>-1.6806420591909621E-2</v>
      </c>
      <c r="F6397">
        <v>6394</v>
      </c>
      <c r="G6397">
        <f t="shared" ca="1" si="201"/>
        <v>4.0398648676373876E-2</v>
      </c>
    </row>
    <row r="6398" spans="2:7" x14ac:dyDescent="0.35">
      <c r="B6398" s="191">
        <v>42314</v>
      </c>
      <c r="C6398" s="72">
        <v>111.64</v>
      </c>
      <c r="D6398" s="192">
        <f t="shared" si="200"/>
        <v>3.6594323873121866</v>
      </c>
      <c r="E6398">
        <v>-1.6820783795684746E-2</v>
      </c>
      <c r="F6398">
        <v>6395</v>
      </c>
      <c r="G6398">
        <f t="shared" ca="1" si="201"/>
        <v>2.5869652105700549E-2</v>
      </c>
    </row>
    <row r="6399" spans="2:7" x14ac:dyDescent="0.35">
      <c r="B6399" s="191">
        <v>35914</v>
      </c>
      <c r="C6399" s="72">
        <v>23.96</v>
      </c>
      <c r="D6399" s="192">
        <f t="shared" si="200"/>
        <v>-0.9024549118593006</v>
      </c>
      <c r="E6399">
        <v>-1.6823963890028715E-2</v>
      </c>
      <c r="F6399">
        <v>6396</v>
      </c>
      <c r="G6399">
        <f t="shared" ca="1" si="201"/>
        <v>-2.3058093452677699E-2</v>
      </c>
    </row>
    <row r="6400" spans="2:7" x14ac:dyDescent="0.35">
      <c r="B6400" s="191">
        <v>43719</v>
      </c>
      <c r="C6400" s="72">
        <v>245.63</v>
      </c>
      <c r="D6400" s="192">
        <f t="shared" si="200"/>
        <v>2.0298507462686568</v>
      </c>
      <c r="E6400">
        <v>-1.6850784502081328E-2</v>
      </c>
      <c r="F6400">
        <v>6397</v>
      </c>
      <c r="G6400">
        <f t="shared" ca="1" si="201"/>
        <v>-1.813812111693542E-2</v>
      </c>
    </row>
    <row r="6401" spans="2:7" x14ac:dyDescent="0.35">
      <c r="B6401" s="191">
        <v>40745</v>
      </c>
      <c r="C6401" s="72">
        <v>81.069999999999993</v>
      </c>
      <c r="D6401" s="192">
        <f t="shared" si="200"/>
        <v>-0.92720334036726082</v>
      </c>
      <c r="E6401">
        <v>-1.68566577734659E-2</v>
      </c>
      <c r="F6401">
        <v>6398</v>
      </c>
      <c r="G6401">
        <f t="shared" ca="1" si="201"/>
        <v>-3.0486475662887626E-2</v>
      </c>
    </row>
    <row r="6402" spans="2:7" x14ac:dyDescent="0.35">
      <c r="B6402" s="191">
        <v>45484</v>
      </c>
      <c r="C6402" s="72">
        <v>1113.6500000000001</v>
      </c>
      <c r="D6402" s="192">
        <f t="shared" si="200"/>
        <v>0.47468153287957859</v>
      </c>
      <c r="E6402">
        <v>-1.6861619951445528E-2</v>
      </c>
      <c r="F6402">
        <v>6399</v>
      </c>
      <c r="G6402">
        <f t="shared" ca="1" si="201"/>
        <v>1.1649001249020458E-2</v>
      </c>
    </row>
    <row r="6403" spans="2:7" x14ac:dyDescent="0.35">
      <c r="B6403" s="191">
        <v>44841</v>
      </c>
      <c r="C6403" s="72">
        <v>755.18</v>
      </c>
      <c r="D6403" s="192">
        <f t="shared" si="200"/>
        <v>80.027896995708147</v>
      </c>
      <c r="E6403">
        <v>-1.6871924388783377E-2</v>
      </c>
      <c r="F6403">
        <v>6400</v>
      </c>
      <c r="G6403">
        <f t="shared" ca="1" si="201"/>
        <v>1.7454762852480394E-2</v>
      </c>
    </row>
    <row r="6404" spans="2:7" x14ac:dyDescent="0.35">
      <c r="B6404" s="191">
        <v>37111</v>
      </c>
      <c r="C6404" s="72">
        <v>9.32</v>
      </c>
      <c r="D6404" s="192">
        <f t="shared" ref="D6404:D6467" si="202">C6404/C6405-1</f>
        <v>-0.93042699313227828</v>
      </c>
      <c r="E6404">
        <v>-1.6877637130801704E-2</v>
      </c>
      <c r="F6404">
        <v>6401</v>
      </c>
      <c r="G6404">
        <f t="shared" ca="1" si="201"/>
        <v>1.3935358903255556E-2</v>
      </c>
    </row>
    <row r="6405" spans="2:7" x14ac:dyDescent="0.35">
      <c r="B6405" s="191">
        <v>42821</v>
      </c>
      <c r="C6405" s="72">
        <v>133.96</v>
      </c>
      <c r="D6405" s="192">
        <f t="shared" si="202"/>
        <v>5.0533212833258023</v>
      </c>
      <c r="E6405">
        <v>-1.6879495082929519E-2</v>
      </c>
      <c r="F6405">
        <v>6402</v>
      </c>
      <c r="G6405">
        <f t="shared" ref="G6405:G6468" ca="1" si="203">_xlfn.NORM.INV(RAND(),M$5,M$6)</f>
        <v>2.3422791194645558E-2</v>
      </c>
    </row>
    <row r="6406" spans="2:7" x14ac:dyDescent="0.35">
      <c r="B6406" s="191">
        <v>36273</v>
      </c>
      <c r="C6406" s="72">
        <v>22.13</v>
      </c>
      <c r="D6406" s="192">
        <f t="shared" si="202"/>
        <v>-9.4887525562372232E-2</v>
      </c>
      <c r="E6406">
        <v>-1.6881386050644265E-2</v>
      </c>
      <c r="F6406">
        <v>6403</v>
      </c>
      <c r="G6406">
        <f t="shared" ca="1" si="203"/>
        <v>-9.3171450007762582E-3</v>
      </c>
    </row>
    <row r="6407" spans="2:7" x14ac:dyDescent="0.35">
      <c r="B6407" s="191">
        <v>35674</v>
      </c>
      <c r="C6407" s="72">
        <v>24.45</v>
      </c>
      <c r="D6407" s="192">
        <f t="shared" si="202"/>
        <v>-0.88514116596984072</v>
      </c>
      <c r="E6407">
        <v>-1.6887816646562137E-2</v>
      </c>
      <c r="F6407">
        <v>6404</v>
      </c>
      <c r="G6407">
        <f t="shared" ca="1" si="203"/>
        <v>-2.5294882116657796E-2</v>
      </c>
    </row>
    <row r="6408" spans="2:7" x14ac:dyDescent="0.35">
      <c r="B6408" s="191">
        <v>43392</v>
      </c>
      <c r="C6408" s="72">
        <v>212.87</v>
      </c>
      <c r="D6408" s="192">
        <f t="shared" si="202"/>
        <v>4.3071553228621298</v>
      </c>
      <c r="E6408">
        <v>-1.6902969565418147E-2</v>
      </c>
      <c r="F6408">
        <v>6405</v>
      </c>
      <c r="G6408">
        <f t="shared" ca="1" si="203"/>
        <v>-1.7562622448579618E-3</v>
      </c>
    </row>
    <row r="6409" spans="2:7" x14ac:dyDescent="0.35">
      <c r="B6409" s="191">
        <v>39769</v>
      </c>
      <c r="C6409" s="72">
        <v>40.11</v>
      </c>
      <c r="D6409" s="192">
        <f t="shared" si="202"/>
        <v>-0.67587878787878786</v>
      </c>
      <c r="E6409">
        <v>-1.6911764705882293E-2</v>
      </c>
      <c r="F6409">
        <v>6406</v>
      </c>
      <c r="G6409">
        <f t="shared" ca="1" si="203"/>
        <v>6.5006296653254147E-4</v>
      </c>
    </row>
    <row r="6410" spans="2:7" x14ac:dyDescent="0.35">
      <c r="B6410" s="191">
        <v>42381</v>
      </c>
      <c r="C6410" s="72">
        <v>123.75</v>
      </c>
      <c r="D6410" s="192">
        <f t="shared" si="202"/>
        <v>4.4756637168141591</v>
      </c>
      <c r="E6410">
        <v>-1.6920877025738745E-2</v>
      </c>
      <c r="F6410">
        <v>6407</v>
      </c>
      <c r="G6410">
        <f t="shared" ca="1" si="203"/>
        <v>2.4733742365068572E-2</v>
      </c>
    </row>
    <row r="6411" spans="2:7" x14ac:dyDescent="0.35">
      <c r="B6411" s="191">
        <v>35823</v>
      </c>
      <c r="C6411" s="72">
        <v>22.6</v>
      </c>
      <c r="D6411" s="192">
        <f t="shared" si="202"/>
        <v>-0.82796681129633853</v>
      </c>
      <c r="E6411">
        <v>-1.6963897346672363E-2</v>
      </c>
      <c r="F6411">
        <v>6408</v>
      </c>
      <c r="G6411">
        <f t="shared" ca="1" si="203"/>
        <v>-3.3607150676366285E-2</v>
      </c>
    </row>
    <row r="6412" spans="2:7" x14ac:dyDescent="0.35">
      <c r="B6412" s="191">
        <v>41879</v>
      </c>
      <c r="C6412" s="72">
        <v>131.37</v>
      </c>
      <c r="D6412" s="192">
        <f t="shared" si="202"/>
        <v>5.6878519710378272E-2</v>
      </c>
      <c r="E6412">
        <v>-1.698593235558199E-2</v>
      </c>
      <c r="F6412">
        <v>6409</v>
      </c>
      <c r="G6412">
        <f t="shared" ca="1" si="203"/>
        <v>4.4662681221330741E-2</v>
      </c>
    </row>
    <row r="6413" spans="2:7" x14ac:dyDescent="0.35">
      <c r="B6413" s="191">
        <v>41306</v>
      </c>
      <c r="C6413" s="72">
        <v>124.3</v>
      </c>
      <c r="D6413" s="192">
        <f t="shared" si="202"/>
        <v>4.3762975778546709</v>
      </c>
      <c r="E6413">
        <v>-1.7002767892447701E-2</v>
      </c>
      <c r="F6413">
        <v>6410</v>
      </c>
      <c r="G6413">
        <f t="shared" ca="1" si="203"/>
        <v>-1.7044556667002452E-2</v>
      </c>
    </row>
    <row r="6414" spans="2:7" x14ac:dyDescent="0.35">
      <c r="B6414" s="191">
        <v>35614</v>
      </c>
      <c r="C6414" s="72">
        <v>23.12</v>
      </c>
      <c r="D6414" s="192">
        <f t="shared" si="202"/>
        <v>-0.80660811375993302</v>
      </c>
      <c r="E6414">
        <v>-1.7006802721088343E-2</v>
      </c>
      <c r="F6414">
        <v>6411</v>
      </c>
      <c r="G6414">
        <f t="shared" ca="1" si="203"/>
        <v>5.4418763282033629E-3</v>
      </c>
    </row>
    <row r="6415" spans="2:7" x14ac:dyDescent="0.35">
      <c r="B6415" s="191">
        <v>41667</v>
      </c>
      <c r="C6415" s="72">
        <v>119.55</v>
      </c>
      <c r="D6415" s="192">
        <f t="shared" si="202"/>
        <v>5.4691558441558437</v>
      </c>
      <c r="E6415">
        <v>-1.7020226936359184E-2</v>
      </c>
      <c r="F6415">
        <v>6412</v>
      </c>
      <c r="G6415">
        <f t="shared" ca="1" si="203"/>
        <v>1.460964042849406E-2</v>
      </c>
    </row>
    <row r="6416" spans="2:7" x14ac:dyDescent="0.35">
      <c r="B6416" s="191">
        <v>36935</v>
      </c>
      <c r="C6416" s="72">
        <v>18.48</v>
      </c>
      <c r="D6416" s="192">
        <f t="shared" si="202"/>
        <v>3.2979318054779272E-2</v>
      </c>
      <c r="E6416">
        <v>-1.7021276595744705E-2</v>
      </c>
      <c r="F6416">
        <v>6413</v>
      </c>
      <c r="G6416">
        <f t="shared" ca="1" si="203"/>
        <v>2.0516135455560549E-2</v>
      </c>
    </row>
    <row r="6417" spans="2:7" x14ac:dyDescent="0.35">
      <c r="B6417" s="191">
        <v>37917</v>
      </c>
      <c r="C6417" s="72">
        <v>17.89</v>
      </c>
      <c r="D6417" s="192">
        <f t="shared" si="202"/>
        <v>-0.92799935605908157</v>
      </c>
      <c r="E6417">
        <v>-1.7032967032966972E-2</v>
      </c>
      <c r="F6417">
        <v>6414</v>
      </c>
      <c r="G6417">
        <f t="shared" ca="1" si="203"/>
        <v>-1.4236816346822499E-3</v>
      </c>
    </row>
    <row r="6418" spans="2:7" x14ac:dyDescent="0.35">
      <c r="B6418" s="191">
        <v>43293</v>
      </c>
      <c r="C6418" s="72">
        <v>248.47</v>
      </c>
      <c r="D6418" s="192">
        <f t="shared" si="202"/>
        <v>9.5150232754972492</v>
      </c>
      <c r="E6418">
        <v>-1.7050399556926998E-2</v>
      </c>
      <c r="F6418">
        <v>6415</v>
      </c>
      <c r="G6418">
        <f t="shared" ca="1" si="203"/>
        <v>-1.5679462094459515E-2</v>
      </c>
    </row>
    <row r="6419" spans="2:7" x14ac:dyDescent="0.35">
      <c r="B6419" s="191">
        <v>38156</v>
      </c>
      <c r="C6419" s="72">
        <v>23.63</v>
      </c>
      <c r="D6419" s="192">
        <f t="shared" si="202"/>
        <v>0.70860448300795364</v>
      </c>
      <c r="E6419">
        <v>-1.705490848585689E-2</v>
      </c>
      <c r="F6419">
        <v>6416</v>
      </c>
      <c r="G6419">
        <f t="shared" ca="1" si="203"/>
        <v>-3.0566376449205615E-3</v>
      </c>
    </row>
    <row r="6420" spans="2:7" x14ac:dyDescent="0.35">
      <c r="B6420" s="191">
        <v>37428</v>
      </c>
      <c r="C6420" s="72">
        <v>13.83</v>
      </c>
      <c r="D6420" s="192">
        <f t="shared" si="202"/>
        <v>-0.84896800262094574</v>
      </c>
      <c r="E6420">
        <v>-1.7057569296375252E-2</v>
      </c>
      <c r="F6420">
        <v>6417</v>
      </c>
      <c r="G6420">
        <f t="shared" ca="1" si="203"/>
        <v>-7.3648845640469553E-3</v>
      </c>
    </row>
    <row r="6421" spans="2:7" x14ac:dyDescent="0.35">
      <c r="B6421" s="191">
        <v>40396</v>
      </c>
      <c r="C6421" s="72">
        <v>91.57</v>
      </c>
      <c r="D6421" s="192">
        <f t="shared" si="202"/>
        <v>5.6403190717911533</v>
      </c>
      <c r="E6421">
        <v>-1.7067410905968305E-2</v>
      </c>
      <c r="F6421">
        <v>6418</v>
      </c>
      <c r="G6421">
        <f t="shared" ca="1" si="203"/>
        <v>1.496504071401147E-2</v>
      </c>
    </row>
    <row r="6422" spans="2:7" x14ac:dyDescent="0.35">
      <c r="B6422" s="191">
        <v>35362</v>
      </c>
      <c r="C6422" s="72">
        <v>13.79</v>
      </c>
      <c r="D6422" s="192">
        <f t="shared" si="202"/>
        <v>-0.98564498667554967</v>
      </c>
      <c r="E6422">
        <v>-1.7106200997861754E-2</v>
      </c>
      <c r="F6422">
        <v>6419</v>
      </c>
      <c r="G6422">
        <f t="shared" ca="1" si="203"/>
        <v>-2.2523942216848735E-2</v>
      </c>
    </row>
    <row r="6423" spans="2:7" x14ac:dyDescent="0.35">
      <c r="B6423" s="191">
        <v>45607</v>
      </c>
      <c r="C6423" s="72">
        <v>960.64</v>
      </c>
      <c r="D6423" s="192">
        <f t="shared" si="202"/>
        <v>8.0014992503748132</v>
      </c>
      <c r="E6423">
        <v>-1.7117365992408207E-2</v>
      </c>
      <c r="F6423">
        <v>6420</v>
      </c>
      <c r="G6423">
        <f t="shared" ca="1" si="203"/>
        <v>-9.1985467965244733E-3</v>
      </c>
    </row>
    <row r="6424" spans="2:7" x14ac:dyDescent="0.35">
      <c r="B6424" s="191">
        <v>42488</v>
      </c>
      <c r="C6424" s="72">
        <v>106.72</v>
      </c>
      <c r="D6424" s="192">
        <f t="shared" si="202"/>
        <v>4.0292177191328937</v>
      </c>
      <c r="E6424">
        <v>-1.7130226561061002E-2</v>
      </c>
      <c r="F6424">
        <v>6421</v>
      </c>
      <c r="G6424">
        <f t="shared" ca="1" si="203"/>
        <v>-2.027472984472662E-2</v>
      </c>
    </row>
    <row r="6425" spans="2:7" x14ac:dyDescent="0.35">
      <c r="B6425" s="191">
        <v>35942</v>
      </c>
      <c r="C6425" s="72">
        <v>21.22</v>
      </c>
      <c r="D6425" s="192">
        <f t="shared" si="202"/>
        <v>-0.97970446176653436</v>
      </c>
      <c r="E6425">
        <v>-1.7137563686892121E-2</v>
      </c>
      <c r="F6425">
        <v>6422</v>
      </c>
      <c r="G6425">
        <f t="shared" ca="1" si="203"/>
        <v>9.4417370986037818E-3</v>
      </c>
    </row>
    <row r="6426" spans="2:7" x14ac:dyDescent="0.35">
      <c r="B6426" s="191">
        <v>45863</v>
      </c>
      <c r="C6426" s="72">
        <v>1045.55</v>
      </c>
      <c r="D6426" s="192">
        <f t="shared" si="202"/>
        <v>6.6051061972650569</v>
      </c>
      <c r="E6426">
        <v>-1.7155480353449937E-2</v>
      </c>
      <c r="F6426">
        <v>6423</v>
      </c>
      <c r="G6426">
        <f t="shared" ca="1" si="203"/>
        <v>1.9518546079936236E-2</v>
      </c>
    </row>
    <row r="6427" spans="2:7" x14ac:dyDescent="0.35">
      <c r="B6427" s="191">
        <v>41925</v>
      </c>
      <c r="C6427" s="72">
        <v>137.47999999999999</v>
      </c>
      <c r="D6427" s="192">
        <f t="shared" si="202"/>
        <v>-0.58430091920657967</v>
      </c>
      <c r="E6427">
        <v>-1.71575636259651E-2</v>
      </c>
      <c r="F6427">
        <v>6424</v>
      </c>
      <c r="G6427">
        <f t="shared" ca="1" si="203"/>
        <v>3.3731769504477612E-3</v>
      </c>
    </row>
    <row r="6428" spans="2:7" x14ac:dyDescent="0.35">
      <c r="B6428" s="191">
        <v>43894</v>
      </c>
      <c r="C6428" s="72">
        <v>330.72</v>
      </c>
      <c r="D6428" s="192">
        <f t="shared" si="202"/>
        <v>10.337675694206377</v>
      </c>
      <c r="E6428">
        <v>-1.7176820208023691E-2</v>
      </c>
      <c r="F6428">
        <v>6425</v>
      </c>
      <c r="G6428">
        <f t="shared" ca="1" si="203"/>
        <v>5.1071253558338942E-3</v>
      </c>
    </row>
    <row r="6429" spans="2:7" x14ac:dyDescent="0.35">
      <c r="B6429" s="191">
        <v>38288</v>
      </c>
      <c r="C6429" s="72">
        <v>29.17</v>
      </c>
      <c r="D6429" s="192">
        <f t="shared" si="202"/>
        <v>1.1260932944606412</v>
      </c>
      <c r="E6429">
        <v>-1.7183288409703401E-2</v>
      </c>
      <c r="F6429">
        <v>6426</v>
      </c>
      <c r="G6429">
        <f t="shared" ca="1" si="203"/>
        <v>-5.8319562583041776E-3</v>
      </c>
    </row>
    <row r="6430" spans="2:7" x14ac:dyDescent="0.35">
      <c r="B6430" s="191">
        <v>35474</v>
      </c>
      <c r="C6430" s="72">
        <v>13.72</v>
      </c>
      <c r="D6430" s="192">
        <f t="shared" si="202"/>
        <v>-0.87418615314076109</v>
      </c>
      <c r="E6430">
        <v>-1.7191977077363862E-2</v>
      </c>
      <c r="F6430">
        <v>6427</v>
      </c>
      <c r="G6430">
        <f t="shared" ca="1" si="203"/>
        <v>1.2813716285440044E-2</v>
      </c>
    </row>
    <row r="6431" spans="2:7" x14ac:dyDescent="0.35">
      <c r="B6431" s="191">
        <v>41176</v>
      </c>
      <c r="C6431" s="72">
        <v>109.05</v>
      </c>
      <c r="D6431" s="192">
        <f t="shared" si="202"/>
        <v>-6.2661165549252273E-2</v>
      </c>
      <c r="E6431">
        <v>-1.7213410237923554E-2</v>
      </c>
      <c r="F6431">
        <v>6428</v>
      </c>
      <c r="G6431">
        <f t="shared" ca="1" si="203"/>
        <v>1.9246210918014567E-2</v>
      </c>
    </row>
    <row r="6432" spans="2:7" x14ac:dyDescent="0.35">
      <c r="B6432" s="191">
        <v>42577</v>
      </c>
      <c r="C6432" s="72">
        <v>116.34</v>
      </c>
      <c r="D6432" s="192">
        <f t="shared" si="202"/>
        <v>0.46912488950625097</v>
      </c>
      <c r="E6432">
        <v>-1.723264064875818E-2</v>
      </c>
      <c r="F6432">
        <v>6429</v>
      </c>
      <c r="G6432">
        <f t="shared" ca="1" si="203"/>
        <v>-7.5830197036110946E-3</v>
      </c>
    </row>
    <row r="6433" spans="2:7" x14ac:dyDescent="0.35">
      <c r="B6433" s="191">
        <v>40710</v>
      </c>
      <c r="C6433" s="72">
        <v>79.19</v>
      </c>
      <c r="D6433" s="192">
        <f t="shared" si="202"/>
        <v>-0.5625345265716496</v>
      </c>
      <c r="E6433">
        <v>-1.7249937949863514E-2</v>
      </c>
      <c r="F6433">
        <v>6430</v>
      </c>
      <c r="G6433">
        <f t="shared" ca="1" si="203"/>
        <v>-2.0118900728154646E-2</v>
      </c>
    </row>
    <row r="6434" spans="2:7" x14ac:dyDescent="0.35">
      <c r="B6434" s="191">
        <v>43532</v>
      </c>
      <c r="C6434" s="72">
        <v>181.02</v>
      </c>
      <c r="D6434" s="192">
        <f t="shared" si="202"/>
        <v>0.63081081081081081</v>
      </c>
      <c r="E6434">
        <v>-1.7263843648208321E-2</v>
      </c>
      <c r="F6434">
        <v>6431</v>
      </c>
      <c r="G6434">
        <f t="shared" ca="1" si="203"/>
        <v>1.2900970406010584E-2</v>
      </c>
    </row>
    <row r="6435" spans="2:7" x14ac:dyDescent="0.35">
      <c r="B6435" s="191">
        <v>41351</v>
      </c>
      <c r="C6435" s="72">
        <v>111</v>
      </c>
      <c r="D6435" s="192">
        <f t="shared" si="202"/>
        <v>7.8658146964856233</v>
      </c>
      <c r="E6435">
        <v>-1.7264276228419639E-2</v>
      </c>
      <c r="F6435">
        <v>6432</v>
      </c>
      <c r="G6435">
        <f t="shared" ca="1" si="203"/>
        <v>-5.0866803114308756E-3</v>
      </c>
    </row>
    <row r="6436" spans="2:7" x14ac:dyDescent="0.35">
      <c r="B6436" s="191">
        <v>35388</v>
      </c>
      <c r="C6436" s="72">
        <v>12.52</v>
      </c>
      <c r="D6436" s="192">
        <f t="shared" si="202"/>
        <v>-0.79585847056905268</v>
      </c>
      <c r="E6436">
        <v>-1.7268445839874413E-2</v>
      </c>
      <c r="F6436">
        <v>6433</v>
      </c>
      <c r="G6436">
        <f t="shared" ca="1" si="203"/>
        <v>5.7001359439959581E-3</v>
      </c>
    </row>
    <row r="6437" spans="2:7" x14ac:dyDescent="0.35">
      <c r="B6437" s="191">
        <v>38841</v>
      </c>
      <c r="C6437" s="72">
        <v>61.33</v>
      </c>
      <c r="D6437" s="192">
        <f t="shared" si="202"/>
        <v>-0.16693833197500685</v>
      </c>
      <c r="E6437">
        <v>-1.7304919083480197E-2</v>
      </c>
      <c r="F6437">
        <v>6434</v>
      </c>
      <c r="G6437">
        <f t="shared" ca="1" si="203"/>
        <v>-8.6114715906718594E-3</v>
      </c>
    </row>
    <row r="6438" spans="2:7" x14ac:dyDescent="0.35">
      <c r="B6438" s="191">
        <v>39454</v>
      </c>
      <c r="C6438" s="72">
        <v>73.62</v>
      </c>
      <c r="D6438" s="192">
        <f t="shared" si="202"/>
        <v>-0.89498908810817746</v>
      </c>
      <c r="E6438">
        <v>-1.735184196476236E-2</v>
      </c>
      <c r="F6438">
        <v>6435</v>
      </c>
      <c r="G6438">
        <f t="shared" ca="1" si="203"/>
        <v>4.24539928699508E-3</v>
      </c>
    </row>
    <row r="6439" spans="2:7" x14ac:dyDescent="0.35">
      <c r="B6439" s="191">
        <v>44728</v>
      </c>
      <c r="C6439" s="72">
        <v>701.07</v>
      </c>
      <c r="D6439" s="192">
        <f t="shared" si="202"/>
        <v>4.6049728173968667</v>
      </c>
      <c r="E6439">
        <v>-1.7352302193566427E-2</v>
      </c>
      <c r="F6439">
        <v>6436</v>
      </c>
      <c r="G6439">
        <f t="shared" ca="1" si="203"/>
        <v>-2.8723847721799652E-2</v>
      </c>
    </row>
    <row r="6440" spans="2:7" x14ac:dyDescent="0.35">
      <c r="B6440" s="191">
        <v>42781</v>
      </c>
      <c r="C6440" s="72">
        <v>125.08</v>
      </c>
      <c r="D6440" s="192">
        <f t="shared" si="202"/>
        <v>-6.3071161048689151E-2</v>
      </c>
      <c r="E6440">
        <v>-1.7361929452431535E-2</v>
      </c>
      <c r="F6440">
        <v>6437</v>
      </c>
      <c r="G6440">
        <f t="shared" ca="1" si="203"/>
        <v>1.1032402179982316E-2</v>
      </c>
    </row>
    <row r="6441" spans="2:7" x14ac:dyDescent="0.35">
      <c r="B6441" s="191">
        <v>41985</v>
      </c>
      <c r="C6441" s="72">
        <v>133.5</v>
      </c>
      <c r="D6441" s="192">
        <f t="shared" si="202"/>
        <v>-0.87592936802973975</v>
      </c>
      <c r="E6441">
        <v>-1.7370822905932726E-2</v>
      </c>
      <c r="F6441">
        <v>6438</v>
      </c>
      <c r="G6441">
        <f t="shared" ca="1" si="203"/>
        <v>2.4396077966330355E-2</v>
      </c>
    </row>
    <row r="6442" spans="2:7" x14ac:dyDescent="0.35">
      <c r="B6442" s="191">
        <v>45820</v>
      </c>
      <c r="C6442" s="72">
        <v>1076</v>
      </c>
      <c r="D6442" s="192">
        <f t="shared" si="202"/>
        <v>7.4591194968553456</v>
      </c>
      <c r="E6442">
        <v>-1.737851930997325E-2</v>
      </c>
      <c r="F6442">
        <v>6439</v>
      </c>
      <c r="G6442">
        <f t="shared" ca="1" si="203"/>
        <v>1.7534397224233743E-2</v>
      </c>
    </row>
    <row r="6443" spans="2:7" x14ac:dyDescent="0.35">
      <c r="B6443" s="191">
        <v>42796</v>
      </c>
      <c r="C6443" s="72">
        <v>127.2</v>
      </c>
      <c r="D6443" s="192">
        <f t="shared" si="202"/>
        <v>-0.39188220108046079</v>
      </c>
      <c r="E6443">
        <v>-1.7381228273464555E-2</v>
      </c>
      <c r="F6443">
        <v>6440</v>
      </c>
      <c r="G6443">
        <f t="shared" ca="1" si="203"/>
        <v>2.5095264222813721E-2</v>
      </c>
    </row>
    <row r="6444" spans="2:7" x14ac:dyDescent="0.35">
      <c r="B6444" s="191">
        <v>43395</v>
      </c>
      <c r="C6444" s="72">
        <v>209.17</v>
      </c>
      <c r="D6444" s="192">
        <f t="shared" si="202"/>
        <v>0.71492990079527741</v>
      </c>
      <c r="E6444">
        <v>-1.7381500446281839E-2</v>
      </c>
      <c r="F6444">
        <v>6441</v>
      </c>
      <c r="G6444">
        <f t="shared" ca="1" si="203"/>
        <v>2.8262481894173734E-2</v>
      </c>
    </row>
    <row r="6445" spans="2:7" x14ac:dyDescent="0.35">
      <c r="B6445" s="191">
        <v>41414</v>
      </c>
      <c r="C6445" s="72">
        <v>121.97</v>
      </c>
      <c r="D6445" s="192">
        <f t="shared" si="202"/>
        <v>-0.84313952441580819</v>
      </c>
      <c r="E6445">
        <v>-1.7401111737694319E-2</v>
      </c>
      <c r="F6445">
        <v>6442</v>
      </c>
      <c r="G6445">
        <f t="shared" ca="1" si="203"/>
        <v>6.8393494412516383E-3</v>
      </c>
    </row>
    <row r="6446" spans="2:7" x14ac:dyDescent="0.35">
      <c r="B6446" s="191">
        <v>44764</v>
      </c>
      <c r="C6446" s="72">
        <v>777.57</v>
      </c>
      <c r="D6446" s="192">
        <f t="shared" si="202"/>
        <v>43.45797598627788</v>
      </c>
      <c r="E6446">
        <v>-1.7413281101914424E-2</v>
      </c>
      <c r="F6446">
        <v>6443</v>
      </c>
      <c r="G6446">
        <f t="shared" ca="1" si="203"/>
        <v>-1.5780354868651286E-2</v>
      </c>
    </row>
    <row r="6447" spans="2:7" x14ac:dyDescent="0.35">
      <c r="B6447" s="191">
        <v>35977</v>
      </c>
      <c r="C6447" s="72">
        <v>17.489999999999998</v>
      </c>
      <c r="D6447" s="192">
        <f t="shared" si="202"/>
        <v>-0.87341680538467104</v>
      </c>
      <c r="E6447">
        <v>-1.7415730337078772E-2</v>
      </c>
      <c r="F6447">
        <v>6444</v>
      </c>
      <c r="G6447">
        <f t="shared" ca="1" si="203"/>
        <v>-3.7214713523375499E-2</v>
      </c>
    </row>
    <row r="6448" spans="2:7" x14ac:dyDescent="0.35">
      <c r="B6448" s="191">
        <v>41981</v>
      </c>
      <c r="C6448" s="72">
        <v>138.16999999999999</v>
      </c>
      <c r="D6448" s="192">
        <f t="shared" si="202"/>
        <v>1.3793697261925262</v>
      </c>
      <c r="E6448">
        <v>-1.7422841701038361E-2</v>
      </c>
      <c r="F6448">
        <v>6445</v>
      </c>
      <c r="G6448">
        <f t="shared" ca="1" si="203"/>
        <v>3.6822097693852487E-2</v>
      </c>
    </row>
    <row r="6449" spans="2:7" x14ac:dyDescent="0.35">
      <c r="B6449" s="191">
        <v>38587</v>
      </c>
      <c r="C6449" s="72">
        <v>58.07</v>
      </c>
      <c r="D6449" s="192">
        <f t="shared" si="202"/>
        <v>3.2919438285291944</v>
      </c>
      <c r="E6449">
        <v>-1.742808798646367E-2</v>
      </c>
      <c r="F6449">
        <v>6446</v>
      </c>
      <c r="G6449">
        <f t="shared" ca="1" si="203"/>
        <v>3.3679153274330008E-3</v>
      </c>
    </row>
    <row r="6450" spans="2:7" x14ac:dyDescent="0.35">
      <c r="B6450" s="191">
        <v>37735</v>
      </c>
      <c r="C6450" s="72">
        <v>13.53</v>
      </c>
      <c r="D6450" s="192">
        <f t="shared" si="202"/>
        <v>0.20159857904085254</v>
      </c>
      <c r="E6450">
        <v>-1.7429193899782147E-2</v>
      </c>
      <c r="F6450">
        <v>6447</v>
      </c>
      <c r="G6450">
        <f t="shared" ca="1" si="203"/>
        <v>1.421383514158882E-2</v>
      </c>
    </row>
    <row r="6451" spans="2:7" x14ac:dyDescent="0.35">
      <c r="B6451" s="191">
        <v>37090</v>
      </c>
      <c r="C6451" s="72">
        <v>11.26</v>
      </c>
      <c r="D6451" s="192">
        <f t="shared" si="202"/>
        <v>-0.98590262040990073</v>
      </c>
      <c r="E6451">
        <v>-1.7452006980802848E-2</v>
      </c>
      <c r="F6451">
        <v>6448</v>
      </c>
      <c r="G6451">
        <f t="shared" ca="1" si="203"/>
        <v>-2.7716227197809851E-2</v>
      </c>
    </row>
    <row r="6452" spans="2:7" x14ac:dyDescent="0.35">
      <c r="B6452" s="191">
        <v>44431</v>
      </c>
      <c r="C6452" s="72">
        <v>798.73</v>
      </c>
      <c r="D6452" s="192">
        <f t="shared" si="202"/>
        <v>35.43841240875912</v>
      </c>
      <c r="E6452">
        <v>-1.7467678643917628E-2</v>
      </c>
      <c r="F6452">
        <v>6449</v>
      </c>
      <c r="G6452">
        <f t="shared" ca="1" si="203"/>
        <v>-1.0159059755663688E-2</v>
      </c>
    </row>
    <row r="6453" spans="2:7" x14ac:dyDescent="0.35">
      <c r="B6453" s="191">
        <v>36690</v>
      </c>
      <c r="C6453" s="72">
        <v>21.92</v>
      </c>
      <c r="D6453" s="192">
        <f t="shared" si="202"/>
        <v>-0.7866459022775939</v>
      </c>
      <c r="E6453">
        <v>-1.7480950246526072E-2</v>
      </c>
      <c r="F6453">
        <v>6450</v>
      </c>
      <c r="G6453">
        <f t="shared" ca="1" si="203"/>
        <v>-1.3494931391582973E-2</v>
      </c>
    </row>
    <row r="6454" spans="2:7" x14ac:dyDescent="0.35">
      <c r="B6454" s="191">
        <v>40969</v>
      </c>
      <c r="C6454" s="72">
        <v>102.74</v>
      </c>
      <c r="D6454" s="192">
        <f t="shared" si="202"/>
        <v>0.35576669305885456</v>
      </c>
      <c r="E6454">
        <v>-1.7500239074304313E-2</v>
      </c>
      <c r="F6454">
        <v>6451</v>
      </c>
      <c r="G6454">
        <f t="shared" ca="1" si="203"/>
        <v>1.9353316849171853E-2</v>
      </c>
    </row>
    <row r="6455" spans="2:7" x14ac:dyDescent="0.35">
      <c r="B6455" s="191">
        <v>40246</v>
      </c>
      <c r="C6455" s="72">
        <v>75.78</v>
      </c>
      <c r="D6455" s="192">
        <f t="shared" si="202"/>
        <v>0.42203039969975609</v>
      </c>
      <c r="E6455">
        <v>-1.7502917152858788E-2</v>
      </c>
      <c r="F6455">
        <v>6452</v>
      </c>
      <c r="G6455">
        <f t="shared" ca="1" si="203"/>
        <v>-7.0591714088311004E-3</v>
      </c>
    </row>
    <row r="6456" spans="2:7" x14ac:dyDescent="0.35">
      <c r="B6456" s="191">
        <v>39707</v>
      </c>
      <c r="C6456" s="72">
        <v>53.29</v>
      </c>
      <c r="D6456" s="192">
        <f t="shared" si="202"/>
        <v>-0.60408618127786029</v>
      </c>
      <c r="E6456">
        <v>-1.7514749262536933E-2</v>
      </c>
      <c r="F6456">
        <v>6453</v>
      </c>
      <c r="G6456">
        <f t="shared" ca="1" si="203"/>
        <v>-2.4466553304586067E-2</v>
      </c>
    </row>
    <row r="6457" spans="2:7" x14ac:dyDescent="0.35">
      <c r="B6457" s="191">
        <v>41968</v>
      </c>
      <c r="C6457" s="72">
        <v>134.6</v>
      </c>
      <c r="D6457" s="192">
        <f t="shared" si="202"/>
        <v>7.2830769230769228</v>
      </c>
      <c r="E6457">
        <v>-1.7518248175182549E-2</v>
      </c>
      <c r="F6457">
        <v>6454</v>
      </c>
      <c r="G6457">
        <f t="shared" ca="1" si="203"/>
        <v>2.7716136264723131E-2</v>
      </c>
    </row>
    <row r="6458" spans="2:7" x14ac:dyDescent="0.35">
      <c r="B6458" s="191">
        <v>37889</v>
      </c>
      <c r="C6458" s="72">
        <v>16.25</v>
      </c>
      <c r="D6458" s="192">
        <f t="shared" si="202"/>
        <v>-0.76969954648526073</v>
      </c>
      <c r="E6458">
        <v>-1.7533252720677073E-2</v>
      </c>
      <c r="F6458">
        <v>6455</v>
      </c>
      <c r="G6458">
        <f t="shared" ca="1" si="203"/>
        <v>-3.9621409504226691E-2</v>
      </c>
    </row>
    <row r="6459" spans="2:7" x14ac:dyDescent="0.35">
      <c r="B6459" s="191">
        <v>40134</v>
      </c>
      <c r="C6459" s="72">
        <v>70.56</v>
      </c>
      <c r="D6459" s="192">
        <f t="shared" si="202"/>
        <v>-0.43973320628870893</v>
      </c>
      <c r="E6459">
        <v>-1.754385964912264E-2</v>
      </c>
      <c r="F6459">
        <v>6456</v>
      </c>
      <c r="G6459">
        <f t="shared" ca="1" si="203"/>
        <v>-2.6074054965865429E-2</v>
      </c>
    </row>
    <row r="6460" spans="2:7" x14ac:dyDescent="0.35">
      <c r="B6460" s="191">
        <v>42622</v>
      </c>
      <c r="C6460" s="72">
        <v>125.94</v>
      </c>
      <c r="D6460" s="192">
        <f t="shared" si="202"/>
        <v>1.5012909632571994</v>
      </c>
      <c r="E6460">
        <v>-1.7552071144395054E-2</v>
      </c>
      <c r="F6460">
        <v>6457</v>
      </c>
      <c r="G6460">
        <f t="shared" ca="1" si="203"/>
        <v>1.264893410805258E-2</v>
      </c>
    </row>
    <row r="6461" spans="2:7" x14ac:dyDescent="0.35">
      <c r="B6461" s="191">
        <v>39122</v>
      </c>
      <c r="C6461" s="72">
        <v>50.35</v>
      </c>
      <c r="D6461" s="192">
        <f t="shared" si="202"/>
        <v>-0.12617146824019432</v>
      </c>
      <c r="E6461">
        <v>-1.7560975609756113E-2</v>
      </c>
      <c r="F6461">
        <v>6458</v>
      </c>
      <c r="G6461">
        <f t="shared" ca="1" si="203"/>
        <v>3.7375972782894666E-2</v>
      </c>
    </row>
    <row r="6462" spans="2:7" x14ac:dyDescent="0.35">
      <c r="B6462" s="191">
        <v>39414</v>
      </c>
      <c r="C6462" s="72">
        <v>57.62</v>
      </c>
      <c r="D6462" s="192">
        <f t="shared" si="202"/>
        <v>-7.1094631629856631E-2</v>
      </c>
      <c r="E6462">
        <v>-1.7561807331628376E-2</v>
      </c>
      <c r="F6462">
        <v>6459</v>
      </c>
      <c r="G6462">
        <f t="shared" ca="1" si="203"/>
        <v>9.913562185422109E-3</v>
      </c>
    </row>
    <row r="6463" spans="2:7" x14ac:dyDescent="0.35">
      <c r="B6463" s="191">
        <v>38946</v>
      </c>
      <c r="C6463" s="72">
        <v>62.03</v>
      </c>
      <c r="D6463" s="192">
        <f t="shared" si="202"/>
        <v>-0.1645791245791246</v>
      </c>
      <c r="E6463">
        <v>-1.7579980994615108E-2</v>
      </c>
      <c r="F6463">
        <v>6460</v>
      </c>
      <c r="G6463">
        <f t="shared" ca="1" si="203"/>
        <v>1.5960601562355764E-3</v>
      </c>
    </row>
    <row r="6464" spans="2:7" x14ac:dyDescent="0.35">
      <c r="B6464" s="191">
        <v>40856</v>
      </c>
      <c r="C6464" s="72">
        <v>74.25</v>
      </c>
      <c r="D6464" s="192">
        <f t="shared" si="202"/>
        <v>-0.369587366276108</v>
      </c>
      <c r="E6464">
        <v>-1.7597247949192929E-2</v>
      </c>
      <c r="F6464">
        <v>6461</v>
      </c>
      <c r="G6464">
        <f t="shared" ca="1" si="203"/>
        <v>1.5033592717823644E-2</v>
      </c>
    </row>
    <row r="6465" spans="2:7" x14ac:dyDescent="0.35">
      <c r="B6465" s="191">
        <v>41438</v>
      </c>
      <c r="C6465" s="72">
        <v>117.78</v>
      </c>
      <c r="D6465" s="192">
        <f t="shared" si="202"/>
        <v>8.1800467653936089</v>
      </c>
      <c r="E6465">
        <v>-1.7599466177329215E-2</v>
      </c>
      <c r="F6465">
        <v>6462</v>
      </c>
      <c r="G6465">
        <f t="shared" ca="1" si="203"/>
        <v>3.3615028074195655E-2</v>
      </c>
    </row>
    <row r="6466" spans="2:7" x14ac:dyDescent="0.35">
      <c r="B6466" s="191">
        <v>37026</v>
      </c>
      <c r="C6466" s="72">
        <v>12.83</v>
      </c>
      <c r="D6466" s="192">
        <f t="shared" si="202"/>
        <v>-0.78498407910172618</v>
      </c>
      <c r="E6466">
        <v>-1.7611026033690691E-2</v>
      </c>
      <c r="F6466">
        <v>6463</v>
      </c>
      <c r="G6466">
        <f t="shared" ca="1" si="203"/>
        <v>-4.536215546087995E-4</v>
      </c>
    </row>
    <row r="6467" spans="2:7" x14ac:dyDescent="0.35">
      <c r="B6467" s="191">
        <v>38834</v>
      </c>
      <c r="C6467" s="72">
        <v>59.67</v>
      </c>
      <c r="D6467" s="192">
        <f t="shared" si="202"/>
        <v>-0.93088150121626323</v>
      </c>
      <c r="E6467">
        <v>-1.7616068488640058E-2</v>
      </c>
      <c r="F6467">
        <v>6464</v>
      </c>
      <c r="G6467">
        <f t="shared" ca="1" si="203"/>
        <v>4.9710601200068059E-3</v>
      </c>
    </row>
    <row r="6468" spans="2:7" x14ac:dyDescent="0.35">
      <c r="B6468" s="191">
        <v>45222</v>
      </c>
      <c r="C6468" s="72">
        <v>863.3</v>
      </c>
      <c r="D6468" s="192">
        <f t="shared" ref="D6468:D6531" si="204">C6468/C6469-1</f>
        <v>5.0047297767267152</v>
      </c>
      <c r="E6468">
        <v>-1.7626509177391614E-2</v>
      </c>
      <c r="F6468">
        <v>6465</v>
      </c>
      <c r="G6468">
        <f t="shared" ca="1" si="203"/>
        <v>8.359693797820875E-3</v>
      </c>
    </row>
    <row r="6469" spans="2:7" x14ac:dyDescent="0.35">
      <c r="B6469" s="191">
        <v>41254</v>
      </c>
      <c r="C6469" s="72">
        <v>143.77000000000001</v>
      </c>
      <c r="D6469" s="192">
        <f t="shared" si="204"/>
        <v>4.7347427203829282</v>
      </c>
      <c r="E6469">
        <v>-1.7628971643320668E-2</v>
      </c>
      <c r="F6469">
        <v>6466</v>
      </c>
      <c r="G6469">
        <f t="shared" ref="G6469:G6532" ca="1" si="205">_xlfn.NORM.INV(RAND(),M$5,M$6)</f>
        <v>2.3078364103995386E-2</v>
      </c>
    </row>
    <row r="6470" spans="2:7" x14ac:dyDescent="0.35">
      <c r="B6470" s="191">
        <v>38105</v>
      </c>
      <c r="C6470" s="72">
        <v>25.07</v>
      </c>
      <c r="D6470" s="192">
        <f t="shared" si="204"/>
        <v>-0.80084207181442646</v>
      </c>
      <c r="E6470">
        <v>-1.7633228840125414E-2</v>
      </c>
      <c r="F6470">
        <v>6467</v>
      </c>
      <c r="G6470">
        <f t="shared" ca="1" si="205"/>
        <v>-3.6850891995857234E-2</v>
      </c>
    </row>
    <row r="6471" spans="2:7" x14ac:dyDescent="0.35">
      <c r="B6471" s="191">
        <v>42380</v>
      </c>
      <c r="C6471" s="72">
        <v>125.88</v>
      </c>
      <c r="D6471" s="192">
        <f t="shared" si="204"/>
        <v>-0.77433985264327843</v>
      </c>
      <c r="E6471">
        <v>-1.7636959575464295E-2</v>
      </c>
      <c r="F6471">
        <v>6468</v>
      </c>
      <c r="G6471">
        <f t="shared" ca="1" si="205"/>
        <v>3.566021532386706E-2</v>
      </c>
    </row>
    <row r="6472" spans="2:7" x14ac:dyDescent="0.35">
      <c r="B6472" s="191">
        <v>44218</v>
      </c>
      <c r="C6472" s="72">
        <v>557.83000000000004</v>
      </c>
      <c r="D6472" s="192">
        <f t="shared" si="204"/>
        <v>0.82775229357798175</v>
      </c>
      <c r="E6472">
        <v>-1.7645504974905357E-2</v>
      </c>
      <c r="F6472">
        <v>6469</v>
      </c>
      <c r="G6472">
        <f t="shared" ca="1" si="205"/>
        <v>7.3934651895132637E-3</v>
      </c>
    </row>
    <row r="6473" spans="2:7" x14ac:dyDescent="0.35">
      <c r="B6473" s="191">
        <v>43815</v>
      </c>
      <c r="C6473" s="72">
        <v>305.2</v>
      </c>
      <c r="D6473" s="192">
        <f t="shared" si="204"/>
        <v>1.5923723774738807</v>
      </c>
      <c r="E6473">
        <v>-1.7670346647783997E-2</v>
      </c>
      <c r="F6473">
        <v>6470</v>
      </c>
      <c r="G6473">
        <f t="shared" ca="1" si="205"/>
        <v>-5.3311655456665288E-2</v>
      </c>
    </row>
    <row r="6474" spans="2:7" x14ac:dyDescent="0.35">
      <c r="B6474" s="191">
        <v>41319</v>
      </c>
      <c r="C6474" s="72">
        <v>117.73</v>
      </c>
      <c r="D6474" s="192">
        <f t="shared" si="204"/>
        <v>-0.52355321732092275</v>
      </c>
      <c r="E6474">
        <v>-1.7688777638715014E-2</v>
      </c>
      <c r="F6474">
        <v>6471</v>
      </c>
      <c r="G6474">
        <f t="shared" ca="1" si="205"/>
        <v>-5.0984016053529778E-2</v>
      </c>
    </row>
    <row r="6475" spans="2:7" x14ac:dyDescent="0.35">
      <c r="B6475" s="191">
        <v>43682</v>
      </c>
      <c r="C6475" s="72">
        <v>247.1</v>
      </c>
      <c r="D6475" s="192">
        <f t="shared" si="204"/>
        <v>3.0455140798952192</v>
      </c>
      <c r="E6475">
        <v>-1.7690320015901428E-2</v>
      </c>
      <c r="F6475">
        <v>6472</v>
      </c>
      <c r="G6475">
        <f t="shared" ca="1" si="205"/>
        <v>-3.2347459068977749E-2</v>
      </c>
    </row>
    <row r="6476" spans="2:7" x14ac:dyDescent="0.35">
      <c r="B6476" s="191">
        <v>39484</v>
      </c>
      <c r="C6476" s="72">
        <v>61.08</v>
      </c>
      <c r="D6476" s="192">
        <f t="shared" si="204"/>
        <v>-0.15201999167013747</v>
      </c>
      <c r="E6476">
        <v>-1.7690575747828952E-2</v>
      </c>
      <c r="F6476">
        <v>6473</v>
      </c>
      <c r="G6476">
        <f t="shared" ca="1" si="205"/>
        <v>-1.4190762724684725E-2</v>
      </c>
    </row>
    <row r="6477" spans="2:7" x14ac:dyDescent="0.35">
      <c r="B6477" s="191">
        <v>40086</v>
      </c>
      <c r="C6477" s="72">
        <v>72.03</v>
      </c>
      <c r="D6477" s="192">
        <f t="shared" si="204"/>
        <v>4.6538461538461542</v>
      </c>
      <c r="E6477">
        <v>-1.7728078549024917E-2</v>
      </c>
      <c r="F6477">
        <v>6474</v>
      </c>
      <c r="G6477">
        <f t="shared" ca="1" si="205"/>
        <v>-1.1118012812457246E-2</v>
      </c>
    </row>
    <row r="6478" spans="2:7" x14ac:dyDescent="0.35">
      <c r="B6478" s="191">
        <v>35387</v>
      </c>
      <c r="C6478" s="72">
        <v>12.74</v>
      </c>
      <c r="D6478" s="192">
        <f t="shared" si="204"/>
        <v>-0.76516129032258062</v>
      </c>
      <c r="E6478">
        <v>-1.7733230531996935E-2</v>
      </c>
      <c r="F6478">
        <v>6475</v>
      </c>
      <c r="G6478">
        <f t="shared" ca="1" si="205"/>
        <v>1.969055540309558E-2</v>
      </c>
    </row>
    <row r="6479" spans="2:7" x14ac:dyDescent="0.35">
      <c r="B6479" s="191">
        <v>39714</v>
      </c>
      <c r="C6479" s="72">
        <v>54.25</v>
      </c>
      <c r="D6479" s="192">
        <f t="shared" si="204"/>
        <v>3.9006323396567302</v>
      </c>
      <c r="E6479">
        <v>-1.7743979721165926E-2</v>
      </c>
      <c r="F6479">
        <v>6476</v>
      </c>
      <c r="G6479">
        <f t="shared" ca="1" si="205"/>
        <v>3.6075965561429307E-2</v>
      </c>
    </row>
    <row r="6480" spans="2:7" x14ac:dyDescent="0.35">
      <c r="B6480" s="191">
        <v>35396</v>
      </c>
      <c r="C6480" s="72">
        <v>11.07</v>
      </c>
      <c r="D6480" s="192">
        <f t="shared" si="204"/>
        <v>-0.99045541549550797</v>
      </c>
      <c r="E6480">
        <v>-1.7746228926353136E-2</v>
      </c>
      <c r="F6480">
        <v>6477</v>
      </c>
      <c r="G6480">
        <f t="shared" ca="1" si="205"/>
        <v>1.0029711635787234E-2</v>
      </c>
    </row>
    <row r="6481" spans="2:7" x14ac:dyDescent="0.35">
      <c r="B6481" s="191">
        <v>45512</v>
      </c>
      <c r="C6481" s="72">
        <v>1159.82</v>
      </c>
      <c r="D6481" s="192">
        <f t="shared" si="204"/>
        <v>26.238609675904179</v>
      </c>
      <c r="E6481">
        <v>-1.7750978166974352E-2</v>
      </c>
      <c r="F6481">
        <v>6478</v>
      </c>
      <c r="G6481">
        <f t="shared" ca="1" si="205"/>
        <v>-3.1990423013993824E-2</v>
      </c>
    </row>
    <row r="6482" spans="2:7" x14ac:dyDescent="0.35">
      <c r="B6482" s="191">
        <v>39877</v>
      </c>
      <c r="C6482" s="72">
        <v>42.58</v>
      </c>
      <c r="D6482" s="192">
        <f t="shared" si="204"/>
        <v>2.5074135090609553</v>
      </c>
      <c r="E6482">
        <v>-1.7762399077278057E-2</v>
      </c>
      <c r="F6482">
        <v>6479</v>
      </c>
      <c r="G6482">
        <f t="shared" ca="1" si="205"/>
        <v>2.7588400969977826E-2</v>
      </c>
    </row>
    <row r="6483" spans="2:7" x14ac:dyDescent="0.35">
      <c r="B6483" s="191">
        <v>37677</v>
      </c>
      <c r="C6483" s="72">
        <v>12.14</v>
      </c>
      <c r="D6483" s="192">
        <f t="shared" si="204"/>
        <v>-0.93966502658913575</v>
      </c>
      <c r="E6483">
        <v>-1.7799352750809017E-2</v>
      </c>
      <c r="F6483">
        <v>6480</v>
      </c>
      <c r="G6483">
        <f t="shared" ca="1" si="205"/>
        <v>-6.9323506425681717E-3</v>
      </c>
    </row>
    <row r="6484" spans="2:7" x14ac:dyDescent="0.35">
      <c r="B6484" s="191">
        <v>43437</v>
      </c>
      <c r="C6484" s="72">
        <v>201.21</v>
      </c>
      <c r="D6484" s="192">
        <f t="shared" si="204"/>
        <v>2.2307321772639694</v>
      </c>
      <c r="E6484">
        <v>-1.7817045787366981E-2</v>
      </c>
      <c r="F6484">
        <v>6481</v>
      </c>
      <c r="G6484">
        <f t="shared" ca="1" si="205"/>
        <v>4.8522173314040533E-3</v>
      </c>
    </row>
    <row r="6485" spans="2:7" x14ac:dyDescent="0.35">
      <c r="B6485" s="191">
        <v>39268</v>
      </c>
      <c r="C6485" s="72">
        <v>62.28</v>
      </c>
      <c r="D6485" s="192">
        <f t="shared" si="204"/>
        <v>0.79377880184331806</v>
      </c>
      <c r="E6485">
        <v>-1.7820533038952813E-2</v>
      </c>
      <c r="F6485">
        <v>6482</v>
      </c>
      <c r="G6485">
        <f t="shared" ca="1" si="205"/>
        <v>-1.8174274060247238E-2</v>
      </c>
    </row>
    <row r="6486" spans="2:7" x14ac:dyDescent="0.35">
      <c r="B6486" s="191">
        <v>38363</v>
      </c>
      <c r="C6486" s="72">
        <v>34.72</v>
      </c>
      <c r="D6486" s="192">
        <f t="shared" si="204"/>
        <v>-0.82102170214959536</v>
      </c>
      <c r="E6486">
        <v>-1.7821782178217949E-2</v>
      </c>
      <c r="F6486">
        <v>6483</v>
      </c>
      <c r="G6486">
        <f t="shared" ca="1" si="205"/>
        <v>-8.5058127742378541E-3</v>
      </c>
    </row>
    <row r="6487" spans="2:7" x14ac:dyDescent="0.35">
      <c r="B6487" s="191">
        <v>43490</v>
      </c>
      <c r="C6487" s="72">
        <v>193.99</v>
      </c>
      <c r="D6487" s="192">
        <f t="shared" si="204"/>
        <v>2.3872882835690588</v>
      </c>
      <c r="E6487">
        <v>-1.7821882436332204E-2</v>
      </c>
      <c r="F6487">
        <v>6484</v>
      </c>
      <c r="G6487">
        <f t="shared" ca="1" si="205"/>
        <v>-1.9716852720305357E-2</v>
      </c>
    </row>
    <row r="6488" spans="2:7" x14ac:dyDescent="0.35">
      <c r="B6488" s="191">
        <v>38576</v>
      </c>
      <c r="C6488" s="72">
        <v>57.27</v>
      </c>
      <c r="D6488" s="192">
        <f t="shared" si="204"/>
        <v>0.53005610472882725</v>
      </c>
      <c r="E6488">
        <v>-1.7835705710855798E-2</v>
      </c>
      <c r="F6488">
        <v>6485</v>
      </c>
      <c r="G6488">
        <f t="shared" ca="1" si="205"/>
        <v>-1.8658496716448258E-3</v>
      </c>
    </row>
    <row r="6489" spans="2:7" x14ac:dyDescent="0.35">
      <c r="B6489" s="191">
        <v>38469</v>
      </c>
      <c r="C6489" s="72">
        <v>37.43</v>
      </c>
      <c r="D6489" s="192">
        <f t="shared" si="204"/>
        <v>-0.96183805387328969</v>
      </c>
      <c r="E6489">
        <v>-1.7843085804250869E-2</v>
      </c>
      <c r="F6489">
        <v>6486</v>
      </c>
      <c r="G6489">
        <f t="shared" ca="1" si="205"/>
        <v>3.4097752517453801E-3</v>
      </c>
    </row>
    <row r="6490" spans="2:7" x14ac:dyDescent="0.35">
      <c r="B6490" s="191">
        <v>45589</v>
      </c>
      <c r="C6490" s="72">
        <v>980.82</v>
      </c>
      <c r="D6490" s="192">
        <f t="shared" si="204"/>
        <v>58.407631738340399</v>
      </c>
      <c r="E6490">
        <v>-1.7844268204758373E-2</v>
      </c>
      <c r="F6490">
        <v>6487</v>
      </c>
      <c r="G6490">
        <f t="shared" ca="1" si="205"/>
        <v>1.8330225761857603E-2</v>
      </c>
    </row>
    <row r="6491" spans="2:7" x14ac:dyDescent="0.35">
      <c r="B6491" s="191">
        <v>36055</v>
      </c>
      <c r="C6491" s="72">
        <v>16.510000000000002</v>
      </c>
      <c r="D6491" s="192">
        <f t="shared" si="204"/>
        <v>-0.93531324687536732</v>
      </c>
      <c r="E6491">
        <v>-1.7846519928613747E-2</v>
      </c>
      <c r="F6491">
        <v>6488</v>
      </c>
      <c r="G6491">
        <f t="shared" ca="1" si="205"/>
        <v>-1.7359659429010552E-2</v>
      </c>
    </row>
    <row r="6492" spans="2:7" x14ac:dyDescent="0.35">
      <c r="B6492" s="191">
        <v>43075</v>
      </c>
      <c r="C6492" s="72">
        <v>255.23</v>
      </c>
      <c r="D6492" s="192">
        <f t="shared" si="204"/>
        <v>22.202727272727273</v>
      </c>
      <c r="E6492">
        <v>-1.7855081386847327E-2</v>
      </c>
      <c r="F6492">
        <v>6489</v>
      </c>
      <c r="G6492">
        <f t="shared" ca="1" si="205"/>
        <v>-1.8361630316273657E-2</v>
      </c>
    </row>
    <row r="6493" spans="2:7" x14ac:dyDescent="0.35">
      <c r="B6493" s="191">
        <v>37512</v>
      </c>
      <c r="C6493" s="72">
        <v>11</v>
      </c>
      <c r="D6493" s="192">
        <f t="shared" si="204"/>
        <v>-0.94981980749053418</v>
      </c>
      <c r="E6493">
        <v>-1.7857142857142794E-2</v>
      </c>
      <c r="F6493">
        <v>6490</v>
      </c>
      <c r="G6493">
        <f t="shared" ca="1" si="205"/>
        <v>-2.4286602853525491E-2</v>
      </c>
    </row>
    <row r="6494" spans="2:7" x14ac:dyDescent="0.35">
      <c r="B6494" s="191">
        <v>43049</v>
      </c>
      <c r="C6494" s="72">
        <v>219.21</v>
      </c>
      <c r="D6494" s="192">
        <f t="shared" si="204"/>
        <v>20.037428023032632</v>
      </c>
      <c r="E6494">
        <v>-1.7876344086021456E-2</v>
      </c>
      <c r="F6494">
        <v>6491</v>
      </c>
      <c r="G6494">
        <f t="shared" ca="1" si="205"/>
        <v>-3.1026747256949747E-2</v>
      </c>
    </row>
    <row r="6495" spans="2:7" x14ac:dyDescent="0.35">
      <c r="B6495" s="191">
        <v>36829</v>
      </c>
      <c r="C6495" s="72">
        <v>10.42</v>
      </c>
      <c r="D6495" s="192">
        <f t="shared" si="204"/>
        <v>-0.75940891249134146</v>
      </c>
      <c r="E6495">
        <v>-1.7907634307257281E-2</v>
      </c>
      <c r="F6495">
        <v>6492</v>
      </c>
      <c r="G6495">
        <f t="shared" ca="1" si="205"/>
        <v>-4.5496672893713459E-2</v>
      </c>
    </row>
    <row r="6496" spans="2:7" x14ac:dyDescent="0.35">
      <c r="B6496" s="191">
        <v>39794</v>
      </c>
      <c r="C6496" s="72">
        <v>43.31</v>
      </c>
      <c r="D6496" s="192">
        <f t="shared" si="204"/>
        <v>1.5491465567981169</v>
      </c>
      <c r="E6496">
        <v>-1.7913832199546453E-2</v>
      </c>
      <c r="F6496">
        <v>6493</v>
      </c>
      <c r="G6496">
        <f t="shared" ca="1" si="205"/>
        <v>2.3564069305949946E-2</v>
      </c>
    </row>
    <row r="6497" spans="2:7" x14ac:dyDescent="0.35">
      <c r="B6497" s="191">
        <v>36122</v>
      </c>
      <c r="C6497" s="72">
        <v>16.989999999999998</v>
      </c>
      <c r="D6497" s="192">
        <f t="shared" si="204"/>
        <v>0.55159817351598162</v>
      </c>
      <c r="E6497">
        <v>-1.7919075144508856E-2</v>
      </c>
      <c r="F6497">
        <v>6494</v>
      </c>
      <c r="G6497">
        <f t="shared" ca="1" si="205"/>
        <v>-1.4520039521770037E-2</v>
      </c>
    </row>
    <row r="6498" spans="2:7" x14ac:dyDescent="0.35">
      <c r="B6498" s="191">
        <v>37414</v>
      </c>
      <c r="C6498" s="72">
        <v>10.95</v>
      </c>
      <c r="D6498" s="192">
        <f t="shared" si="204"/>
        <v>-0.5237059591126576</v>
      </c>
      <c r="E6498">
        <v>-1.7937219730941756E-2</v>
      </c>
      <c r="F6498">
        <v>6495</v>
      </c>
      <c r="G6498">
        <f t="shared" ca="1" si="205"/>
        <v>-4.3595152605142296E-2</v>
      </c>
    </row>
    <row r="6499" spans="2:7" x14ac:dyDescent="0.35">
      <c r="B6499" s="191">
        <v>35822</v>
      </c>
      <c r="C6499" s="72">
        <v>22.99</v>
      </c>
      <c r="D6499" s="192">
        <f t="shared" si="204"/>
        <v>-0.98028352615284342</v>
      </c>
      <c r="E6499">
        <v>-1.7941050832977479E-2</v>
      </c>
      <c r="F6499">
        <v>6496</v>
      </c>
      <c r="G6499">
        <f t="shared" ca="1" si="205"/>
        <v>5.8008366634908414E-3</v>
      </c>
    </row>
    <row r="6500" spans="2:7" x14ac:dyDescent="0.35">
      <c r="B6500" s="191">
        <v>46031</v>
      </c>
      <c r="C6500" s="72">
        <v>1166.03</v>
      </c>
      <c r="D6500" s="192">
        <f t="shared" si="204"/>
        <v>7.4348234953703702</v>
      </c>
      <c r="E6500">
        <v>-1.7955952330820701E-2</v>
      </c>
      <c r="F6500">
        <v>6497</v>
      </c>
      <c r="G6500">
        <f t="shared" ca="1" si="205"/>
        <v>-1.6361609451964874E-2</v>
      </c>
    </row>
    <row r="6501" spans="2:7" x14ac:dyDescent="0.35">
      <c r="B6501" s="191">
        <v>42922</v>
      </c>
      <c r="C6501" s="72">
        <v>138.24</v>
      </c>
      <c r="D6501" s="192">
        <f t="shared" si="204"/>
        <v>9.5446224256292922</v>
      </c>
      <c r="E6501">
        <v>-1.7972579384812115E-2</v>
      </c>
      <c r="F6501">
        <v>6498</v>
      </c>
      <c r="G6501">
        <f t="shared" ca="1" si="205"/>
        <v>2.1932540408872107E-3</v>
      </c>
    </row>
    <row r="6502" spans="2:7" x14ac:dyDescent="0.35">
      <c r="B6502" s="191">
        <v>35555</v>
      </c>
      <c r="C6502" s="72">
        <v>13.11</v>
      </c>
      <c r="D6502" s="192">
        <f t="shared" si="204"/>
        <v>-0.84101382488479259</v>
      </c>
      <c r="E6502">
        <v>-1.7977528089887618E-2</v>
      </c>
      <c r="F6502">
        <v>6499</v>
      </c>
      <c r="G6502">
        <f t="shared" ca="1" si="205"/>
        <v>-2.3180459706851425E-2</v>
      </c>
    </row>
    <row r="6503" spans="2:7" x14ac:dyDescent="0.35">
      <c r="B6503" s="191">
        <v>40744</v>
      </c>
      <c r="C6503" s="72">
        <v>82.46</v>
      </c>
      <c r="D6503" s="192">
        <f t="shared" si="204"/>
        <v>3.7227949599083612</v>
      </c>
      <c r="E6503">
        <v>-1.7982612837918355E-2</v>
      </c>
      <c r="F6503">
        <v>6500</v>
      </c>
      <c r="G6503">
        <f t="shared" ca="1" si="205"/>
        <v>-3.1734144034136304E-2</v>
      </c>
    </row>
    <row r="6504" spans="2:7" x14ac:dyDescent="0.35">
      <c r="B6504" s="191">
        <v>37946</v>
      </c>
      <c r="C6504" s="72">
        <v>17.46</v>
      </c>
      <c r="D6504" s="192">
        <f t="shared" si="204"/>
        <v>-0.85250886974151041</v>
      </c>
      <c r="E6504">
        <v>-1.7997750281214864E-2</v>
      </c>
      <c r="F6504">
        <v>6501</v>
      </c>
      <c r="G6504">
        <f t="shared" ca="1" si="205"/>
        <v>2.2268572224345851E-2</v>
      </c>
    </row>
    <row r="6505" spans="2:7" x14ac:dyDescent="0.35">
      <c r="B6505" s="191">
        <v>42307</v>
      </c>
      <c r="C6505" s="72">
        <v>118.38</v>
      </c>
      <c r="D6505" s="192">
        <f t="shared" si="204"/>
        <v>0.43839611178614812</v>
      </c>
      <c r="E6505">
        <v>-1.8000829531314877E-2</v>
      </c>
      <c r="F6505">
        <v>6502</v>
      </c>
      <c r="G6505">
        <f t="shared" ca="1" si="205"/>
        <v>-1.0598097364857124E-3</v>
      </c>
    </row>
    <row r="6506" spans="2:7" x14ac:dyDescent="0.35">
      <c r="B6506" s="191">
        <v>40662</v>
      </c>
      <c r="C6506" s="72">
        <v>82.3</v>
      </c>
      <c r="D6506" s="192">
        <f t="shared" si="204"/>
        <v>-0.67442044465543161</v>
      </c>
      <c r="E6506">
        <v>-1.8016943085550685E-2</v>
      </c>
      <c r="F6506">
        <v>6503</v>
      </c>
      <c r="G6506">
        <f t="shared" ca="1" si="205"/>
        <v>-1.4704498450315144E-2</v>
      </c>
    </row>
    <row r="6507" spans="2:7" x14ac:dyDescent="0.35">
      <c r="B6507" s="191">
        <v>43292</v>
      </c>
      <c r="C6507" s="72">
        <v>252.78</v>
      </c>
      <c r="D6507" s="192">
        <f t="shared" si="204"/>
        <v>18.340474368783472</v>
      </c>
      <c r="E6507">
        <v>-1.8025017481159256E-2</v>
      </c>
      <c r="F6507">
        <v>6504</v>
      </c>
      <c r="G6507">
        <f t="shared" ca="1" si="205"/>
        <v>-3.0606783729837043E-2</v>
      </c>
    </row>
    <row r="6508" spans="2:7" x14ac:dyDescent="0.35">
      <c r="B6508" s="191">
        <v>37022</v>
      </c>
      <c r="C6508" s="72">
        <v>13.07</v>
      </c>
      <c r="D6508" s="192">
        <f t="shared" si="204"/>
        <v>-0.3682938617689705</v>
      </c>
      <c r="E6508">
        <v>-1.8031555221637907E-2</v>
      </c>
      <c r="F6508">
        <v>6505</v>
      </c>
      <c r="G6508">
        <f t="shared" ca="1" si="205"/>
        <v>1.560086196497199E-2</v>
      </c>
    </row>
    <row r="6509" spans="2:7" x14ac:dyDescent="0.35">
      <c r="B6509" s="191">
        <v>35752</v>
      </c>
      <c r="C6509" s="72">
        <v>20.69</v>
      </c>
      <c r="D6509" s="192">
        <f t="shared" si="204"/>
        <v>-0.98206857103237888</v>
      </c>
      <c r="E6509">
        <v>-1.8035121025154255E-2</v>
      </c>
      <c r="F6509">
        <v>6506</v>
      </c>
      <c r="G6509">
        <f t="shared" ca="1" si="205"/>
        <v>2.1627286376544517E-2</v>
      </c>
    </row>
    <row r="6510" spans="2:7" x14ac:dyDescent="0.35">
      <c r="B6510" s="191">
        <v>46043</v>
      </c>
      <c r="C6510" s="72">
        <v>1153.8399999999999</v>
      </c>
      <c r="D6510" s="192">
        <f t="shared" si="204"/>
        <v>9.7194351542177628</v>
      </c>
      <c r="E6510">
        <v>-1.8058652324136615E-2</v>
      </c>
      <c r="F6510">
        <v>6507</v>
      </c>
      <c r="G6510">
        <f t="shared" ca="1" si="205"/>
        <v>-9.0435630304085048E-3</v>
      </c>
    </row>
    <row r="6511" spans="2:7" x14ac:dyDescent="0.35">
      <c r="B6511" s="191">
        <v>42726</v>
      </c>
      <c r="C6511" s="72">
        <v>107.64</v>
      </c>
      <c r="D6511" s="192">
        <f t="shared" si="204"/>
        <v>-0.90309686712279436</v>
      </c>
      <c r="E6511">
        <v>-1.8062397372742289E-2</v>
      </c>
      <c r="F6511">
        <v>6508</v>
      </c>
      <c r="G6511">
        <f t="shared" ca="1" si="205"/>
        <v>-3.5336165252288151E-2</v>
      </c>
    </row>
    <row r="6512" spans="2:7" x14ac:dyDescent="0.35">
      <c r="B6512" s="191">
        <v>45797</v>
      </c>
      <c r="C6512" s="72">
        <v>1110.8</v>
      </c>
      <c r="D6512" s="192">
        <f t="shared" si="204"/>
        <v>9.2975804208769812</v>
      </c>
      <c r="E6512">
        <v>-1.8094707717874581E-2</v>
      </c>
      <c r="F6512">
        <v>6509</v>
      </c>
      <c r="G6512">
        <f t="shared" ca="1" si="205"/>
        <v>-3.0961322013347485E-3</v>
      </c>
    </row>
    <row r="6513" spans="2:7" x14ac:dyDescent="0.35">
      <c r="B6513" s="191">
        <v>41172</v>
      </c>
      <c r="C6513" s="72">
        <v>107.87</v>
      </c>
      <c r="D6513" s="192">
        <f t="shared" si="204"/>
        <v>6.9667651403249637</v>
      </c>
      <c r="E6513">
        <v>-1.8113963225923846E-2</v>
      </c>
      <c r="F6513">
        <v>6510</v>
      </c>
      <c r="G6513">
        <f t="shared" ca="1" si="205"/>
        <v>-1.1368060536894816E-2</v>
      </c>
    </row>
    <row r="6514" spans="2:7" x14ac:dyDescent="0.35">
      <c r="B6514" s="191">
        <v>35363</v>
      </c>
      <c r="C6514" s="72">
        <v>13.54</v>
      </c>
      <c r="D6514" s="192">
        <f t="shared" si="204"/>
        <v>-0.13757961783439487</v>
      </c>
      <c r="E6514">
        <v>-1.8129079042784602E-2</v>
      </c>
      <c r="F6514">
        <v>6511</v>
      </c>
      <c r="G6514">
        <f t="shared" ca="1" si="205"/>
        <v>-3.5079533190304289E-2</v>
      </c>
    </row>
    <row r="6515" spans="2:7" x14ac:dyDescent="0.35">
      <c r="B6515" s="191">
        <v>35072</v>
      </c>
      <c r="C6515" s="72">
        <v>15.7</v>
      </c>
      <c r="D6515" s="192">
        <f t="shared" si="204"/>
        <v>-0.50829940494832448</v>
      </c>
      <c r="E6515">
        <v>-1.8136335209505972E-2</v>
      </c>
      <c r="F6515">
        <v>6512</v>
      </c>
      <c r="G6515">
        <f t="shared" ca="1" si="205"/>
        <v>3.6445004451702165E-2</v>
      </c>
    </row>
    <row r="6516" spans="2:7" x14ac:dyDescent="0.35">
      <c r="B6516" s="191">
        <v>36424</v>
      </c>
      <c r="C6516" s="72">
        <v>31.93</v>
      </c>
      <c r="D6516" s="192">
        <f t="shared" si="204"/>
        <v>-0.59826371414192248</v>
      </c>
      <c r="E6516">
        <v>-1.8142681426814411E-2</v>
      </c>
      <c r="F6516">
        <v>6513</v>
      </c>
      <c r="G6516">
        <f t="shared" ca="1" si="205"/>
        <v>-1.4162825455275774E-2</v>
      </c>
    </row>
    <row r="6517" spans="2:7" x14ac:dyDescent="0.35">
      <c r="B6517" s="191">
        <v>40619</v>
      </c>
      <c r="C6517" s="72">
        <v>79.48</v>
      </c>
      <c r="D6517" s="192">
        <f t="shared" si="204"/>
        <v>-9.6715535856347179E-2</v>
      </c>
      <c r="E6517">
        <v>-1.8159357628165562E-2</v>
      </c>
      <c r="F6517">
        <v>6514</v>
      </c>
      <c r="G6517">
        <f t="shared" ca="1" si="205"/>
        <v>2.875114085245779E-2</v>
      </c>
    </row>
    <row r="6518" spans="2:7" x14ac:dyDescent="0.35">
      <c r="B6518" s="191">
        <v>41061</v>
      </c>
      <c r="C6518" s="72">
        <v>87.99</v>
      </c>
      <c r="D6518" s="192">
        <f t="shared" si="204"/>
        <v>-0.64487226056423297</v>
      </c>
      <c r="E6518">
        <v>-1.8187904485606032E-2</v>
      </c>
      <c r="F6518">
        <v>6515</v>
      </c>
      <c r="G6518">
        <f t="shared" ca="1" si="205"/>
        <v>-4.3986071337504375E-3</v>
      </c>
    </row>
    <row r="6519" spans="2:7" x14ac:dyDescent="0.35">
      <c r="B6519" s="191">
        <v>43283</v>
      </c>
      <c r="C6519" s="72">
        <v>247.77</v>
      </c>
      <c r="D6519" s="192">
        <f t="shared" si="204"/>
        <v>-0.7884007720293098</v>
      </c>
      <c r="E6519">
        <v>-1.818830242510705E-2</v>
      </c>
      <c r="F6519">
        <v>6516</v>
      </c>
      <c r="G6519">
        <f t="shared" ca="1" si="205"/>
        <v>-1.495245802454402E-2</v>
      </c>
    </row>
    <row r="6520" spans="2:7" x14ac:dyDescent="0.35">
      <c r="B6520" s="191">
        <v>45560</v>
      </c>
      <c r="C6520" s="72">
        <v>1170.94</v>
      </c>
      <c r="D6520" s="192">
        <f t="shared" si="204"/>
        <v>3.6929581980682142</v>
      </c>
      <c r="E6520">
        <v>-1.8194928897236395E-2</v>
      </c>
      <c r="F6520">
        <v>6517</v>
      </c>
      <c r="G6520">
        <f t="shared" ca="1" si="205"/>
        <v>-4.9798367859580153E-2</v>
      </c>
    </row>
    <row r="6521" spans="2:7" x14ac:dyDescent="0.35">
      <c r="B6521" s="191">
        <v>43287</v>
      </c>
      <c r="C6521" s="72">
        <v>249.51</v>
      </c>
      <c r="D6521" s="192">
        <f t="shared" si="204"/>
        <v>10.58894565722248</v>
      </c>
      <c r="E6521">
        <v>-1.8218304871330693E-2</v>
      </c>
      <c r="F6521">
        <v>6518</v>
      </c>
      <c r="G6521">
        <f t="shared" ca="1" si="205"/>
        <v>1.4041367358309695E-2</v>
      </c>
    </row>
    <row r="6522" spans="2:7" x14ac:dyDescent="0.35">
      <c r="B6522" s="191">
        <v>36636</v>
      </c>
      <c r="C6522" s="72">
        <v>21.53</v>
      </c>
      <c r="D6522" s="192">
        <f t="shared" si="204"/>
        <v>0.33395291201982658</v>
      </c>
      <c r="E6522">
        <v>-1.8239854081167239E-2</v>
      </c>
      <c r="F6522">
        <v>6519</v>
      </c>
      <c r="G6522">
        <f t="shared" ca="1" si="205"/>
        <v>-1.672832699788715E-2</v>
      </c>
    </row>
    <row r="6523" spans="2:7" x14ac:dyDescent="0.35">
      <c r="B6523" s="191">
        <v>35216</v>
      </c>
      <c r="C6523" s="72">
        <v>16.14</v>
      </c>
      <c r="D6523" s="192">
        <f t="shared" si="204"/>
        <v>0.25019364833462432</v>
      </c>
      <c r="E6523">
        <v>-1.8248175182481785E-2</v>
      </c>
      <c r="F6523">
        <v>6520</v>
      </c>
      <c r="G6523">
        <f t="shared" ca="1" si="205"/>
        <v>-2.546658839276808E-3</v>
      </c>
    </row>
    <row r="6524" spans="2:7" x14ac:dyDescent="0.35">
      <c r="B6524" s="191">
        <v>37708</v>
      </c>
      <c r="C6524" s="72">
        <v>12.91</v>
      </c>
      <c r="D6524" s="192">
        <f t="shared" si="204"/>
        <v>-0.67091511598266629</v>
      </c>
      <c r="E6524">
        <v>-1.8250950570342206E-2</v>
      </c>
      <c r="F6524">
        <v>6521</v>
      </c>
      <c r="G6524">
        <f t="shared" ca="1" si="205"/>
        <v>-4.8033917704097045E-3</v>
      </c>
    </row>
    <row r="6525" spans="2:7" x14ac:dyDescent="0.35">
      <c r="B6525" s="191">
        <v>38398</v>
      </c>
      <c r="C6525" s="72">
        <v>39.229999999999997</v>
      </c>
      <c r="D6525" s="192">
        <f t="shared" si="204"/>
        <v>-0.50316616008105375</v>
      </c>
      <c r="E6525">
        <v>-1.8268268268268328E-2</v>
      </c>
      <c r="F6525">
        <v>6522</v>
      </c>
      <c r="G6525">
        <f t="shared" ca="1" si="205"/>
        <v>1.5495044971414703E-2</v>
      </c>
    </row>
    <row r="6526" spans="2:7" x14ac:dyDescent="0.35">
      <c r="B6526" s="191">
        <v>40199</v>
      </c>
      <c r="C6526" s="72">
        <v>78.959999999999994</v>
      </c>
      <c r="D6526" s="192">
        <f t="shared" si="204"/>
        <v>-0.92099022384101981</v>
      </c>
      <c r="E6526">
        <v>-1.8276762402088975E-2</v>
      </c>
      <c r="F6526">
        <v>6523</v>
      </c>
      <c r="G6526">
        <f t="shared" ca="1" si="205"/>
        <v>-2.8128260763103062E-2</v>
      </c>
    </row>
    <row r="6527" spans="2:7" x14ac:dyDescent="0.35">
      <c r="B6527" s="191">
        <v>45693</v>
      </c>
      <c r="C6527" s="72">
        <v>999.37</v>
      </c>
      <c r="D6527" s="192">
        <f t="shared" si="204"/>
        <v>4.8367597243312694</v>
      </c>
      <c r="E6527">
        <v>-1.8281302186683446E-2</v>
      </c>
      <c r="F6527">
        <v>6524</v>
      </c>
      <c r="G6527">
        <f t="shared" ca="1" si="205"/>
        <v>1.4063578028686217E-2</v>
      </c>
    </row>
    <row r="6528" spans="2:7" x14ac:dyDescent="0.35">
      <c r="B6528" s="191">
        <v>43514</v>
      </c>
      <c r="C6528" s="72">
        <v>171.22</v>
      </c>
      <c r="D6528" s="192">
        <f t="shared" si="204"/>
        <v>11.300287356321839</v>
      </c>
      <c r="E6528">
        <v>-1.8290235651625464E-2</v>
      </c>
      <c r="F6528">
        <v>6525</v>
      </c>
      <c r="G6528">
        <f t="shared" ca="1" si="205"/>
        <v>5.528330304057966E-3</v>
      </c>
    </row>
    <row r="6529" spans="2:7" x14ac:dyDescent="0.35">
      <c r="B6529" s="191">
        <v>36882</v>
      </c>
      <c r="C6529" s="72">
        <v>13.92</v>
      </c>
      <c r="D6529" s="192">
        <f t="shared" si="204"/>
        <v>-0.8916647209899603</v>
      </c>
      <c r="E6529">
        <v>-1.833568406205921E-2</v>
      </c>
      <c r="F6529">
        <v>6526</v>
      </c>
      <c r="G6529">
        <f t="shared" ca="1" si="205"/>
        <v>6.872710972321395E-3</v>
      </c>
    </row>
    <row r="6530" spans="2:7" x14ac:dyDescent="0.35">
      <c r="B6530" s="191">
        <v>42086</v>
      </c>
      <c r="C6530" s="72">
        <v>128.49</v>
      </c>
      <c r="D6530" s="192">
        <f t="shared" si="204"/>
        <v>-8.3915585341508447E-2</v>
      </c>
      <c r="E6530">
        <v>-1.8336007334402771E-2</v>
      </c>
      <c r="F6530">
        <v>6527</v>
      </c>
      <c r="G6530">
        <f t="shared" ca="1" si="205"/>
        <v>1.2353217890557445E-2</v>
      </c>
    </row>
    <row r="6531" spans="2:7" x14ac:dyDescent="0.35">
      <c r="B6531" s="191">
        <v>41260</v>
      </c>
      <c r="C6531" s="72">
        <v>140.26</v>
      </c>
      <c r="D6531" s="192">
        <f t="shared" si="204"/>
        <v>0.28443223443223431</v>
      </c>
      <c r="E6531">
        <v>-1.8337066069428976E-2</v>
      </c>
      <c r="F6531">
        <v>6528</v>
      </c>
      <c r="G6531">
        <f t="shared" ca="1" si="205"/>
        <v>9.4009338567939849E-3</v>
      </c>
    </row>
    <row r="6532" spans="2:7" x14ac:dyDescent="0.35">
      <c r="B6532" s="191">
        <v>42263</v>
      </c>
      <c r="C6532" s="72">
        <v>109.2</v>
      </c>
      <c r="D6532" s="192">
        <f t="shared" ref="D6532:D6595" si="206">C6532/C6533-1</f>
        <v>-0.84132750177997995</v>
      </c>
      <c r="E6532">
        <v>-1.8338727076591121E-2</v>
      </c>
      <c r="F6532">
        <v>6529</v>
      </c>
      <c r="G6532">
        <f t="shared" ca="1" si="205"/>
        <v>-4.967003712646168E-3</v>
      </c>
    </row>
    <row r="6533" spans="2:7" x14ac:dyDescent="0.35">
      <c r="B6533" s="191">
        <v>44729</v>
      </c>
      <c r="C6533" s="72">
        <v>688.21</v>
      </c>
      <c r="D6533" s="192">
        <f t="shared" si="206"/>
        <v>57.471537807986408</v>
      </c>
      <c r="E6533">
        <v>-1.8343389390503062E-2</v>
      </c>
      <c r="F6533">
        <v>6530</v>
      </c>
      <c r="G6533">
        <f t="shared" ref="G6533:G6596" ca="1" si="207">_xlfn.NORM.INV(RAND(),M$5,M$6)</f>
        <v>3.9506510153153714E-2</v>
      </c>
    </row>
    <row r="6534" spans="2:7" x14ac:dyDescent="0.35">
      <c r="B6534" s="191">
        <v>37685</v>
      </c>
      <c r="C6534" s="72">
        <v>11.77</v>
      </c>
      <c r="D6534" s="192">
        <f t="shared" si="206"/>
        <v>-0.71788111217641415</v>
      </c>
      <c r="E6534">
        <v>-1.834862385321101E-2</v>
      </c>
      <c r="F6534">
        <v>6531</v>
      </c>
      <c r="G6534">
        <f t="shared" ca="1" si="207"/>
        <v>-1.2906127719878518E-2</v>
      </c>
    </row>
    <row r="6535" spans="2:7" x14ac:dyDescent="0.35">
      <c r="B6535" s="191">
        <v>39862</v>
      </c>
      <c r="C6535" s="72">
        <v>41.72</v>
      </c>
      <c r="D6535" s="192">
        <f t="shared" si="206"/>
        <v>1.3637393767705386</v>
      </c>
      <c r="E6535">
        <v>-1.8352941176470572E-2</v>
      </c>
      <c r="F6535">
        <v>6532</v>
      </c>
      <c r="G6535">
        <f t="shared" ca="1" si="207"/>
        <v>-4.5343800475853256E-2</v>
      </c>
    </row>
    <row r="6536" spans="2:7" x14ac:dyDescent="0.35">
      <c r="B6536" s="191">
        <v>35248</v>
      </c>
      <c r="C6536" s="72">
        <v>17.649999999999999</v>
      </c>
      <c r="D6536" s="192">
        <f t="shared" si="206"/>
        <v>3.2163742690058283E-2</v>
      </c>
      <c r="E6536">
        <v>-1.8353726362625222E-2</v>
      </c>
      <c r="F6536">
        <v>6533</v>
      </c>
      <c r="G6536">
        <f t="shared" ca="1" si="207"/>
        <v>1.5408477378139355E-2</v>
      </c>
    </row>
    <row r="6537" spans="2:7" x14ac:dyDescent="0.35">
      <c r="B6537" s="191">
        <v>36102</v>
      </c>
      <c r="C6537" s="72">
        <v>17.100000000000001</v>
      </c>
      <c r="D6537" s="192">
        <f t="shared" si="206"/>
        <v>0.52406417112299475</v>
      </c>
      <c r="E6537">
        <v>-1.8369690011481032E-2</v>
      </c>
      <c r="F6537">
        <v>6534</v>
      </c>
      <c r="G6537">
        <f t="shared" ca="1" si="207"/>
        <v>-2.7123426591492892E-2</v>
      </c>
    </row>
    <row r="6538" spans="2:7" x14ac:dyDescent="0.35">
      <c r="B6538" s="191">
        <v>36843</v>
      </c>
      <c r="C6538" s="72">
        <v>11.22</v>
      </c>
      <c r="D6538" s="192">
        <f t="shared" si="206"/>
        <v>-0.90947232531870259</v>
      </c>
      <c r="E6538">
        <v>-1.8372703412073421E-2</v>
      </c>
      <c r="F6538">
        <v>6535</v>
      </c>
      <c r="G6538">
        <f t="shared" ca="1" si="207"/>
        <v>-1.585332434893675E-2</v>
      </c>
    </row>
    <row r="6539" spans="2:7" x14ac:dyDescent="0.35">
      <c r="B6539" s="191">
        <v>41512</v>
      </c>
      <c r="C6539" s="72">
        <v>123.94</v>
      </c>
      <c r="D6539" s="192">
        <f t="shared" si="206"/>
        <v>3.8338533541341651</v>
      </c>
      <c r="E6539">
        <v>-1.837478219546973E-2</v>
      </c>
      <c r="F6539">
        <v>6536</v>
      </c>
      <c r="G6539">
        <f t="shared" ca="1" si="207"/>
        <v>-8.4996979977134506E-3</v>
      </c>
    </row>
    <row r="6540" spans="2:7" x14ac:dyDescent="0.35">
      <c r="B6540" s="191">
        <v>35667</v>
      </c>
      <c r="C6540" s="72">
        <v>25.64</v>
      </c>
      <c r="D6540" s="192">
        <f t="shared" si="206"/>
        <v>-0.83878269617706236</v>
      </c>
      <c r="E6540">
        <v>-1.8376722817764146E-2</v>
      </c>
      <c r="F6540">
        <v>6537</v>
      </c>
      <c r="G6540">
        <f t="shared" ca="1" si="207"/>
        <v>2.4056932523296059E-2</v>
      </c>
    </row>
    <row r="6541" spans="2:7" x14ac:dyDescent="0.35">
      <c r="B6541" s="191">
        <v>42934</v>
      </c>
      <c r="C6541" s="72">
        <v>159.04</v>
      </c>
      <c r="D6541" s="192">
        <f t="shared" si="206"/>
        <v>-0.56298087491756432</v>
      </c>
      <c r="E6541">
        <v>-1.8392791013455256E-2</v>
      </c>
      <c r="F6541">
        <v>6538</v>
      </c>
      <c r="G6541">
        <f t="shared" ca="1" si="207"/>
        <v>-1.5316354379425421E-2</v>
      </c>
    </row>
    <row r="6542" spans="2:7" x14ac:dyDescent="0.35">
      <c r="B6542" s="191">
        <v>43846</v>
      </c>
      <c r="C6542" s="72">
        <v>363.92</v>
      </c>
      <c r="D6542" s="192">
        <f t="shared" si="206"/>
        <v>-0.67357629140617292</v>
      </c>
      <c r="E6542">
        <v>-1.8395641150132147E-2</v>
      </c>
      <c r="F6542">
        <v>6539</v>
      </c>
      <c r="G6542">
        <f t="shared" ca="1" si="207"/>
        <v>-6.4201199591566241E-2</v>
      </c>
    </row>
    <row r="6543" spans="2:7" x14ac:dyDescent="0.35">
      <c r="B6543" s="191">
        <v>45835</v>
      </c>
      <c r="C6543" s="72">
        <v>1114.8699999999999</v>
      </c>
      <c r="D6543" s="192">
        <f t="shared" si="206"/>
        <v>9.5166493727006873</v>
      </c>
      <c r="E6543">
        <v>-1.8418897859639571E-2</v>
      </c>
      <c r="F6543">
        <v>6540</v>
      </c>
      <c r="G6543">
        <f t="shared" ca="1" si="207"/>
        <v>2.4092585039453365E-3</v>
      </c>
    </row>
    <row r="6544" spans="2:7" x14ac:dyDescent="0.35">
      <c r="B6544" s="191">
        <v>42515</v>
      </c>
      <c r="C6544" s="72">
        <v>106.01</v>
      </c>
      <c r="D6544" s="192">
        <f t="shared" si="206"/>
        <v>0.79282935903940466</v>
      </c>
      <c r="E6544">
        <v>-1.8425925925925846E-2</v>
      </c>
      <c r="F6544">
        <v>6541</v>
      </c>
      <c r="G6544">
        <f t="shared" ca="1" si="207"/>
        <v>3.5404174091744171E-2</v>
      </c>
    </row>
    <row r="6545" spans="2:7" x14ac:dyDescent="0.35">
      <c r="B6545" s="191">
        <v>39379</v>
      </c>
      <c r="C6545" s="72">
        <v>59.13</v>
      </c>
      <c r="D6545" s="192">
        <f t="shared" si="206"/>
        <v>-0.72692005726689146</v>
      </c>
      <c r="E6545">
        <v>-1.8426294820717115E-2</v>
      </c>
      <c r="F6545">
        <v>6542</v>
      </c>
      <c r="G6545">
        <f t="shared" ca="1" si="207"/>
        <v>1.5841609725975803E-2</v>
      </c>
    </row>
    <row r="6546" spans="2:7" x14ac:dyDescent="0.35">
      <c r="B6546" s="191">
        <v>43390</v>
      </c>
      <c r="C6546" s="72">
        <v>216.53</v>
      </c>
      <c r="D6546" s="192">
        <f t="shared" si="206"/>
        <v>-0.33326148540460643</v>
      </c>
      <c r="E6546">
        <v>-1.8449682683590152E-2</v>
      </c>
      <c r="F6546">
        <v>6543</v>
      </c>
      <c r="G6546">
        <f t="shared" ca="1" si="207"/>
        <v>-2.2343766435348709E-3</v>
      </c>
    </row>
    <row r="6547" spans="2:7" x14ac:dyDescent="0.35">
      <c r="B6547" s="191">
        <v>43949</v>
      </c>
      <c r="C6547" s="72">
        <v>324.76</v>
      </c>
      <c r="D6547" s="192">
        <f t="shared" si="206"/>
        <v>-0.7160742074801979</v>
      </c>
      <c r="E6547">
        <v>-1.846646719255296E-2</v>
      </c>
      <c r="F6547">
        <v>6544</v>
      </c>
      <c r="G6547">
        <f t="shared" ca="1" si="207"/>
        <v>2.2248396626132535E-2</v>
      </c>
    </row>
    <row r="6548" spans="2:7" x14ac:dyDescent="0.35">
      <c r="B6548" s="191">
        <v>46045</v>
      </c>
      <c r="C6548" s="72">
        <v>1143.82</v>
      </c>
      <c r="D6548" s="192">
        <f t="shared" si="206"/>
        <v>8.3167711981754504</v>
      </c>
      <c r="E6548">
        <v>-1.846671357715346E-2</v>
      </c>
      <c r="F6548">
        <v>6545</v>
      </c>
      <c r="G6548">
        <f t="shared" ca="1" si="207"/>
        <v>-9.1933635167463588E-3</v>
      </c>
    </row>
    <row r="6549" spans="2:7" x14ac:dyDescent="0.35">
      <c r="B6549" s="191">
        <v>42584</v>
      </c>
      <c r="C6549" s="72">
        <v>122.77</v>
      </c>
      <c r="D6549" s="192">
        <f t="shared" si="206"/>
        <v>-0.55222846305346862</v>
      </c>
      <c r="E6549">
        <v>-1.8468180364566655E-2</v>
      </c>
      <c r="F6549">
        <v>6546</v>
      </c>
      <c r="G6549">
        <f t="shared" ca="1" si="207"/>
        <v>2.5685813090373056E-3</v>
      </c>
    </row>
    <row r="6550" spans="2:7" x14ac:dyDescent="0.35">
      <c r="B6550" s="191">
        <v>43782</v>
      </c>
      <c r="C6550" s="72">
        <v>274.18</v>
      </c>
      <c r="D6550" s="192">
        <f t="shared" si="206"/>
        <v>0.10068245684464072</v>
      </c>
      <c r="E6550">
        <v>-1.8472112837402355E-2</v>
      </c>
      <c r="F6550">
        <v>6547</v>
      </c>
      <c r="G6550">
        <f t="shared" ca="1" si="207"/>
        <v>6.1938581004542176E-4</v>
      </c>
    </row>
    <row r="6551" spans="2:7" x14ac:dyDescent="0.35">
      <c r="B6551" s="191">
        <v>43168</v>
      </c>
      <c r="C6551" s="72">
        <v>249.1</v>
      </c>
      <c r="D6551" s="192">
        <f t="shared" si="206"/>
        <v>0.95418529850160816</v>
      </c>
      <c r="E6551">
        <v>-1.8479845541589546E-2</v>
      </c>
      <c r="F6551">
        <v>6548</v>
      </c>
      <c r="G6551">
        <f t="shared" ca="1" si="207"/>
        <v>1.2684047891426478E-3</v>
      </c>
    </row>
    <row r="6552" spans="2:7" x14ac:dyDescent="0.35">
      <c r="B6552" s="191">
        <v>42373</v>
      </c>
      <c r="C6552" s="72">
        <v>127.47</v>
      </c>
      <c r="D6552" s="192">
        <f t="shared" si="206"/>
        <v>-0.87027142551827308</v>
      </c>
      <c r="E6552">
        <v>-1.8480018480018567E-2</v>
      </c>
      <c r="F6552">
        <v>6549</v>
      </c>
      <c r="G6552">
        <f t="shared" ca="1" si="207"/>
        <v>-1.3298955635107461E-2</v>
      </c>
    </row>
    <row r="6553" spans="2:7" x14ac:dyDescent="0.35">
      <c r="B6553" s="191">
        <v>45587</v>
      </c>
      <c r="C6553" s="72">
        <v>982.59</v>
      </c>
      <c r="D6553" s="192">
        <f t="shared" si="206"/>
        <v>58.768248175182478</v>
      </c>
      <c r="E6553">
        <v>-1.8489661372490196E-2</v>
      </c>
      <c r="F6553">
        <v>6550</v>
      </c>
      <c r="G6553">
        <f t="shared" ca="1" si="207"/>
        <v>1.6732486857412847E-2</v>
      </c>
    </row>
    <row r="6554" spans="2:7" x14ac:dyDescent="0.35">
      <c r="B6554" s="191">
        <v>35215</v>
      </c>
      <c r="C6554" s="72">
        <v>16.440000000000001</v>
      </c>
      <c r="D6554" s="192">
        <f t="shared" si="206"/>
        <v>-0.32567678424938462</v>
      </c>
      <c r="E6554">
        <v>-1.8507462686567111E-2</v>
      </c>
      <c r="F6554">
        <v>6551</v>
      </c>
      <c r="G6554">
        <f t="shared" ca="1" si="207"/>
        <v>-1.6320442584087012E-2</v>
      </c>
    </row>
    <row r="6555" spans="2:7" x14ac:dyDescent="0.35">
      <c r="B6555" s="191">
        <v>35884</v>
      </c>
      <c r="C6555" s="72">
        <v>24.38</v>
      </c>
      <c r="D6555" s="192">
        <f t="shared" si="206"/>
        <v>-0.77880602431500634</v>
      </c>
      <c r="E6555">
        <v>-1.8518518518518601E-2</v>
      </c>
      <c r="F6555">
        <v>6552</v>
      </c>
      <c r="G6555">
        <f t="shared" ca="1" si="207"/>
        <v>-1.5033735030884949E-2</v>
      </c>
    </row>
    <row r="6556" spans="2:7" x14ac:dyDescent="0.35">
      <c r="B6556" s="191">
        <v>42402</v>
      </c>
      <c r="C6556" s="72">
        <v>110.22</v>
      </c>
      <c r="D6556" s="192">
        <f t="shared" si="206"/>
        <v>5.5064935064935057</v>
      </c>
      <c r="E6556">
        <v>-1.8521816562778293E-2</v>
      </c>
      <c r="F6556">
        <v>6553</v>
      </c>
      <c r="G6556">
        <f t="shared" ca="1" si="207"/>
        <v>-2.2884515129967368E-2</v>
      </c>
    </row>
    <row r="6557" spans="2:7" x14ac:dyDescent="0.35">
      <c r="B6557" s="191">
        <v>36146</v>
      </c>
      <c r="C6557" s="72">
        <v>16.940000000000001</v>
      </c>
      <c r="D6557" s="192">
        <f t="shared" si="206"/>
        <v>3.2297379646557101E-2</v>
      </c>
      <c r="E6557">
        <v>-1.8539976825028948E-2</v>
      </c>
      <c r="F6557">
        <v>6554</v>
      </c>
      <c r="G6557">
        <f t="shared" ca="1" si="207"/>
        <v>-1.6462460751202251E-2</v>
      </c>
    </row>
    <row r="6558" spans="2:7" x14ac:dyDescent="0.35">
      <c r="B6558" s="191">
        <v>36034</v>
      </c>
      <c r="C6558" s="72">
        <v>16.41</v>
      </c>
      <c r="D6558" s="192">
        <f t="shared" si="206"/>
        <v>-0.24273188740193818</v>
      </c>
      <c r="E6558">
        <v>-1.8540669856459302E-2</v>
      </c>
      <c r="F6558">
        <v>6555</v>
      </c>
      <c r="G6558">
        <f t="shared" ca="1" si="207"/>
        <v>-2.795306470091204E-2</v>
      </c>
    </row>
    <row r="6559" spans="2:7" x14ac:dyDescent="0.35">
      <c r="B6559" s="191">
        <v>36175</v>
      </c>
      <c r="C6559" s="72">
        <v>21.67</v>
      </c>
      <c r="D6559" s="192">
        <f t="shared" si="206"/>
        <v>-0.6400930078060123</v>
      </c>
      <c r="E6559">
        <v>-1.8568840579709978E-2</v>
      </c>
      <c r="F6559">
        <v>6556</v>
      </c>
      <c r="G6559">
        <f t="shared" ca="1" si="207"/>
        <v>5.2823295421411731E-2</v>
      </c>
    </row>
    <row r="6560" spans="2:7" x14ac:dyDescent="0.35">
      <c r="B6560" s="191">
        <v>39605</v>
      </c>
      <c r="C6560" s="72">
        <v>60.21</v>
      </c>
      <c r="D6560" s="192">
        <f t="shared" si="206"/>
        <v>-0.40597868981846885</v>
      </c>
      <c r="E6560">
        <v>-1.8581907090464589E-2</v>
      </c>
      <c r="F6560">
        <v>6557</v>
      </c>
      <c r="G6560">
        <f t="shared" ca="1" si="207"/>
        <v>-1.3148117452846091E-2</v>
      </c>
    </row>
    <row r="6561" spans="2:7" x14ac:dyDescent="0.35">
      <c r="B6561" s="191">
        <v>41019</v>
      </c>
      <c r="C6561" s="72">
        <v>101.36</v>
      </c>
      <c r="D6561" s="192">
        <f t="shared" si="206"/>
        <v>3.1763494025545942</v>
      </c>
      <c r="E6561">
        <v>-1.8590240123934954E-2</v>
      </c>
      <c r="F6561">
        <v>6558</v>
      </c>
      <c r="G6561">
        <f t="shared" ca="1" si="207"/>
        <v>-1.4126613067055476E-3</v>
      </c>
    </row>
    <row r="6562" spans="2:7" x14ac:dyDescent="0.35">
      <c r="B6562" s="191">
        <v>36263</v>
      </c>
      <c r="C6562" s="72">
        <v>24.27</v>
      </c>
      <c r="D6562" s="192">
        <f t="shared" si="206"/>
        <v>0.43864848844101956</v>
      </c>
      <c r="E6562">
        <v>-1.8600889607763849E-2</v>
      </c>
      <c r="F6562">
        <v>6559</v>
      </c>
      <c r="G6562">
        <f t="shared" ca="1" si="207"/>
        <v>-2.928191794906768E-2</v>
      </c>
    </row>
    <row r="6563" spans="2:7" x14ac:dyDescent="0.35">
      <c r="B6563" s="191">
        <v>37881</v>
      </c>
      <c r="C6563" s="72">
        <v>16.87</v>
      </c>
      <c r="D6563" s="192">
        <f t="shared" si="206"/>
        <v>-0.80827366746221163</v>
      </c>
      <c r="E6563">
        <v>-1.8615474112856356E-2</v>
      </c>
      <c r="F6563">
        <v>6560</v>
      </c>
      <c r="G6563">
        <f t="shared" ca="1" si="207"/>
        <v>-2.2244615679202585E-2</v>
      </c>
    </row>
    <row r="6564" spans="2:7" x14ac:dyDescent="0.35">
      <c r="B6564" s="191">
        <v>41078</v>
      </c>
      <c r="C6564" s="72">
        <v>87.99</v>
      </c>
      <c r="D6564" s="192">
        <f t="shared" si="206"/>
        <v>5.6861702127659566</v>
      </c>
      <c r="E6564">
        <v>-1.8625920142761543E-2</v>
      </c>
      <c r="F6564">
        <v>6561</v>
      </c>
      <c r="G6564">
        <f t="shared" ca="1" si="207"/>
        <v>4.7022044683256811E-2</v>
      </c>
    </row>
    <row r="6565" spans="2:7" x14ac:dyDescent="0.35">
      <c r="B6565" s="191">
        <v>37014</v>
      </c>
      <c r="C6565" s="72">
        <v>13.16</v>
      </c>
      <c r="D6565" s="192">
        <f t="shared" si="206"/>
        <v>-0.8991879883560594</v>
      </c>
      <c r="E6565">
        <v>-1.8642803877703229E-2</v>
      </c>
      <c r="F6565">
        <v>6562</v>
      </c>
      <c r="G6565">
        <f t="shared" ca="1" si="207"/>
        <v>1.1514928495175067E-2</v>
      </c>
    </row>
    <row r="6566" spans="2:7" x14ac:dyDescent="0.35">
      <c r="B6566" s="191">
        <v>42044</v>
      </c>
      <c r="C6566" s="72">
        <v>130.54</v>
      </c>
      <c r="D6566" s="192">
        <f t="shared" si="206"/>
        <v>0.24787305228945611</v>
      </c>
      <c r="E6566">
        <v>-1.8643812960457251E-2</v>
      </c>
      <c r="F6566">
        <v>6563</v>
      </c>
      <c r="G6566">
        <f t="shared" ca="1" si="207"/>
        <v>-1.3974126141776006E-2</v>
      </c>
    </row>
    <row r="6567" spans="2:7" x14ac:dyDescent="0.35">
      <c r="B6567" s="191">
        <v>41358</v>
      </c>
      <c r="C6567" s="72">
        <v>104.61</v>
      </c>
      <c r="D6567" s="192">
        <f t="shared" si="206"/>
        <v>0.48509369676320269</v>
      </c>
      <c r="E6567">
        <v>-1.8667917448405236E-2</v>
      </c>
      <c r="F6567">
        <v>6564</v>
      </c>
      <c r="G6567">
        <f t="shared" ca="1" si="207"/>
        <v>4.0895776632246649E-3</v>
      </c>
    </row>
    <row r="6568" spans="2:7" x14ac:dyDescent="0.35">
      <c r="B6568" s="191">
        <v>40091</v>
      </c>
      <c r="C6568" s="72">
        <v>70.44</v>
      </c>
      <c r="D6568" s="192">
        <f t="shared" si="206"/>
        <v>0.30131165712174379</v>
      </c>
      <c r="E6568">
        <v>-1.8668152688771311E-2</v>
      </c>
      <c r="F6568">
        <v>6565</v>
      </c>
      <c r="G6568">
        <f t="shared" ca="1" si="207"/>
        <v>8.5340141754876374E-4</v>
      </c>
    </row>
    <row r="6569" spans="2:7" x14ac:dyDescent="0.35">
      <c r="B6569" s="191">
        <v>39961</v>
      </c>
      <c r="C6569" s="72">
        <v>54.13</v>
      </c>
      <c r="D6569" s="192">
        <f t="shared" si="206"/>
        <v>-0.9413536441348227</v>
      </c>
      <c r="E6569">
        <v>-1.8672951414068106E-2</v>
      </c>
      <c r="F6569">
        <v>6566</v>
      </c>
      <c r="G6569">
        <f t="shared" ca="1" si="207"/>
        <v>4.3515974336801232E-2</v>
      </c>
    </row>
    <row r="6570" spans="2:7" x14ac:dyDescent="0.35">
      <c r="B6570" s="191">
        <v>45673</v>
      </c>
      <c r="C6570" s="72">
        <v>922.99</v>
      </c>
      <c r="D6570" s="192">
        <f t="shared" si="206"/>
        <v>38.938987451319775</v>
      </c>
      <c r="E6570">
        <v>-1.8680360636216697E-2</v>
      </c>
      <c r="F6570">
        <v>6567</v>
      </c>
      <c r="G6570">
        <f t="shared" ca="1" si="207"/>
        <v>-1.4444277834253351E-2</v>
      </c>
    </row>
    <row r="6571" spans="2:7" x14ac:dyDescent="0.35">
      <c r="B6571" s="191">
        <v>38152</v>
      </c>
      <c r="C6571" s="72">
        <v>23.11</v>
      </c>
      <c r="D6571" s="192">
        <f t="shared" si="206"/>
        <v>-0.83004853654949251</v>
      </c>
      <c r="E6571">
        <v>-1.868365180467102E-2</v>
      </c>
      <c r="F6571">
        <v>6568</v>
      </c>
      <c r="G6571">
        <f t="shared" ca="1" si="207"/>
        <v>1.718678570343261E-2</v>
      </c>
    </row>
    <row r="6572" spans="2:7" x14ac:dyDescent="0.35">
      <c r="B6572" s="191">
        <v>41635</v>
      </c>
      <c r="C6572" s="72">
        <v>135.97999999999999</v>
      </c>
      <c r="D6572" s="192">
        <f t="shared" si="206"/>
        <v>1.4696694515074462</v>
      </c>
      <c r="E6572">
        <v>-1.8690914339323128E-2</v>
      </c>
      <c r="F6572">
        <v>6569</v>
      </c>
      <c r="G6572">
        <f t="shared" ca="1" si="207"/>
        <v>-8.7800419754475827E-3</v>
      </c>
    </row>
    <row r="6573" spans="2:7" x14ac:dyDescent="0.35">
      <c r="B6573" s="191">
        <v>39323</v>
      </c>
      <c r="C6573" s="72">
        <v>55.06</v>
      </c>
      <c r="D6573" s="192">
        <f t="shared" si="206"/>
        <v>-0.71909596449160751</v>
      </c>
      <c r="E6573">
        <v>-1.871324184637313E-2</v>
      </c>
      <c r="F6573">
        <v>6570</v>
      </c>
      <c r="G6573">
        <f t="shared" ca="1" si="207"/>
        <v>-1.7652325773251571E-3</v>
      </c>
    </row>
    <row r="6574" spans="2:7" x14ac:dyDescent="0.35">
      <c r="B6574" s="191">
        <v>43585</v>
      </c>
      <c r="C6574" s="72">
        <v>196.01</v>
      </c>
      <c r="D6574" s="192">
        <f t="shared" si="206"/>
        <v>16</v>
      </c>
      <c r="E6574">
        <v>-1.8723404255319154E-2</v>
      </c>
      <c r="F6574">
        <v>6571</v>
      </c>
      <c r="G6574">
        <f t="shared" ca="1" si="207"/>
        <v>-3.8967078830171834E-3</v>
      </c>
    </row>
    <row r="6575" spans="2:7" x14ac:dyDescent="0.35">
      <c r="B6575" s="191">
        <v>35391</v>
      </c>
      <c r="C6575" s="72">
        <v>11.53</v>
      </c>
      <c r="D6575" s="192">
        <f t="shared" si="206"/>
        <v>-0.80517066576546137</v>
      </c>
      <c r="E6575">
        <v>-1.8723404255319154E-2</v>
      </c>
      <c r="F6575">
        <v>6572</v>
      </c>
      <c r="G6575">
        <f t="shared" ca="1" si="207"/>
        <v>-1.0340565218520611E-2</v>
      </c>
    </row>
    <row r="6576" spans="2:7" x14ac:dyDescent="0.35">
      <c r="B6576" s="191">
        <v>39499</v>
      </c>
      <c r="C6576" s="72">
        <v>59.18</v>
      </c>
      <c r="D6576" s="192">
        <f t="shared" si="206"/>
        <v>-0.53091312618896636</v>
      </c>
      <c r="E6576">
        <v>-1.8736527938981951E-2</v>
      </c>
      <c r="F6576">
        <v>6573</v>
      </c>
      <c r="G6576">
        <f t="shared" ca="1" si="207"/>
        <v>-3.3378612566522789E-2</v>
      </c>
    </row>
    <row r="6577" spans="2:7" x14ac:dyDescent="0.35">
      <c r="B6577" s="191">
        <v>41297</v>
      </c>
      <c r="C6577" s="72">
        <v>126.16</v>
      </c>
      <c r="D6577" s="192">
        <f t="shared" si="206"/>
        <v>9.0594744121714976E-2</v>
      </c>
      <c r="E6577">
        <v>-1.8744652718363564E-2</v>
      </c>
      <c r="F6577">
        <v>6574</v>
      </c>
      <c r="G6577">
        <f t="shared" ca="1" si="207"/>
        <v>1.7713171099423629E-2</v>
      </c>
    </row>
    <row r="6578" spans="2:7" x14ac:dyDescent="0.35">
      <c r="B6578" s="191">
        <v>42237</v>
      </c>
      <c r="C6578" s="72">
        <v>115.68</v>
      </c>
      <c r="D6578" s="192">
        <f t="shared" si="206"/>
        <v>-0.48673351672730492</v>
      </c>
      <c r="E6578">
        <v>-1.8746288913393805E-2</v>
      </c>
      <c r="F6578">
        <v>6575</v>
      </c>
      <c r="G6578">
        <f t="shared" ca="1" si="207"/>
        <v>1.0399647715199105E-2</v>
      </c>
    </row>
    <row r="6579" spans="2:7" x14ac:dyDescent="0.35">
      <c r="B6579" s="191">
        <v>43333</v>
      </c>
      <c r="C6579" s="72">
        <v>225.38</v>
      </c>
      <c r="D6579" s="192">
        <f t="shared" si="206"/>
        <v>-0.19386222190428493</v>
      </c>
      <c r="E6579">
        <v>-1.8764421611737525E-2</v>
      </c>
      <c r="F6579">
        <v>6576</v>
      </c>
      <c r="G6579">
        <f t="shared" ca="1" si="207"/>
        <v>-5.166019041903553E-2</v>
      </c>
    </row>
    <row r="6580" spans="2:7" x14ac:dyDescent="0.35">
      <c r="B6580" s="191">
        <v>43777</v>
      </c>
      <c r="C6580" s="72">
        <v>279.58</v>
      </c>
      <c r="D6580" s="192">
        <f t="shared" si="206"/>
        <v>-0.59881184708988644</v>
      </c>
      <c r="E6580">
        <v>-1.8776541606710495E-2</v>
      </c>
      <c r="F6580">
        <v>6577</v>
      </c>
      <c r="G6580">
        <f t="shared" ca="1" si="207"/>
        <v>1.7681892315758053E-2</v>
      </c>
    </row>
    <row r="6581" spans="2:7" x14ac:dyDescent="0.35">
      <c r="B6581" s="191">
        <v>44547</v>
      </c>
      <c r="C6581" s="72">
        <v>696.88</v>
      </c>
      <c r="D6581" s="192">
        <f t="shared" si="206"/>
        <v>5.1769189859953908</v>
      </c>
      <c r="E6581">
        <v>-1.8782912337022339E-2</v>
      </c>
      <c r="F6581">
        <v>6578</v>
      </c>
      <c r="G6581">
        <f t="shared" ca="1" si="207"/>
        <v>-2.8584766878657394E-2</v>
      </c>
    </row>
    <row r="6582" spans="2:7" x14ac:dyDescent="0.35">
      <c r="B6582" s="191">
        <v>42747</v>
      </c>
      <c r="C6582" s="72">
        <v>112.82</v>
      </c>
      <c r="D6582" s="192">
        <f t="shared" si="206"/>
        <v>-0.78984818850703176</v>
      </c>
      <c r="E6582">
        <v>-1.8785875804487873E-2</v>
      </c>
      <c r="F6582">
        <v>6579</v>
      </c>
      <c r="G6582">
        <f t="shared" ca="1" si="207"/>
        <v>-9.1140950690066676E-3</v>
      </c>
    </row>
    <row r="6583" spans="2:7" x14ac:dyDescent="0.35">
      <c r="B6583" s="191">
        <v>44186</v>
      </c>
      <c r="C6583" s="72">
        <v>536.85</v>
      </c>
      <c r="D6583" s="192">
        <f t="shared" si="206"/>
        <v>15.620743034055728</v>
      </c>
      <c r="E6583">
        <v>-1.8824819519327352E-2</v>
      </c>
      <c r="F6583">
        <v>6580</v>
      </c>
      <c r="G6583">
        <f t="shared" ca="1" si="207"/>
        <v>2.4020211774800716E-2</v>
      </c>
    </row>
    <row r="6584" spans="2:7" x14ac:dyDescent="0.35">
      <c r="B6584" s="191">
        <v>38331</v>
      </c>
      <c r="C6584" s="72">
        <v>32.299999999999997</v>
      </c>
      <c r="D6584" s="192">
        <f t="shared" si="206"/>
        <v>-0.55680570801317231</v>
      </c>
      <c r="E6584">
        <v>-1.8833535844471561E-2</v>
      </c>
      <c r="F6584">
        <v>6581</v>
      </c>
      <c r="G6584">
        <f t="shared" ca="1" si="207"/>
        <v>1.6923427275317315E-2</v>
      </c>
    </row>
    <row r="6585" spans="2:7" x14ac:dyDescent="0.35">
      <c r="B6585" s="191">
        <v>39450</v>
      </c>
      <c r="C6585" s="72">
        <v>72.88</v>
      </c>
      <c r="D6585" s="192">
        <f t="shared" si="206"/>
        <v>-0.38864189245868641</v>
      </c>
      <c r="E6585">
        <v>-1.8847603661820256E-2</v>
      </c>
      <c r="F6585">
        <v>6582</v>
      </c>
      <c r="G6585">
        <f t="shared" ca="1" si="207"/>
        <v>-2.3069793848729665E-2</v>
      </c>
    </row>
    <row r="6586" spans="2:7" x14ac:dyDescent="0.35">
      <c r="B6586" s="191">
        <v>41445</v>
      </c>
      <c r="C6586" s="72">
        <v>119.21</v>
      </c>
      <c r="D6586" s="192">
        <f t="shared" si="206"/>
        <v>-0.826865541580736</v>
      </c>
      <c r="E6586">
        <v>-1.8847736625514422E-2</v>
      </c>
      <c r="F6586">
        <v>6583</v>
      </c>
      <c r="G6586">
        <f t="shared" ca="1" si="207"/>
        <v>1.4025742584711474E-2</v>
      </c>
    </row>
    <row r="6587" spans="2:7" x14ac:dyDescent="0.35">
      <c r="B6587" s="191">
        <v>44580</v>
      </c>
      <c r="C6587" s="72">
        <v>688.54</v>
      </c>
      <c r="D6587" s="192">
        <f t="shared" si="206"/>
        <v>-0.36730193152371682</v>
      </c>
      <c r="E6587">
        <v>-1.8866311379634682E-2</v>
      </c>
      <c r="F6587">
        <v>6584</v>
      </c>
      <c r="G6587">
        <f t="shared" ca="1" si="207"/>
        <v>3.8837602921151113E-2</v>
      </c>
    </row>
    <row r="6588" spans="2:7" x14ac:dyDescent="0.35">
      <c r="B6588" s="191">
        <v>45462</v>
      </c>
      <c r="C6588" s="72">
        <v>1088.26</v>
      </c>
      <c r="D6588" s="192">
        <f t="shared" si="206"/>
        <v>0.8937129134981816</v>
      </c>
      <c r="E6588">
        <v>-1.8896161266475531E-2</v>
      </c>
      <c r="F6588">
        <v>6585</v>
      </c>
      <c r="G6588">
        <f t="shared" ca="1" si="207"/>
        <v>2.7675072704406257E-2</v>
      </c>
    </row>
    <row r="6589" spans="2:7" x14ac:dyDescent="0.35">
      <c r="B6589" s="191">
        <v>44211</v>
      </c>
      <c r="C6589" s="72">
        <v>574.66999999999996</v>
      </c>
      <c r="D6589" s="192">
        <f t="shared" si="206"/>
        <v>1.6552233978653605</v>
      </c>
      <c r="E6589">
        <v>-1.889917028032928E-2</v>
      </c>
      <c r="F6589">
        <v>6586</v>
      </c>
      <c r="G6589">
        <f t="shared" ca="1" si="207"/>
        <v>-3.0660290257883036E-4</v>
      </c>
    </row>
    <row r="6590" spans="2:7" x14ac:dyDescent="0.35">
      <c r="B6590" s="191">
        <v>43336</v>
      </c>
      <c r="C6590" s="72">
        <v>216.43</v>
      </c>
      <c r="D6590" s="192">
        <f t="shared" si="206"/>
        <v>1.3322198275862069</v>
      </c>
      <c r="E6590">
        <v>-1.8902991840435091E-2</v>
      </c>
      <c r="F6590">
        <v>6587</v>
      </c>
      <c r="G6590">
        <f t="shared" ca="1" si="207"/>
        <v>-2.5204470655980513E-2</v>
      </c>
    </row>
    <row r="6591" spans="2:7" x14ac:dyDescent="0.35">
      <c r="B6591" s="191">
        <v>40534</v>
      </c>
      <c r="C6591" s="72">
        <v>92.8</v>
      </c>
      <c r="D6591" s="192">
        <f t="shared" si="206"/>
        <v>0.42200429053018684</v>
      </c>
      <c r="E6591">
        <v>-1.8923776297705919E-2</v>
      </c>
      <c r="F6591">
        <v>6588</v>
      </c>
      <c r="G6591">
        <f t="shared" ca="1" si="207"/>
        <v>5.3090928481050893E-3</v>
      </c>
    </row>
    <row r="6592" spans="2:7" x14ac:dyDescent="0.35">
      <c r="B6592" s="191">
        <v>39458</v>
      </c>
      <c r="C6592" s="72">
        <v>65.260000000000005</v>
      </c>
      <c r="D6592" s="192">
        <f t="shared" si="206"/>
        <v>-0.31145811352606034</v>
      </c>
      <c r="E6592">
        <v>-1.8941671677690786E-2</v>
      </c>
      <c r="F6592">
        <v>6589</v>
      </c>
      <c r="G6592">
        <f t="shared" ca="1" si="207"/>
        <v>1.9266176668356696E-2</v>
      </c>
    </row>
    <row r="6593" spans="2:7" x14ac:dyDescent="0.35">
      <c r="B6593" s="191">
        <v>40974</v>
      </c>
      <c r="C6593" s="72">
        <v>94.78</v>
      </c>
      <c r="D6593" s="192">
        <f t="shared" si="206"/>
        <v>-0.8612481517808781</v>
      </c>
      <c r="E6593">
        <v>-1.8942138494979832E-2</v>
      </c>
      <c r="F6593">
        <v>6590</v>
      </c>
      <c r="G6593">
        <f t="shared" ca="1" si="207"/>
        <v>3.1016733621920797E-2</v>
      </c>
    </row>
    <row r="6594" spans="2:7" x14ac:dyDescent="0.35">
      <c r="B6594" s="191">
        <v>44742</v>
      </c>
      <c r="C6594" s="72">
        <v>683.09</v>
      </c>
      <c r="D6594" s="192">
        <f t="shared" si="206"/>
        <v>59.131161971830991</v>
      </c>
      <c r="E6594">
        <v>-1.8957618233781837E-2</v>
      </c>
      <c r="F6594">
        <v>6591</v>
      </c>
      <c r="G6594">
        <f t="shared" ca="1" si="207"/>
        <v>-4.2063521700211491E-3</v>
      </c>
    </row>
    <row r="6595" spans="2:7" x14ac:dyDescent="0.35">
      <c r="B6595" s="191">
        <v>37607</v>
      </c>
      <c r="C6595" s="72">
        <v>11.36</v>
      </c>
      <c r="D6595" s="192">
        <f t="shared" si="206"/>
        <v>-0.85430293702706173</v>
      </c>
      <c r="E6595">
        <v>-1.8998272884283351E-2</v>
      </c>
      <c r="F6595">
        <v>6592</v>
      </c>
      <c r="G6595">
        <f t="shared" ca="1" si="207"/>
        <v>4.791396295976383E-3</v>
      </c>
    </row>
    <row r="6596" spans="2:7" x14ac:dyDescent="0.35">
      <c r="B6596" s="191">
        <v>40686</v>
      </c>
      <c r="C6596" s="72">
        <v>77.97</v>
      </c>
      <c r="D6596" s="192">
        <f t="shared" ref="D6596:D6659" si="208">C6596/C6597-1</f>
        <v>2.0818181818181816</v>
      </c>
      <c r="E6596">
        <v>-1.899849018621047E-2</v>
      </c>
      <c r="F6596">
        <v>6593</v>
      </c>
      <c r="G6596">
        <f t="shared" ca="1" si="207"/>
        <v>1.9169519639508296E-2</v>
      </c>
    </row>
    <row r="6597" spans="2:7" x14ac:dyDescent="0.35">
      <c r="B6597" s="191">
        <v>36258</v>
      </c>
      <c r="C6597" s="72">
        <v>25.3</v>
      </c>
      <c r="D6597" s="192">
        <f t="shared" si="208"/>
        <v>-0.54191562556581563</v>
      </c>
      <c r="E6597">
        <v>-1.8999612252811104E-2</v>
      </c>
      <c r="F6597">
        <v>6594</v>
      </c>
      <c r="G6597">
        <f t="shared" ref="G6597:G6660" ca="1" si="209">_xlfn.NORM.INV(RAND(),M$5,M$6)</f>
        <v>-1.0445443166327173E-2</v>
      </c>
    </row>
    <row r="6598" spans="2:7" x14ac:dyDescent="0.35">
      <c r="B6598" s="191">
        <v>39713</v>
      </c>
      <c r="C6598" s="72">
        <v>55.23</v>
      </c>
      <c r="D6598" s="192">
        <f t="shared" si="208"/>
        <v>-0.77364754098360655</v>
      </c>
      <c r="E6598">
        <v>-1.9005328596802817E-2</v>
      </c>
      <c r="F6598">
        <v>6595</v>
      </c>
      <c r="G6598">
        <f t="shared" ca="1" si="209"/>
        <v>8.9826955994497734E-3</v>
      </c>
    </row>
    <row r="6599" spans="2:7" x14ac:dyDescent="0.35">
      <c r="B6599" s="191">
        <v>43151</v>
      </c>
      <c r="C6599" s="72">
        <v>244</v>
      </c>
      <c r="D6599" s="192">
        <f t="shared" si="208"/>
        <v>13.361389052383757</v>
      </c>
      <c r="E6599">
        <v>-1.9016604350098443E-2</v>
      </c>
      <c r="F6599">
        <v>6596</v>
      </c>
      <c r="G6599">
        <f t="shared" ca="1" si="209"/>
        <v>-7.9183041308967545E-3</v>
      </c>
    </row>
    <row r="6600" spans="2:7" x14ac:dyDescent="0.35">
      <c r="B6600" s="191">
        <v>35972</v>
      </c>
      <c r="C6600" s="72">
        <v>16.989999999999998</v>
      </c>
      <c r="D6600" s="192">
        <f t="shared" si="208"/>
        <v>-0.96895102339181283</v>
      </c>
      <c r="E6600">
        <v>-1.9053117782910078E-2</v>
      </c>
      <c r="F6600">
        <v>6597</v>
      </c>
      <c r="G6600">
        <f t="shared" ca="1" si="209"/>
        <v>9.586070519719941E-3</v>
      </c>
    </row>
    <row r="6601" spans="2:7" x14ac:dyDescent="0.35">
      <c r="B6601" s="191">
        <v>44221</v>
      </c>
      <c r="C6601" s="72">
        <v>547.20000000000005</v>
      </c>
      <c r="D6601" s="192">
        <f t="shared" si="208"/>
        <v>3.0061497913463651</v>
      </c>
      <c r="E6601">
        <v>-1.9055984798236003E-2</v>
      </c>
      <c r="F6601">
        <v>6598</v>
      </c>
      <c r="G6601">
        <f t="shared" ca="1" si="209"/>
        <v>1.4794875919893705E-2</v>
      </c>
    </row>
    <row r="6602" spans="2:7" x14ac:dyDescent="0.35">
      <c r="B6602" s="191">
        <v>41570</v>
      </c>
      <c r="C6602" s="72">
        <v>136.59</v>
      </c>
      <c r="D6602" s="192">
        <f t="shared" si="208"/>
        <v>2.0577568838146405</v>
      </c>
      <c r="E6602">
        <v>-1.9102333931777404E-2</v>
      </c>
      <c r="F6602">
        <v>6599</v>
      </c>
      <c r="G6602">
        <f t="shared" ca="1" si="209"/>
        <v>-1.1172680961670111E-2</v>
      </c>
    </row>
    <row r="6603" spans="2:7" x14ac:dyDescent="0.35">
      <c r="B6603" s="191">
        <v>39157</v>
      </c>
      <c r="C6603" s="72">
        <v>44.67</v>
      </c>
      <c r="D6603" s="192">
        <f t="shared" si="208"/>
        <v>-0.64488433102790366</v>
      </c>
      <c r="E6603">
        <v>-1.910408432147559E-2</v>
      </c>
      <c r="F6603">
        <v>6600</v>
      </c>
      <c r="G6603">
        <f t="shared" ca="1" si="209"/>
        <v>2.2256214089792378E-2</v>
      </c>
    </row>
    <row r="6604" spans="2:7" x14ac:dyDescent="0.35">
      <c r="B6604" s="191">
        <v>41656</v>
      </c>
      <c r="C6604" s="72">
        <v>125.79</v>
      </c>
      <c r="D6604" s="192">
        <f t="shared" si="208"/>
        <v>-0.88872375998513842</v>
      </c>
      <c r="E6604">
        <v>-1.9104803493449785E-2</v>
      </c>
      <c r="F6604">
        <v>6601</v>
      </c>
      <c r="G6604">
        <f t="shared" ca="1" si="209"/>
        <v>1.7436996751554149E-2</v>
      </c>
    </row>
    <row r="6605" spans="2:7" x14ac:dyDescent="0.35">
      <c r="B6605" s="191">
        <v>45994</v>
      </c>
      <c r="C6605" s="72">
        <v>1130.43</v>
      </c>
      <c r="D6605" s="192">
        <f t="shared" si="208"/>
        <v>65.731404958677686</v>
      </c>
      <c r="E6605">
        <v>-1.910711961473377E-2</v>
      </c>
      <c r="F6605">
        <v>6602</v>
      </c>
      <c r="G6605">
        <f t="shared" ca="1" si="209"/>
        <v>-2.3033816619113585E-2</v>
      </c>
    </row>
    <row r="6606" spans="2:7" x14ac:dyDescent="0.35">
      <c r="B6606" s="191">
        <v>35194</v>
      </c>
      <c r="C6606" s="72">
        <v>16.940000000000001</v>
      </c>
      <c r="D6606" s="192">
        <f t="shared" si="208"/>
        <v>0.10000000000000009</v>
      </c>
      <c r="E6606">
        <v>-1.9108280254776955E-2</v>
      </c>
      <c r="F6606">
        <v>6603</v>
      </c>
      <c r="G6606">
        <f t="shared" ca="1" si="209"/>
        <v>1.8673978931548103E-2</v>
      </c>
    </row>
    <row r="6607" spans="2:7" x14ac:dyDescent="0.35">
      <c r="B6607" s="191">
        <v>35073</v>
      </c>
      <c r="C6607" s="72">
        <v>15.4</v>
      </c>
      <c r="D6607" s="192">
        <f t="shared" si="208"/>
        <v>-0.72724052426496633</v>
      </c>
      <c r="E6607">
        <v>-1.9108280254776955E-2</v>
      </c>
      <c r="F6607">
        <v>6604</v>
      </c>
      <c r="G6607">
        <f t="shared" ca="1" si="209"/>
        <v>-1.7590721089458562E-2</v>
      </c>
    </row>
    <row r="6608" spans="2:7" x14ac:dyDescent="0.35">
      <c r="B6608" s="191">
        <v>39681</v>
      </c>
      <c r="C6608" s="72">
        <v>56.46</v>
      </c>
      <c r="D6608" s="192">
        <f t="shared" si="208"/>
        <v>-0.53557621123632471</v>
      </c>
      <c r="E6608">
        <v>-1.9110493398193262E-2</v>
      </c>
      <c r="F6608">
        <v>6605</v>
      </c>
      <c r="G6608">
        <f t="shared" ca="1" si="209"/>
        <v>2.4731405266131888E-3</v>
      </c>
    </row>
    <row r="6609" spans="2:7" x14ac:dyDescent="0.35">
      <c r="B6609" s="191">
        <v>41513</v>
      </c>
      <c r="C6609" s="72">
        <v>121.57</v>
      </c>
      <c r="D6609" s="192">
        <f t="shared" si="208"/>
        <v>6.4082876294942102</v>
      </c>
      <c r="E6609">
        <v>-1.9122155881878378E-2</v>
      </c>
      <c r="F6609">
        <v>6606</v>
      </c>
      <c r="G6609">
        <f t="shared" ca="1" si="209"/>
        <v>-2.4365645457716963E-2</v>
      </c>
    </row>
    <row r="6610" spans="2:7" x14ac:dyDescent="0.35">
      <c r="B6610" s="191">
        <v>36923</v>
      </c>
      <c r="C6610" s="72">
        <v>16.41</v>
      </c>
      <c r="D6610" s="192">
        <f t="shared" si="208"/>
        <v>-0.79342900302114805</v>
      </c>
      <c r="E6610">
        <v>-1.9127316198445876E-2</v>
      </c>
      <c r="F6610">
        <v>6607</v>
      </c>
      <c r="G6610">
        <f t="shared" ca="1" si="209"/>
        <v>-5.2482141347337266E-2</v>
      </c>
    </row>
    <row r="6611" spans="2:7" x14ac:dyDescent="0.35">
      <c r="B6611" s="191">
        <v>40679</v>
      </c>
      <c r="C6611" s="72">
        <v>79.44</v>
      </c>
      <c r="D6611" s="192">
        <f t="shared" si="208"/>
        <v>-0.34030891878425518</v>
      </c>
      <c r="E6611">
        <v>-1.913816520558087E-2</v>
      </c>
      <c r="F6611">
        <v>6608</v>
      </c>
      <c r="G6611">
        <f t="shared" ca="1" si="209"/>
        <v>1.1951826414999648E-2</v>
      </c>
    </row>
    <row r="6612" spans="2:7" x14ac:dyDescent="0.35">
      <c r="B6612" s="191">
        <v>42585</v>
      </c>
      <c r="C6612" s="72">
        <v>120.42</v>
      </c>
      <c r="D6612" s="192">
        <f t="shared" si="208"/>
        <v>-0.59261138739470209</v>
      </c>
      <c r="E6612">
        <v>-1.9141484075914317E-2</v>
      </c>
      <c r="F6612">
        <v>6609</v>
      </c>
      <c r="G6612">
        <f t="shared" ca="1" si="209"/>
        <v>2.6191322194320819E-2</v>
      </c>
    </row>
    <row r="6613" spans="2:7" x14ac:dyDescent="0.35">
      <c r="B6613" s="191">
        <v>43836</v>
      </c>
      <c r="C6613" s="72">
        <v>295.58999999999997</v>
      </c>
      <c r="D6613" s="192">
        <f t="shared" si="208"/>
        <v>0.23065073483492227</v>
      </c>
      <c r="E6613">
        <v>-1.9146535704804957E-2</v>
      </c>
      <c r="F6613">
        <v>6610</v>
      </c>
      <c r="G6613">
        <f t="shared" ca="1" si="209"/>
        <v>1.5223138491167349E-2</v>
      </c>
    </row>
    <row r="6614" spans="2:7" x14ac:dyDescent="0.35">
      <c r="B6614" s="191">
        <v>43187</v>
      </c>
      <c r="C6614" s="72">
        <v>240.19</v>
      </c>
      <c r="D6614" s="192">
        <f t="shared" si="208"/>
        <v>-3.7738872641320476E-2</v>
      </c>
      <c r="E6614">
        <v>-1.9152237830774244E-2</v>
      </c>
      <c r="F6614">
        <v>6611</v>
      </c>
      <c r="G6614">
        <f t="shared" ca="1" si="209"/>
        <v>-3.4015522601346396E-2</v>
      </c>
    </row>
    <row r="6615" spans="2:7" x14ac:dyDescent="0.35">
      <c r="B6615" s="191">
        <v>43166</v>
      </c>
      <c r="C6615" s="72">
        <v>249.61</v>
      </c>
      <c r="D6615" s="192">
        <f t="shared" si="208"/>
        <v>17.074583635047066</v>
      </c>
      <c r="E6615">
        <v>-1.9175606114189114E-2</v>
      </c>
      <c r="F6615">
        <v>6612</v>
      </c>
      <c r="G6615">
        <f t="shared" ca="1" si="209"/>
        <v>-4.5524207672723079E-3</v>
      </c>
    </row>
    <row r="6616" spans="2:7" x14ac:dyDescent="0.35">
      <c r="B6616" s="191">
        <v>36756</v>
      </c>
      <c r="C6616" s="72">
        <v>13.81</v>
      </c>
      <c r="D6616" s="192">
        <f t="shared" si="208"/>
        <v>-0.12815656565656564</v>
      </c>
      <c r="E6616">
        <v>-1.9176136363636354E-2</v>
      </c>
      <c r="F6616">
        <v>6613</v>
      </c>
      <c r="G6616">
        <f t="shared" ca="1" si="209"/>
        <v>1.8407434110938214E-2</v>
      </c>
    </row>
    <row r="6617" spans="2:7" x14ac:dyDescent="0.35">
      <c r="B6617" s="191">
        <v>35968</v>
      </c>
      <c r="C6617" s="72">
        <v>15.84</v>
      </c>
      <c r="D6617" s="192">
        <f t="shared" si="208"/>
        <v>-0.98574591004805356</v>
      </c>
      <c r="E6617">
        <v>-1.9195046439628438E-2</v>
      </c>
      <c r="F6617">
        <v>6614</v>
      </c>
      <c r="G6617">
        <f t="shared" ca="1" si="209"/>
        <v>7.5658347636166773E-3</v>
      </c>
    </row>
    <row r="6618" spans="2:7" x14ac:dyDescent="0.35">
      <c r="B6618" s="191">
        <v>45316</v>
      </c>
      <c r="C6618" s="72">
        <v>1111.26</v>
      </c>
      <c r="D6618" s="192">
        <f t="shared" si="208"/>
        <v>29.663907284768211</v>
      </c>
      <c r="E6618">
        <v>-1.9196653162814048E-2</v>
      </c>
      <c r="F6618">
        <v>6615</v>
      </c>
      <c r="G6618">
        <f t="shared" ca="1" si="209"/>
        <v>-1.1989719130905655E-2</v>
      </c>
    </row>
    <row r="6619" spans="2:7" x14ac:dyDescent="0.35">
      <c r="B6619" s="191">
        <v>36460</v>
      </c>
      <c r="C6619" s="72">
        <v>36.24</v>
      </c>
      <c r="D6619" s="192">
        <f t="shared" si="208"/>
        <v>-0.94953630211379392</v>
      </c>
      <c r="E6619">
        <v>-1.9215155615696866E-2</v>
      </c>
      <c r="F6619">
        <v>6616</v>
      </c>
      <c r="G6619">
        <f t="shared" ca="1" si="209"/>
        <v>4.3845354976610731E-3</v>
      </c>
    </row>
    <row r="6620" spans="2:7" x14ac:dyDescent="0.35">
      <c r="B6620" s="191">
        <v>44845</v>
      </c>
      <c r="C6620" s="72">
        <v>718.14</v>
      </c>
      <c r="D6620" s="192">
        <f t="shared" si="208"/>
        <v>13.368547418967587</v>
      </c>
      <c r="E6620">
        <v>-1.9215798746261337E-2</v>
      </c>
      <c r="F6620">
        <v>6617</v>
      </c>
      <c r="G6620">
        <f t="shared" ca="1" si="209"/>
        <v>-3.8607476476524871E-3</v>
      </c>
    </row>
    <row r="6621" spans="2:7" x14ac:dyDescent="0.35">
      <c r="B6621" s="191">
        <v>39311</v>
      </c>
      <c r="C6621" s="72">
        <v>49.98</v>
      </c>
      <c r="D6621" s="192">
        <f t="shared" si="208"/>
        <v>-0.61255813953488381</v>
      </c>
      <c r="E6621">
        <v>-1.9230769230769273E-2</v>
      </c>
      <c r="F6621">
        <v>6618</v>
      </c>
      <c r="G6621">
        <f t="shared" ca="1" si="209"/>
        <v>-2.7536769829284689E-2</v>
      </c>
    </row>
    <row r="6622" spans="2:7" x14ac:dyDescent="0.35">
      <c r="B6622" s="191">
        <v>42816</v>
      </c>
      <c r="C6622" s="72">
        <v>129</v>
      </c>
      <c r="D6622" s="192">
        <f t="shared" si="208"/>
        <v>-7.8900392716886869E-2</v>
      </c>
      <c r="E6622">
        <v>-1.9235155477837718E-2</v>
      </c>
      <c r="F6622">
        <v>6619</v>
      </c>
      <c r="G6622">
        <f t="shared" ca="1" si="209"/>
        <v>2.2040419370863121E-3</v>
      </c>
    </row>
    <row r="6623" spans="2:7" x14ac:dyDescent="0.35">
      <c r="B6623" s="191">
        <v>42038</v>
      </c>
      <c r="C6623" s="72">
        <v>140.05000000000001</v>
      </c>
      <c r="D6623" s="192">
        <f t="shared" si="208"/>
        <v>3.3960871170173768E-2</v>
      </c>
      <c r="E6623">
        <v>-1.9257703081232536E-2</v>
      </c>
      <c r="F6623">
        <v>6620</v>
      </c>
      <c r="G6623">
        <f t="shared" ca="1" si="209"/>
        <v>7.1335156032121851E-3</v>
      </c>
    </row>
    <row r="6624" spans="2:7" x14ac:dyDescent="0.35">
      <c r="B6624" s="191">
        <v>42660</v>
      </c>
      <c r="C6624" s="72">
        <v>135.44999999999999</v>
      </c>
      <c r="D6624" s="192">
        <f t="shared" si="208"/>
        <v>7.5890932149651231</v>
      </c>
      <c r="E6624">
        <v>-1.9260010136847638E-2</v>
      </c>
      <c r="F6624">
        <v>6621</v>
      </c>
      <c r="G6624">
        <f t="shared" ca="1" si="209"/>
        <v>-1.0683073040698631E-2</v>
      </c>
    </row>
    <row r="6625" spans="2:7" x14ac:dyDescent="0.35">
      <c r="B6625" s="191">
        <v>36080</v>
      </c>
      <c r="C6625" s="72">
        <v>15.77</v>
      </c>
      <c r="D6625" s="192">
        <f t="shared" si="208"/>
        <v>-0.97822665267576081</v>
      </c>
      <c r="E6625">
        <v>-1.9278606965174028E-2</v>
      </c>
      <c r="F6625">
        <v>6622</v>
      </c>
      <c r="G6625">
        <f t="shared" ca="1" si="209"/>
        <v>4.2978231899698464E-3</v>
      </c>
    </row>
    <row r="6626" spans="2:7" x14ac:dyDescent="0.35">
      <c r="B6626" s="191">
        <v>44405</v>
      </c>
      <c r="C6626" s="72">
        <v>724.28</v>
      </c>
      <c r="D6626" s="192">
        <f t="shared" si="208"/>
        <v>34.661250615460368</v>
      </c>
      <c r="E6626">
        <v>-1.9281806856957129E-2</v>
      </c>
      <c r="F6626">
        <v>6623</v>
      </c>
      <c r="G6626">
        <f t="shared" ca="1" si="209"/>
        <v>-4.7481700509619265E-2</v>
      </c>
    </row>
    <row r="6627" spans="2:7" x14ac:dyDescent="0.35">
      <c r="B6627" s="191">
        <v>36621</v>
      </c>
      <c r="C6627" s="72">
        <v>20.309999999999999</v>
      </c>
      <c r="D6627" s="192">
        <f t="shared" si="208"/>
        <v>0.53863636363636358</v>
      </c>
      <c r="E6627">
        <v>-1.93143408981169E-2</v>
      </c>
      <c r="F6627">
        <v>6624</v>
      </c>
      <c r="G6627">
        <f t="shared" ca="1" si="209"/>
        <v>8.0242762292067997E-3</v>
      </c>
    </row>
    <row r="6628" spans="2:7" x14ac:dyDescent="0.35">
      <c r="B6628" s="191">
        <v>35354</v>
      </c>
      <c r="C6628" s="72">
        <v>13.2</v>
      </c>
      <c r="D6628" s="192">
        <f t="shared" si="208"/>
        <v>-0.43468950749464674</v>
      </c>
      <c r="E6628">
        <v>-1.9316493313521699E-2</v>
      </c>
      <c r="F6628">
        <v>6625</v>
      </c>
      <c r="G6628">
        <f t="shared" ca="1" si="209"/>
        <v>-3.4264662608633899E-3</v>
      </c>
    </row>
    <row r="6629" spans="2:7" x14ac:dyDescent="0.35">
      <c r="B6629" s="191">
        <v>35830</v>
      </c>
      <c r="C6629" s="72">
        <v>23.35</v>
      </c>
      <c r="D6629" s="192">
        <f t="shared" si="208"/>
        <v>-0.97810759624219468</v>
      </c>
      <c r="E6629">
        <v>-1.9319613607727715E-2</v>
      </c>
      <c r="F6629">
        <v>6626</v>
      </c>
      <c r="G6629">
        <f t="shared" ca="1" si="209"/>
        <v>-1.5596403979613449E-2</v>
      </c>
    </row>
    <row r="6630" spans="2:7" x14ac:dyDescent="0.35">
      <c r="B6630" s="191">
        <v>45378</v>
      </c>
      <c r="C6630" s="72">
        <v>1066.58</v>
      </c>
      <c r="D6630" s="192">
        <f t="shared" si="208"/>
        <v>-3.9636232667026872E-2</v>
      </c>
      <c r="E6630">
        <v>-1.932695844060317E-2</v>
      </c>
      <c r="F6630">
        <v>6627</v>
      </c>
      <c r="G6630">
        <f t="shared" ca="1" si="209"/>
        <v>2.5084401500563409E-3</v>
      </c>
    </row>
    <row r="6631" spans="2:7" x14ac:dyDescent="0.35">
      <c r="B6631" s="191">
        <v>45937</v>
      </c>
      <c r="C6631" s="72">
        <v>1110.5999999999999</v>
      </c>
      <c r="D6631" s="192">
        <f t="shared" si="208"/>
        <v>0.56532769556025353</v>
      </c>
      <c r="E6631">
        <v>-1.9355066577190772E-2</v>
      </c>
      <c r="F6631">
        <v>6628</v>
      </c>
      <c r="G6631">
        <f t="shared" ca="1" si="209"/>
        <v>1.0405286843888001E-2</v>
      </c>
    </row>
    <row r="6632" spans="2:7" x14ac:dyDescent="0.35">
      <c r="B6632" s="191">
        <v>44544</v>
      </c>
      <c r="C6632" s="72">
        <v>709.5</v>
      </c>
      <c r="D6632" s="192">
        <f t="shared" si="208"/>
        <v>18.459681843115742</v>
      </c>
      <c r="E6632">
        <v>-1.9363934154330908E-2</v>
      </c>
      <c r="F6632">
        <v>6629</v>
      </c>
      <c r="G6632">
        <f t="shared" ca="1" si="209"/>
        <v>-8.3133795539276842E-3</v>
      </c>
    </row>
    <row r="6633" spans="2:7" x14ac:dyDescent="0.35">
      <c r="B6633" s="191">
        <v>38457</v>
      </c>
      <c r="C6633" s="72">
        <v>36.46</v>
      </c>
      <c r="D6633" s="192">
        <f t="shared" si="208"/>
        <v>-0.96681955516726725</v>
      </c>
      <c r="E6633">
        <v>-1.9365250134480871E-2</v>
      </c>
      <c r="F6633">
        <v>6630</v>
      </c>
      <c r="G6633">
        <f t="shared" ca="1" si="209"/>
        <v>1.6343652349183335E-2</v>
      </c>
    </row>
    <row r="6634" spans="2:7" x14ac:dyDescent="0.35">
      <c r="B6634" s="191">
        <v>45371</v>
      </c>
      <c r="C6634" s="72">
        <v>1098.8399999999999</v>
      </c>
      <c r="D6634" s="192">
        <f t="shared" si="208"/>
        <v>-1.242956132546047E-2</v>
      </c>
      <c r="E6634">
        <v>-1.9365662983918508E-2</v>
      </c>
      <c r="F6634">
        <v>6631</v>
      </c>
      <c r="G6634">
        <f t="shared" ca="1" si="209"/>
        <v>-5.2463048098605816E-5</v>
      </c>
    </row>
    <row r="6635" spans="2:7" x14ac:dyDescent="0.35">
      <c r="B6635" s="191">
        <v>45569</v>
      </c>
      <c r="C6635" s="72">
        <v>1112.67</v>
      </c>
      <c r="D6635" s="192">
        <f t="shared" si="208"/>
        <v>0.40240736072598948</v>
      </c>
      <c r="E6635">
        <v>-1.9388897212405332E-2</v>
      </c>
      <c r="F6635">
        <v>6632</v>
      </c>
      <c r="G6635">
        <f t="shared" ca="1" si="209"/>
        <v>1.057579574970028E-2</v>
      </c>
    </row>
    <row r="6636" spans="2:7" x14ac:dyDescent="0.35">
      <c r="B6636" s="191">
        <v>44489</v>
      </c>
      <c r="C6636" s="72">
        <v>793.4</v>
      </c>
      <c r="D6636" s="192">
        <f t="shared" si="208"/>
        <v>2.095228806616471</v>
      </c>
      <c r="E6636">
        <v>-1.9392156620400725E-2</v>
      </c>
      <c r="F6636">
        <v>6633</v>
      </c>
      <c r="G6636">
        <f t="shared" ca="1" si="209"/>
        <v>-2.2131976646865892E-2</v>
      </c>
    </row>
    <row r="6637" spans="2:7" x14ac:dyDescent="0.35">
      <c r="B6637" s="191">
        <v>43739</v>
      </c>
      <c r="C6637" s="72">
        <v>256.33</v>
      </c>
      <c r="D6637" s="192">
        <f t="shared" si="208"/>
        <v>3.3416327913279131</v>
      </c>
      <c r="E6637">
        <v>-1.9395562356541718E-2</v>
      </c>
      <c r="F6637">
        <v>6634</v>
      </c>
      <c r="G6637">
        <f t="shared" ca="1" si="209"/>
        <v>-6.6410206856768747E-3</v>
      </c>
    </row>
    <row r="6638" spans="2:7" x14ac:dyDescent="0.35">
      <c r="B6638" s="191">
        <v>39608</v>
      </c>
      <c r="C6638" s="72">
        <v>59.04</v>
      </c>
      <c r="D6638" s="192">
        <f t="shared" si="208"/>
        <v>-0.92517110266159697</v>
      </c>
      <c r="E6638">
        <v>-1.9431988041853532E-2</v>
      </c>
      <c r="F6638">
        <v>6635</v>
      </c>
      <c r="G6638">
        <f t="shared" ca="1" si="209"/>
        <v>2.9955537319640505E-4</v>
      </c>
    </row>
    <row r="6639" spans="2:7" x14ac:dyDescent="0.35">
      <c r="B6639" s="191">
        <v>45085</v>
      </c>
      <c r="C6639" s="72">
        <v>789</v>
      </c>
      <c r="D6639" s="192">
        <f t="shared" si="208"/>
        <v>32.291139240506332</v>
      </c>
      <c r="E6639">
        <v>-1.9437263869556576E-2</v>
      </c>
      <c r="F6639">
        <v>6636</v>
      </c>
      <c r="G6639">
        <f t="shared" ca="1" si="209"/>
        <v>-9.4280865221288007E-3</v>
      </c>
    </row>
    <row r="6640" spans="2:7" x14ac:dyDescent="0.35">
      <c r="B6640" s="191">
        <v>36374</v>
      </c>
      <c r="C6640" s="72">
        <v>23.7</v>
      </c>
      <c r="D6640" s="192">
        <f t="shared" si="208"/>
        <v>-0.82054970848792308</v>
      </c>
      <c r="E6640">
        <v>-1.944559371121235E-2</v>
      </c>
      <c r="F6640">
        <v>6637</v>
      </c>
      <c r="G6640">
        <f t="shared" ca="1" si="209"/>
        <v>7.5514215113483153E-3</v>
      </c>
    </row>
    <row r="6641" spans="2:7" x14ac:dyDescent="0.35">
      <c r="B6641" s="191">
        <v>41845</v>
      </c>
      <c r="C6641" s="72">
        <v>132.07</v>
      </c>
      <c r="D6641" s="192">
        <f t="shared" si="208"/>
        <v>-0.84914905768132498</v>
      </c>
      <c r="E6641">
        <v>-1.9452075135496405E-2</v>
      </c>
      <c r="F6641">
        <v>6638</v>
      </c>
      <c r="G6641">
        <f t="shared" ca="1" si="209"/>
        <v>-3.1439182780698452E-3</v>
      </c>
    </row>
    <row r="6642" spans="2:7" x14ac:dyDescent="0.35">
      <c r="B6642" s="191">
        <v>45646</v>
      </c>
      <c r="C6642" s="72">
        <v>875.5</v>
      </c>
      <c r="D6642" s="192">
        <f t="shared" si="208"/>
        <v>-0.24356969440388454</v>
      </c>
      <c r="E6642">
        <v>-1.9454119860674024E-2</v>
      </c>
      <c r="F6642">
        <v>6639</v>
      </c>
      <c r="G6642">
        <f t="shared" ca="1" si="209"/>
        <v>1.9693213980286131E-2</v>
      </c>
    </row>
    <row r="6643" spans="2:7" x14ac:dyDescent="0.35">
      <c r="B6643" s="191">
        <v>45968</v>
      </c>
      <c r="C6643" s="72">
        <v>1157.4100000000001</v>
      </c>
      <c r="D6643" s="192">
        <f t="shared" si="208"/>
        <v>64.911731207289307</v>
      </c>
      <c r="E6643">
        <v>-1.9484755296888423E-2</v>
      </c>
      <c r="F6643">
        <v>6640</v>
      </c>
      <c r="G6643">
        <f t="shared" ca="1" si="209"/>
        <v>1.6287085555294813E-2</v>
      </c>
    </row>
    <row r="6644" spans="2:7" x14ac:dyDescent="0.35">
      <c r="B6644" s="191">
        <v>35202</v>
      </c>
      <c r="C6644" s="72">
        <v>17.559999999999999</v>
      </c>
      <c r="D6644" s="192">
        <f t="shared" si="208"/>
        <v>-0.53934942287513121</v>
      </c>
      <c r="E6644">
        <v>-1.9542155220547253E-2</v>
      </c>
      <c r="F6644">
        <v>6641</v>
      </c>
      <c r="G6644">
        <f t="shared" ca="1" si="209"/>
        <v>-2.9381559705635451E-2</v>
      </c>
    </row>
    <row r="6645" spans="2:7" x14ac:dyDescent="0.35">
      <c r="B6645" s="191">
        <v>38489</v>
      </c>
      <c r="C6645" s="72">
        <v>38.119999999999997</v>
      </c>
      <c r="D6645" s="192">
        <f t="shared" si="208"/>
        <v>-0.6958915037893898</v>
      </c>
      <c r="E6645">
        <v>-1.9547325102880819E-2</v>
      </c>
      <c r="F6645">
        <v>6642</v>
      </c>
      <c r="G6645">
        <f t="shared" ca="1" si="209"/>
        <v>-3.1614494970389935E-2</v>
      </c>
    </row>
    <row r="6646" spans="2:7" x14ac:dyDescent="0.35">
      <c r="B6646" s="191">
        <v>41403</v>
      </c>
      <c r="C6646" s="72">
        <v>125.35</v>
      </c>
      <c r="D6646" s="192">
        <f t="shared" si="208"/>
        <v>1.018843614108552</v>
      </c>
      <c r="E6646">
        <v>-1.9554165037152904E-2</v>
      </c>
      <c r="F6646">
        <v>6643</v>
      </c>
      <c r="G6646">
        <f t="shared" ca="1" si="209"/>
        <v>-3.4634656090132914E-3</v>
      </c>
    </row>
    <row r="6647" spans="2:7" x14ac:dyDescent="0.35">
      <c r="B6647" s="191">
        <v>39478</v>
      </c>
      <c r="C6647" s="72">
        <v>62.09</v>
      </c>
      <c r="D6647" s="192">
        <f t="shared" si="208"/>
        <v>-0.54905948144382299</v>
      </c>
      <c r="E6647">
        <v>-1.9579977893573242E-2</v>
      </c>
      <c r="F6647">
        <v>6644</v>
      </c>
      <c r="G6647">
        <f t="shared" ca="1" si="209"/>
        <v>-5.5868510589049729E-2</v>
      </c>
    </row>
    <row r="6648" spans="2:7" x14ac:dyDescent="0.35">
      <c r="B6648" s="191">
        <v>41953</v>
      </c>
      <c r="C6648" s="72">
        <v>137.69</v>
      </c>
      <c r="D6648" s="192">
        <f t="shared" si="208"/>
        <v>0.57162424380778454</v>
      </c>
      <c r="E6648">
        <v>-1.958131586442613E-2</v>
      </c>
      <c r="F6648">
        <v>6645</v>
      </c>
      <c r="G6648">
        <f t="shared" ca="1" si="209"/>
        <v>9.5612776738227476E-3</v>
      </c>
    </row>
    <row r="6649" spans="2:7" x14ac:dyDescent="0.35">
      <c r="B6649" s="191">
        <v>40542</v>
      </c>
      <c r="C6649" s="72">
        <v>87.61</v>
      </c>
      <c r="D6649" s="192">
        <f t="shared" si="208"/>
        <v>6.6116420503909641</v>
      </c>
      <c r="E6649">
        <v>-1.958370635631157E-2</v>
      </c>
      <c r="F6649">
        <v>6646</v>
      </c>
      <c r="G6649">
        <f t="shared" ca="1" si="209"/>
        <v>-1.7151718545660576E-2</v>
      </c>
    </row>
    <row r="6650" spans="2:7" x14ac:dyDescent="0.35">
      <c r="B6650" s="191">
        <v>37645</v>
      </c>
      <c r="C6650" s="72">
        <v>11.51</v>
      </c>
      <c r="D6650" s="192">
        <f t="shared" si="208"/>
        <v>-0.91250475104522999</v>
      </c>
      <c r="E6650">
        <v>-1.9591141396933631E-2</v>
      </c>
      <c r="F6650">
        <v>6647</v>
      </c>
      <c r="G6650">
        <f t="shared" ca="1" si="209"/>
        <v>4.2854047460832496E-2</v>
      </c>
    </row>
    <row r="6651" spans="2:7" x14ac:dyDescent="0.35">
      <c r="B6651" s="191">
        <v>41652</v>
      </c>
      <c r="C6651" s="72">
        <v>131.55000000000001</v>
      </c>
      <c r="D6651" s="192">
        <f t="shared" si="208"/>
        <v>2.3496459970435035E-2</v>
      </c>
      <c r="E6651">
        <v>-1.9600536592636719E-2</v>
      </c>
      <c r="F6651">
        <v>6648</v>
      </c>
      <c r="G6651">
        <f t="shared" ca="1" si="209"/>
        <v>7.8199713806820937E-3</v>
      </c>
    </row>
    <row r="6652" spans="2:7" x14ac:dyDescent="0.35">
      <c r="B6652" s="191">
        <v>42118</v>
      </c>
      <c r="C6652" s="72">
        <v>128.53</v>
      </c>
      <c r="D6652" s="192">
        <f t="shared" si="208"/>
        <v>10.176521739130434</v>
      </c>
      <c r="E6652">
        <v>-1.9603356216628454E-2</v>
      </c>
      <c r="F6652">
        <v>6649</v>
      </c>
      <c r="G6652">
        <f t="shared" ca="1" si="209"/>
        <v>-7.0852888979088917E-3</v>
      </c>
    </row>
    <row r="6653" spans="2:7" x14ac:dyDescent="0.35">
      <c r="B6653" s="191">
        <v>37067</v>
      </c>
      <c r="C6653" s="72">
        <v>11.5</v>
      </c>
      <c r="D6653" s="192">
        <f t="shared" si="208"/>
        <v>-0.91664250507393452</v>
      </c>
      <c r="E6653">
        <v>-1.9607843137254943E-2</v>
      </c>
      <c r="F6653">
        <v>6650</v>
      </c>
      <c r="G6653">
        <f t="shared" ca="1" si="209"/>
        <v>-1.6053422338525868E-2</v>
      </c>
    </row>
    <row r="6654" spans="2:7" x14ac:dyDescent="0.35">
      <c r="B6654" s="191">
        <v>41585</v>
      </c>
      <c r="C6654" s="72">
        <v>137.96</v>
      </c>
      <c r="D6654" s="192">
        <f t="shared" si="208"/>
        <v>1.3004835751208939</v>
      </c>
      <c r="E6654">
        <v>-1.9613416714042042E-2</v>
      </c>
      <c r="F6654">
        <v>6651</v>
      </c>
      <c r="G6654">
        <f t="shared" ca="1" si="209"/>
        <v>2.1457099730848295E-2</v>
      </c>
    </row>
    <row r="6655" spans="2:7" x14ac:dyDescent="0.35">
      <c r="B6655" s="191">
        <v>38852</v>
      </c>
      <c r="C6655" s="72">
        <v>59.97</v>
      </c>
      <c r="D6655" s="192">
        <f t="shared" si="208"/>
        <v>1.6096605744125325</v>
      </c>
      <c r="E6655">
        <v>-1.9617459538989745E-2</v>
      </c>
      <c r="F6655">
        <v>6652</v>
      </c>
      <c r="G6655">
        <f t="shared" ca="1" si="209"/>
        <v>-2.1201346689043873E-2</v>
      </c>
    </row>
    <row r="6656" spans="2:7" x14ac:dyDescent="0.35">
      <c r="B6656" s="191">
        <v>36598</v>
      </c>
      <c r="C6656" s="72">
        <v>22.98</v>
      </c>
      <c r="D6656" s="192">
        <f t="shared" si="208"/>
        <v>-0.97205161572795928</v>
      </c>
      <c r="E6656">
        <v>-1.9624573378839605E-2</v>
      </c>
      <c r="F6656">
        <v>6653</v>
      </c>
      <c r="G6656">
        <f t="shared" ca="1" si="209"/>
        <v>3.044743398225876E-4</v>
      </c>
    </row>
    <row r="6657" spans="2:7" x14ac:dyDescent="0.35">
      <c r="B6657" s="191">
        <v>44459</v>
      </c>
      <c r="C6657" s="72">
        <v>822.23</v>
      </c>
      <c r="D6657" s="192">
        <f t="shared" si="208"/>
        <v>4.9885651857246902</v>
      </c>
      <c r="E6657">
        <v>-1.9625845067903547E-2</v>
      </c>
      <c r="F6657">
        <v>6654</v>
      </c>
      <c r="G6657">
        <f t="shared" ca="1" si="209"/>
        <v>3.1536324267934679E-2</v>
      </c>
    </row>
    <row r="6658" spans="2:7" x14ac:dyDescent="0.35">
      <c r="B6658" s="191">
        <v>42860</v>
      </c>
      <c r="C6658" s="72">
        <v>137.30000000000001</v>
      </c>
      <c r="D6658" s="192">
        <f t="shared" si="208"/>
        <v>-0.54239434742034387</v>
      </c>
      <c r="E6658">
        <v>-1.9635844341306719E-2</v>
      </c>
      <c r="F6658">
        <v>6655</v>
      </c>
      <c r="G6658">
        <f t="shared" ca="1" si="209"/>
        <v>-1.4730373845117301E-2</v>
      </c>
    </row>
    <row r="6659" spans="2:7" x14ac:dyDescent="0.35">
      <c r="B6659" s="191">
        <v>43801</v>
      </c>
      <c r="C6659" s="72">
        <v>300.04000000000002</v>
      </c>
      <c r="D6659" s="192">
        <f t="shared" si="208"/>
        <v>0.15391123759710812</v>
      </c>
      <c r="E6659">
        <v>-1.9637314164352215E-2</v>
      </c>
      <c r="F6659">
        <v>6656</v>
      </c>
      <c r="G6659">
        <f t="shared" ca="1" si="209"/>
        <v>1.9627857112131421E-2</v>
      </c>
    </row>
    <row r="6660" spans="2:7" x14ac:dyDescent="0.35">
      <c r="B6660" s="191">
        <v>43706</v>
      </c>
      <c r="C6660" s="72">
        <v>260.02</v>
      </c>
      <c r="D6660" s="192">
        <f t="shared" ref="D6660:D6723" si="210">C6660/C6661-1</f>
        <v>19.047802621434077</v>
      </c>
      <c r="E6660">
        <v>-1.9643328431927176E-2</v>
      </c>
      <c r="F6660">
        <v>6657</v>
      </c>
      <c r="G6660">
        <f t="shared" ca="1" si="209"/>
        <v>-2.1270983444839329E-2</v>
      </c>
    </row>
    <row r="6661" spans="2:7" x14ac:dyDescent="0.35">
      <c r="B6661" s="191">
        <v>35345</v>
      </c>
      <c r="C6661" s="72">
        <v>12.97</v>
      </c>
      <c r="D6661" s="192">
        <f t="shared" si="210"/>
        <v>0.18231540565177751</v>
      </c>
      <c r="E6661">
        <v>-1.9652305366591016E-2</v>
      </c>
      <c r="F6661">
        <v>6658</v>
      </c>
      <c r="G6661">
        <f t="shared" ref="G6661:G6724" ca="1" si="211">_xlfn.NORM.INV(RAND(),M$5,M$6)</f>
        <v>3.7448112385594881E-2</v>
      </c>
    </row>
    <row r="6662" spans="2:7" x14ac:dyDescent="0.35">
      <c r="B6662" s="191">
        <v>36815</v>
      </c>
      <c r="C6662" s="72">
        <v>10.97</v>
      </c>
      <c r="D6662" s="192">
        <f t="shared" si="210"/>
        <v>-0.5504098360655737</v>
      </c>
      <c r="E6662">
        <v>-1.9660411081322549E-2</v>
      </c>
      <c r="F6662">
        <v>6659</v>
      </c>
      <c r="G6662">
        <f t="shared" ca="1" si="211"/>
        <v>-2.8092295362668416E-2</v>
      </c>
    </row>
    <row r="6663" spans="2:7" x14ac:dyDescent="0.35">
      <c r="B6663" s="191">
        <v>35865</v>
      </c>
      <c r="C6663" s="72">
        <v>24.4</v>
      </c>
      <c r="D6663" s="192">
        <f t="shared" si="210"/>
        <v>-0.97527411280679355</v>
      </c>
      <c r="E6663">
        <v>-1.9686621132985249E-2</v>
      </c>
      <c r="F6663">
        <v>6660</v>
      </c>
      <c r="G6663">
        <f t="shared" ca="1" si="211"/>
        <v>2.829898577895246E-2</v>
      </c>
    </row>
    <row r="6664" spans="2:7" x14ac:dyDescent="0.35">
      <c r="B6664" s="191">
        <v>45596</v>
      </c>
      <c r="C6664" s="72">
        <v>986.82</v>
      </c>
      <c r="D6664" s="192">
        <f t="shared" si="210"/>
        <v>54.129608938547491</v>
      </c>
      <c r="E6664">
        <v>-1.9708739792978713E-2</v>
      </c>
      <c r="F6664">
        <v>6661</v>
      </c>
      <c r="G6664">
        <f t="shared" ca="1" si="211"/>
        <v>2.3443886083347212E-2</v>
      </c>
    </row>
    <row r="6665" spans="2:7" x14ac:dyDescent="0.35">
      <c r="B6665" s="191">
        <v>36929</v>
      </c>
      <c r="C6665" s="72">
        <v>17.899999999999999</v>
      </c>
      <c r="D6665" s="192">
        <f t="shared" si="210"/>
        <v>0.44006436041834274</v>
      </c>
      <c r="E6665">
        <v>-1.9715224534501807E-2</v>
      </c>
      <c r="F6665">
        <v>6662</v>
      </c>
      <c r="G6665">
        <f t="shared" ca="1" si="211"/>
        <v>2.8190218171843525E-2</v>
      </c>
    </row>
    <row r="6666" spans="2:7" x14ac:dyDescent="0.35">
      <c r="B6666" s="191">
        <v>36798</v>
      </c>
      <c r="C6666" s="72">
        <v>12.43</v>
      </c>
      <c r="D6666" s="192">
        <f t="shared" si="210"/>
        <v>-0.90307236431690585</v>
      </c>
      <c r="E6666">
        <v>-1.9716088328075698E-2</v>
      </c>
      <c r="F6666">
        <v>6663</v>
      </c>
      <c r="G6666">
        <f t="shared" ca="1" si="211"/>
        <v>-1.7350069180314162E-2</v>
      </c>
    </row>
    <row r="6667" spans="2:7" x14ac:dyDescent="0.35">
      <c r="B6667" s="191">
        <v>41655</v>
      </c>
      <c r="C6667" s="72">
        <v>128.24</v>
      </c>
      <c r="D6667" s="192">
        <f t="shared" si="210"/>
        <v>10.219597550306213</v>
      </c>
      <c r="E6667">
        <v>-1.9721755083320525E-2</v>
      </c>
      <c r="F6667">
        <v>6664</v>
      </c>
      <c r="G6667">
        <f t="shared" ca="1" si="211"/>
        <v>5.0225041118175578E-2</v>
      </c>
    </row>
    <row r="6668" spans="2:7" x14ac:dyDescent="0.35">
      <c r="B6668" s="191">
        <v>36840</v>
      </c>
      <c r="C6668" s="72">
        <v>11.43</v>
      </c>
      <c r="D6668" s="192">
        <f t="shared" si="210"/>
        <v>-0.89629831246597713</v>
      </c>
      <c r="E6668">
        <v>-1.9725557461406584E-2</v>
      </c>
      <c r="F6668">
        <v>6665</v>
      </c>
      <c r="G6668">
        <f t="shared" ca="1" si="211"/>
        <v>-2.5060599023751268E-2</v>
      </c>
    </row>
    <row r="6669" spans="2:7" x14ac:dyDescent="0.35">
      <c r="B6669" s="191">
        <v>42545</v>
      </c>
      <c r="C6669" s="72">
        <v>110.22</v>
      </c>
      <c r="D6669" s="192">
        <f t="shared" si="210"/>
        <v>0.91653625456442356</v>
      </c>
      <c r="E6669">
        <v>-1.9743863393810068E-2</v>
      </c>
      <c r="F6669">
        <v>6666</v>
      </c>
      <c r="G6669">
        <f t="shared" ca="1" si="211"/>
        <v>1.3752117897630534E-3</v>
      </c>
    </row>
    <row r="6670" spans="2:7" x14ac:dyDescent="0.35">
      <c r="B6670" s="191">
        <v>39678</v>
      </c>
      <c r="C6670" s="72">
        <v>57.51</v>
      </c>
      <c r="D6670" s="192">
        <f t="shared" si="210"/>
        <v>-0.93791361236761706</v>
      </c>
      <c r="E6670">
        <v>-1.9771603886142852E-2</v>
      </c>
      <c r="F6670">
        <v>6667</v>
      </c>
      <c r="G6670">
        <f t="shared" ca="1" si="211"/>
        <v>7.0506907250179668E-3</v>
      </c>
    </row>
    <row r="6671" spans="2:7" x14ac:dyDescent="0.35">
      <c r="B6671" s="191">
        <v>45624</v>
      </c>
      <c r="C6671" s="72">
        <v>926.29</v>
      </c>
      <c r="D6671" s="192">
        <f t="shared" si="210"/>
        <v>1.5345171970339559</v>
      </c>
      <c r="E6671">
        <v>-1.9788569191208416E-2</v>
      </c>
      <c r="F6671">
        <v>6668</v>
      </c>
      <c r="G6671">
        <f t="shared" ca="1" si="211"/>
        <v>-1.6983805750948364E-2</v>
      </c>
    </row>
    <row r="6672" spans="2:7" x14ac:dyDescent="0.35">
      <c r="B6672" s="191">
        <v>44006</v>
      </c>
      <c r="C6672" s="72">
        <v>365.47</v>
      </c>
      <c r="D6672" s="192">
        <f t="shared" si="210"/>
        <v>2.4809981903038389</v>
      </c>
      <c r="E6672">
        <v>-1.981977149600378E-2</v>
      </c>
      <c r="F6672">
        <v>6669</v>
      </c>
      <c r="G6672">
        <f t="shared" ca="1" si="211"/>
        <v>1.9105550516593595E-3</v>
      </c>
    </row>
    <row r="6673" spans="2:7" x14ac:dyDescent="0.35">
      <c r="B6673" s="191">
        <v>42410</v>
      </c>
      <c r="C6673" s="72">
        <v>104.99</v>
      </c>
      <c r="D6673" s="192">
        <f t="shared" si="210"/>
        <v>-0.63109627547434999</v>
      </c>
      <c r="E6673">
        <v>-1.9884241971620753E-2</v>
      </c>
      <c r="F6673">
        <v>6670</v>
      </c>
      <c r="G6673">
        <f t="shared" ca="1" si="211"/>
        <v>2.9042157317408436E-3</v>
      </c>
    </row>
    <row r="6674" spans="2:7" x14ac:dyDescent="0.35">
      <c r="B6674" s="191">
        <v>43774</v>
      </c>
      <c r="C6674" s="72">
        <v>284.60000000000002</v>
      </c>
      <c r="D6674" s="192">
        <f t="shared" si="210"/>
        <v>5.0850972845841351</v>
      </c>
      <c r="E6674">
        <v>-1.9904952131689413E-2</v>
      </c>
      <c r="F6674">
        <v>6671</v>
      </c>
      <c r="G6674">
        <f t="shared" ca="1" si="211"/>
        <v>-1.6259223540945219E-2</v>
      </c>
    </row>
    <row r="6675" spans="2:7" x14ac:dyDescent="0.35">
      <c r="B6675" s="191">
        <v>39846</v>
      </c>
      <c r="C6675" s="72">
        <v>46.77</v>
      </c>
      <c r="D6675" s="192">
        <f t="shared" si="210"/>
        <v>-0.57558983666061703</v>
      </c>
      <c r="E6675">
        <v>-1.9907795473595891E-2</v>
      </c>
      <c r="F6675">
        <v>6672</v>
      </c>
      <c r="G6675">
        <f t="shared" ca="1" si="211"/>
        <v>-1.9790071898265874E-2</v>
      </c>
    </row>
    <row r="6676" spans="2:7" x14ac:dyDescent="0.35">
      <c r="B6676" s="191">
        <v>41373</v>
      </c>
      <c r="C6676" s="72">
        <v>110.2</v>
      </c>
      <c r="D6676" s="192">
        <f t="shared" si="210"/>
        <v>-0.83939137785291629</v>
      </c>
      <c r="E6676">
        <v>-1.9921736036997428E-2</v>
      </c>
      <c r="F6676">
        <v>6673</v>
      </c>
      <c r="G6676">
        <f t="shared" ca="1" si="211"/>
        <v>1.2672822659953167E-2</v>
      </c>
    </row>
    <row r="6677" spans="2:7" x14ac:dyDescent="0.35">
      <c r="B6677" s="191">
        <v>44705</v>
      </c>
      <c r="C6677" s="72">
        <v>686.14</v>
      </c>
      <c r="D6677" s="192">
        <f t="shared" si="210"/>
        <v>9.050388164640399</v>
      </c>
      <c r="E6677">
        <v>-1.9940008570204282E-2</v>
      </c>
      <c r="F6677">
        <v>6674</v>
      </c>
      <c r="G6677">
        <f t="shared" ca="1" si="211"/>
        <v>6.8502559905082227E-3</v>
      </c>
    </row>
    <row r="6678" spans="2:7" x14ac:dyDescent="0.35">
      <c r="B6678" s="191">
        <v>40112</v>
      </c>
      <c r="C6678" s="72">
        <v>68.27</v>
      </c>
      <c r="D6678" s="192">
        <f t="shared" si="210"/>
        <v>-0.72849473056273606</v>
      </c>
      <c r="E6678">
        <v>-1.9954062589721544E-2</v>
      </c>
      <c r="F6678">
        <v>6675</v>
      </c>
      <c r="G6678">
        <f t="shared" ca="1" si="211"/>
        <v>-1.728316531994227E-2</v>
      </c>
    </row>
    <row r="6679" spans="2:7" x14ac:dyDescent="0.35">
      <c r="B6679" s="191">
        <v>43686</v>
      </c>
      <c r="C6679" s="72">
        <v>251.45</v>
      </c>
      <c r="D6679" s="192">
        <f t="shared" si="210"/>
        <v>0.91800152555301295</v>
      </c>
      <c r="E6679">
        <v>-1.9955567681334552E-2</v>
      </c>
      <c r="F6679">
        <v>6676</v>
      </c>
      <c r="G6679">
        <f t="shared" ca="1" si="211"/>
        <v>-1.0127679038092398E-2</v>
      </c>
    </row>
    <row r="6680" spans="2:7" x14ac:dyDescent="0.35">
      <c r="B6680" s="191">
        <v>42115</v>
      </c>
      <c r="C6680" s="72">
        <v>131.1</v>
      </c>
      <c r="D6680" s="192">
        <f t="shared" si="210"/>
        <v>5.0722556739231122</v>
      </c>
      <c r="E6680">
        <v>-1.9959632204530231E-2</v>
      </c>
      <c r="F6680">
        <v>6677</v>
      </c>
      <c r="G6680">
        <f t="shared" ca="1" si="211"/>
        <v>9.7314820400877227E-3</v>
      </c>
    </row>
    <row r="6681" spans="2:7" x14ac:dyDescent="0.35">
      <c r="B6681" s="191">
        <v>35941</v>
      </c>
      <c r="C6681" s="72">
        <v>21.59</v>
      </c>
      <c r="D6681" s="192">
        <f t="shared" si="210"/>
        <v>-0.81271686328938242</v>
      </c>
      <c r="E6681">
        <v>-1.9972764412165334E-2</v>
      </c>
      <c r="F6681">
        <v>6678</v>
      </c>
      <c r="G6681">
        <f t="shared" ca="1" si="211"/>
        <v>-6.9153675531329912E-3</v>
      </c>
    </row>
    <row r="6682" spans="2:7" x14ac:dyDescent="0.35">
      <c r="B6682" s="191">
        <v>42569</v>
      </c>
      <c r="C6682" s="72">
        <v>115.28</v>
      </c>
      <c r="D6682" s="192">
        <f t="shared" si="210"/>
        <v>5.3515151515151524</v>
      </c>
      <c r="E6682">
        <v>-1.9977896795035255E-2</v>
      </c>
      <c r="F6682">
        <v>6679</v>
      </c>
      <c r="G6682">
        <f t="shared" ca="1" si="211"/>
        <v>1.7797114611466304E-2</v>
      </c>
    </row>
    <row r="6683" spans="2:7" x14ac:dyDescent="0.35">
      <c r="B6683" s="191">
        <v>35984</v>
      </c>
      <c r="C6683" s="72">
        <v>18.149999999999999</v>
      </c>
      <c r="D6683" s="192">
        <f t="shared" si="210"/>
        <v>0.68211306765523627</v>
      </c>
      <c r="E6683">
        <v>-1.9978401727861805E-2</v>
      </c>
      <c r="F6683">
        <v>6680</v>
      </c>
      <c r="G6683">
        <f t="shared" ca="1" si="211"/>
        <v>3.9231743926254808E-2</v>
      </c>
    </row>
    <row r="6684" spans="2:7" x14ac:dyDescent="0.35">
      <c r="B6684" s="191">
        <v>35416</v>
      </c>
      <c r="C6684" s="72">
        <v>10.79</v>
      </c>
      <c r="D6684" s="192">
        <f t="shared" si="210"/>
        <v>-0.40518191841234852</v>
      </c>
      <c r="E6684">
        <v>-1.9981834695731227E-2</v>
      </c>
      <c r="F6684">
        <v>6681</v>
      </c>
      <c r="G6684">
        <f t="shared" ca="1" si="211"/>
        <v>7.2742256593350697E-3</v>
      </c>
    </row>
    <row r="6685" spans="2:7" x14ac:dyDescent="0.35">
      <c r="B6685" s="191">
        <v>35234</v>
      </c>
      <c r="C6685" s="72">
        <v>18.14</v>
      </c>
      <c r="D6685" s="192">
        <f t="shared" si="210"/>
        <v>0.60958296362023079</v>
      </c>
      <c r="E6685">
        <v>-1.9989195029713747E-2</v>
      </c>
      <c r="F6685">
        <v>6682</v>
      </c>
      <c r="G6685">
        <f t="shared" ca="1" si="211"/>
        <v>1.8908638942496503E-2</v>
      </c>
    </row>
    <row r="6686" spans="2:7" x14ac:dyDescent="0.35">
      <c r="B6686" s="191">
        <v>37299</v>
      </c>
      <c r="C6686" s="72">
        <v>11.27</v>
      </c>
      <c r="D6686" s="192">
        <f t="shared" si="210"/>
        <v>-0.48865698729582574</v>
      </c>
      <c r="E6686">
        <v>-2.0000000000000018E-2</v>
      </c>
      <c r="F6686">
        <v>6683</v>
      </c>
      <c r="G6686">
        <f t="shared" ca="1" si="211"/>
        <v>-2.042841127135208E-2</v>
      </c>
    </row>
    <row r="6687" spans="2:7" x14ac:dyDescent="0.35">
      <c r="B6687" s="191">
        <v>36655</v>
      </c>
      <c r="C6687" s="72">
        <v>22.04</v>
      </c>
      <c r="D6687" s="192">
        <f t="shared" si="210"/>
        <v>-0.98058149779735682</v>
      </c>
      <c r="E6687">
        <v>-2.0008892841262726E-2</v>
      </c>
      <c r="F6687">
        <v>6684</v>
      </c>
      <c r="G6687">
        <f t="shared" ca="1" si="211"/>
        <v>-1.0594602394342616E-2</v>
      </c>
    </row>
    <row r="6688" spans="2:7" x14ac:dyDescent="0.35">
      <c r="B6688" s="191">
        <v>46142</v>
      </c>
      <c r="C6688" s="72">
        <v>1135</v>
      </c>
      <c r="D6688" s="192">
        <f t="shared" si="210"/>
        <v>8.3323466535109354</v>
      </c>
      <c r="E6688">
        <v>-2.0031082714557114E-2</v>
      </c>
      <c r="F6688">
        <v>6685</v>
      </c>
      <c r="G6688">
        <f t="shared" ca="1" si="211"/>
        <v>5.8896239933914083E-3</v>
      </c>
    </row>
    <row r="6689" spans="2:7" x14ac:dyDescent="0.35">
      <c r="B6689" s="191">
        <v>41666</v>
      </c>
      <c r="C6689" s="72">
        <v>121.62</v>
      </c>
      <c r="D6689" s="192">
        <f t="shared" si="210"/>
        <v>7.0330250990752976</v>
      </c>
      <c r="E6689">
        <v>-2.0062847474014989E-2</v>
      </c>
      <c r="F6689">
        <v>6686</v>
      </c>
      <c r="G6689">
        <f t="shared" ca="1" si="211"/>
        <v>6.2695593766641747E-3</v>
      </c>
    </row>
    <row r="6690" spans="2:7" x14ac:dyDescent="0.35">
      <c r="B6690" s="191">
        <v>37811</v>
      </c>
      <c r="C6690" s="72">
        <v>15.14</v>
      </c>
      <c r="D6690" s="192">
        <f t="shared" si="210"/>
        <v>-0.87865672838021958</v>
      </c>
      <c r="E6690">
        <v>-2.0064724919093724E-2</v>
      </c>
      <c r="F6690">
        <v>6687</v>
      </c>
      <c r="G6690">
        <f t="shared" ca="1" si="211"/>
        <v>-1.4313823300552045E-2</v>
      </c>
    </row>
    <row r="6691" spans="2:7" x14ac:dyDescent="0.35">
      <c r="B6691" s="191">
        <v>42604</v>
      </c>
      <c r="C6691" s="72">
        <v>124.77</v>
      </c>
      <c r="D6691" s="192">
        <f t="shared" si="210"/>
        <v>0.15527777777777785</v>
      </c>
      <c r="E6691">
        <v>-2.0105238357025046E-2</v>
      </c>
      <c r="F6691">
        <v>6688</v>
      </c>
      <c r="G6691">
        <f t="shared" ca="1" si="211"/>
        <v>-4.5541355931194676E-2</v>
      </c>
    </row>
    <row r="6692" spans="2:7" x14ac:dyDescent="0.35">
      <c r="B6692" s="191">
        <v>42403</v>
      </c>
      <c r="C6692" s="72">
        <v>108</v>
      </c>
      <c r="D6692" s="192">
        <f t="shared" si="210"/>
        <v>-0.1793313069908814</v>
      </c>
      <c r="E6692">
        <v>-2.0141535111594999E-2</v>
      </c>
      <c r="F6692">
        <v>6689</v>
      </c>
      <c r="G6692">
        <f t="shared" ca="1" si="211"/>
        <v>2.0405462343428403E-2</v>
      </c>
    </row>
    <row r="6693" spans="2:7" x14ac:dyDescent="0.35">
      <c r="B6693" s="191">
        <v>41754</v>
      </c>
      <c r="C6693" s="72">
        <v>131.6</v>
      </c>
      <c r="D6693" s="192">
        <f t="shared" si="210"/>
        <v>-0.81810894113419308</v>
      </c>
      <c r="E6693">
        <v>-2.0177201995383864E-2</v>
      </c>
      <c r="F6693">
        <v>6690</v>
      </c>
      <c r="G6693">
        <f t="shared" ca="1" si="211"/>
        <v>-2.6057238626869619E-2</v>
      </c>
    </row>
    <row r="6694" spans="2:7" x14ac:dyDescent="0.35">
      <c r="B6694" s="191">
        <v>44543</v>
      </c>
      <c r="C6694" s="72">
        <v>723.51</v>
      </c>
      <c r="D6694" s="192">
        <f t="shared" si="210"/>
        <v>33.700719424460431</v>
      </c>
      <c r="E6694">
        <v>-2.0205029589805301E-2</v>
      </c>
      <c r="F6694">
        <v>6691</v>
      </c>
      <c r="G6694">
        <f t="shared" ca="1" si="211"/>
        <v>3.8439397563069758E-2</v>
      </c>
    </row>
    <row r="6695" spans="2:7" x14ac:dyDescent="0.35">
      <c r="B6695" s="191">
        <v>36193</v>
      </c>
      <c r="C6695" s="72">
        <v>20.85</v>
      </c>
      <c r="D6695" s="192">
        <f t="shared" si="210"/>
        <v>-0.89773396115361981</v>
      </c>
      <c r="E6695">
        <v>-2.0206766917293173E-2</v>
      </c>
      <c r="F6695">
        <v>6692</v>
      </c>
      <c r="G6695">
        <f t="shared" ca="1" si="211"/>
        <v>-1.3692718926295902E-2</v>
      </c>
    </row>
    <row r="6696" spans="2:7" x14ac:dyDescent="0.35">
      <c r="B6696" s="191">
        <v>43399</v>
      </c>
      <c r="C6696" s="72">
        <v>203.88</v>
      </c>
      <c r="D6696" s="192">
        <f t="shared" si="210"/>
        <v>2.7987702627166011</v>
      </c>
      <c r="E6696">
        <v>-2.0231630544475965E-2</v>
      </c>
      <c r="F6696">
        <v>6693</v>
      </c>
      <c r="G6696">
        <f t="shared" ca="1" si="211"/>
        <v>7.9723232538242324E-3</v>
      </c>
    </row>
    <row r="6697" spans="2:7" x14ac:dyDescent="0.35">
      <c r="B6697" s="191">
        <v>39300</v>
      </c>
      <c r="C6697" s="72">
        <v>53.67</v>
      </c>
      <c r="D6697" s="192">
        <f t="shared" si="210"/>
        <v>-7.4655172413793047E-2</v>
      </c>
      <c r="E6697">
        <v>-2.0262869660459981E-2</v>
      </c>
      <c r="F6697">
        <v>6694</v>
      </c>
      <c r="G6697">
        <f t="shared" ca="1" si="211"/>
        <v>1.2895765024440014E-2</v>
      </c>
    </row>
    <row r="6698" spans="2:7" x14ac:dyDescent="0.35">
      <c r="B6698" s="191">
        <v>39398</v>
      </c>
      <c r="C6698" s="72">
        <v>58</v>
      </c>
      <c r="D6698" s="192">
        <f t="shared" si="210"/>
        <v>1.0721686316541623</v>
      </c>
      <c r="E6698">
        <v>-2.0270270270270285E-2</v>
      </c>
      <c r="F6698">
        <v>6695</v>
      </c>
      <c r="G6698">
        <f t="shared" ca="1" si="211"/>
        <v>9.2509147312030155E-3</v>
      </c>
    </row>
    <row r="6699" spans="2:7" x14ac:dyDescent="0.35">
      <c r="B6699" s="191">
        <v>38188</v>
      </c>
      <c r="C6699" s="72">
        <v>27.99</v>
      </c>
      <c r="D6699" s="192">
        <f t="shared" si="210"/>
        <v>-0.88920555753473463</v>
      </c>
      <c r="E6699">
        <v>-2.0301015050752547E-2</v>
      </c>
      <c r="F6699">
        <v>6696</v>
      </c>
      <c r="G6699">
        <f t="shared" ca="1" si="211"/>
        <v>7.7520553205037528E-3</v>
      </c>
    </row>
    <row r="6700" spans="2:7" x14ac:dyDescent="0.35">
      <c r="B6700" s="191">
        <v>43266</v>
      </c>
      <c r="C6700" s="72">
        <v>252.63</v>
      </c>
      <c r="D6700" s="192">
        <f t="shared" si="210"/>
        <v>16.507276507276508</v>
      </c>
      <c r="E6700">
        <v>-2.0320316438515618E-2</v>
      </c>
      <c r="F6700">
        <v>6697</v>
      </c>
      <c r="G6700">
        <f t="shared" ca="1" si="211"/>
        <v>-1.6307640525518731E-2</v>
      </c>
    </row>
    <row r="6701" spans="2:7" x14ac:dyDescent="0.35">
      <c r="B6701" s="191">
        <v>36966</v>
      </c>
      <c r="C6701" s="72">
        <v>14.43</v>
      </c>
      <c r="D6701" s="192">
        <f t="shared" si="210"/>
        <v>-0.11689106487148104</v>
      </c>
      <c r="E6701">
        <v>-2.0366598778004175E-2</v>
      </c>
      <c r="F6701">
        <v>6698</v>
      </c>
      <c r="G6701">
        <f t="shared" ca="1" si="211"/>
        <v>1.7456661702854939E-2</v>
      </c>
    </row>
    <row r="6702" spans="2:7" x14ac:dyDescent="0.35">
      <c r="B6702" s="191">
        <v>36942</v>
      </c>
      <c r="C6702" s="72">
        <v>16.34</v>
      </c>
      <c r="D6702" s="192">
        <f t="shared" si="210"/>
        <v>-0.3197335553705245</v>
      </c>
      <c r="E6702">
        <v>-2.0383693045563533E-2</v>
      </c>
      <c r="F6702">
        <v>6699</v>
      </c>
      <c r="G6702">
        <f t="shared" ca="1" si="211"/>
        <v>1.1818377983785653E-3</v>
      </c>
    </row>
    <row r="6703" spans="2:7" x14ac:dyDescent="0.35">
      <c r="B6703" s="191">
        <v>38132</v>
      </c>
      <c r="C6703" s="72">
        <v>24.02</v>
      </c>
      <c r="D6703" s="192">
        <f t="shared" si="210"/>
        <v>-0.90032781443213417</v>
      </c>
      <c r="E6703">
        <v>-2.0391517128874437E-2</v>
      </c>
      <c r="F6703">
        <v>6700</v>
      </c>
      <c r="G6703">
        <f t="shared" ca="1" si="211"/>
        <v>2.7621105791717789E-2</v>
      </c>
    </row>
    <row r="6704" spans="2:7" x14ac:dyDescent="0.35">
      <c r="B6704" s="191">
        <v>43727</v>
      </c>
      <c r="C6704" s="72">
        <v>240.99</v>
      </c>
      <c r="D6704" s="192">
        <f t="shared" si="210"/>
        <v>-0.79868177033732646</v>
      </c>
      <c r="E6704">
        <v>-2.040567456607445E-2</v>
      </c>
      <c r="F6704">
        <v>6701</v>
      </c>
      <c r="G6704">
        <f t="shared" ca="1" si="211"/>
        <v>1.591654607602486E-2</v>
      </c>
    </row>
    <row r="6705" spans="2:7" x14ac:dyDescent="0.35">
      <c r="B6705" s="191">
        <v>45497</v>
      </c>
      <c r="C6705" s="72">
        <v>1197.06</v>
      </c>
      <c r="D6705" s="192">
        <f t="shared" si="210"/>
        <v>3.0757916241062304</v>
      </c>
      <c r="E6705">
        <v>-2.0409165302782362E-2</v>
      </c>
      <c r="F6705">
        <v>6702</v>
      </c>
      <c r="G6705">
        <f t="shared" ca="1" si="211"/>
        <v>1.270927791390276E-2</v>
      </c>
    </row>
    <row r="6706" spans="2:7" x14ac:dyDescent="0.35">
      <c r="B6706" s="191">
        <v>43116</v>
      </c>
      <c r="C6706" s="72">
        <v>293.7</v>
      </c>
      <c r="D6706" s="192">
        <f t="shared" si="210"/>
        <v>-0.72126262242806161</v>
      </c>
      <c r="E6706">
        <v>-2.0444918787312805E-2</v>
      </c>
      <c r="F6706">
        <v>6703</v>
      </c>
      <c r="G6706">
        <f t="shared" ca="1" si="211"/>
        <v>-1.712530496160046E-2</v>
      </c>
    </row>
    <row r="6707" spans="2:7" x14ac:dyDescent="0.35">
      <c r="B6707" s="191">
        <v>45861</v>
      </c>
      <c r="C6707" s="72">
        <v>1053.68</v>
      </c>
      <c r="D6707" s="192">
        <f t="shared" si="210"/>
        <v>11.584258927505076</v>
      </c>
      <c r="E6707">
        <v>-2.0470391373059393E-2</v>
      </c>
      <c r="F6707">
        <v>6704</v>
      </c>
      <c r="G6707">
        <f t="shared" ca="1" si="211"/>
        <v>2.1844632189418566E-3</v>
      </c>
    </row>
    <row r="6708" spans="2:7" x14ac:dyDescent="0.35">
      <c r="B6708" s="191">
        <v>40644</v>
      </c>
      <c r="C6708" s="72">
        <v>83.73</v>
      </c>
      <c r="D6708" s="192">
        <f t="shared" si="210"/>
        <v>1.7780358327803585</v>
      </c>
      <c r="E6708">
        <v>-2.0472625175479653E-2</v>
      </c>
      <c r="F6708">
        <v>6705</v>
      </c>
      <c r="G6708">
        <f t="shared" ca="1" si="211"/>
        <v>3.3898480821394554E-3</v>
      </c>
    </row>
    <row r="6709" spans="2:7" x14ac:dyDescent="0.35">
      <c r="B6709" s="191">
        <v>38266</v>
      </c>
      <c r="C6709" s="72">
        <v>30.14</v>
      </c>
      <c r="D6709" s="192">
        <f t="shared" si="210"/>
        <v>-0.85010195454319393</v>
      </c>
      <c r="E6709">
        <v>-2.0474488137796509E-2</v>
      </c>
      <c r="F6709">
        <v>6706</v>
      </c>
      <c r="G6709">
        <f t="shared" ca="1" si="211"/>
        <v>-2.1003502118407003E-2</v>
      </c>
    </row>
    <row r="6710" spans="2:7" x14ac:dyDescent="0.35">
      <c r="B6710" s="191">
        <v>43467</v>
      </c>
      <c r="C6710" s="72">
        <v>201.07</v>
      </c>
      <c r="D6710" s="192">
        <f t="shared" si="210"/>
        <v>2.0516011534375473</v>
      </c>
      <c r="E6710">
        <v>-2.0508573655494966E-2</v>
      </c>
      <c r="F6710">
        <v>6707</v>
      </c>
      <c r="G6710">
        <f t="shared" ca="1" si="211"/>
        <v>1.3811102010373893E-2</v>
      </c>
    </row>
    <row r="6711" spans="2:7" x14ac:dyDescent="0.35">
      <c r="B6711" s="191">
        <v>39238</v>
      </c>
      <c r="C6711" s="72">
        <v>65.89</v>
      </c>
      <c r="D6711" s="192">
        <f t="shared" si="210"/>
        <v>2.8375072801397785</v>
      </c>
      <c r="E6711">
        <v>-2.0514345176155691E-2</v>
      </c>
      <c r="F6711">
        <v>6708</v>
      </c>
      <c r="G6711">
        <f t="shared" ca="1" si="211"/>
        <v>7.0254473680857552E-3</v>
      </c>
    </row>
    <row r="6712" spans="2:7" x14ac:dyDescent="0.35">
      <c r="B6712" s="191">
        <v>35124</v>
      </c>
      <c r="C6712" s="72">
        <v>17.170000000000002</v>
      </c>
      <c r="D6712" s="192">
        <f t="shared" si="210"/>
        <v>1.1661807580176653E-3</v>
      </c>
      <c r="E6712">
        <v>-2.0536223616657079E-2</v>
      </c>
      <c r="F6712">
        <v>6709</v>
      </c>
      <c r="G6712">
        <f t="shared" ca="1" si="211"/>
        <v>-1.9892522718262095E-2</v>
      </c>
    </row>
    <row r="6713" spans="2:7" x14ac:dyDescent="0.35">
      <c r="B6713" s="191">
        <v>36902</v>
      </c>
      <c r="C6713" s="72">
        <v>17.149999999999999</v>
      </c>
      <c r="D6713" s="192">
        <f t="shared" si="210"/>
        <v>0.50043744531933498</v>
      </c>
      <c r="E6713">
        <v>-2.0559680182752893E-2</v>
      </c>
      <c r="F6713">
        <v>6710</v>
      </c>
      <c r="G6713">
        <f t="shared" ca="1" si="211"/>
        <v>-3.5153502564311608E-2</v>
      </c>
    </row>
    <row r="6714" spans="2:7" x14ac:dyDescent="0.35">
      <c r="B6714" s="191">
        <v>37077</v>
      </c>
      <c r="C6714" s="72">
        <v>11.43</v>
      </c>
      <c r="D6714" s="192">
        <f t="shared" si="210"/>
        <v>-0.91240708100237566</v>
      </c>
      <c r="E6714">
        <v>-2.0565552699228773E-2</v>
      </c>
      <c r="F6714">
        <v>6711</v>
      </c>
      <c r="G6714">
        <f t="shared" ca="1" si="211"/>
        <v>2.5156808997319601E-2</v>
      </c>
    </row>
    <row r="6715" spans="2:7" x14ac:dyDescent="0.35">
      <c r="B6715" s="191">
        <v>42878</v>
      </c>
      <c r="C6715" s="72">
        <v>130.49</v>
      </c>
      <c r="D6715" s="192">
        <f t="shared" si="210"/>
        <v>6.237382140876317</v>
      </c>
      <c r="E6715">
        <v>-2.0639447613329365E-2</v>
      </c>
      <c r="F6715">
        <v>6712</v>
      </c>
      <c r="G6715">
        <f t="shared" ca="1" si="211"/>
        <v>-1.9899159745734939E-2</v>
      </c>
    </row>
    <row r="6716" spans="2:7" x14ac:dyDescent="0.35">
      <c r="B6716" s="191">
        <v>35993</v>
      </c>
      <c r="C6716" s="72">
        <v>18.03</v>
      </c>
      <c r="D6716" s="192">
        <f t="shared" si="210"/>
        <v>-7.2530864197530853E-2</v>
      </c>
      <c r="E6716">
        <v>-2.0640956002172639E-2</v>
      </c>
      <c r="F6716">
        <v>6713</v>
      </c>
      <c r="G6716">
        <f t="shared" ca="1" si="211"/>
        <v>-1.7804459314177169E-2</v>
      </c>
    </row>
    <row r="6717" spans="2:7" x14ac:dyDescent="0.35">
      <c r="B6717" s="191">
        <v>35587</v>
      </c>
      <c r="C6717" s="72">
        <v>19.440000000000001</v>
      </c>
      <c r="D6717" s="192">
        <f t="shared" si="210"/>
        <v>-0.17940059096665262</v>
      </c>
      <c r="E6717">
        <v>-2.0654911838790979E-2</v>
      </c>
      <c r="F6717">
        <v>6714</v>
      </c>
      <c r="G6717">
        <f t="shared" ca="1" si="211"/>
        <v>-1.1376174964026122E-3</v>
      </c>
    </row>
    <row r="6718" spans="2:7" x14ac:dyDescent="0.35">
      <c r="B6718" s="191">
        <v>35716</v>
      </c>
      <c r="C6718" s="72">
        <v>23.69</v>
      </c>
      <c r="D6718" s="192">
        <f t="shared" si="210"/>
        <v>0.43228536880290225</v>
      </c>
      <c r="E6718">
        <v>-2.0669698222405941E-2</v>
      </c>
      <c r="F6718">
        <v>6715</v>
      </c>
      <c r="G6718">
        <f t="shared" ca="1" si="211"/>
        <v>1.9631879159685756E-2</v>
      </c>
    </row>
    <row r="6719" spans="2:7" x14ac:dyDescent="0.35">
      <c r="B6719" s="191">
        <v>35275</v>
      </c>
      <c r="C6719" s="72">
        <v>16.54</v>
      </c>
      <c r="D6719" s="192">
        <f t="shared" si="210"/>
        <v>-0.71526940953692542</v>
      </c>
      <c r="E6719">
        <v>-2.072232089994086E-2</v>
      </c>
      <c r="F6719">
        <v>6716</v>
      </c>
      <c r="G6719">
        <f t="shared" ca="1" si="211"/>
        <v>1.2293109776446319E-3</v>
      </c>
    </row>
    <row r="6720" spans="2:7" x14ac:dyDescent="0.35">
      <c r="B6720" s="191">
        <v>39496</v>
      </c>
      <c r="C6720" s="72">
        <v>58.09</v>
      </c>
      <c r="D6720" s="192">
        <f t="shared" si="210"/>
        <v>-0.53009221808768814</v>
      </c>
      <c r="E6720">
        <v>-2.0734996628455793E-2</v>
      </c>
      <c r="F6720">
        <v>6717</v>
      </c>
      <c r="G6720">
        <f t="shared" ca="1" si="211"/>
        <v>-1.1079295335996203E-2</v>
      </c>
    </row>
    <row r="6721" spans="2:7" x14ac:dyDescent="0.35">
      <c r="B6721" s="191">
        <v>41435</v>
      </c>
      <c r="C6721" s="72">
        <v>123.62</v>
      </c>
      <c r="D6721" s="192">
        <f t="shared" si="210"/>
        <v>-0.35131447761977219</v>
      </c>
      <c r="E6721">
        <v>-2.0754119138149507E-2</v>
      </c>
      <c r="F6721">
        <v>6718</v>
      </c>
      <c r="G6721">
        <f t="shared" ca="1" si="211"/>
        <v>-3.8093563344318835E-3</v>
      </c>
    </row>
    <row r="6722" spans="2:7" x14ac:dyDescent="0.35">
      <c r="B6722" s="191">
        <v>43033</v>
      </c>
      <c r="C6722" s="72">
        <v>190.57</v>
      </c>
      <c r="D6722" s="192">
        <f t="shared" si="210"/>
        <v>7.0818490245971173</v>
      </c>
      <c r="E6722">
        <v>-2.0759467653255315E-2</v>
      </c>
      <c r="F6722">
        <v>6719</v>
      </c>
      <c r="G6722">
        <f t="shared" ca="1" si="211"/>
        <v>6.1691398614902872E-4</v>
      </c>
    </row>
    <row r="6723" spans="2:7" x14ac:dyDescent="0.35">
      <c r="B6723" s="191">
        <v>36613</v>
      </c>
      <c r="C6723" s="72">
        <v>23.58</v>
      </c>
      <c r="D6723" s="192">
        <f t="shared" si="210"/>
        <v>1.3818181818181814</v>
      </c>
      <c r="E6723">
        <v>-2.0764119601328956E-2</v>
      </c>
      <c r="F6723">
        <v>6720</v>
      </c>
      <c r="G6723">
        <f t="shared" ca="1" si="211"/>
        <v>9.9420675609505002E-3</v>
      </c>
    </row>
    <row r="6724" spans="2:7" x14ac:dyDescent="0.35">
      <c r="B6724" s="191">
        <v>37137</v>
      </c>
      <c r="C6724" s="72">
        <v>9.9</v>
      </c>
      <c r="D6724" s="192">
        <f t="shared" ref="D6724:D6787" si="212">C6724/C6725-1</f>
        <v>-0.34350132625994689</v>
      </c>
      <c r="E6724">
        <v>-2.0771513353115667E-2</v>
      </c>
      <c r="F6724">
        <v>6721</v>
      </c>
      <c r="G6724">
        <f t="shared" ca="1" si="211"/>
        <v>4.8922904154872451E-2</v>
      </c>
    </row>
    <row r="6725" spans="2:7" x14ac:dyDescent="0.35">
      <c r="B6725" s="191">
        <v>36039</v>
      </c>
      <c r="C6725" s="72">
        <v>15.08</v>
      </c>
      <c r="D6725" s="192">
        <f t="shared" si="212"/>
        <v>-0.98700369722406556</v>
      </c>
      <c r="E6725">
        <v>-2.0779220779220786E-2</v>
      </c>
      <c r="F6725">
        <v>6722</v>
      </c>
      <c r="G6725">
        <f t="shared" ref="G6725:G6788" ca="1" si="213">_xlfn.NORM.INV(RAND(),M$5,M$6)</f>
        <v>-1.2632302080565327E-2</v>
      </c>
    </row>
    <row r="6726" spans="2:7" x14ac:dyDescent="0.35">
      <c r="B6726" s="191">
        <v>45369</v>
      </c>
      <c r="C6726" s="72">
        <v>1160.33</v>
      </c>
      <c r="D6726" s="192">
        <f t="shared" si="212"/>
        <v>5.1966889185580767</v>
      </c>
      <c r="E6726">
        <v>-2.0793775369840617E-2</v>
      </c>
      <c r="F6726">
        <v>6723</v>
      </c>
      <c r="G6726">
        <f t="shared" ca="1" si="213"/>
        <v>-3.8849905766911949E-3</v>
      </c>
    </row>
    <row r="6727" spans="2:7" x14ac:dyDescent="0.35">
      <c r="B6727" s="191">
        <v>43500</v>
      </c>
      <c r="C6727" s="72">
        <v>187.25</v>
      </c>
      <c r="D6727" s="192">
        <f t="shared" si="212"/>
        <v>-0.29629072870081541</v>
      </c>
      <c r="E6727">
        <v>-2.0812634000941244E-2</v>
      </c>
      <c r="F6727">
        <v>6724</v>
      </c>
      <c r="G6727">
        <f t="shared" ca="1" si="213"/>
        <v>1.1601373197373574E-2</v>
      </c>
    </row>
    <row r="6728" spans="2:7" x14ac:dyDescent="0.35">
      <c r="B6728" s="191">
        <v>43223</v>
      </c>
      <c r="C6728" s="72">
        <v>266.08999999999997</v>
      </c>
      <c r="D6728" s="192">
        <f t="shared" si="212"/>
        <v>22.610470275066547</v>
      </c>
      <c r="E6728">
        <v>-2.0827966881324822E-2</v>
      </c>
      <c r="F6728">
        <v>6725</v>
      </c>
      <c r="G6728">
        <f t="shared" ca="1" si="213"/>
        <v>-8.5203458742354587E-3</v>
      </c>
    </row>
    <row r="6729" spans="2:7" x14ac:dyDescent="0.35">
      <c r="B6729" s="191">
        <v>35395</v>
      </c>
      <c r="C6729" s="72">
        <v>11.27</v>
      </c>
      <c r="D6729" s="192">
        <f t="shared" si="212"/>
        <v>-0.87753993263066388</v>
      </c>
      <c r="E6729">
        <v>-2.0851433536055675E-2</v>
      </c>
      <c r="F6729">
        <v>6726</v>
      </c>
      <c r="G6729">
        <f t="shared" ca="1" si="213"/>
        <v>5.6813099415111978E-2</v>
      </c>
    </row>
    <row r="6730" spans="2:7" x14ac:dyDescent="0.35">
      <c r="B6730" s="191">
        <v>41038</v>
      </c>
      <c r="C6730" s="72">
        <v>92.03</v>
      </c>
      <c r="D6730" s="192">
        <f t="shared" si="212"/>
        <v>4.4455621301775157</v>
      </c>
      <c r="E6730">
        <v>-2.0853282264070572E-2</v>
      </c>
      <c r="F6730">
        <v>6727</v>
      </c>
      <c r="G6730">
        <f t="shared" ca="1" si="213"/>
        <v>1.7634964293024792E-3</v>
      </c>
    </row>
    <row r="6731" spans="2:7" x14ac:dyDescent="0.35">
      <c r="B6731" s="191">
        <v>37866</v>
      </c>
      <c r="C6731" s="72">
        <v>16.899999999999999</v>
      </c>
      <c r="D6731" s="192">
        <f t="shared" si="212"/>
        <v>0.20028409090909083</v>
      </c>
      <c r="E6731">
        <v>-2.0857473928157733E-2</v>
      </c>
      <c r="F6731">
        <v>6728</v>
      </c>
      <c r="G6731">
        <f t="shared" ca="1" si="213"/>
        <v>3.9024990321403585E-4</v>
      </c>
    </row>
    <row r="6732" spans="2:7" x14ac:dyDescent="0.35">
      <c r="B6732" s="191">
        <v>36755</v>
      </c>
      <c r="C6732" s="72">
        <v>14.08</v>
      </c>
      <c r="D6732" s="192">
        <f t="shared" si="212"/>
        <v>-0.23060109289617492</v>
      </c>
      <c r="E6732">
        <v>-2.0862308762169768E-2</v>
      </c>
      <c r="F6732">
        <v>6729</v>
      </c>
      <c r="G6732">
        <f t="shared" ca="1" si="213"/>
        <v>1.0078771095601003E-2</v>
      </c>
    </row>
    <row r="6733" spans="2:7" x14ac:dyDescent="0.35">
      <c r="B6733" s="191">
        <v>37939</v>
      </c>
      <c r="C6733" s="72">
        <v>18.3</v>
      </c>
      <c r="D6733" s="192">
        <f t="shared" si="212"/>
        <v>-0.85797438882421417</v>
      </c>
      <c r="E6733">
        <v>-2.0866773675762507E-2</v>
      </c>
      <c r="F6733">
        <v>6730</v>
      </c>
      <c r="G6733">
        <f t="shared" ca="1" si="213"/>
        <v>-1.9757511938823382E-2</v>
      </c>
    </row>
    <row r="6734" spans="2:7" x14ac:dyDescent="0.35">
      <c r="B6734" s="191">
        <v>42375</v>
      </c>
      <c r="C6734" s="72">
        <v>128.85</v>
      </c>
      <c r="D6734" s="192">
        <f t="shared" si="212"/>
        <v>4.0928853754940704</v>
      </c>
      <c r="E6734">
        <v>-2.0896656534954428E-2</v>
      </c>
      <c r="F6734">
        <v>6731</v>
      </c>
      <c r="G6734">
        <f t="shared" ca="1" si="213"/>
        <v>1.3927381139251923E-3</v>
      </c>
    </row>
    <row r="6735" spans="2:7" x14ac:dyDescent="0.35">
      <c r="B6735" s="191">
        <v>36216</v>
      </c>
      <c r="C6735" s="72">
        <v>25.3</v>
      </c>
      <c r="D6735" s="192">
        <f t="shared" si="212"/>
        <v>0.50059311981020183</v>
      </c>
      <c r="E6735">
        <v>-2.0897832817337481E-2</v>
      </c>
      <c r="F6735">
        <v>6732</v>
      </c>
      <c r="G6735">
        <f t="shared" ca="1" si="213"/>
        <v>1.9792407192956572E-2</v>
      </c>
    </row>
    <row r="6736" spans="2:7" x14ac:dyDescent="0.35">
      <c r="B6736" s="191">
        <v>36916</v>
      </c>
      <c r="C6736" s="72">
        <v>16.86</v>
      </c>
      <c r="D6736" s="192">
        <f t="shared" si="212"/>
        <v>-0.88018760659465611</v>
      </c>
      <c r="E6736">
        <v>-2.0905923344947674E-2</v>
      </c>
      <c r="F6736">
        <v>6733</v>
      </c>
      <c r="G6736">
        <f t="shared" ca="1" si="213"/>
        <v>-2.7256460513933635E-2</v>
      </c>
    </row>
    <row r="6737" spans="2:7" x14ac:dyDescent="0.35">
      <c r="B6737" s="191">
        <v>41808</v>
      </c>
      <c r="C6737" s="72">
        <v>140.72</v>
      </c>
      <c r="D6737" s="192">
        <f t="shared" si="212"/>
        <v>7.8558842039018248</v>
      </c>
      <c r="E6737">
        <v>-2.0942044110484836E-2</v>
      </c>
      <c r="F6737">
        <v>6734</v>
      </c>
      <c r="G6737">
        <f t="shared" ca="1" si="213"/>
        <v>5.7369168840790789E-3</v>
      </c>
    </row>
    <row r="6738" spans="2:7" x14ac:dyDescent="0.35">
      <c r="B6738" s="191">
        <v>36083</v>
      </c>
      <c r="C6738" s="72">
        <v>15.89</v>
      </c>
      <c r="D6738" s="192">
        <f t="shared" si="212"/>
        <v>-0.84682860998650478</v>
      </c>
      <c r="E6738">
        <v>-2.0948860135551417E-2</v>
      </c>
      <c r="F6738">
        <v>6735</v>
      </c>
      <c r="G6738">
        <f t="shared" ca="1" si="213"/>
        <v>4.770133266018204E-2</v>
      </c>
    </row>
    <row r="6739" spans="2:7" x14ac:dyDescent="0.35">
      <c r="B6739" s="191">
        <v>42494</v>
      </c>
      <c r="C6739" s="72">
        <v>103.74</v>
      </c>
      <c r="D6739" s="192">
        <f t="shared" si="212"/>
        <v>0.48284734133790752</v>
      </c>
      <c r="E6739">
        <v>-2.0951302378255932E-2</v>
      </c>
      <c r="F6739">
        <v>6736</v>
      </c>
      <c r="G6739">
        <f t="shared" ca="1" si="213"/>
        <v>-1.7739123976814649E-2</v>
      </c>
    </row>
    <row r="6740" spans="2:7" x14ac:dyDescent="0.35">
      <c r="B6740" s="191">
        <v>40819</v>
      </c>
      <c r="C6740" s="72">
        <v>69.959999999999994</v>
      </c>
      <c r="D6740" s="192">
        <f t="shared" si="212"/>
        <v>4.0007147962830585</v>
      </c>
      <c r="E6740">
        <v>-2.0990764063811951E-2</v>
      </c>
      <c r="F6740">
        <v>6737</v>
      </c>
      <c r="G6740">
        <f t="shared" ca="1" si="213"/>
        <v>-2.4362544622991873E-2</v>
      </c>
    </row>
    <row r="6741" spans="2:7" x14ac:dyDescent="0.35">
      <c r="B6741" s="191">
        <v>37056</v>
      </c>
      <c r="C6741" s="72">
        <v>13.99</v>
      </c>
      <c r="D6741" s="192">
        <f t="shared" si="212"/>
        <v>-0.9876534493561967</v>
      </c>
      <c r="E6741">
        <v>-2.0993701889433058E-2</v>
      </c>
      <c r="F6741">
        <v>6738</v>
      </c>
      <c r="G6741">
        <f t="shared" ca="1" si="213"/>
        <v>-3.4153107603606488E-4</v>
      </c>
    </row>
    <row r="6742" spans="2:7" x14ac:dyDescent="0.35">
      <c r="B6742" s="191">
        <v>45971</v>
      </c>
      <c r="C6742" s="72">
        <v>1133.1099999999999</v>
      </c>
      <c r="D6742" s="192">
        <f t="shared" si="212"/>
        <v>4.9037669983848273</v>
      </c>
      <c r="E6742">
        <v>-2.0995152970857522E-2</v>
      </c>
      <c r="F6742">
        <v>6739</v>
      </c>
      <c r="G6742">
        <f t="shared" ca="1" si="213"/>
        <v>-6.6705997736058332E-3</v>
      </c>
    </row>
    <row r="6743" spans="2:7" x14ac:dyDescent="0.35">
      <c r="B6743" s="191">
        <v>43494</v>
      </c>
      <c r="C6743" s="72">
        <v>191.93</v>
      </c>
      <c r="D6743" s="192">
        <f t="shared" si="212"/>
        <v>-0.83229059261459959</v>
      </c>
      <c r="E6743">
        <v>-2.101504718184144E-2</v>
      </c>
      <c r="F6743">
        <v>6740</v>
      </c>
      <c r="G6743">
        <f t="shared" ca="1" si="213"/>
        <v>3.9231237171360615E-2</v>
      </c>
    </row>
    <row r="6744" spans="2:7" x14ac:dyDescent="0.35">
      <c r="B6744" s="191">
        <v>45979</v>
      </c>
      <c r="C6744" s="72">
        <v>1144.42</v>
      </c>
      <c r="D6744" s="192">
        <f t="shared" si="212"/>
        <v>80.97851002865329</v>
      </c>
      <c r="E6744">
        <v>-2.10348927725168E-2</v>
      </c>
      <c r="F6744">
        <v>6741</v>
      </c>
      <c r="G6744">
        <f t="shared" ca="1" si="213"/>
        <v>1.1362535102120264E-2</v>
      </c>
    </row>
    <row r="6745" spans="2:7" x14ac:dyDescent="0.35">
      <c r="B6745" s="191">
        <v>36762</v>
      </c>
      <c r="C6745" s="72">
        <v>13.96</v>
      </c>
      <c r="D6745" s="192">
        <f t="shared" si="212"/>
        <v>-0.86831430997075754</v>
      </c>
      <c r="E6745">
        <v>-2.1037868162692819E-2</v>
      </c>
      <c r="F6745">
        <v>6742</v>
      </c>
      <c r="G6745">
        <f t="shared" ca="1" si="213"/>
        <v>-1.1880624057223123E-2</v>
      </c>
    </row>
    <row r="6746" spans="2:7" x14ac:dyDescent="0.35">
      <c r="B6746" s="191">
        <v>41150</v>
      </c>
      <c r="C6746" s="72">
        <v>106.01</v>
      </c>
      <c r="D6746" s="192">
        <f t="shared" si="212"/>
        <v>-0.14556298863544759</v>
      </c>
      <c r="E6746">
        <v>-2.1054575676424436E-2</v>
      </c>
      <c r="F6746">
        <v>6743</v>
      </c>
      <c r="G6746">
        <f t="shared" ca="1" si="213"/>
        <v>2.2384908575054888E-2</v>
      </c>
    </row>
    <row r="6747" spans="2:7" x14ac:dyDescent="0.35">
      <c r="B6747" s="191">
        <v>41774</v>
      </c>
      <c r="C6747" s="72">
        <v>124.07</v>
      </c>
      <c r="D6747" s="192">
        <f t="shared" si="212"/>
        <v>-2.8730233286362927E-2</v>
      </c>
      <c r="E6747">
        <v>-2.1066750828467762E-2</v>
      </c>
      <c r="F6747">
        <v>6744</v>
      </c>
      <c r="G6747">
        <f t="shared" ca="1" si="213"/>
        <v>7.3891283586937058E-3</v>
      </c>
    </row>
    <row r="6748" spans="2:7" x14ac:dyDescent="0.35">
      <c r="B6748" s="191">
        <v>42879</v>
      </c>
      <c r="C6748" s="72">
        <v>127.74</v>
      </c>
      <c r="D6748" s="192">
        <f t="shared" si="212"/>
        <v>-0.51132364192807955</v>
      </c>
      <c r="E6748">
        <v>-2.1074411832324391E-2</v>
      </c>
      <c r="F6748">
        <v>6745</v>
      </c>
      <c r="G6748">
        <f t="shared" ca="1" si="213"/>
        <v>4.0999888268424246E-2</v>
      </c>
    </row>
    <row r="6749" spans="2:7" x14ac:dyDescent="0.35">
      <c r="B6749" s="191">
        <v>43738</v>
      </c>
      <c r="C6749" s="72">
        <v>261.39999999999998</v>
      </c>
      <c r="D6749" s="192">
        <f t="shared" si="212"/>
        <v>1.5981512772090247</v>
      </c>
      <c r="E6749">
        <v>-2.108377335879863E-2</v>
      </c>
      <c r="F6749">
        <v>6746</v>
      </c>
      <c r="G6749">
        <f t="shared" ca="1" si="213"/>
        <v>5.9990186896493646E-3</v>
      </c>
    </row>
    <row r="6750" spans="2:7" x14ac:dyDescent="0.35">
      <c r="B6750" s="191">
        <v>41115</v>
      </c>
      <c r="C6750" s="72">
        <v>100.61</v>
      </c>
      <c r="D6750" s="192">
        <f t="shared" si="212"/>
        <v>-0.86289553296448718</v>
      </c>
      <c r="E6750">
        <v>-2.111305701498345E-2</v>
      </c>
      <c r="F6750">
        <v>6747</v>
      </c>
      <c r="G6750">
        <f t="shared" ca="1" si="213"/>
        <v>2.0983921153073459E-2</v>
      </c>
    </row>
    <row r="6751" spans="2:7" x14ac:dyDescent="0.35">
      <c r="B6751" s="191">
        <v>44417</v>
      </c>
      <c r="C6751" s="72">
        <v>733.82</v>
      </c>
      <c r="D6751" s="192">
        <f t="shared" si="212"/>
        <v>4.9534317702417656</v>
      </c>
      <c r="E6751">
        <v>-2.1116521043153424E-2</v>
      </c>
      <c r="F6751">
        <v>6748</v>
      </c>
      <c r="G6751">
        <f t="shared" ca="1" si="213"/>
        <v>-2.5122173387152731E-2</v>
      </c>
    </row>
    <row r="6752" spans="2:7" x14ac:dyDescent="0.35">
      <c r="B6752" s="191">
        <v>42226</v>
      </c>
      <c r="C6752" s="72">
        <v>123.26</v>
      </c>
      <c r="D6752" s="192">
        <f t="shared" si="212"/>
        <v>1.8000908677873695</v>
      </c>
      <c r="E6752">
        <v>-2.1124523506988568E-2</v>
      </c>
      <c r="F6752">
        <v>6749</v>
      </c>
      <c r="G6752">
        <f t="shared" ca="1" si="213"/>
        <v>4.0555100031126369E-2</v>
      </c>
    </row>
    <row r="6753" spans="2:7" x14ac:dyDescent="0.35">
      <c r="B6753" s="191">
        <v>39143</v>
      </c>
      <c r="C6753" s="72">
        <v>44.02</v>
      </c>
      <c r="D6753" s="192">
        <f t="shared" si="212"/>
        <v>-0.62449884841764058</v>
      </c>
      <c r="E6753">
        <v>-2.1125194574160511E-2</v>
      </c>
      <c r="F6753">
        <v>6750</v>
      </c>
      <c r="G6753">
        <f t="shared" ca="1" si="213"/>
        <v>-1.9439932561511879E-2</v>
      </c>
    </row>
    <row r="6754" spans="2:7" x14ac:dyDescent="0.35">
      <c r="B6754" s="191">
        <v>42347</v>
      </c>
      <c r="C6754" s="72">
        <v>117.23</v>
      </c>
      <c r="D6754" s="192">
        <f t="shared" si="212"/>
        <v>5.8395565927654607</v>
      </c>
      <c r="E6754">
        <v>-2.1125584502338035E-2</v>
      </c>
      <c r="F6754">
        <v>6751</v>
      </c>
      <c r="G6754">
        <f t="shared" ca="1" si="213"/>
        <v>3.9018768993291382E-2</v>
      </c>
    </row>
    <row r="6755" spans="2:7" x14ac:dyDescent="0.35">
      <c r="B6755" s="191">
        <v>36908</v>
      </c>
      <c r="C6755" s="72">
        <v>17.14</v>
      </c>
      <c r="D6755" s="192">
        <f t="shared" si="212"/>
        <v>-0.71929249918113336</v>
      </c>
      <c r="E6755">
        <v>-2.1130782410051507E-2</v>
      </c>
      <c r="F6755">
        <v>6752</v>
      </c>
      <c r="G6755">
        <f t="shared" ca="1" si="213"/>
        <v>3.7806489594825318E-3</v>
      </c>
    </row>
    <row r="6756" spans="2:7" x14ac:dyDescent="0.35">
      <c r="B6756" s="191">
        <v>38952</v>
      </c>
      <c r="C6756" s="72">
        <v>61.06</v>
      </c>
      <c r="D6756" s="192">
        <f t="shared" si="212"/>
        <v>-0.92016213389121337</v>
      </c>
      <c r="E6756">
        <v>-2.1160628406540538E-2</v>
      </c>
      <c r="F6756">
        <v>6753</v>
      </c>
      <c r="G6756">
        <f t="shared" ca="1" si="213"/>
        <v>3.2990134308712303E-2</v>
      </c>
    </row>
    <row r="6757" spans="2:7" x14ac:dyDescent="0.35">
      <c r="B6757" s="191">
        <v>44768</v>
      </c>
      <c r="C6757" s="72">
        <v>764.8</v>
      </c>
      <c r="D6757" s="192">
        <f t="shared" si="212"/>
        <v>10.343814891723524</v>
      </c>
      <c r="E6757">
        <v>-2.1168761358691612E-2</v>
      </c>
      <c r="F6757">
        <v>6754</v>
      </c>
      <c r="G6757">
        <f t="shared" ca="1" si="213"/>
        <v>1.8190544828100715E-4</v>
      </c>
    </row>
    <row r="6758" spans="2:7" x14ac:dyDescent="0.35">
      <c r="B6758" s="191">
        <v>40870</v>
      </c>
      <c r="C6758" s="72">
        <v>67.42</v>
      </c>
      <c r="D6758" s="192">
        <f t="shared" si="212"/>
        <v>-0.69437896645512232</v>
      </c>
      <c r="E6758">
        <v>-2.1196283391405224E-2</v>
      </c>
      <c r="F6758">
        <v>6755</v>
      </c>
      <c r="G6758">
        <f t="shared" ca="1" si="213"/>
        <v>-1.2138951008672298E-2</v>
      </c>
    </row>
    <row r="6759" spans="2:7" x14ac:dyDescent="0.35">
      <c r="B6759" s="191">
        <v>43335</v>
      </c>
      <c r="C6759" s="72">
        <v>220.6</v>
      </c>
      <c r="D6759" s="192">
        <f t="shared" si="212"/>
        <v>-0.73196277125707754</v>
      </c>
      <c r="E6759">
        <v>-2.1208625432602712E-2</v>
      </c>
      <c r="F6759">
        <v>6756</v>
      </c>
      <c r="G6759">
        <f t="shared" ca="1" si="213"/>
        <v>-9.6713943959984439E-3</v>
      </c>
    </row>
    <row r="6760" spans="2:7" x14ac:dyDescent="0.35">
      <c r="B6760" s="191">
        <v>45099</v>
      </c>
      <c r="C6760" s="72">
        <v>823.02</v>
      </c>
      <c r="D6760" s="192">
        <f t="shared" si="212"/>
        <v>1.5649640041138153</v>
      </c>
      <c r="E6760">
        <v>-2.1216373712627634E-2</v>
      </c>
      <c r="F6760">
        <v>6757</v>
      </c>
      <c r="G6760">
        <f t="shared" ca="1" si="213"/>
        <v>4.1267259170505388E-2</v>
      </c>
    </row>
    <row r="6761" spans="2:7" x14ac:dyDescent="0.35">
      <c r="B6761" s="191">
        <v>43892</v>
      </c>
      <c r="C6761" s="72">
        <v>320.87</v>
      </c>
      <c r="D6761" s="192">
        <f t="shared" si="212"/>
        <v>0.63043699186991864</v>
      </c>
      <c r="E6761">
        <v>-2.1230515816124118E-2</v>
      </c>
      <c r="F6761">
        <v>6758</v>
      </c>
      <c r="G6761">
        <f t="shared" ca="1" si="213"/>
        <v>3.0376861029034963E-2</v>
      </c>
    </row>
    <row r="6762" spans="2:7" x14ac:dyDescent="0.35">
      <c r="B6762" s="191">
        <v>43468</v>
      </c>
      <c r="C6762" s="72">
        <v>196.8</v>
      </c>
      <c r="D6762" s="192">
        <f t="shared" si="212"/>
        <v>16.793851717902353</v>
      </c>
      <c r="E6762">
        <v>-2.1236385338439301E-2</v>
      </c>
      <c r="F6762">
        <v>6759</v>
      </c>
      <c r="G6762">
        <f t="shared" ca="1" si="213"/>
        <v>-5.4181499780932172E-3</v>
      </c>
    </row>
    <row r="6763" spans="2:7" x14ac:dyDescent="0.35">
      <c r="B6763" s="191">
        <v>37271</v>
      </c>
      <c r="C6763" s="72">
        <v>11.06</v>
      </c>
      <c r="D6763" s="192">
        <f t="shared" si="212"/>
        <v>-0.90982470444353858</v>
      </c>
      <c r="E6763">
        <v>-2.12389380530974E-2</v>
      </c>
      <c r="F6763">
        <v>6760</v>
      </c>
      <c r="G6763">
        <f t="shared" ca="1" si="213"/>
        <v>-5.943727871730458E-3</v>
      </c>
    </row>
    <row r="6764" spans="2:7" x14ac:dyDescent="0.35">
      <c r="B6764" s="191">
        <v>41711</v>
      </c>
      <c r="C6764" s="72">
        <v>122.65</v>
      </c>
      <c r="D6764" s="192">
        <f t="shared" si="212"/>
        <v>6.0286532951289402</v>
      </c>
      <c r="E6764">
        <v>-2.1305458027449653E-2</v>
      </c>
      <c r="F6764">
        <v>6761</v>
      </c>
      <c r="G6764">
        <f t="shared" ca="1" si="213"/>
        <v>-1.0120164183199063E-2</v>
      </c>
    </row>
    <row r="6765" spans="2:7" x14ac:dyDescent="0.35">
      <c r="B6765" s="191">
        <v>36138</v>
      </c>
      <c r="C6765" s="72">
        <v>17.45</v>
      </c>
      <c r="D6765" s="192">
        <f t="shared" si="212"/>
        <v>-0.85969285197394874</v>
      </c>
      <c r="E6765">
        <v>-2.1312394840157012E-2</v>
      </c>
      <c r="F6765">
        <v>6762</v>
      </c>
      <c r="G6765">
        <f t="shared" ca="1" si="213"/>
        <v>8.4656108002940066E-3</v>
      </c>
    </row>
    <row r="6766" spans="2:7" x14ac:dyDescent="0.35">
      <c r="B6766" s="191">
        <v>41597</v>
      </c>
      <c r="C6766" s="72">
        <v>124.37</v>
      </c>
      <c r="D6766" s="192">
        <f t="shared" si="212"/>
        <v>-5.7303115288410589E-2</v>
      </c>
      <c r="E6766">
        <v>-2.132514951211828E-2</v>
      </c>
      <c r="F6766">
        <v>6763</v>
      </c>
      <c r="G6766">
        <f t="shared" ca="1" si="213"/>
        <v>2.1614311723339639E-2</v>
      </c>
    </row>
    <row r="6767" spans="2:7" x14ac:dyDescent="0.35">
      <c r="B6767" s="191">
        <v>41864</v>
      </c>
      <c r="C6767" s="72">
        <v>131.93</v>
      </c>
      <c r="D6767" s="192">
        <f t="shared" si="212"/>
        <v>-0.87705139555472722</v>
      </c>
      <c r="E6767">
        <v>-2.1363400341220973E-2</v>
      </c>
      <c r="F6767">
        <v>6764</v>
      </c>
      <c r="G6767">
        <f t="shared" ca="1" si="213"/>
        <v>4.0665464243726017E-2</v>
      </c>
    </row>
    <row r="6768" spans="2:7" x14ac:dyDescent="0.35">
      <c r="B6768" s="191">
        <v>45582</v>
      </c>
      <c r="C6768" s="72">
        <v>1073.05</v>
      </c>
      <c r="D6768" s="192">
        <f t="shared" si="212"/>
        <v>46.839946500222915</v>
      </c>
      <c r="E6768">
        <v>-2.1368378812199107E-2</v>
      </c>
      <c r="F6768">
        <v>6765</v>
      </c>
      <c r="G6768">
        <f t="shared" ca="1" si="213"/>
        <v>2.2586846221139437E-2</v>
      </c>
    </row>
    <row r="6769" spans="2:7" x14ac:dyDescent="0.35">
      <c r="B6769" s="191">
        <v>36336</v>
      </c>
      <c r="C6769" s="72">
        <v>22.43</v>
      </c>
      <c r="D6769" s="192">
        <f t="shared" si="212"/>
        <v>-0.58447573175250089</v>
      </c>
      <c r="E6769">
        <v>-2.1378708551483494E-2</v>
      </c>
      <c r="F6769">
        <v>6766</v>
      </c>
      <c r="G6769">
        <f t="shared" ca="1" si="213"/>
        <v>9.6060296738380863E-3</v>
      </c>
    </row>
    <row r="6770" spans="2:7" x14ac:dyDescent="0.35">
      <c r="B6770" s="191">
        <v>38909</v>
      </c>
      <c r="C6770" s="72">
        <v>53.98</v>
      </c>
      <c r="D6770" s="192">
        <f t="shared" si="212"/>
        <v>1.2305785123966944</v>
      </c>
      <c r="E6770">
        <v>-2.1392313270485852E-2</v>
      </c>
      <c r="F6770">
        <v>6767</v>
      </c>
      <c r="G6770">
        <f t="shared" ca="1" si="213"/>
        <v>3.2707352465840542E-2</v>
      </c>
    </row>
    <row r="6771" spans="2:7" x14ac:dyDescent="0.35">
      <c r="B6771" s="191">
        <v>36606</v>
      </c>
      <c r="C6771" s="72">
        <v>24.2</v>
      </c>
      <c r="D6771" s="192">
        <f t="shared" si="212"/>
        <v>-0.7553083923154702</v>
      </c>
      <c r="E6771">
        <v>-2.143145976546712E-2</v>
      </c>
      <c r="F6771">
        <v>6768</v>
      </c>
      <c r="G6771">
        <f t="shared" ca="1" si="213"/>
        <v>3.0743049386458894E-2</v>
      </c>
    </row>
    <row r="6772" spans="2:7" x14ac:dyDescent="0.35">
      <c r="B6772" s="191">
        <v>41110</v>
      </c>
      <c r="C6772" s="72">
        <v>98.9</v>
      </c>
      <c r="D6772" s="192">
        <f t="shared" si="212"/>
        <v>-0.84422007655110498</v>
      </c>
      <c r="E6772">
        <v>-2.1470268130998171E-2</v>
      </c>
      <c r="F6772">
        <v>6769</v>
      </c>
      <c r="G6772">
        <f t="shared" ca="1" si="213"/>
        <v>5.222375417429604E-2</v>
      </c>
    </row>
    <row r="6773" spans="2:7" x14ac:dyDescent="0.35">
      <c r="B6773" s="191">
        <v>44308</v>
      </c>
      <c r="C6773" s="72">
        <v>634.87</v>
      </c>
      <c r="D6773" s="192">
        <f t="shared" si="212"/>
        <v>76.42317073170733</v>
      </c>
      <c r="E6773">
        <v>-2.1470406905055417E-2</v>
      </c>
      <c r="F6773">
        <v>6770</v>
      </c>
      <c r="G6773">
        <f t="shared" ca="1" si="213"/>
        <v>2.4601372276709284E-2</v>
      </c>
    </row>
    <row r="6774" spans="2:7" x14ac:dyDescent="0.35">
      <c r="B6774" s="191">
        <v>37159</v>
      </c>
      <c r="C6774" s="72">
        <v>8.1999999999999993</v>
      </c>
      <c r="D6774" s="192">
        <f t="shared" si="212"/>
        <v>-0.71388695045359385</v>
      </c>
      <c r="E6774">
        <v>-2.147971360381884E-2</v>
      </c>
      <c r="F6774">
        <v>6771</v>
      </c>
      <c r="G6774">
        <f t="shared" ca="1" si="213"/>
        <v>2.2517574069325624E-2</v>
      </c>
    </row>
    <row r="6775" spans="2:7" x14ac:dyDescent="0.35">
      <c r="B6775" s="191">
        <v>38203</v>
      </c>
      <c r="C6775" s="72">
        <v>28.66</v>
      </c>
      <c r="D6775" s="192">
        <f t="shared" si="212"/>
        <v>-0.93912877259308025</v>
      </c>
      <c r="E6775">
        <v>-2.1509047456469754E-2</v>
      </c>
      <c r="F6775">
        <v>6772</v>
      </c>
      <c r="G6775">
        <f t="shared" ca="1" si="213"/>
        <v>1.1889312557588514E-2</v>
      </c>
    </row>
    <row r="6776" spans="2:7" x14ac:dyDescent="0.35">
      <c r="B6776" s="191">
        <v>44097</v>
      </c>
      <c r="C6776" s="72">
        <v>470.83</v>
      </c>
      <c r="D6776" s="192">
        <f t="shared" si="212"/>
        <v>21.135872120357309</v>
      </c>
      <c r="E6776">
        <v>-2.1509622178810472E-2</v>
      </c>
      <c r="F6776">
        <v>6773</v>
      </c>
      <c r="G6776">
        <f t="shared" ca="1" si="213"/>
        <v>-3.6901849049116045E-2</v>
      </c>
    </row>
    <row r="6777" spans="2:7" x14ac:dyDescent="0.35">
      <c r="B6777" s="191">
        <v>36679</v>
      </c>
      <c r="C6777" s="72">
        <v>21.27</v>
      </c>
      <c r="D6777" s="192">
        <f t="shared" si="212"/>
        <v>-0.97156341078638464</v>
      </c>
      <c r="E6777">
        <v>-2.1619135234590581E-2</v>
      </c>
      <c r="F6777">
        <v>6774</v>
      </c>
      <c r="G6777">
        <f t="shared" ca="1" si="213"/>
        <v>-2.3038571810814229E-2</v>
      </c>
    </row>
    <row r="6778" spans="2:7" x14ac:dyDescent="0.35">
      <c r="B6778" s="191">
        <v>44784</v>
      </c>
      <c r="C6778" s="72">
        <v>747.98</v>
      </c>
      <c r="D6778" s="192">
        <f t="shared" si="212"/>
        <v>31.464409722222221</v>
      </c>
      <c r="E6778">
        <v>-2.1621692325803465E-2</v>
      </c>
      <c r="F6778">
        <v>6775</v>
      </c>
      <c r="G6778">
        <f t="shared" ca="1" si="213"/>
        <v>2.4572748441681343E-2</v>
      </c>
    </row>
    <row r="6779" spans="2:7" x14ac:dyDescent="0.35">
      <c r="B6779" s="191">
        <v>36616</v>
      </c>
      <c r="C6779" s="72">
        <v>23.04</v>
      </c>
      <c r="D6779" s="192">
        <f t="shared" si="212"/>
        <v>-0.58864488484199251</v>
      </c>
      <c r="E6779">
        <v>-2.1656050955414119E-2</v>
      </c>
      <c r="F6779">
        <v>6776</v>
      </c>
      <c r="G6779">
        <f t="shared" ca="1" si="213"/>
        <v>-1.3689071811072952E-2</v>
      </c>
    </row>
    <row r="6780" spans="2:7" x14ac:dyDescent="0.35">
      <c r="B6780" s="191">
        <v>39206</v>
      </c>
      <c r="C6780" s="72">
        <v>56.01</v>
      </c>
      <c r="D6780" s="192">
        <f t="shared" si="212"/>
        <v>0.29174354243542422</v>
      </c>
      <c r="E6780">
        <v>-2.1659388646288247E-2</v>
      </c>
      <c r="F6780">
        <v>6777</v>
      </c>
      <c r="G6780">
        <f t="shared" ca="1" si="213"/>
        <v>2.2970543366403078E-2</v>
      </c>
    </row>
    <row r="6781" spans="2:7" x14ac:dyDescent="0.35">
      <c r="B6781" s="191">
        <v>39875</v>
      </c>
      <c r="C6781" s="72">
        <v>43.36</v>
      </c>
      <c r="D6781" s="192">
        <f t="shared" si="212"/>
        <v>0.92028343666961931</v>
      </c>
      <c r="E6781">
        <v>-2.166064981949456E-2</v>
      </c>
      <c r="F6781">
        <v>6778</v>
      </c>
      <c r="G6781">
        <f t="shared" ca="1" si="213"/>
        <v>-6.2478475859883481E-3</v>
      </c>
    </row>
    <row r="6782" spans="2:7" x14ac:dyDescent="0.35">
      <c r="B6782" s="191">
        <v>36326</v>
      </c>
      <c r="C6782" s="72">
        <v>22.58</v>
      </c>
      <c r="D6782" s="192">
        <f t="shared" si="212"/>
        <v>1.3818565400843879</v>
      </c>
      <c r="E6782">
        <v>-2.1663778162911651E-2</v>
      </c>
      <c r="F6782">
        <v>6779</v>
      </c>
      <c r="G6782">
        <f t="shared" ca="1" si="213"/>
        <v>-1.321800277095609E-2</v>
      </c>
    </row>
    <row r="6783" spans="2:7" x14ac:dyDescent="0.35">
      <c r="B6783" s="191">
        <v>37110</v>
      </c>
      <c r="C6783" s="72">
        <v>9.48</v>
      </c>
      <c r="D6783" s="192">
        <f t="shared" si="212"/>
        <v>-0.85806258421919446</v>
      </c>
      <c r="E6783">
        <v>-2.1671826625386914E-2</v>
      </c>
      <c r="F6783">
        <v>6780</v>
      </c>
      <c r="G6783">
        <f t="shared" ca="1" si="213"/>
        <v>-5.752365987288675E-3</v>
      </c>
    </row>
    <row r="6784" spans="2:7" x14ac:dyDescent="0.35">
      <c r="B6784" s="191">
        <v>40113</v>
      </c>
      <c r="C6784" s="72">
        <v>66.790000000000006</v>
      </c>
      <c r="D6784" s="192">
        <f t="shared" si="212"/>
        <v>-0.35630300693909023</v>
      </c>
      <c r="E6784">
        <v>-2.1678628973194503E-2</v>
      </c>
      <c r="F6784">
        <v>6781</v>
      </c>
      <c r="G6784">
        <f t="shared" ca="1" si="213"/>
        <v>-3.275335136919149E-2</v>
      </c>
    </row>
    <row r="6785" spans="2:7" x14ac:dyDescent="0.35">
      <c r="B6785" s="191">
        <v>42698</v>
      </c>
      <c r="C6785" s="72">
        <v>103.76</v>
      </c>
      <c r="D6785" s="192">
        <f t="shared" si="212"/>
        <v>8.5896487985212566</v>
      </c>
      <c r="E6785">
        <v>-2.1685838204789754E-2</v>
      </c>
      <c r="F6785">
        <v>6782</v>
      </c>
      <c r="G6785">
        <f t="shared" ca="1" si="213"/>
        <v>-1.7601529436889474E-2</v>
      </c>
    </row>
    <row r="6786" spans="2:7" x14ac:dyDescent="0.35">
      <c r="B6786" s="191">
        <v>37280</v>
      </c>
      <c r="C6786" s="72">
        <v>10.82</v>
      </c>
      <c r="D6786" s="192">
        <f t="shared" si="212"/>
        <v>-0.98593617989211668</v>
      </c>
      <c r="E6786">
        <v>-2.1699819168173651E-2</v>
      </c>
      <c r="F6786">
        <v>6783</v>
      </c>
      <c r="G6786">
        <f t="shared" ca="1" si="213"/>
        <v>-1.6364992997147686E-2</v>
      </c>
    </row>
    <row r="6787" spans="2:7" x14ac:dyDescent="0.35">
      <c r="B6787" s="191">
        <v>44897</v>
      </c>
      <c r="C6787" s="72">
        <v>769.35</v>
      </c>
      <c r="D6787" s="192">
        <f t="shared" si="212"/>
        <v>10.389341228719468</v>
      </c>
      <c r="E6787">
        <v>-2.1705958648050583E-2</v>
      </c>
      <c r="F6787">
        <v>6784</v>
      </c>
      <c r="G6787">
        <f t="shared" ca="1" si="213"/>
        <v>5.4828281345952058E-2</v>
      </c>
    </row>
    <row r="6788" spans="2:7" x14ac:dyDescent="0.35">
      <c r="B6788" s="191">
        <v>40821</v>
      </c>
      <c r="C6788" s="72">
        <v>67.55</v>
      </c>
      <c r="D6788" s="192">
        <f t="shared" ref="D6788:D6851" si="214">C6788/C6789-1</f>
        <v>0.12790115211220576</v>
      </c>
      <c r="E6788">
        <v>-2.172338884866043E-2</v>
      </c>
      <c r="F6788">
        <v>6785</v>
      </c>
      <c r="G6788">
        <f t="shared" ca="1" si="213"/>
        <v>1.0856096966609519E-2</v>
      </c>
    </row>
    <row r="6789" spans="2:7" x14ac:dyDescent="0.35">
      <c r="B6789" s="191">
        <v>39244</v>
      </c>
      <c r="C6789" s="72">
        <v>59.89</v>
      </c>
      <c r="D6789" s="192">
        <f t="shared" si="214"/>
        <v>-0.9454509021686659</v>
      </c>
      <c r="E6789">
        <v>-2.1724926494609553E-2</v>
      </c>
      <c r="F6789">
        <v>6786</v>
      </c>
      <c r="G6789">
        <f t="shared" ref="G6789:G6852" ca="1" si="215">_xlfn.NORM.INV(RAND(),M$5,M$6)</f>
        <v>5.7654155763710757E-4</v>
      </c>
    </row>
    <row r="6790" spans="2:7" x14ac:dyDescent="0.35">
      <c r="B6790" s="191">
        <v>46051</v>
      </c>
      <c r="C6790" s="72">
        <v>1097.9100000000001</v>
      </c>
      <c r="D6790" s="192">
        <f t="shared" si="214"/>
        <v>15.59477025392987</v>
      </c>
      <c r="E6790">
        <v>-2.1732157177225209E-2</v>
      </c>
      <c r="F6790">
        <v>6787</v>
      </c>
      <c r="G6790">
        <f t="shared" ca="1" si="215"/>
        <v>-5.1019615440355909E-2</v>
      </c>
    </row>
    <row r="6791" spans="2:7" x14ac:dyDescent="0.35">
      <c r="B6791" s="191">
        <v>38749</v>
      </c>
      <c r="C6791" s="72">
        <v>66.16</v>
      </c>
      <c r="D6791" s="192">
        <f t="shared" si="214"/>
        <v>-0.94385607603530208</v>
      </c>
      <c r="E6791">
        <v>-2.1735916013603362E-2</v>
      </c>
      <c r="F6791">
        <v>6788</v>
      </c>
      <c r="G6791">
        <f t="shared" ca="1" si="215"/>
        <v>5.2475948444214042E-2</v>
      </c>
    </row>
    <row r="6792" spans="2:7" x14ac:dyDescent="0.35">
      <c r="B6792" s="191">
        <v>46171</v>
      </c>
      <c r="C6792" s="72">
        <v>1178.4000000000001</v>
      </c>
      <c r="D6792" s="192">
        <f t="shared" si="214"/>
        <v>71.785670166769606</v>
      </c>
      <c r="E6792">
        <v>-2.1749958492445431E-2</v>
      </c>
      <c r="F6792">
        <v>6789</v>
      </c>
      <c r="G6792">
        <f t="shared" ca="1" si="215"/>
        <v>-3.1838779383307517E-4</v>
      </c>
    </row>
    <row r="6793" spans="2:7" x14ac:dyDescent="0.35">
      <c r="B6793" s="191">
        <v>35153</v>
      </c>
      <c r="C6793" s="72">
        <v>16.190000000000001</v>
      </c>
      <c r="D6793" s="192">
        <f t="shared" si="214"/>
        <v>-5.2107728337236314E-2</v>
      </c>
      <c r="E6793">
        <v>-2.1752265861027187E-2</v>
      </c>
      <c r="F6793">
        <v>6790</v>
      </c>
      <c r="G6793">
        <f t="shared" ca="1" si="215"/>
        <v>-2.7284952905511039E-2</v>
      </c>
    </row>
    <row r="6794" spans="2:7" x14ac:dyDescent="0.35">
      <c r="B6794" s="191">
        <v>35188</v>
      </c>
      <c r="C6794" s="72">
        <v>17.079999999999998</v>
      </c>
      <c r="D6794" s="192">
        <f t="shared" si="214"/>
        <v>-0.7096719360870305</v>
      </c>
      <c r="E6794">
        <v>-2.1764032073310569E-2</v>
      </c>
      <c r="F6794">
        <v>6791</v>
      </c>
      <c r="G6794">
        <f t="shared" ca="1" si="215"/>
        <v>1.2073085055728867E-2</v>
      </c>
    </row>
    <row r="6795" spans="2:7" x14ac:dyDescent="0.35">
      <c r="B6795" s="191">
        <v>39377</v>
      </c>
      <c r="C6795" s="72">
        <v>58.83</v>
      </c>
      <c r="D6795" s="192">
        <f t="shared" si="214"/>
        <v>-0.56473808819177274</v>
      </c>
      <c r="E6795">
        <v>-2.1782507482540736E-2</v>
      </c>
      <c r="F6795">
        <v>6792</v>
      </c>
      <c r="G6795">
        <f t="shared" ca="1" si="215"/>
        <v>2.9332758273936999E-3</v>
      </c>
    </row>
    <row r="6796" spans="2:7" x14ac:dyDescent="0.35">
      <c r="B6796" s="191">
        <v>41982</v>
      </c>
      <c r="C6796" s="72">
        <v>135.16</v>
      </c>
      <c r="D6796" s="192">
        <f t="shared" si="214"/>
        <v>8.7097701149425291</v>
      </c>
      <c r="E6796">
        <v>-2.1784757906926133E-2</v>
      </c>
      <c r="F6796">
        <v>6793</v>
      </c>
      <c r="G6796">
        <f t="shared" ca="1" si="215"/>
        <v>-7.9660546180449817E-3</v>
      </c>
    </row>
    <row r="6797" spans="2:7" x14ac:dyDescent="0.35">
      <c r="B6797" s="191">
        <v>37750</v>
      </c>
      <c r="C6797" s="72">
        <v>13.92</v>
      </c>
      <c r="D6797" s="192">
        <f t="shared" si="214"/>
        <v>-0.9224209998328039</v>
      </c>
      <c r="E6797">
        <v>-2.1784961349262111E-2</v>
      </c>
      <c r="F6797">
        <v>6794</v>
      </c>
      <c r="G6797">
        <f t="shared" ca="1" si="215"/>
        <v>-1.9490034380546445E-2</v>
      </c>
    </row>
    <row r="6798" spans="2:7" x14ac:dyDescent="0.35">
      <c r="B6798" s="191">
        <v>42982</v>
      </c>
      <c r="C6798" s="72">
        <v>179.43</v>
      </c>
      <c r="D6798" s="192">
        <f t="shared" si="214"/>
        <v>10.773622047244094</v>
      </c>
      <c r="E6798">
        <v>-2.1806683748568978E-2</v>
      </c>
      <c r="F6798">
        <v>6795</v>
      </c>
      <c r="G6798">
        <f t="shared" ca="1" si="215"/>
        <v>-1.379829604653901E-2</v>
      </c>
    </row>
    <row r="6799" spans="2:7" x14ac:dyDescent="0.35">
      <c r="B6799" s="191">
        <v>37838</v>
      </c>
      <c r="C6799" s="72">
        <v>15.24</v>
      </c>
      <c r="D6799" s="192">
        <f t="shared" si="214"/>
        <v>-0.94003305264814674</v>
      </c>
      <c r="E6799">
        <v>-2.1822849807445421E-2</v>
      </c>
      <c r="F6799">
        <v>6796</v>
      </c>
      <c r="G6799">
        <f t="shared" ca="1" si="215"/>
        <v>2.7864958698684172E-2</v>
      </c>
    </row>
    <row r="6800" spans="2:7" x14ac:dyDescent="0.35">
      <c r="B6800" s="191">
        <v>43286</v>
      </c>
      <c r="C6800" s="72">
        <v>254.14</v>
      </c>
      <c r="D6800" s="192">
        <f t="shared" si="214"/>
        <v>10.572859744990891</v>
      </c>
      <c r="E6800">
        <v>-2.1823640352565343E-2</v>
      </c>
      <c r="F6800">
        <v>6797</v>
      </c>
      <c r="G6800">
        <f t="shared" ca="1" si="215"/>
        <v>3.9324126569501546E-3</v>
      </c>
    </row>
    <row r="6801" spans="2:7" x14ac:dyDescent="0.35">
      <c r="B6801" s="191">
        <v>35936</v>
      </c>
      <c r="C6801" s="72">
        <v>21.96</v>
      </c>
      <c r="D6801" s="192">
        <f t="shared" si="214"/>
        <v>6.7574137092853759E-2</v>
      </c>
      <c r="E6801">
        <v>-2.1826280623607919E-2</v>
      </c>
      <c r="F6801">
        <v>6798</v>
      </c>
      <c r="G6801">
        <f t="shared" ca="1" si="215"/>
        <v>3.5928550357643731E-2</v>
      </c>
    </row>
    <row r="6802" spans="2:7" x14ac:dyDescent="0.35">
      <c r="B6802" s="191">
        <v>36158</v>
      </c>
      <c r="C6802" s="72">
        <v>20.57</v>
      </c>
      <c r="D6802" s="192">
        <f t="shared" si="214"/>
        <v>-0.74579831932773111</v>
      </c>
      <c r="E6802">
        <v>-2.1873514027579644E-2</v>
      </c>
      <c r="F6802">
        <v>6799</v>
      </c>
      <c r="G6802">
        <f t="shared" ca="1" si="215"/>
        <v>-9.1999022017853239E-3</v>
      </c>
    </row>
    <row r="6803" spans="2:7" x14ac:dyDescent="0.35">
      <c r="B6803" s="191">
        <v>40325</v>
      </c>
      <c r="C6803" s="72">
        <v>80.92</v>
      </c>
      <c r="D6803" s="192">
        <f t="shared" si="214"/>
        <v>2.6222023276633841</v>
      </c>
      <c r="E6803">
        <v>-2.1878399613199595E-2</v>
      </c>
      <c r="F6803">
        <v>6800</v>
      </c>
      <c r="G6803">
        <f t="shared" ca="1" si="215"/>
        <v>-1.6523639571671108E-3</v>
      </c>
    </row>
    <row r="6804" spans="2:7" x14ac:dyDescent="0.35">
      <c r="B6804" s="191">
        <v>35636</v>
      </c>
      <c r="C6804" s="72">
        <v>22.34</v>
      </c>
      <c r="D6804" s="192">
        <f t="shared" si="214"/>
        <v>0.47167325428194995</v>
      </c>
      <c r="E6804">
        <v>-2.189141856392296E-2</v>
      </c>
      <c r="F6804">
        <v>6801</v>
      </c>
      <c r="G6804">
        <f t="shared" ca="1" si="215"/>
        <v>-2.8783406052533787E-2</v>
      </c>
    </row>
    <row r="6805" spans="2:7" x14ac:dyDescent="0.35">
      <c r="B6805" s="191">
        <v>36776</v>
      </c>
      <c r="C6805" s="72">
        <v>15.18</v>
      </c>
      <c r="D6805" s="192">
        <f t="shared" si="214"/>
        <v>-0.80789673500379644</v>
      </c>
      <c r="E6805">
        <v>-2.1907216494845394E-2</v>
      </c>
      <c r="F6805">
        <v>6802</v>
      </c>
      <c r="G6805">
        <f t="shared" ca="1" si="215"/>
        <v>1.6030419002349552E-2</v>
      </c>
    </row>
    <row r="6806" spans="2:7" x14ac:dyDescent="0.35">
      <c r="B6806" s="191">
        <v>40284</v>
      </c>
      <c r="C6806" s="72">
        <v>79.02</v>
      </c>
      <c r="D6806" s="192">
        <f t="shared" si="214"/>
        <v>1.3959975742874469</v>
      </c>
      <c r="E6806">
        <v>-2.1908652060898759E-2</v>
      </c>
      <c r="F6806">
        <v>6803</v>
      </c>
      <c r="G6806">
        <f t="shared" ca="1" si="215"/>
        <v>4.2210702399291866E-2</v>
      </c>
    </row>
    <row r="6807" spans="2:7" x14ac:dyDescent="0.35">
      <c r="B6807" s="191">
        <v>36419</v>
      </c>
      <c r="C6807" s="72">
        <v>32.979999999999997</v>
      </c>
      <c r="D6807" s="192">
        <f t="shared" si="214"/>
        <v>-0.78966836734693879</v>
      </c>
      <c r="E6807">
        <v>-2.1945432977461543E-2</v>
      </c>
      <c r="F6807">
        <v>6804</v>
      </c>
      <c r="G6807">
        <f t="shared" ca="1" si="215"/>
        <v>3.5209182433567382E-2</v>
      </c>
    </row>
    <row r="6808" spans="2:7" x14ac:dyDescent="0.35">
      <c r="B6808" s="191">
        <v>42936</v>
      </c>
      <c r="C6808" s="72">
        <v>156.80000000000001</v>
      </c>
      <c r="D6808" s="192">
        <f t="shared" si="214"/>
        <v>1.2279056550156295</v>
      </c>
      <c r="E6808">
        <v>-2.1956087824351211E-2</v>
      </c>
      <c r="F6808">
        <v>6805</v>
      </c>
      <c r="G6808">
        <f t="shared" ca="1" si="215"/>
        <v>1.8705461672164494E-2</v>
      </c>
    </row>
    <row r="6809" spans="2:7" x14ac:dyDescent="0.35">
      <c r="B6809" s="191">
        <v>40896</v>
      </c>
      <c r="C6809" s="72">
        <v>70.38</v>
      </c>
      <c r="D6809" s="192">
        <f t="shared" si="214"/>
        <v>5.0777202072538854</v>
      </c>
      <c r="E6809">
        <v>-2.1956642579210706E-2</v>
      </c>
      <c r="F6809">
        <v>6806</v>
      </c>
      <c r="G6809">
        <f t="shared" ca="1" si="215"/>
        <v>2.2944650215305024E-2</v>
      </c>
    </row>
    <row r="6810" spans="2:7" x14ac:dyDescent="0.35">
      <c r="B6810" s="191">
        <v>37606</v>
      </c>
      <c r="C6810" s="72">
        <v>11.58</v>
      </c>
      <c r="D6810" s="192">
        <f t="shared" si="214"/>
        <v>-0.46929422548120991</v>
      </c>
      <c r="E6810">
        <v>-2.1959459459459429E-2</v>
      </c>
      <c r="F6810">
        <v>6807</v>
      </c>
      <c r="G6810">
        <f t="shared" ca="1" si="215"/>
        <v>-1.9557563833264766E-2</v>
      </c>
    </row>
    <row r="6811" spans="2:7" x14ac:dyDescent="0.35">
      <c r="B6811" s="191">
        <v>35745</v>
      </c>
      <c r="C6811" s="72">
        <v>21.82</v>
      </c>
      <c r="D6811" s="192">
        <f t="shared" si="214"/>
        <v>-9.1968372867249348E-2</v>
      </c>
      <c r="E6811">
        <v>-2.196324518153292E-2</v>
      </c>
      <c r="F6811">
        <v>6808</v>
      </c>
      <c r="G6811">
        <f t="shared" ca="1" si="215"/>
        <v>-1.7396534959036897E-2</v>
      </c>
    </row>
    <row r="6812" spans="2:7" x14ac:dyDescent="0.35">
      <c r="B6812" s="191">
        <v>36377</v>
      </c>
      <c r="C6812" s="72">
        <v>24.03</v>
      </c>
      <c r="D6812" s="192">
        <f t="shared" si="214"/>
        <v>0</v>
      </c>
      <c r="E6812">
        <v>-2.19780219780219E-2</v>
      </c>
      <c r="F6812">
        <v>6809</v>
      </c>
      <c r="G6812">
        <f t="shared" ca="1" si="215"/>
        <v>-5.6183384134762008E-3</v>
      </c>
    </row>
    <row r="6813" spans="2:7" x14ac:dyDescent="0.35">
      <c r="B6813" s="191">
        <v>36322</v>
      </c>
      <c r="C6813" s="72">
        <v>24.03</v>
      </c>
      <c r="D6813" s="192">
        <f t="shared" si="214"/>
        <v>-0.66855172413793107</v>
      </c>
      <c r="E6813">
        <v>-2.19780219780219E-2</v>
      </c>
      <c r="F6813">
        <v>6810</v>
      </c>
      <c r="G6813">
        <f t="shared" ca="1" si="215"/>
        <v>5.6787815431855477E-3</v>
      </c>
    </row>
    <row r="6814" spans="2:7" x14ac:dyDescent="0.35">
      <c r="B6814" s="191">
        <v>40609</v>
      </c>
      <c r="C6814" s="72">
        <v>72.5</v>
      </c>
      <c r="D6814" s="192">
        <f t="shared" si="214"/>
        <v>-0.80096087851750175</v>
      </c>
      <c r="E6814">
        <v>-2.1988398758936989E-2</v>
      </c>
      <c r="F6814">
        <v>6811</v>
      </c>
      <c r="G6814">
        <f t="shared" ca="1" si="215"/>
        <v>-1.4851340418433898E-2</v>
      </c>
    </row>
    <row r="6815" spans="2:7" x14ac:dyDescent="0.35">
      <c r="B6815" s="191">
        <v>43854</v>
      </c>
      <c r="C6815" s="72">
        <v>364.25</v>
      </c>
      <c r="D6815" s="192">
        <f t="shared" si="214"/>
        <v>-0.62425211471012998</v>
      </c>
      <c r="E6815">
        <v>-2.1990119213833093E-2</v>
      </c>
      <c r="F6815">
        <v>6812</v>
      </c>
      <c r="G6815">
        <f t="shared" ca="1" si="215"/>
        <v>6.6927328334857282E-3</v>
      </c>
    </row>
    <row r="6816" spans="2:7" x14ac:dyDescent="0.35">
      <c r="B6816" s="191">
        <v>45603</v>
      </c>
      <c r="C6816" s="72">
        <v>969.4</v>
      </c>
      <c r="D6816" s="192">
        <f t="shared" si="214"/>
        <v>11.853354547865287</v>
      </c>
      <c r="E6816">
        <v>-2.204287515762926E-2</v>
      </c>
      <c r="F6816">
        <v>6813</v>
      </c>
      <c r="G6816">
        <f t="shared" ca="1" si="215"/>
        <v>1.4012380862677597E-2</v>
      </c>
    </row>
    <row r="6817" spans="2:7" x14ac:dyDescent="0.35">
      <c r="B6817" s="191">
        <v>40802</v>
      </c>
      <c r="C6817" s="72">
        <v>75.42</v>
      </c>
      <c r="D6817" s="192">
        <f t="shared" si="214"/>
        <v>3.1485148514851486</v>
      </c>
      <c r="E6817">
        <v>-2.2043568464730323E-2</v>
      </c>
      <c r="F6817">
        <v>6814</v>
      </c>
      <c r="G6817">
        <f t="shared" ca="1" si="215"/>
        <v>5.1361073795720301E-3</v>
      </c>
    </row>
    <row r="6818" spans="2:7" x14ac:dyDescent="0.35">
      <c r="B6818" s="191">
        <v>37932</v>
      </c>
      <c r="C6818" s="72">
        <v>18.18</v>
      </c>
      <c r="D6818" s="192">
        <f t="shared" si="214"/>
        <v>-0.88205527442584664</v>
      </c>
      <c r="E6818">
        <v>-2.2054868208714384E-2</v>
      </c>
      <c r="F6818">
        <v>6815</v>
      </c>
      <c r="G6818">
        <f t="shared" ca="1" si="215"/>
        <v>-2.7900136402781453E-2</v>
      </c>
    </row>
    <row r="6819" spans="2:7" x14ac:dyDescent="0.35">
      <c r="B6819" s="191">
        <v>42943</v>
      </c>
      <c r="C6819" s="72">
        <v>154.13999999999999</v>
      </c>
      <c r="D6819" s="192">
        <f t="shared" si="214"/>
        <v>-0.3692351761672874</v>
      </c>
      <c r="E6819">
        <v>-2.2078416444613724E-2</v>
      </c>
      <c r="F6819">
        <v>6816</v>
      </c>
      <c r="G6819">
        <f t="shared" ca="1" si="215"/>
        <v>1.6898235207893814E-2</v>
      </c>
    </row>
    <row r="6820" spans="2:7" x14ac:dyDescent="0.35">
      <c r="B6820" s="191">
        <v>43252</v>
      </c>
      <c r="C6820" s="72">
        <v>244.37</v>
      </c>
      <c r="D6820" s="192">
        <f t="shared" si="214"/>
        <v>7.0016371971185336</v>
      </c>
      <c r="E6820">
        <v>-2.2089719476569569E-2</v>
      </c>
      <c r="F6820">
        <v>6817</v>
      </c>
      <c r="G6820">
        <f t="shared" ca="1" si="215"/>
        <v>2.3747300342695846E-2</v>
      </c>
    </row>
    <row r="6821" spans="2:7" x14ac:dyDescent="0.35">
      <c r="B6821" s="191">
        <v>38257</v>
      </c>
      <c r="C6821" s="72">
        <v>30.54</v>
      </c>
      <c r="D6821" s="192">
        <f t="shared" si="214"/>
        <v>0.38065099457504514</v>
      </c>
      <c r="E6821">
        <v>-2.2094140249759864E-2</v>
      </c>
      <c r="F6821">
        <v>6818</v>
      </c>
      <c r="G6821">
        <f t="shared" ca="1" si="215"/>
        <v>2.1429935638508425E-3</v>
      </c>
    </row>
    <row r="6822" spans="2:7" x14ac:dyDescent="0.35">
      <c r="B6822" s="191">
        <v>36628</v>
      </c>
      <c r="C6822" s="72">
        <v>22.12</v>
      </c>
      <c r="D6822" s="192">
        <f t="shared" si="214"/>
        <v>0.61459854014598547</v>
      </c>
      <c r="E6822">
        <v>-2.2104332449159991E-2</v>
      </c>
      <c r="F6822">
        <v>6819</v>
      </c>
      <c r="G6822">
        <f t="shared" ca="1" si="215"/>
        <v>-2.1151357030882376E-2</v>
      </c>
    </row>
    <row r="6823" spans="2:7" x14ac:dyDescent="0.35">
      <c r="B6823" s="191">
        <v>37440</v>
      </c>
      <c r="C6823" s="72">
        <v>13.7</v>
      </c>
      <c r="D6823" s="192">
        <f t="shared" si="214"/>
        <v>0.19234116623150554</v>
      </c>
      <c r="E6823">
        <v>-2.2127052105638811E-2</v>
      </c>
      <c r="F6823">
        <v>6820</v>
      </c>
      <c r="G6823">
        <f t="shared" ca="1" si="215"/>
        <v>-7.3496308150428503E-3</v>
      </c>
    </row>
    <row r="6824" spans="2:7" x14ac:dyDescent="0.35">
      <c r="B6824" s="191">
        <v>37314</v>
      </c>
      <c r="C6824" s="72">
        <v>11.49</v>
      </c>
      <c r="D6824" s="192">
        <f t="shared" si="214"/>
        <v>-0.989103840682788</v>
      </c>
      <c r="E6824">
        <v>-2.212765957446805E-2</v>
      </c>
      <c r="F6824">
        <v>6821</v>
      </c>
      <c r="G6824">
        <f t="shared" ca="1" si="215"/>
        <v>-1.0594501545612495E-2</v>
      </c>
    </row>
    <row r="6825" spans="2:7" x14ac:dyDescent="0.35">
      <c r="B6825" s="191">
        <v>45441</v>
      </c>
      <c r="C6825" s="72">
        <v>1054.5</v>
      </c>
      <c r="D6825" s="192">
        <f t="shared" si="214"/>
        <v>14.407656341320866</v>
      </c>
      <c r="E6825">
        <v>-2.2135259697506293E-2</v>
      </c>
      <c r="F6825">
        <v>6822</v>
      </c>
      <c r="G6825">
        <f t="shared" ca="1" si="215"/>
        <v>3.1358639503913849E-2</v>
      </c>
    </row>
    <row r="6826" spans="2:7" x14ac:dyDescent="0.35">
      <c r="B6826" s="191">
        <v>39573</v>
      </c>
      <c r="C6826" s="72">
        <v>68.44</v>
      </c>
      <c r="D6826" s="192">
        <f t="shared" si="214"/>
        <v>-4.1725007000840142E-2</v>
      </c>
      <c r="E6826">
        <v>-2.214602086012285E-2</v>
      </c>
      <c r="F6826">
        <v>6823</v>
      </c>
      <c r="G6826">
        <f t="shared" ca="1" si="215"/>
        <v>1.5793325081141071E-3</v>
      </c>
    </row>
    <row r="6827" spans="2:7" x14ac:dyDescent="0.35">
      <c r="B6827" s="191">
        <v>40862</v>
      </c>
      <c r="C6827" s="72">
        <v>71.42</v>
      </c>
      <c r="D6827" s="192">
        <f t="shared" si="214"/>
        <v>-0.65080917224856982</v>
      </c>
      <c r="E6827">
        <v>-2.2179627601314422E-2</v>
      </c>
      <c r="F6827">
        <v>6824</v>
      </c>
      <c r="G6827">
        <f t="shared" ca="1" si="215"/>
        <v>6.0644521902700243E-3</v>
      </c>
    </row>
    <row r="6828" spans="2:7" x14ac:dyDescent="0.35">
      <c r="B6828" s="191">
        <v>43396</v>
      </c>
      <c r="C6828" s="72">
        <v>204.53</v>
      </c>
      <c r="D6828" s="192">
        <f t="shared" si="214"/>
        <v>6.491941391941392</v>
      </c>
      <c r="E6828">
        <v>-2.2182913419706352E-2</v>
      </c>
      <c r="F6828">
        <v>6825</v>
      </c>
      <c r="G6828">
        <f t="shared" ca="1" si="215"/>
        <v>-2.8481794221834743E-2</v>
      </c>
    </row>
    <row r="6829" spans="2:7" x14ac:dyDescent="0.35">
      <c r="B6829" s="191">
        <v>35654</v>
      </c>
      <c r="C6829" s="72">
        <v>27.3</v>
      </c>
      <c r="D6829" s="192">
        <f t="shared" si="214"/>
        <v>-0.79731234687059171</v>
      </c>
      <c r="E6829">
        <v>-2.2206303724928378E-2</v>
      </c>
      <c r="F6829">
        <v>6826</v>
      </c>
      <c r="G6829">
        <f t="shared" ca="1" si="215"/>
        <v>2.3040673192800711E-2</v>
      </c>
    </row>
    <row r="6830" spans="2:7" x14ac:dyDescent="0.35">
      <c r="B6830" s="191">
        <v>41589</v>
      </c>
      <c r="C6830" s="72">
        <v>134.69</v>
      </c>
      <c r="D6830" s="192">
        <f t="shared" si="214"/>
        <v>0.25972689861578746</v>
      </c>
      <c r="E6830">
        <v>-2.2214156079854774E-2</v>
      </c>
      <c r="F6830">
        <v>6827</v>
      </c>
      <c r="G6830">
        <f t="shared" ca="1" si="215"/>
        <v>1.4856401512667136E-2</v>
      </c>
    </row>
    <row r="6831" spans="2:7" x14ac:dyDescent="0.35">
      <c r="B6831" s="191">
        <v>42691</v>
      </c>
      <c r="C6831" s="72">
        <v>106.92</v>
      </c>
      <c r="D6831" s="192">
        <f t="shared" si="214"/>
        <v>6.838709677419355</v>
      </c>
      <c r="E6831">
        <v>-2.2222222222222143E-2</v>
      </c>
      <c r="F6831">
        <v>6828</v>
      </c>
      <c r="G6831">
        <f t="shared" ca="1" si="215"/>
        <v>2.1026822658142954E-2</v>
      </c>
    </row>
    <row r="6832" spans="2:7" x14ac:dyDescent="0.35">
      <c r="B6832" s="191">
        <v>35542</v>
      </c>
      <c r="C6832" s="72">
        <v>13.64</v>
      </c>
      <c r="D6832" s="192">
        <f t="shared" si="214"/>
        <v>-3.125E-2</v>
      </c>
      <c r="E6832">
        <v>-2.2222222222222143E-2</v>
      </c>
      <c r="F6832">
        <v>6829</v>
      </c>
      <c r="G6832">
        <f t="shared" ca="1" si="215"/>
        <v>2.7194341946383926E-2</v>
      </c>
    </row>
    <row r="6833" spans="2:7" x14ac:dyDescent="0.35">
      <c r="B6833" s="191">
        <v>36970</v>
      </c>
      <c r="C6833" s="72">
        <v>14.08</v>
      </c>
      <c r="D6833" s="192">
        <f t="shared" si="214"/>
        <v>-0.84282205849519976</v>
      </c>
      <c r="E6833">
        <v>-2.2222222222222254E-2</v>
      </c>
      <c r="F6833">
        <v>6830</v>
      </c>
      <c r="G6833">
        <f t="shared" ca="1" si="215"/>
        <v>-8.0022836368133336E-3</v>
      </c>
    </row>
    <row r="6834" spans="2:7" x14ac:dyDescent="0.35">
      <c r="B6834" s="191">
        <v>41059</v>
      </c>
      <c r="C6834" s="72">
        <v>89.58</v>
      </c>
      <c r="D6834" s="192">
        <f t="shared" si="214"/>
        <v>1.873917228103946</v>
      </c>
      <c r="E6834">
        <v>-2.2265880812049832E-2</v>
      </c>
      <c r="F6834">
        <v>6831</v>
      </c>
      <c r="G6834">
        <f t="shared" ca="1" si="215"/>
        <v>3.5221062261179034E-2</v>
      </c>
    </row>
    <row r="6835" spans="2:7" x14ac:dyDescent="0.35">
      <c r="B6835" s="191">
        <v>36397</v>
      </c>
      <c r="C6835" s="72">
        <v>31.17</v>
      </c>
      <c r="D6835" s="192">
        <f t="shared" si="214"/>
        <v>0.82280701754385954</v>
      </c>
      <c r="E6835">
        <v>-2.2271016311166791E-2</v>
      </c>
      <c r="F6835">
        <v>6832</v>
      </c>
      <c r="G6835">
        <f t="shared" ca="1" si="215"/>
        <v>-3.3504176987383998E-2</v>
      </c>
    </row>
    <row r="6836" spans="2:7" x14ac:dyDescent="0.35">
      <c r="B6836" s="191">
        <v>35978</v>
      </c>
      <c r="C6836" s="72">
        <v>17.100000000000001</v>
      </c>
      <c r="D6836" s="192">
        <f t="shared" si="214"/>
        <v>-0.85805594753880632</v>
      </c>
      <c r="E6836">
        <v>-2.2298456260720245E-2</v>
      </c>
      <c r="F6836">
        <v>6833</v>
      </c>
      <c r="G6836">
        <f t="shared" ca="1" si="215"/>
        <v>-3.4614770990202735E-2</v>
      </c>
    </row>
    <row r="6837" spans="2:7" x14ac:dyDescent="0.35">
      <c r="B6837" s="191">
        <v>42304</v>
      </c>
      <c r="C6837" s="72">
        <v>120.47</v>
      </c>
      <c r="D6837" s="192">
        <f t="shared" si="214"/>
        <v>6.6955982641041523E-2</v>
      </c>
      <c r="E6837">
        <v>-2.2317805551046899E-2</v>
      </c>
      <c r="F6837">
        <v>6834</v>
      </c>
      <c r="G6837">
        <f t="shared" ca="1" si="215"/>
        <v>6.0265243153935576E-2</v>
      </c>
    </row>
    <row r="6838" spans="2:7" x14ac:dyDescent="0.35">
      <c r="B6838" s="191">
        <v>41449</v>
      </c>
      <c r="C6838" s="72">
        <v>112.91</v>
      </c>
      <c r="D6838" s="192">
        <f t="shared" si="214"/>
        <v>1.7748832637011551</v>
      </c>
      <c r="E6838">
        <v>-2.2339596501861569E-2</v>
      </c>
      <c r="F6838">
        <v>6835</v>
      </c>
      <c r="G6838">
        <f t="shared" ca="1" si="215"/>
        <v>-2.0964366878779981E-2</v>
      </c>
    </row>
    <row r="6839" spans="2:7" x14ac:dyDescent="0.35">
      <c r="B6839" s="191">
        <v>39764</v>
      </c>
      <c r="C6839" s="72">
        <v>40.69</v>
      </c>
      <c r="D6839" s="192">
        <f t="shared" si="214"/>
        <v>1.5163883735312305</v>
      </c>
      <c r="E6839">
        <v>-2.2345026429601123E-2</v>
      </c>
      <c r="F6839">
        <v>6836</v>
      </c>
      <c r="G6839">
        <f t="shared" ca="1" si="215"/>
        <v>1.8424114091672994E-2</v>
      </c>
    </row>
    <row r="6840" spans="2:7" x14ac:dyDescent="0.35">
      <c r="B6840" s="191">
        <v>35276</v>
      </c>
      <c r="C6840" s="72">
        <v>16.170000000000002</v>
      </c>
      <c r="D6840" s="192">
        <f t="shared" si="214"/>
        <v>-0.91141667579708552</v>
      </c>
      <c r="E6840">
        <v>-2.2370012091898261E-2</v>
      </c>
      <c r="F6840">
        <v>6837</v>
      </c>
      <c r="G6840">
        <f t="shared" ca="1" si="215"/>
        <v>1.0651761091594306E-2</v>
      </c>
    </row>
    <row r="6841" spans="2:7" x14ac:dyDescent="0.35">
      <c r="B6841" s="191">
        <v>43003</v>
      </c>
      <c r="C6841" s="72">
        <v>182.54</v>
      </c>
      <c r="D6841" s="192">
        <f t="shared" si="214"/>
        <v>-5.1395312581198449E-2</v>
      </c>
      <c r="E6841">
        <v>-2.2386461011139724E-2</v>
      </c>
      <c r="F6841">
        <v>6838</v>
      </c>
      <c r="G6841">
        <f t="shared" ca="1" si="215"/>
        <v>1.9021037892552159E-3</v>
      </c>
    </row>
    <row r="6842" spans="2:7" x14ac:dyDescent="0.35">
      <c r="B6842" s="191">
        <v>42991</v>
      </c>
      <c r="C6842" s="72">
        <v>192.43</v>
      </c>
      <c r="D6842" s="192">
        <f t="shared" si="214"/>
        <v>1.0339287601733433</v>
      </c>
      <c r="E6842">
        <v>-2.240398293029866E-2</v>
      </c>
      <c r="F6842">
        <v>6839</v>
      </c>
      <c r="G6842">
        <f t="shared" ca="1" si="215"/>
        <v>-3.0167396145595218E-3</v>
      </c>
    </row>
    <row r="6843" spans="2:7" x14ac:dyDescent="0.35">
      <c r="B6843" s="191">
        <v>42423</v>
      </c>
      <c r="C6843" s="72">
        <v>94.61</v>
      </c>
      <c r="D6843" s="192">
        <f t="shared" si="214"/>
        <v>0.10732677902621734</v>
      </c>
      <c r="E6843">
        <v>-2.2421988014052485E-2</v>
      </c>
      <c r="F6843">
        <v>6840</v>
      </c>
      <c r="G6843">
        <f t="shared" ca="1" si="215"/>
        <v>-1.3372872852850709E-2</v>
      </c>
    </row>
    <row r="6844" spans="2:7" x14ac:dyDescent="0.35">
      <c r="B6844" s="191">
        <v>40757</v>
      </c>
      <c r="C6844" s="72">
        <v>85.44</v>
      </c>
      <c r="D6844" s="192">
        <f t="shared" si="214"/>
        <v>0.7818561001042752</v>
      </c>
      <c r="E6844">
        <v>-2.2425629290617977E-2</v>
      </c>
      <c r="F6844">
        <v>6841</v>
      </c>
      <c r="G6844">
        <f t="shared" ca="1" si="215"/>
        <v>-3.0652927103626146E-2</v>
      </c>
    </row>
    <row r="6845" spans="2:7" x14ac:dyDescent="0.35">
      <c r="B6845" s="191">
        <v>39834</v>
      </c>
      <c r="C6845" s="72">
        <v>47.95</v>
      </c>
      <c r="D6845" s="192">
        <f t="shared" si="214"/>
        <v>3.7854291417165671</v>
      </c>
      <c r="E6845">
        <v>-2.2426095820591074E-2</v>
      </c>
      <c r="F6845">
        <v>6842</v>
      </c>
      <c r="G6845">
        <f t="shared" ca="1" si="215"/>
        <v>1.329401240179875E-2</v>
      </c>
    </row>
    <row r="6846" spans="2:7" x14ac:dyDescent="0.35">
      <c r="B6846" s="191">
        <v>37560</v>
      </c>
      <c r="C6846" s="72">
        <v>10.02</v>
      </c>
      <c r="D6846" s="192">
        <f t="shared" si="214"/>
        <v>-0.97892567198081859</v>
      </c>
      <c r="E6846">
        <v>-2.2439024390243922E-2</v>
      </c>
      <c r="F6846">
        <v>6843</v>
      </c>
      <c r="G6846">
        <f t="shared" ca="1" si="215"/>
        <v>2.4592126786171405E-3</v>
      </c>
    </row>
    <row r="6847" spans="2:7" x14ac:dyDescent="0.35">
      <c r="B6847" s="191">
        <v>44145</v>
      </c>
      <c r="C6847" s="72">
        <v>475.46</v>
      </c>
      <c r="D6847" s="192">
        <f t="shared" si="214"/>
        <v>-0.40537025225428036</v>
      </c>
      <c r="E6847">
        <v>-2.2451581068300586E-2</v>
      </c>
      <c r="F6847">
        <v>6844</v>
      </c>
      <c r="G6847">
        <f t="shared" ca="1" si="215"/>
        <v>-9.4700343974204685E-3</v>
      </c>
    </row>
    <row r="6848" spans="2:7" x14ac:dyDescent="0.35">
      <c r="B6848" s="191">
        <v>44516</v>
      </c>
      <c r="C6848" s="72">
        <v>799.59</v>
      </c>
      <c r="D6848" s="192">
        <f t="shared" si="214"/>
        <v>7.3516816377689587</v>
      </c>
      <c r="E6848">
        <v>-2.24583109198494E-2</v>
      </c>
      <c r="F6848">
        <v>6845</v>
      </c>
      <c r="G6848">
        <f t="shared" ca="1" si="215"/>
        <v>2.8336570613094567E-2</v>
      </c>
    </row>
    <row r="6849" spans="2:7" x14ac:dyDescent="0.35">
      <c r="B6849" s="191">
        <v>40505</v>
      </c>
      <c r="C6849" s="72">
        <v>95.74</v>
      </c>
      <c r="D6849" s="192">
        <f t="shared" si="214"/>
        <v>1.9395148910039914</v>
      </c>
      <c r="E6849">
        <v>-2.2462732285072562E-2</v>
      </c>
      <c r="F6849">
        <v>6846</v>
      </c>
      <c r="G6849">
        <f t="shared" ca="1" si="215"/>
        <v>1.548847087011807E-2</v>
      </c>
    </row>
    <row r="6850" spans="2:7" x14ac:dyDescent="0.35">
      <c r="B6850" s="191">
        <v>36570</v>
      </c>
      <c r="C6850" s="72">
        <v>32.57</v>
      </c>
      <c r="D6850" s="192">
        <f t="shared" si="214"/>
        <v>-0.49636616669243849</v>
      </c>
      <c r="E6850">
        <v>-2.2509003601440591E-2</v>
      </c>
      <c r="F6850">
        <v>6847</v>
      </c>
      <c r="G6850">
        <f t="shared" ca="1" si="215"/>
        <v>-3.0109633768627627E-2</v>
      </c>
    </row>
    <row r="6851" spans="2:7" x14ac:dyDescent="0.35">
      <c r="B6851" s="191">
        <v>38750</v>
      </c>
      <c r="C6851" s="72">
        <v>64.67</v>
      </c>
      <c r="D6851" s="192">
        <f t="shared" si="214"/>
        <v>3.2602108036890645</v>
      </c>
      <c r="E6851">
        <v>-2.2521160822248976E-2</v>
      </c>
      <c r="F6851">
        <v>6848</v>
      </c>
      <c r="G6851">
        <f t="shared" ca="1" si="215"/>
        <v>2.5296596707931829E-2</v>
      </c>
    </row>
    <row r="6852" spans="2:7" x14ac:dyDescent="0.35">
      <c r="B6852" s="191">
        <v>37775</v>
      </c>
      <c r="C6852" s="72">
        <v>15.18</v>
      </c>
      <c r="D6852" s="192">
        <f t="shared" ref="D6852:D6915" si="216">C6852/C6853-1</f>
        <v>-0.81763575204228733</v>
      </c>
      <c r="E6852">
        <v>-2.2537025112685072E-2</v>
      </c>
      <c r="F6852">
        <v>6849</v>
      </c>
      <c r="G6852">
        <f t="shared" ca="1" si="215"/>
        <v>2.4526897644121276E-2</v>
      </c>
    </row>
    <row r="6853" spans="2:7" x14ac:dyDescent="0.35">
      <c r="B6853" s="191">
        <v>40554</v>
      </c>
      <c r="C6853" s="72">
        <v>83.24</v>
      </c>
      <c r="D6853" s="192">
        <f t="shared" si="216"/>
        <v>4.4871456822676334</v>
      </c>
      <c r="E6853">
        <v>-2.2545796148426556E-2</v>
      </c>
      <c r="F6853">
        <v>6850</v>
      </c>
      <c r="G6853">
        <f t="shared" ref="G6853:G6916" ca="1" si="217">_xlfn.NORM.INV(RAND(),M$5,M$6)</f>
        <v>-6.8795172678692545E-3</v>
      </c>
    </row>
    <row r="6854" spans="2:7" x14ac:dyDescent="0.35">
      <c r="B6854" s="191">
        <v>35499</v>
      </c>
      <c r="C6854" s="72">
        <v>15.17</v>
      </c>
      <c r="D6854" s="192">
        <f t="shared" si="216"/>
        <v>-0.65341558144848078</v>
      </c>
      <c r="E6854">
        <v>-2.2551546391752608E-2</v>
      </c>
      <c r="F6854">
        <v>6851</v>
      </c>
      <c r="G6854">
        <f t="shared" ca="1" si="217"/>
        <v>-1.4649533103609395E-2</v>
      </c>
    </row>
    <row r="6855" spans="2:7" x14ac:dyDescent="0.35">
      <c r="B6855" s="191">
        <v>39174</v>
      </c>
      <c r="C6855" s="72">
        <v>43.77</v>
      </c>
      <c r="D6855" s="192">
        <f t="shared" si="216"/>
        <v>-0.65966876603685565</v>
      </c>
      <c r="E6855">
        <v>-2.2554711924966497E-2</v>
      </c>
      <c r="F6855">
        <v>6852</v>
      </c>
      <c r="G6855">
        <f t="shared" ca="1" si="217"/>
        <v>3.046354593292161E-2</v>
      </c>
    </row>
    <row r="6856" spans="2:7" x14ac:dyDescent="0.35">
      <c r="B6856" s="191">
        <v>41186</v>
      </c>
      <c r="C6856" s="72">
        <v>128.61000000000001</v>
      </c>
      <c r="D6856" s="192">
        <f t="shared" si="216"/>
        <v>-0.88197452463108439</v>
      </c>
      <c r="E6856">
        <v>-2.2571819425444617E-2</v>
      </c>
      <c r="F6856">
        <v>6853</v>
      </c>
      <c r="G6856">
        <f t="shared" ca="1" si="217"/>
        <v>-1.9860791980446109E-2</v>
      </c>
    </row>
    <row r="6857" spans="2:7" x14ac:dyDescent="0.35">
      <c r="B6857" s="191">
        <v>45838</v>
      </c>
      <c r="C6857" s="72">
        <v>1089.68</v>
      </c>
      <c r="D6857" s="192">
        <f t="shared" si="216"/>
        <v>35.529668119342951</v>
      </c>
      <c r="E6857">
        <v>-2.2594562594741796E-2</v>
      </c>
      <c r="F6857">
        <v>6854</v>
      </c>
      <c r="G6857">
        <f t="shared" ca="1" si="217"/>
        <v>-2.7988619626342446E-2</v>
      </c>
    </row>
    <row r="6858" spans="2:7" x14ac:dyDescent="0.35">
      <c r="B6858" s="191">
        <v>38310</v>
      </c>
      <c r="C6858" s="72">
        <v>29.83</v>
      </c>
      <c r="D6858" s="192">
        <f t="shared" si="216"/>
        <v>-0.94914329554172705</v>
      </c>
      <c r="E6858">
        <v>-2.2608125819135072E-2</v>
      </c>
      <c r="F6858">
        <v>6855</v>
      </c>
      <c r="G6858">
        <f t="shared" ca="1" si="217"/>
        <v>-5.1956858505078127E-2</v>
      </c>
    </row>
    <row r="6859" spans="2:7" x14ac:dyDescent="0.35">
      <c r="B6859" s="191">
        <v>44280</v>
      </c>
      <c r="C6859" s="72">
        <v>586.54999999999995</v>
      </c>
      <c r="D6859" s="192">
        <f t="shared" si="216"/>
        <v>14.278718416254231</v>
      </c>
      <c r="E6859">
        <v>-2.2644716232879003E-2</v>
      </c>
      <c r="F6859">
        <v>6856</v>
      </c>
      <c r="G6859">
        <f t="shared" ca="1" si="217"/>
        <v>-6.0182351604104846E-3</v>
      </c>
    </row>
    <row r="6860" spans="2:7" x14ac:dyDescent="0.35">
      <c r="B6860" s="191">
        <v>36444</v>
      </c>
      <c r="C6860" s="72">
        <v>38.39</v>
      </c>
      <c r="D6860" s="192">
        <f t="shared" si="216"/>
        <v>2.5612244897959187</v>
      </c>
      <c r="E6860">
        <v>-2.26578411405296E-2</v>
      </c>
      <c r="F6860">
        <v>6857</v>
      </c>
      <c r="G6860">
        <f t="shared" ca="1" si="217"/>
        <v>1.7195847510565253E-2</v>
      </c>
    </row>
    <row r="6861" spans="2:7" x14ac:dyDescent="0.35">
      <c r="B6861" s="191">
        <v>37371</v>
      </c>
      <c r="C6861" s="72">
        <v>10.78</v>
      </c>
      <c r="D6861" s="192">
        <f t="shared" si="216"/>
        <v>-0.91802281368821292</v>
      </c>
      <c r="E6861">
        <v>-2.2665457842248382E-2</v>
      </c>
      <c r="F6861">
        <v>6858</v>
      </c>
      <c r="G6861">
        <f t="shared" ca="1" si="217"/>
        <v>-1.3496321747543913E-2</v>
      </c>
    </row>
    <row r="6862" spans="2:7" x14ac:dyDescent="0.35">
      <c r="B6862" s="191">
        <v>41859</v>
      </c>
      <c r="C6862" s="72">
        <v>131.5</v>
      </c>
      <c r="D6862" s="192">
        <f t="shared" si="216"/>
        <v>4.352055352055352</v>
      </c>
      <c r="E6862">
        <v>-2.2668153102935795E-2</v>
      </c>
      <c r="F6862">
        <v>6859</v>
      </c>
      <c r="G6862">
        <f t="shared" ca="1" si="217"/>
        <v>5.0478470906643366E-3</v>
      </c>
    </row>
    <row r="6863" spans="2:7" x14ac:dyDescent="0.35">
      <c r="B6863" s="191">
        <v>36321</v>
      </c>
      <c r="C6863" s="72">
        <v>24.57</v>
      </c>
      <c r="D6863" s="192">
        <f t="shared" si="216"/>
        <v>-0.63453815261044177</v>
      </c>
      <c r="E6863">
        <v>-2.2673031026252954E-2</v>
      </c>
      <c r="F6863">
        <v>6860</v>
      </c>
      <c r="G6863">
        <f t="shared" ca="1" si="217"/>
        <v>4.7270090916427775E-3</v>
      </c>
    </row>
    <row r="6864" spans="2:7" x14ac:dyDescent="0.35">
      <c r="B6864" s="191">
        <v>40120</v>
      </c>
      <c r="C6864" s="72">
        <v>67.23</v>
      </c>
      <c r="D6864" s="192">
        <f t="shared" si="216"/>
        <v>4.7857142857142865</v>
      </c>
      <c r="E6864">
        <v>-2.2677714784125613E-2</v>
      </c>
      <c r="F6864">
        <v>6861</v>
      </c>
      <c r="G6864">
        <f t="shared" ca="1" si="217"/>
        <v>-4.4139388943028948E-3</v>
      </c>
    </row>
    <row r="6865" spans="2:7" x14ac:dyDescent="0.35">
      <c r="B6865" s="191">
        <v>37593</v>
      </c>
      <c r="C6865" s="72">
        <v>11.62</v>
      </c>
      <c r="D6865" s="192">
        <f t="shared" si="216"/>
        <v>-0.12828207051762952</v>
      </c>
      <c r="E6865">
        <v>-2.2708158116064081E-2</v>
      </c>
      <c r="F6865">
        <v>6862</v>
      </c>
      <c r="G6865">
        <f t="shared" ca="1" si="217"/>
        <v>-2.0741658848370405E-2</v>
      </c>
    </row>
    <row r="6866" spans="2:7" x14ac:dyDescent="0.35">
      <c r="B6866" s="191">
        <v>35521</v>
      </c>
      <c r="C6866" s="72">
        <v>13.33</v>
      </c>
      <c r="D6866" s="192">
        <f t="shared" si="216"/>
        <v>-0.86723107569721114</v>
      </c>
      <c r="E6866">
        <v>-2.2727272727272818E-2</v>
      </c>
      <c r="F6866">
        <v>6863</v>
      </c>
      <c r="G6866">
        <f t="shared" ca="1" si="217"/>
        <v>-1.5403881275326105E-3</v>
      </c>
    </row>
    <row r="6867" spans="2:7" x14ac:dyDescent="0.35">
      <c r="B6867" s="191">
        <v>40970</v>
      </c>
      <c r="C6867" s="72">
        <v>100.4</v>
      </c>
      <c r="D6867" s="192">
        <f t="shared" si="216"/>
        <v>4.8542274052478138</v>
      </c>
      <c r="E6867">
        <v>-2.2775939264161882E-2</v>
      </c>
      <c r="F6867">
        <v>6864</v>
      </c>
      <c r="G6867">
        <f t="shared" ca="1" si="217"/>
        <v>6.3899290505441174E-5</v>
      </c>
    </row>
    <row r="6868" spans="2:7" x14ac:dyDescent="0.35">
      <c r="B6868" s="191">
        <v>36067</v>
      </c>
      <c r="C6868" s="72">
        <v>17.149999999999999</v>
      </c>
      <c r="D6868" s="192">
        <f t="shared" si="216"/>
        <v>-0.76736299511665762</v>
      </c>
      <c r="E6868">
        <v>-2.2792022792022859E-2</v>
      </c>
      <c r="F6868">
        <v>6865</v>
      </c>
      <c r="G6868">
        <f t="shared" ca="1" si="217"/>
        <v>-3.4937078991439594E-2</v>
      </c>
    </row>
    <row r="6869" spans="2:7" x14ac:dyDescent="0.35">
      <c r="B6869" s="191">
        <v>40716</v>
      </c>
      <c r="C6869" s="72">
        <v>73.72</v>
      </c>
      <c r="D6869" s="192">
        <f t="shared" si="216"/>
        <v>2.2504409171075839</v>
      </c>
      <c r="E6869">
        <v>-2.2799575821845108E-2</v>
      </c>
      <c r="F6869">
        <v>6866</v>
      </c>
      <c r="G6869">
        <f t="shared" ca="1" si="217"/>
        <v>2.5060505097254809E-2</v>
      </c>
    </row>
    <row r="6870" spans="2:7" x14ac:dyDescent="0.35">
      <c r="B6870" s="191">
        <v>35782</v>
      </c>
      <c r="C6870" s="72">
        <v>22.68</v>
      </c>
      <c r="D6870" s="192">
        <f t="shared" si="216"/>
        <v>-0.53902439024390247</v>
      </c>
      <c r="E6870">
        <v>-2.2834984920293011E-2</v>
      </c>
      <c r="F6870">
        <v>6867</v>
      </c>
      <c r="G6870">
        <f t="shared" ca="1" si="217"/>
        <v>3.228232220237482E-2</v>
      </c>
    </row>
    <row r="6871" spans="2:7" x14ac:dyDescent="0.35">
      <c r="B6871" s="191">
        <v>39125</v>
      </c>
      <c r="C6871" s="72">
        <v>49.2</v>
      </c>
      <c r="D6871" s="192">
        <f t="shared" si="216"/>
        <v>-0.92933978658317651</v>
      </c>
      <c r="E6871">
        <v>-2.2840119165839057E-2</v>
      </c>
      <c r="F6871">
        <v>6868</v>
      </c>
      <c r="G6871">
        <f t="shared" ca="1" si="217"/>
        <v>6.1971117126029887E-3</v>
      </c>
    </row>
    <row r="6872" spans="2:7" x14ac:dyDescent="0.35">
      <c r="B6872" s="191">
        <v>44741</v>
      </c>
      <c r="C6872" s="72">
        <v>696.29</v>
      </c>
      <c r="D6872" s="192">
        <f t="shared" si="216"/>
        <v>6.3720487030174686</v>
      </c>
      <c r="E6872">
        <v>-2.2860591091526716E-2</v>
      </c>
      <c r="F6872">
        <v>6869</v>
      </c>
      <c r="G6872">
        <f t="shared" ca="1" si="217"/>
        <v>-3.3414166375284747E-3</v>
      </c>
    </row>
    <row r="6873" spans="2:7" x14ac:dyDescent="0.35">
      <c r="B6873" s="191">
        <v>40946</v>
      </c>
      <c r="C6873" s="72">
        <v>94.45</v>
      </c>
      <c r="D6873" s="192">
        <f t="shared" si="216"/>
        <v>-0.80767664426796992</v>
      </c>
      <c r="E6873">
        <v>-2.2863645768673613E-2</v>
      </c>
      <c r="F6873">
        <v>6870</v>
      </c>
      <c r="G6873">
        <f t="shared" ca="1" si="217"/>
        <v>4.0997064312618195E-2</v>
      </c>
    </row>
    <row r="6874" spans="2:7" x14ac:dyDescent="0.35">
      <c r="B6874" s="191">
        <v>44160</v>
      </c>
      <c r="C6874" s="72">
        <v>491.1</v>
      </c>
      <c r="D6874" s="192">
        <f t="shared" si="216"/>
        <v>27.752927400468387</v>
      </c>
      <c r="E6874">
        <v>-2.2881018702745726E-2</v>
      </c>
      <c r="F6874">
        <v>6871</v>
      </c>
      <c r="G6874">
        <f t="shared" ca="1" si="217"/>
        <v>2.1282603899958733E-2</v>
      </c>
    </row>
    <row r="6875" spans="2:7" x14ac:dyDescent="0.35">
      <c r="B6875" s="191">
        <v>36018</v>
      </c>
      <c r="C6875" s="72">
        <v>17.079999999999998</v>
      </c>
      <c r="D6875" s="192">
        <f t="shared" si="216"/>
        <v>0.17793103448275849</v>
      </c>
      <c r="E6875">
        <v>-2.2883295194508158E-2</v>
      </c>
      <c r="F6875">
        <v>6872</v>
      </c>
      <c r="G6875">
        <f t="shared" ca="1" si="217"/>
        <v>3.1841159465512192E-2</v>
      </c>
    </row>
    <row r="6876" spans="2:7" x14ac:dyDescent="0.35">
      <c r="B6876" s="191">
        <v>37817</v>
      </c>
      <c r="C6876" s="72">
        <v>14.5</v>
      </c>
      <c r="D6876" s="192">
        <f t="shared" si="216"/>
        <v>-0.82460384661908792</v>
      </c>
      <c r="E6876">
        <v>-2.2911051212938016E-2</v>
      </c>
      <c r="F6876">
        <v>6873</v>
      </c>
      <c r="G6876">
        <f t="shared" ca="1" si="217"/>
        <v>-1.3453506969152916E-2</v>
      </c>
    </row>
    <row r="6877" spans="2:7" x14ac:dyDescent="0.35">
      <c r="B6877" s="191">
        <v>40190</v>
      </c>
      <c r="C6877" s="72">
        <v>82.67</v>
      </c>
      <c r="D6877" s="192">
        <f t="shared" si="216"/>
        <v>-0.89552634904587392</v>
      </c>
      <c r="E6877">
        <v>-2.292873182838906E-2</v>
      </c>
      <c r="F6877">
        <v>6874</v>
      </c>
      <c r="G6877">
        <f t="shared" ca="1" si="217"/>
        <v>6.1054426190648419E-3</v>
      </c>
    </row>
    <row r="6878" spans="2:7" x14ac:dyDescent="0.35">
      <c r="B6878" s="191">
        <v>44810</v>
      </c>
      <c r="C6878" s="72">
        <v>791.3</v>
      </c>
      <c r="D6878" s="192">
        <f t="shared" si="216"/>
        <v>5.8617759278529311</v>
      </c>
      <c r="E6878">
        <v>-2.2929605986146018E-2</v>
      </c>
      <c r="F6878">
        <v>6875</v>
      </c>
      <c r="G6878">
        <f t="shared" ca="1" si="217"/>
        <v>-9.8549574505781747E-3</v>
      </c>
    </row>
    <row r="6879" spans="2:7" x14ac:dyDescent="0.35">
      <c r="B6879" s="191">
        <v>42229</v>
      </c>
      <c r="C6879" s="72">
        <v>115.32</v>
      </c>
      <c r="D6879" s="192">
        <f t="shared" si="216"/>
        <v>7.4731814842027919</v>
      </c>
      <c r="E6879">
        <v>-2.2960264339574765E-2</v>
      </c>
      <c r="F6879">
        <v>6876</v>
      </c>
      <c r="G6879">
        <f t="shared" ca="1" si="217"/>
        <v>-7.4969764782174958E-3</v>
      </c>
    </row>
    <row r="6880" spans="2:7" x14ac:dyDescent="0.35">
      <c r="B6880" s="191">
        <v>37446</v>
      </c>
      <c r="C6880" s="72">
        <v>13.61</v>
      </c>
      <c r="D6880" s="192">
        <f t="shared" si="216"/>
        <v>-0.98378681025445536</v>
      </c>
      <c r="E6880">
        <v>-2.2972002871500363E-2</v>
      </c>
      <c r="F6880">
        <v>6877</v>
      </c>
      <c r="G6880">
        <f t="shared" ca="1" si="217"/>
        <v>4.8943062774396461E-3</v>
      </c>
    </row>
    <row r="6881" spans="2:7" x14ac:dyDescent="0.35">
      <c r="B6881" s="191">
        <v>45176</v>
      </c>
      <c r="C6881" s="72">
        <v>839.44</v>
      </c>
      <c r="D6881" s="192">
        <f t="shared" si="216"/>
        <v>57.092733564013848</v>
      </c>
      <c r="E6881">
        <v>-2.2986766605756603E-2</v>
      </c>
      <c r="F6881">
        <v>6878</v>
      </c>
      <c r="G6881">
        <f t="shared" ca="1" si="217"/>
        <v>-2.7294469919114137E-2</v>
      </c>
    </row>
    <row r="6882" spans="2:7" x14ac:dyDescent="0.35">
      <c r="B6882" s="191">
        <v>36980</v>
      </c>
      <c r="C6882" s="72">
        <v>14.45</v>
      </c>
      <c r="D6882" s="192">
        <f t="shared" si="216"/>
        <v>-0.95940098898628912</v>
      </c>
      <c r="E6882">
        <v>-2.2988505747126409E-2</v>
      </c>
      <c r="F6882">
        <v>6879</v>
      </c>
      <c r="G6882">
        <f t="shared" ca="1" si="217"/>
        <v>-3.1610560537709428E-2</v>
      </c>
    </row>
    <row r="6883" spans="2:7" x14ac:dyDescent="0.35">
      <c r="B6883" s="191">
        <v>43993</v>
      </c>
      <c r="C6883" s="72">
        <v>355.92</v>
      </c>
      <c r="D6883" s="192">
        <f t="shared" si="216"/>
        <v>19.455172413793107</v>
      </c>
      <c r="E6883">
        <v>-2.3003019489431731E-2</v>
      </c>
      <c r="F6883">
        <v>6880</v>
      </c>
      <c r="G6883">
        <f t="shared" ca="1" si="217"/>
        <v>2.5157625004334858E-3</v>
      </c>
    </row>
    <row r="6884" spans="2:7" x14ac:dyDescent="0.35">
      <c r="B6884" s="191">
        <v>35255</v>
      </c>
      <c r="C6884" s="72">
        <v>17.399999999999999</v>
      </c>
      <c r="D6884" s="192">
        <f t="shared" si="216"/>
        <v>-0.12738214643931811</v>
      </c>
      <c r="E6884">
        <v>-2.3020774845592396E-2</v>
      </c>
      <c r="F6884">
        <v>6881</v>
      </c>
      <c r="G6884">
        <f t="shared" ca="1" si="217"/>
        <v>-4.4076078849264247E-2</v>
      </c>
    </row>
    <row r="6885" spans="2:7" x14ac:dyDescent="0.35">
      <c r="B6885" s="191">
        <v>35944</v>
      </c>
      <c r="C6885" s="72">
        <v>19.940000000000001</v>
      </c>
      <c r="D6885" s="192">
        <f t="shared" si="216"/>
        <v>-0.92469504135352543</v>
      </c>
      <c r="E6885">
        <v>-2.3027927486526156E-2</v>
      </c>
      <c r="F6885">
        <v>6882</v>
      </c>
      <c r="G6885">
        <f t="shared" ca="1" si="217"/>
        <v>3.1842480677110582E-2</v>
      </c>
    </row>
    <row r="6886" spans="2:7" x14ac:dyDescent="0.35">
      <c r="B6886" s="191">
        <v>43230</v>
      </c>
      <c r="C6886" s="72">
        <v>264.79000000000002</v>
      </c>
      <c r="D6886" s="192">
        <f t="shared" si="216"/>
        <v>1.2054805930368149</v>
      </c>
      <c r="E6886">
        <v>-2.3095369857959791E-2</v>
      </c>
      <c r="F6886">
        <v>6883</v>
      </c>
      <c r="G6886">
        <f t="shared" ca="1" si="217"/>
        <v>-7.7586389064709261E-3</v>
      </c>
    </row>
    <row r="6887" spans="2:7" x14ac:dyDescent="0.35">
      <c r="B6887" s="191">
        <v>42212</v>
      </c>
      <c r="C6887" s="72">
        <v>120.06</v>
      </c>
      <c r="D6887" s="192">
        <f t="shared" si="216"/>
        <v>1.5588235294117645</v>
      </c>
      <c r="E6887">
        <v>-2.3108218063466301E-2</v>
      </c>
      <c r="F6887">
        <v>6884</v>
      </c>
      <c r="G6887">
        <f t="shared" ca="1" si="217"/>
        <v>3.6119076246247148E-2</v>
      </c>
    </row>
    <row r="6888" spans="2:7" x14ac:dyDescent="0.35">
      <c r="B6888" s="191">
        <v>38552</v>
      </c>
      <c r="C6888" s="72">
        <v>46.92</v>
      </c>
      <c r="D6888" s="192">
        <f t="shared" si="216"/>
        <v>-0.93107703155297017</v>
      </c>
      <c r="E6888">
        <v>-2.3110555902560836E-2</v>
      </c>
      <c r="F6888">
        <v>6885</v>
      </c>
      <c r="G6888">
        <f t="shared" ca="1" si="217"/>
        <v>-1.8031493666912486E-2</v>
      </c>
    </row>
    <row r="6889" spans="2:7" x14ac:dyDescent="0.35">
      <c r="B6889" s="191">
        <v>44550</v>
      </c>
      <c r="C6889" s="72">
        <v>680.76</v>
      </c>
      <c r="D6889" s="192">
        <f t="shared" si="216"/>
        <v>28.317829457364343</v>
      </c>
      <c r="E6889">
        <v>-2.313167259786475E-2</v>
      </c>
      <c r="F6889">
        <v>6886</v>
      </c>
      <c r="G6889">
        <f t="shared" ca="1" si="217"/>
        <v>1.1602914224145791E-2</v>
      </c>
    </row>
    <row r="6890" spans="2:7" x14ac:dyDescent="0.35">
      <c r="B6890" s="191">
        <v>36367</v>
      </c>
      <c r="C6890" s="72">
        <v>23.22</v>
      </c>
      <c r="D6890" s="192">
        <f t="shared" si="216"/>
        <v>-0.15317286652078788</v>
      </c>
      <c r="E6890">
        <v>-2.3138409760201983E-2</v>
      </c>
      <c r="F6890">
        <v>6887</v>
      </c>
      <c r="G6890">
        <f t="shared" ca="1" si="217"/>
        <v>-1.3425126427306011E-3</v>
      </c>
    </row>
    <row r="6891" spans="2:7" x14ac:dyDescent="0.35">
      <c r="B6891" s="191">
        <v>38219</v>
      </c>
      <c r="C6891" s="72">
        <v>27.42</v>
      </c>
      <c r="D6891" s="192">
        <f t="shared" si="216"/>
        <v>-0.38089862271393082</v>
      </c>
      <c r="E6891">
        <v>-2.3156394727467E-2</v>
      </c>
      <c r="F6891">
        <v>6888</v>
      </c>
      <c r="G6891">
        <f t="shared" ca="1" si="217"/>
        <v>-3.3290899696427957E-3</v>
      </c>
    </row>
    <row r="6892" spans="2:7" x14ac:dyDescent="0.35">
      <c r="B6892" s="191">
        <v>39170</v>
      </c>
      <c r="C6892" s="72">
        <v>44.29</v>
      </c>
      <c r="D6892" s="192">
        <f t="shared" si="216"/>
        <v>-5.4036736437419908E-2</v>
      </c>
      <c r="E6892">
        <v>-2.3158359064843537E-2</v>
      </c>
      <c r="F6892">
        <v>6889</v>
      </c>
      <c r="G6892">
        <f t="shared" ca="1" si="217"/>
        <v>2.199784308988299E-2</v>
      </c>
    </row>
    <row r="6893" spans="2:7" x14ac:dyDescent="0.35">
      <c r="B6893" s="191">
        <v>39805</v>
      </c>
      <c r="C6893" s="72">
        <v>46.82</v>
      </c>
      <c r="D6893" s="192">
        <f t="shared" si="216"/>
        <v>2.2695530726256985</v>
      </c>
      <c r="E6893">
        <v>-2.3158773210932626E-2</v>
      </c>
      <c r="F6893">
        <v>6890</v>
      </c>
      <c r="G6893">
        <f t="shared" ca="1" si="217"/>
        <v>4.8063479117289925E-3</v>
      </c>
    </row>
    <row r="6894" spans="2:7" x14ac:dyDescent="0.35">
      <c r="B6894" s="191">
        <v>36787</v>
      </c>
      <c r="C6894" s="72">
        <v>14.32</v>
      </c>
      <c r="D6894" s="192">
        <f t="shared" si="216"/>
        <v>-0.98163584600784837</v>
      </c>
      <c r="E6894">
        <v>-2.3192360163710735E-2</v>
      </c>
      <c r="F6894">
        <v>6891</v>
      </c>
      <c r="G6894">
        <f t="shared" ca="1" si="217"/>
        <v>3.6234258434256754E-2</v>
      </c>
    </row>
    <row r="6895" spans="2:7" x14ac:dyDescent="0.35">
      <c r="B6895" s="191">
        <v>44522</v>
      </c>
      <c r="C6895" s="72">
        <v>779.78</v>
      </c>
      <c r="D6895" s="192">
        <f t="shared" si="216"/>
        <v>4.4802164593435938</v>
      </c>
      <c r="E6895">
        <v>-2.3199298509332333E-2</v>
      </c>
      <c r="F6895">
        <v>6892</v>
      </c>
      <c r="G6895">
        <f t="shared" ca="1" si="217"/>
        <v>2.1281518861777722E-3</v>
      </c>
    </row>
    <row r="6896" spans="2:7" x14ac:dyDescent="0.35">
      <c r="B6896" s="191">
        <v>41256</v>
      </c>
      <c r="C6896" s="72">
        <v>142.29</v>
      </c>
      <c r="D6896" s="192">
        <f t="shared" si="216"/>
        <v>1.4503185810229033</v>
      </c>
      <c r="E6896">
        <v>-2.3203130363149582E-2</v>
      </c>
      <c r="F6896">
        <v>6893</v>
      </c>
      <c r="G6896">
        <f t="shared" ca="1" si="217"/>
        <v>6.7547609261592303E-3</v>
      </c>
    </row>
    <row r="6897" spans="2:7" x14ac:dyDescent="0.35">
      <c r="B6897" s="191">
        <v>39408</v>
      </c>
      <c r="C6897" s="72">
        <v>58.07</v>
      </c>
      <c r="D6897" s="192">
        <f t="shared" si="216"/>
        <v>-0.57382944371055333</v>
      </c>
      <c r="E6897">
        <v>-2.3212783851976448E-2</v>
      </c>
      <c r="F6897">
        <v>6894</v>
      </c>
      <c r="G6897">
        <f t="shared" ca="1" si="217"/>
        <v>1.5901821842647948E-2</v>
      </c>
    </row>
    <row r="6898" spans="2:7" x14ac:dyDescent="0.35">
      <c r="B6898" s="191">
        <v>42909</v>
      </c>
      <c r="C6898" s="72">
        <v>136.26</v>
      </c>
      <c r="D6898" s="192">
        <f t="shared" si="216"/>
        <v>5.1157989228007175</v>
      </c>
      <c r="E6898">
        <v>-2.3225806451612985E-2</v>
      </c>
      <c r="F6898">
        <v>6895</v>
      </c>
      <c r="G6898">
        <f t="shared" ca="1" si="217"/>
        <v>-2.3570089254877243E-2</v>
      </c>
    </row>
    <row r="6899" spans="2:7" x14ac:dyDescent="0.35">
      <c r="B6899" s="191">
        <v>37977</v>
      </c>
      <c r="C6899" s="72">
        <v>22.28</v>
      </c>
      <c r="D6899" s="192">
        <f t="shared" si="216"/>
        <v>-0.89798534798534801</v>
      </c>
      <c r="E6899">
        <v>-2.3235423060061322E-2</v>
      </c>
      <c r="F6899">
        <v>6896</v>
      </c>
      <c r="G6899">
        <f t="shared" ca="1" si="217"/>
        <v>-1.0164787825732928E-2</v>
      </c>
    </row>
    <row r="6900" spans="2:7" x14ac:dyDescent="0.35">
      <c r="B6900" s="191">
        <v>43300</v>
      </c>
      <c r="C6900" s="72">
        <v>218.4</v>
      </c>
      <c r="D6900" s="192">
        <f t="shared" si="216"/>
        <v>12.333333333333334</v>
      </c>
      <c r="E6900">
        <v>-2.3255813953488302E-2</v>
      </c>
      <c r="F6900">
        <v>6897</v>
      </c>
      <c r="G6900">
        <f t="shared" ca="1" si="217"/>
        <v>-6.1822457784235247E-3</v>
      </c>
    </row>
    <row r="6901" spans="2:7" x14ac:dyDescent="0.35">
      <c r="B6901" s="191">
        <v>35212</v>
      </c>
      <c r="C6901" s="72">
        <v>16.38</v>
      </c>
      <c r="D6901" s="192">
        <f t="shared" si="216"/>
        <v>-0.69480156512017888</v>
      </c>
      <c r="E6901">
        <v>-2.3255813953488413E-2</v>
      </c>
      <c r="F6901">
        <v>6898</v>
      </c>
      <c r="G6901">
        <f t="shared" ca="1" si="217"/>
        <v>-1.1509849333809544E-3</v>
      </c>
    </row>
    <row r="6902" spans="2:7" x14ac:dyDescent="0.35">
      <c r="B6902" s="191">
        <v>39931</v>
      </c>
      <c r="C6902" s="72">
        <v>53.67</v>
      </c>
      <c r="D6902" s="192">
        <f t="shared" si="216"/>
        <v>-0.55549113798244165</v>
      </c>
      <c r="E6902">
        <v>-2.3293903548680661E-2</v>
      </c>
      <c r="F6902">
        <v>6899</v>
      </c>
      <c r="G6902">
        <f t="shared" ca="1" si="217"/>
        <v>3.184008180946854E-2</v>
      </c>
    </row>
    <row r="6903" spans="2:7" x14ac:dyDescent="0.35">
      <c r="B6903" s="191">
        <v>41436</v>
      </c>
      <c r="C6903" s="72">
        <v>120.74</v>
      </c>
      <c r="D6903" s="192">
        <f t="shared" si="216"/>
        <v>3.5752178855627132</v>
      </c>
      <c r="E6903">
        <v>-2.3297201100145659E-2</v>
      </c>
      <c r="F6903">
        <v>6900</v>
      </c>
      <c r="G6903">
        <f t="shared" ca="1" si="217"/>
        <v>-1.288840881585405E-2</v>
      </c>
    </row>
    <row r="6904" spans="2:7" x14ac:dyDescent="0.35">
      <c r="B6904" s="191">
        <v>38114</v>
      </c>
      <c r="C6904" s="72">
        <v>26.39</v>
      </c>
      <c r="D6904" s="192">
        <f t="shared" si="216"/>
        <v>-0.5956794852152596</v>
      </c>
      <c r="E6904">
        <v>-2.3316062176165775E-2</v>
      </c>
      <c r="F6904">
        <v>6901</v>
      </c>
      <c r="G6904">
        <f t="shared" ca="1" si="217"/>
        <v>-5.0845568717659021E-3</v>
      </c>
    </row>
    <row r="6905" spans="2:7" x14ac:dyDescent="0.35">
      <c r="B6905" s="191">
        <v>39560</v>
      </c>
      <c r="C6905" s="72">
        <v>65.27</v>
      </c>
      <c r="D6905" s="192">
        <f t="shared" si="216"/>
        <v>-0.73635739386840093</v>
      </c>
      <c r="E6905">
        <v>-2.3342810115217771E-2</v>
      </c>
      <c r="F6905">
        <v>6902</v>
      </c>
      <c r="G6905">
        <f t="shared" ca="1" si="217"/>
        <v>1.4121891645695914E-2</v>
      </c>
    </row>
    <row r="6906" spans="2:7" x14ac:dyDescent="0.35">
      <c r="B6906" s="191">
        <v>43137</v>
      </c>
      <c r="C6906" s="72">
        <v>247.57</v>
      </c>
      <c r="D6906" s="192">
        <f t="shared" si="216"/>
        <v>11.921189979123174</v>
      </c>
      <c r="E6906">
        <v>-2.3431028361800332E-2</v>
      </c>
      <c r="F6906">
        <v>6903</v>
      </c>
      <c r="G6906">
        <f t="shared" ca="1" si="217"/>
        <v>2.9724310313212613E-3</v>
      </c>
    </row>
    <row r="6907" spans="2:7" x14ac:dyDescent="0.35">
      <c r="B6907" s="191">
        <v>37911</v>
      </c>
      <c r="C6907" s="72">
        <v>19.16</v>
      </c>
      <c r="D6907" s="192">
        <f t="shared" si="216"/>
        <v>-0.56572982774252045</v>
      </c>
      <c r="E6907">
        <v>-2.3445463812436285E-2</v>
      </c>
      <c r="F6907">
        <v>6904</v>
      </c>
      <c r="G6907">
        <f t="shared" ca="1" si="217"/>
        <v>-3.7761590467236796E-2</v>
      </c>
    </row>
    <row r="6908" spans="2:7" x14ac:dyDescent="0.35">
      <c r="B6908" s="191">
        <v>39743</v>
      </c>
      <c r="C6908" s="72">
        <v>44.12</v>
      </c>
      <c r="D6908" s="192">
        <f t="shared" si="216"/>
        <v>-0.95393562263126574</v>
      </c>
      <c r="E6908">
        <v>-2.346170872067288E-2</v>
      </c>
      <c r="F6908">
        <v>6905</v>
      </c>
      <c r="G6908">
        <f t="shared" ca="1" si="217"/>
        <v>8.4662248312278084E-3</v>
      </c>
    </row>
    <row r="6909" spans="2:7" x14ac:dyDescent="0.35">
      <c r="B6909" s="191">
        <v>45590</v>
      </c>
      <c r="C6909" s="72">
        <v>957.79</v>
      </c>
      <c r="D6909" s="192">
        <f t="shared" si="216"/>
        <v>15.694962523967231</v>
      </c>
      <c r="E6909">
        <v>-2.3480353173874979E-2</v>
      </c>
      <c r="F6909">
        <v>6906</v>
      </c>
      <c r="G6909">
        <f t="shared" ca="1" si="217"/>
        <v>1.9413886926801169E-2</v>
      </c>
    </row>
    <row r="6910" spans="2:7" x14ac:dyDescent="0.35">
      <c r="B6910" s="191">
        <v>39982</v>
      </c>
      <c r="C6910" s="72">
        <v>57.37</v>
      </c>
      <c r="D6910" s="192">
        <f t="shared" si="216"/>
        <v>-0.61872798564497911</v>
      </c>
      <c r="E6910">
        <v>-2.3489361702127676E-2</v>
      </c>
      <c r="F6910">
        <v>6907</v>
      </c>
      <c r="G6910">
        <f t="shared" ca="1" si="217"/>
        <v>5.1408671350699998E-3</v>
      </c>
    </row>
    <row r="6911" spans="2:7" x14ac:dyDescent="0.35">
      <c r="B6911" s="191">
        <v>42956</v>
      </c>
      <c r="C6911" s="72">
        <v>150.47</v>
      </c>
      <c r="D6911" s="192">
        <f t="shared" si="216"/>
        <v>1.4316418875242403</v>
      </c>
      <c r="E6911">
        <v>-2.3492763969109043E-2</v>
      </c>
      <c r="F6911">
        <v>6908</v>
      </c>
      <c r="G6911">
        <f t="shared" ca="1" si="217"/>
        <v>7.6361162621460931E-3</v>
      </c>
    </row>
    <row r="6912" spans="2:7" x14ac:dyDescent="0.35">
      <c r="B6912" s="191">
        <v>39423</v>
      </c>
      <c r="C6912" s="72">
        <v>61.88</v>
      </c>
      <c r="D6912" s="192">
        <f t="shared" si="216"/>
        <v>3.3824362606232299</v>
      </c>
      <c r="E6912">
        <v>-2.3512703171847837E-2</v>
      </c>
      <c r="F6912">
        <v>6909</v>
      </c>
      <c r="G6912">
        <f t="shared" ca="1" si="217"/>
        <v>-1.6710326043870408E-2</v>
      </c>
    </row>
    <row r="6913" spans="2:7" x14ac:dyDescent="0.35">
      <c r="B6913" s="191">
        <v>36752</v>
      </c>
      <c r="C6913" s="72">
        <v>14.12</v>
      </c>
      <c r="D6913" s="192">
        <f t="shared" si="216"/>
        <v>-0.22672508214676901</v>
      </c>
      <c r="E6913">
        <v>-2.3513139695712448E-2</v>
      </c>
      <c r="F6913">
        <v>6910</v>
      </c>
      <c r="G6913">
        <f t="shared" ca="1" si="217"/>
        <v>-5.1499939897447507E-2</v>
      </c>
    </row>
    <row r="6914" spans="2:7" x14ac:dyDescent="0.35">
      <c r="B6914" s="191">
        <v>37944</v>
      </c>
      <c r="C6914" s="72">
        <v>18.260000000000002</v>
      </c>
      <c r="D6914" s="192">
        <f t="shared" si="216"/>
        <v>-0.86585365853658536</v>
      </c>
      <c r="E6914">
        <v>-2.3529411764705799E-2</v>
      </c>
      <c r="F6914">
        <v>6911</v>
      </c>
      <c r="G6914">
        <f t="shared" ca="1" si="217"/>
        <v>9.2869408869958505E-3</v>
      </c>
    </row>
    <row r="6915" spans="2:7" x14ac:dyDescent="0.35">
      <c r="B6915" s="191">
        <v>42058</v>
      </c>
      <c r="C6915" s="72">
        <v>136.12</v>
      </c>
      <c r="D6915" s="192">
        <f t="shared" si="216"/>
        <v>9.584758942457233</v>
      </c>
      <c r="E6915">
        <v>-2.352941176470591E-2</v>
      </c>
      <c r="F6915">
        <v>6912</v>
      </c>
      <c r="G6915">
        <f t="shared" ca="1" si="217"/>
        <v>-3.6489651556415578E-2</v>
      </c>
    </row>
    <row r="6916" spans="2:7" x14ac:dyDescent="0.35">
      <c r="B6916" s="191">
        <v>35464</v>
      </c>
      <c r="C6916" s="72">
        <v>12.86</v>
      </c>
      <c r="D6916" s="192">
        <f t="shared" ref="D6916:D6979" si="218">C6916/C6917-1</f>
        <v>-0.89560840977352063</v>
      </c>
      <c r="E6916">
        <v>-2.3538344722854987E-2</v>
      </c>
      <c r="F6916">
        <v>6913</v>
      </c>
      <c r="G6916">
        <f t="shared" ca="1" si="217"/>
        <v>-3.5268140353685598E-2</v>
      </c>
    </row>
    <row r="6917" spans="2:7" x14ac:dyDescent="0.35">
      <c r="B6917" s="191">
        <v>41298</v>
      </c>
      <c r="C6917" s="72">
        <v>123.19</v>
      </c>
      <c r="D6917" s="192">
        <f t="shared" si="218"/>
        <v>-0.88811588937832064</v>
      </c>
      <c r="E6917">
        <v>-2.3541534559289756E-2</v>
      </c>
      <c r="F6917">
        <v>6914</v>
      </c>
      <c r="G6917">
        <f t="shared" ref="G6917:G6980" ca="1" si="219">_xlfn.NORM.INV(RAND(),M$5,M$6)</f>
        <v>-4.534556851894446E-3</v>
      </c>
    </row>
    <row r="6918" spans="2:7" x14ac:dyDescent="0.35">
      <c r="B6918" s="191">
        <v>45790</v>
      </c>
      <c r="C6918" s="72">
        <v>1101.05</v>
      </c>
      <c r="D6918" s="192">
        <f t="shared" si="218"/>
        <v>97.483899821109119</v>
      </c>
      <c r="E6918">
        <v>-2.3571561593785373E-2</v>
      </c>
      <c r="F6918">
        <v>6915</v>
      </c>
      <c r="G6918">
        <f t="shared" ca="1" si="219"/>
        <v>2.8129120408305966E-2</v>
      </c>
    </row>
    <row r="6919" spans="2:7" x14ac:dyDescent="0.35">
      <c r="B6919" s="191">
        <v>37278</v>
      </c>
      <c r="C6919" s="72">
        <v>11.18</v>
      </c>
      <c r="D6919" s="192">
        <f t="shared" si="218"/>
        <v>-0.91614161416141615</v>
      </c>
      <c r="E6919">
        <v>-2.358078602620084E-2</v>
      </c>
      <c r="F6919">
        <v>6916</v>
      </c>
      <c r="G6919">
        <f t="shared" ca="1" si="219"/>
        <v>-5.6025416391842558E-3</v>
      </c>
    </row>
    <row r="6920" spans="2:7" x14ac:dyDescent="0.35">
      <c r="B6920" s="191">
        <v>41829</v>
      </c>
      <c r="C6920" s="72">
        <v>133.32</v>
      </c>
      <c r="D6920" s="192">
        <f t="shared" si="218"/>
        <v>4.1996879875195008</v>
      </c>
      <c r="E6920">
        <v>-2.3582832869488812E-2</v>
      </c>
      <c r="F6920">
        <v>6917</v>
      </c>
      <c r="G6920">
        <f t="shared" ca="1" si="219"/>
        <v>4.0273112886235328E-2</v>
      </c>
    </row>
    <row r="6921" spans="2:7" x14ac:dyDescent="0.35">
      <c r="B6921" s="191">
        <v>36559</v>
      </c>
      <c r="C6921" s="72">
        <v>25.64</v>
      </c>
      <c r="D6921" s="192">
        <f t="shared" si="218"/>
        <v>0.63416188655194405</v>
      </c>
      <c r="E6921">
        <v>-2.3610053313023682E-2</v>
      </c>
      <c r="F6921">
        <v>6918</v>
      </c>
      <c r="G6921">
        <f t="shared" ca="1" si="219"/>
        <v>1.0151049708540548E-2</v>
      </c>
    </row>
    <row r="6922" spans="2:7" x14ac:dyDescent="0.35">
      <c r="B6922" s="191">
        <v>36003</v>
      </c>
      <c r="C6922" s="72">
        <v>15.69</v>
      </c>
      <c r="D6922" s="192">
        <f t="shared" si="218"/>
        <v>-0.36477732793522266</v>
      </c>
      <c r="E6922">
        <v>-2.3646546359676446E-2</v>
      </c>
      <c r="F6922">
        <v>6919</v>
      </c>
      <c r="G6922">
        <f t="shared" ca="1" si="219"/>
        <v>-9.2512300838906263E-3</v>
      </c>
    </row>
    <row r="6923" spans="2:7" x14ac:dyDescent="0.35">
      <c r="B6923" s="191">
        <v>36217</v>
      </c>
      <c r="C6923" s="72">
        <v>24.7</v>
      </c>
      <c r="D6923" s="192">
        <f t="shared" si="218"/>
        <v>-0.9767942201636618</v>
      </c>
      <c r="E6923">
        <v>-2.3715415019762931E-2</v>
      </c>
      <c r="F6923">
        <v>6920</v>
      </c>
      <c r="G6923">
        <f t="shared" ca="1" si="219"/>
        <v>-2.3256376324214754E-2</v>
      </c>
    </row>
    <row r="6924" spans="2:7" x14ac:dyDescent="0.35">
      <c r="B6924" s="191">
        <v>46092</v>
      </c>
      <c r="C6924" s="72">
        <v>1064.3900000000001</v>
      </c>
      <c r="D6924" s="192">
        <f t="shared" si="218"/>
        <v>3.3879704827472485</v>
      </c>
      <c r="E6924">
        <v>-2.3737239399414745E-2</v>
      </c>
      <c r="F6924">
        <v>6921</v>
      </c>
      <c r="G6924">
        <f t="shared" ca="1" si="219"/>
        <v>-7.6165975259335876E-3</v>
      </c>
    </row>
    <row r="6925" spans="2:7" x14ac:dyDescent="0.35">
      <c r="B6925" s="191">
        <v>43294</v>
      </c>
      <c r="C6925" s="72">
        <v>242.57</v>
      </c>
      <c r="D6925" s="192">
        <f t="shared" si="218"/>
        <v>-0.70888339494023334</v>
      </c>
      <c r="E6925">
        <v>-2.374532136676466E-2</v>
      </c>
      <c r="F6925">
        <v>6922</v>
      </c>
      <c r="G6925">
        <f t="shared" ca="1" si="219"/>
        <v>-6.4509723437783262E-3</v>
      </c>
    </row>
    <row r="6926" spans="2:7" x14ac:dyDescent="0.35">
      <c r="B6926" s="191">
        <v>45128</v>
      </c>
      <c r="C6926" s="72">
        <v>833.24</v>
      </c>
      <c r="D6926" s="192">
        <f t="shared" si="218"/>
        <v>7.8689728579031399</v>
      </c>
      <c r="E6926">
        <v>-2.3760427406504747E-2</v>
      </c>
      <c r="F6926">
        <v>6923</v>
      </c>
      <c r="G6926">
        <f t="shared" ca="1" si="219"/>
        <v>1.7739913516482655E-2</v>
      </c>
    </row>
    <row r="6927" spans="2:7" x14ac:dyDescent="0.35">
      <c r="B6927" s="191">
        <v>40373</v>
      </c>
      <c r="C6927" s="72">
        <v>93.95</v>
      </c>
      <c r="D6927" s="192">
        <f t="shared" si="218"/>
        <v>8.1658536585365855</v>
      </c>
      <c r="E6927">
        <v>-2.3794679966749666E-2</v>
      </c>
      <c r="F6927">
        <v>6924</v>
      </c>
      <c r="G6927">
        <f t="shared" ca="1" si="219"/>
        <v>2.3427440782301055E-2</v>
      </c>
    </row>
    <row r="6928" spans="2:7" x14ac:dyDescent="0.35">
      <c r="B6928" s="191">
        <v>37559</v>
      </c>
      <c r="C6928" s="72">
        <v>10.25</v>
      </c>
      <c r="D6928" s="192">
        <f t="shared" si="218"/>
        <v>-0.91295116772823781</v>
      </c>
      <c r="E6928">
        <v>-2.3809523809523836E-2</v>
      </c>
      <c r="F6928">
        <v>6925</v>
      </c>
      <c r="G6928">
        <f t="shared" ca="1" si="219"/>
        <v>1.3057747039157424E-2</v>
      </c>
    </row>
    <row r="6929" spans="2:7" x14ac:dyDescent="0.35">
      <c r="B6929" s="191">
        <v>42193</v>
      </c>
      <c r="C6929" s="72">
        <v>117.75</v>
      </c>
      <c r="D6929" s="192">
        <f t="shared" si="218"/>
        <v>-0.12829434409238982</v>
      </c>
      <c r="E6929">
        <v>-2.3874658045262342E-2</v>
      </c>
      <c r="F6929">
        <v>6926</v>
      </c>
      <c r="G6929">
        <f t="shared" ca="1" si="219"/>
        <v>-6.1593289131762399E-3</v>
      </c>
    </row>
    <row r="6930" spans="2:7" x14ac:dyDescent="0.35">
      <c r="B6930" s="191">
        <v>42040</v>
      </c>
      <c r="C6930" s="72">
        <v>135.08000000000001</v>
      </c>
      <c r="D6930" s="192">
        <f t="shared" si="218"/>
        <v>0.93774207430784706</v>
      </c>
      <c r="E6930">
        <v>-2.3917913144013148E-2</v>
      </c>
      <c r="F6930">
        <v>6927</v>
      </c>
      <c r="G6930">
        <f t="shared" ca="1" si="219"/>
        <v>-1.9009969919897184E-2</v>
      </c>
    </row>
    <row r="6931" spans="2:7" x14ac:dyDescent="0.35">
      <c r="B6931" s="191">
        <v>40863</v>
      </c>
      <c r="C6931" s="72">
        <v>69.709999999999994</v>
      </c>
      <c r="D6931" s="192">
        <f t="shared" si="218"/>
        <v>1.1111447607510594</v>
      </c>
      <c r="E6931">
        <v>-2.3942873144777499E-2</v>
      </c>
      <c r="F6931">
        <v>6928</v>
      </c>
      <c r="G6931">
        <f t="shared" ca="1" si="219"/>
        <v>3.0520595097514847E-3</v>
      </c>
    </row>
    <row r="6932" spans="2:7" x14ac:dyDescent="0.35">
      <c r="B6932" s="191">
        <v>36529</v>
      </c>
      <c r="C6932" s="72">
        <v>33.020000000000003</v>
      </c>
      <c r="D6932" s="192">
        <f t="shared" si="218"/>
        <v>-0.54717498628634109</v>
      </c>
      <c r="E6932">
        <v>-2.3943245639964417E-2</v>
      </c>
      <c r="F6932">
        <v>6929</v>
      </c>
      <c r="G6932">
        <f t="shared" ca="1" si="219"/>
        <v>-6.1284992005577988E-4</v>
      </c>
    </row>
    <row r="6933" spans="2:7" x14ac:dyDescent="0.35">
      <c r="B6933" s="191">
        <v>40889</v>
      </c>
      <c r="C6933" s="72">
        <v>72.92</v>
      </c>
      <c r="D6933" s="192">
        <f t="shared" si="218"/>
        <v>5.3964912280701753</v>
      </c>
      <c r="E6933">
        <v>-2.395930932940693E-2</v>
      </c>
      <c r="F6933">
        <v>6930</v>
      </c>
      <c r="G6933">
        <f t="shared" ca="1" si="219"/>
        <v>4.6318311851961294E-2</v>
      </c>
    </row>
    <row r="6934" spans="2:7" x14ac:dyDescent="0.35">
      <c r="B6934" s="191">
        <v>37215</v>
      </c>
      <c r="C6934" s="72">
        <v>11.4</v>
      </c>
      <c r="D6934" s="192">
        <f t="shared" si="218"/>
        <v>-0.98505878189753471</v>
      </c>
      <c r="E6934">
        <v>-2.3972602739726012E-2</v>
      </c>
      <c r="F6934">
        <v>6931</v>
      </c>
      <c r="G6934">
        <f t="shared" ca="1" si="219"/>
        <v>-2.4063693657796172E-2</v>
      </c>
    </row>
    <row r="6935" spans="2:7" x14ac:dyDescent="0.35">
      <c r="B6935" s="191">
        <v>44491</v>
      </c>
      <c r="C6935" s="72">
        <v>762.99</v>
      </c>
      <c r="D6935" s="192">
        <f t="shared" si="218"/>
        <v>6.1932685962100509</v>
      </c>
      <c r="E6935">
        <v>-2.3984956635198396E-2</v>
      </c>
      <c r="F6935">
        <v>6932</v>
      </c>
      <c r="G6935">
        <f t="shared" ca="1" si="219"/>
        <v>1.49428964697589E-3</v>
      </c>
    </row>
    <row r="6936" spans="2:7" x14ac:dyDescent="0.35">
      <c r="B6936" s="191">
        <v>40466</v>
      </c>
      <c r="C6936" s="72">
        <v>106.07</v>
      </c>
      <c r="D6936" s="192">
        <f t="shared" si="218"/>
        <v>-0.57927095315536881</v>
      </c>
      <c r="E6936">
        <v>-2.401545822598472E-2</v>
      </c>
      <c r="F6936">
        <v>6933</v>
      </c>
      <c r="G6936">
        <f t="shared" ca="1" si="219"/>
        <v>-3.0789706331335785E-2</v>
      </c>
    </row>
    <row r="6937" spans="2:7" x14ac:dyDescent="0.35">
      <c r="B6937" s="191">
        <v>43742</v>
      </c>
      <c r="C6937" s="72">
        <v>252.11</v>
      </c>
      <c r="D6937" s="192">
        <f t="shared" si="218"/>
        <v>2.9074705517668944</v>
      </c>
      <c r="E6937">
        <v>-2.4039950449055381E-2</v>
      </c>
      <c r="F6937">
        <v>6934</v>
      </c>
      <c r="G6937">
        <f t="shared" ca="1" si="219"/>
        <v>4.2403277446541543E-2</v>
      </c>
    </row>
    <row r="6938" spans="2:7" x14ac:dyDescent="0.35">
      <c r="B6938" s="191">
        <v>38785</v>
      </c>
      <c r="C6938" s="72">
        <v>64.52</v>
      </c>
      <c r="D6938" s="192">
        <f t="shared" si="218"/>
        <v>-0.42139718410904858</v>
      </c>
      <c r="E6938">
        <v>-2.4050824383603175E-2</v>
      </c>
      <c r="F6938">
        <v>6935</v>
      </c>
      <c r="G6938">
        <f t="shared" ca="1" si="219"/>
        <v>-3.548136594348611E-2</v>
      </c>
    </row>
    <row r="6939" spans="2:7" x14ac:dyDescent="0.35">
      <c r="B6939" s="191">
        <v>42318</v>
      </c>
      <c r="C6939" s="72">
        <v>111.51</v>
      </c>
      <c r="D6939" s="192">
        <f t="shared" si="218"/>
        <v>0.52169759825327522</v>
      </c>
      <c r="E6939">
        <v>-2.4067915280938212E-2</v>
      </c>
      <c r="F6939">
        <v>6936</v>
      </c>
      <c r="G6939">
        <f t="shared" ca="1" si="219"/>
        <v>1.2478120797908995E-2</v>
      </c>
    </row>
    <row r="6940" spans="2:7" x14ac:dyDescent="0.35">
      <c r="B6940" s="191">
        <v>40206</v>
      </c>
      <c r="C6940" s="72">
        <v>73.28</v>
      </c>
      <c r="D6940" s="192">
        <f t="shared" si="218"/>
        <v>3.41978287092883</v>
      </c>
      <c r="E6940">
        <v>-2.4104408043680969E-2</v>
      </c>
      <c r="F6940">
        <v>6937</v>
      </c>
      <c r="G6940">
        <f t="shared" ca="1" si="219"/>
        <v>1.2733668856383521E-2</v>
      </c>
    </row>
    <row r="6941" spans="2:7" x14ac:dyDescent="0.35">
      <c r="B6941" s="191">
        <v>35957</v>
      </c>
      <c r="C6941" s="72">
        <v>16.579999999999998</v>
      </c>
      <c r="D6941" s="192">
        <f t="shared" si="218"/>
        <v>-0.88217737350767478</v>
      </c>
      <c r="E6941">
        <v>-2.413184226015308E-2</v>
      </c>
      <c r="F6941">
        <v>6938</v>
      </c>
      <c r="G6941">
        <f t="shared" ca="1" si="219"/>
        <v>-2.4774755280076066E-2</v>
      </c>
    </row>
    <row r="6942" spans="2:7" x14ac:dyDescent="0.35">
      <c r="B6942" s="191">
        <v>41584</v>
      </c>
      <c r="C6942" s="72">
        <v>140.72</v>
      </c>
      <c r="D6942" s="192">
        <f t="shared" si="218"/>
        <v>1.3065071299786921</v>
      </c>
      <c r="E6942">
        <v>-2.4133148404993032E-2</v>
      </c>
      <c r="F6942">
        <v>6939</v>
      </c>
      <c r="G6942">
        <f t="shared" ca="1" si="219"/>
        <v>-1.360946884506962E-2</v>
      </c>
    </row>
    <row r="6943" spans="2:7" x14ac:dyDescent="0.35">
      <c r="B6943" s="191">
        <v>39972</v>
      </c>
      <c r="C6943" s="72">
        <v>61.01</v>
      </c>
      <c r="D6943" s="192">
        <f t="shared" si="218"/>
        <v>-0.21318029404178496</v>
      </c>
      <c r="E6943">
        <v>-2.4152271273192638E-2</v>
      </c>
      <c r="F6943">
        <v>6940</v>
      </c>
      <c r="G6943">
        <f t="shared" ca="1" si="219"/>
        <v>2.5947137521476604E-2</v>
      </c>
    </row>
    <row r="6944" spans="2:7" x14ac:dyDescent="0.35">
      <c r="B6944" s="191">
        <v>40913</v>
      </c>
      <c r="C6944" s="72">
        <v>77.540000000000006</v>
      </c>
      <c r="D6944" s="192">
        <f t="shared" si="218"/>
        <v>-0.2753948229137464</v>
      </c>
      <c r="E6944">
        <v>-2.4163100931286041E-2</v>
      </c>
      <c r="F6944">
        <v>6941</v>
      </c>
      <c r="G6944">
        <f t="shared" ca="1" si="219"/>
        <v>-7.6299254294513019E-3</v>
      </c>
    </row>
    <row r="6945" spans="2:7" x14ac:dyDescent="0.35">
      <c r="B6945" s="191">
        <v>40463</v>
      </c>
      <c r="C6945" s="72">
        <v>107.01</v>
      </c>
      <c r="D6945" s="192">
        <f t="shared" si="218"/>
        <v>5.0253378378378377</v>
      </c>
      <c r="E6945">
        <v>-2.4165602772204919E-2</v>
      </c>
      <c r="F6945">
        <v>6942</v>
      </c>
      <c r="G6945">
        <f t="shared" ca="1" si="219"/>
        <v>1.5008844439217966E-2</v>
      </c>
    </row>
    <row r="6946" spans="2:7" x14ac:dyDescent="0.35">
      <c r="B6946" s="191">
        <v>36118</v>
      </c>
      <c r="C6946" s="72">
        <v>17.760000000000002</v>
      </c>
      <c r="D6946" s="192">
        <f t="shared" si="218"/>
        <v>-0.76579190294078858</v>
      </c>
      <c r="E6946">
        <v>-2.417582417582409E-2</v>
      </c>
      <c r="F6946">
        <v>6943</v>
      </c>
      <c r="G6946">
        <f t="shared" ca="1" si="219"/>
        <v>3.678720903387347E-3</v>
      </c>
    </row>
    <row r="6947" spans="2:7" x14ac:dyDescent="0.35">
      <c r="B6947" s="191">
        <v>40798</v>
      </c>
      <c r="C6947" s="72">
        <v>75.83</v>
      </c>
      <c r="D6947" s="192">
        <f t="shared" si="218"/>
        <v>5.7165633303808683</v>
      </c>
      <c r="E6947">
        <v>-2.4192510616394269E-2</v>
      </c>
      <c r="F6947">
        <v>6944</v>
      </c>
      <c r="G6947">
        <f t="shared" ca="1" si="219"/>
        <v>-3.2716441340246018E-2</v>
      </c>
    </row>
    <row r="6948" spans="2:7" x14ac:dyDescent="0.35">
      <c r="B6948" s="191">
        <v>37463</v>
      </c>
      <c r="C6948" s="72">
        <v>11.29</v>
      </c>
      <c r="D6948" s="192">
        <f t="shared" si="218"/>
        <v>-0.84319444444444447</v>
      </c>
      <c r="E6948">
        <v>-2.4200518582541131E-2</v>
      </c>
      <c r="F6948">
        <v>6945</v>
      </c>
      <c r="G6948">
        <f t="shared" ca="1" si="219"/>
        <v>-6.5681506394064063E-3</v>
      </c>
    </row>
    <row r="6949" spans="2:7" x14ac:dyDescent="0.35">
      <c r="B6949" s="191">
        <v>40814</v>
      </c>
      <c r="C6949" s="72">
        <v>72</v>
      </c>
      <c r="D6949" s="192">
        <f t="shared" si="218"/>
        <v>-0.18616480162767035</v>
      </c>
      <c r="E6949">
        <v>-2.4258029543298587E-2</v>
      </c>
      <c r="F6949">
        <v>6946</v>
      </c>
      <c r="G6949">
        <f t="shared" ca="1" si="219"/>
        <v>-8.9969300639516688E-3</v>
      </c>
    </row>
    <row r="6950" spans="2:7" x14ac:dyDescent="0.35">
      <c r="B6950" s="191">
        <v>40550</v>
      </c>
      <c r="C6950" s="72">
        <v>88.47</v>
      </c>
      <c r="D6950" s="192">
        <f t="shared" si="218"/>
        <v>-0.92046782574300146</v>
      </c>
      <c r="E6950">
        <v>-2.4263813830373904E-2</v>
      </c>
      <c r="F6950">
        <v>6947</v>
      </c>
      <c r="G6950">
        <f t="shared" ca="1" si="219"/>
        <v>-6.3409956093881878E-2</v>
      </c>
    </row>
    <row r="6951" spans="2:7" x14ac:dyDescent="0.35">
      <c r="B6951" s="191">
        <v>45330</v>
      </c>
      <c r="C6951" s="72">
        <v>1112.3800000000001</v>
      </c>
      <c r="D6951" s="192">
        <f t="shared" si="218"/>
        <v>9.6041944709246909</v>
      </c>
      <c r="E6951">
        <v>-2.4270865312924772E-2</v>
      </c>
      <c r="F6951">
        <v>6948</v>
      </c>
      <c r="G6951">
        <f t="shared" ca="1" si="219"/>
        <v>-3.8117358581228201E-2</v>
      </c>
    </row>
    <row r="6952" spans="2:7" x14ac:dyDescent="0.35">
      <c r="B6952" s="191">
        <v>42465</v>
      </c>
      <c r="C6952" s="72">
        <v>104.9</v>
      </c>
      <c r="D6952" s="192">
        <f t="shared" si="218"/>
        <v>3.3545039435450397</v>
      </c>
      <c r="E6952">
        <v>-2.4276811459399084E-2</v>
      </c>
      <c r="F6952">
        <v>6949</v>
      </c>
      <c r="G6952">
        <f t="shared" ca="1" si="219"/>
        <v>1.8535663901027385E-2</v>
      </c>
    </row>
    <row r="6953" spans="2:7" x14ac:dyDescent="0.35">
      <c r="B6953" s="191">
        <v>36384</v>
      </c>
      <c r="C6953" s="72">
        <v>24.09</v>
      </c>
      <c r="D6953" s="192">
        <f t="shared" si="218"/>
        <v>0.7661290322580645</v>
      </c>
      <c r="E6953">
        <v>-2.4301336573511634E-2</v>
      </c>
      <c r="F6953">
        <v>6950</v>
      </c>
      <c r="G6953">
        <f t="shared" ca="1" si="219"/>
        <v>7.1331862893059201E-3</v>
      </c>
    </row>
    <row r="6954" spans="2:7" x14ac:dyDescent="0.35">
      <c r="B6954" s="191">
        <v>35460</v>
      </c>
      <c r="C6954" s="72">
        <v>13.64</v>
      </c>
      <c r="D6954" s="192">
        <f t="shared" si="218"/>
        <v>-0.20927536231884059</v>
      </c>
      <c r="E6954">
        <v>-2.4320457796852657E-2</v>
      </c>
      <c r="F6954">
        <v>6951</v>
      </c>
      <c r="G6954">
        <f t="shared" ca="1" si="219"/>
        <v>2.0230653474270291E-3</v>
      </c>
    </row>
    <row r="6955" spans="2:7" x14ac:dyDescent="0.35">
      <c r="B6955" s="191">
        <v>35185</v>
      </c>
      <c r="C6955" s="72">
        <v>17.25</v>
      </c>
      <c r="D6955" s="192">
        <f t="shared" si="218"/>
        <v>-0.34807256235827666</v>
      </c>
      <c r="E6955">
        <v>-2.4321266968325816E-2</v>
      </c>
      <c r="F6955">
        <v>6952</v>
      </c>
      <c r="G6955">
        <f t="shared" ca="1" si="219"/>
        <v>-2.1851732885458313E-2</v>
      </c>
    </row>
    <row r="6956" spans="2:7" x14ac:dyDescent="0.35">
      <c r="B6956" s="191">
        <v>38037</v>
      </c>
      <c r="C6956" s="72">
        <v>26.46</v>
      </c>
      <c r="D6956" s="192">
        <f t="shared" si="218"/>
        <v>-0.61624365482233501</v>
      </c>
      <c r="E6956">
        <v>-2.433628318584069E-2</v>
      </c>
      <c r="F6956">
        <v>6953</v>
      </c>
      <c r="G6956">
        <f t="shared" ca="1" si="219"/>
        <v>5.4551255984325456E-3</v>
      </c>
    </row>
    <row r="6957" spans="2:7" x14ac:dyDescent="0.35">
      <c r="B6957" s="191">
        <v>40136</v>
      </c>
      <c r="C6957" s="72">
        <v>68.95</v>
      </c>
      <c r="D6957" s="192">
        <f t="shared" si="218"/>
        <v>3.6587837837837833</v>
      </c>
      <c r="E6957">
        <v>-2.4338474600254734E-2</v>
      </c>
      <c r="F6957">
        <v>6954</v>
      </c>
      <c r="G6957">
        <f t="shared" ca="1" si="219"/>
        <v>-1.9372968838212632E-2</v>
      </c>
    </row>
    <row r="6958" spans="2:7" x14ac:dyDescent="0.35">
      <c r="B6958" s="191">
        <v>37858</v>
      </c>
      <c r="C6958" s="72">
        <v>14.8</v>
      </c>
      <c r="D6958" s="192">
        <f t="shared" si="218"/>
        <v>-0.92460135513780628</v>
      </c>
      <c r="E6958">
        <v>-2.4390243902438935E-2</v>
      </c>
      <c r="F6958">
        <v>6955</v>
      </c>
      <c r="G6958">
        <f t="shared" ca="1" si="219"/>
        <v>-9.7467869946106696E-4</v>
      </c>
    </row>
    <row r="6959" spans="2:7" x14ac:dyDescent="0.35">
      <c r="B6959" s="191">
        <v>43438</v>
      </c>
      <c r="C6959" s="72">
        <v>196.29</v>
      </c>
      <c r="D6959" s="192">
        <f t="shared" si="218"/>
        <v>0.79571859848138304</v>
      </c>
      <c r="E6959">
        <v>-2.4452065006709489E-2</v>
      </c>
      <c r="F6959">
        <v>6956</v>
      </c>
      <c r="G6959">
        <f t="shared" ca="1" si="219"/>
        <v>1.018470655158888E-2</v>
      </c>
    </row>
    <row r="6960" spans="2:7" x14ac:dyDescent="0.35">
      <c r="B6960" s="191">
        <v>42724</v>
      </c>
      <c r="C6960" s="72">
        <v>109.31</v>
      </c>
      <c r="D6960" s="192">
        <f t="shared" si="218"/>
        <v>0.239904718693285</v>
      </c>
      <c r="E6960">
        <v>-2.445336903168227E-2</v>
      </c>
      <c r="F6960">
        <v>6957</v>
      </c>
      <c r="G6960">
        <f t="shared" ca="1" si="219"/>
        <v>1.1187610717619687E-2</v>
      </c>
    </row>
    <row r="6961" spans="2:7" x14ac:dyDescent="0.35">
      <c r="B6961" s="191">
        <v>41074</v>
      </c>
      <c r="C6961" s="72">
        <v>88.16</v>
      </c>
      <c r="D6961" s="192">
        <f t="shared" si="218"/>
        <v>1.6976744186046511</v>
      </c>
      <c r="E6961">
        <v>-2.4455018258271677E-2</v>
      </c>
      <c r="F6961">
        <v>6958</v>
      </c>
      <c r="G6961">
        <f t="shared" ca="1" si="219"/>
        <v>-2.1096874875706297E-2</v>
      </c>
    </row>
    <row r="6962" spans="2:7" x14ac:dyDescent="0.35">
      <c r="B6962" s="191">
        <v>38369</v>
      </c>
      <c r="C6962" s="72">
        <v>32.68</v>
      </c>
      <c r="D6962" s="192">
        <f t="shared" si="218"/>
        <v>-0.63547127718906871</v>
      </c>
      <c r="E6962">
        <v>-2.4477611940298516E-2</v>
      </c>
      <c r="F6962">
        <v>6959</v>
      </c>
      <c r="G6962">
        <f t="shared" ca="1" si="219"/>
        <v>-1.9422133550735361E-2</v>
      </c>
    </row>
    <row r="6963" spans="2:7" x14ac:dyDescent="0.35">
      <c r="B6963" s="191">
        <v>40539</v>
      </c>
      <c r="C6963" s="72">
        <v>89.65</v>
      </c>
      <c r="D6963" s="192">
        <f t="shared" si="218"/>
        <v>-0.25223121194428222</v>
      </c>
      <c r="E6963">
        <v>-2.4483133841131655E-2</v>
      </c>
      <c r="F6963">
        <v>6960</v>
      </c>
      <c r="G6963">
        <f t="shared" ca="1" si="219"/>
        <v>4.916099937259101E-2</v>
      </c>
    </row>
    <row r="6964" spans="2:7" x14ac:dyDescent="0.35">
      <c r="B6964" s="191">
        <v>42158</v>
      </c>
      <c r="C6964" s="72">
        <v>119.89</v>
      </c>
      <c r="D6964" s="192">
        <f t="shared" si="218"/>
        <v>9.38008658008658</v>
      </c>
      <c r="E6964">
        <v>-2.4491456468673789E-2</v>
      </c>
      <c r="F6964">
        <v>6961</v>
      </c>
      <c r="G6964">
        <f t="shared" ca="1" si="219"/>
        <v>1.9770250133388786E-2</v>
      </c>
    </row>
    <row r="6965" spans="2:7" x14ac:dyDescent="0.35">
      <c r="B6965" s="191">
        <v>37327</v>
      </c>
      <c r="C6965" s="72">
        <v>11.55</v>
      </c>
      <c r="D6965" s="192">
        <f t="shared" si="218"/>
        <v>-0.95099287169042768</v>
      </c>
      <c r="E6965">
        <v>-2.4493243243243201E-2</v>
      </c>
      <c r="F6965">
        <v>6962</v>
      </c>
      <c r="G6965">
        <f t="shared" ca="1" si="219"/>
        <v>3.8134281922018919E-2</v>
      </c>
    </row>
    <row r="6966" spans="2:7" x14ac:dyDescent="0.35">
      <c r="B6966" s="191">
        <v>43665</v>
      </c>
      <c r="C6966" s="72">
        <v>235.68</v>
      </c>
      <c r="D6966" s="192">
        <f t="shared" si="218"/>
        <v>9.2070160242529244</v>
      </c>
      <c r="E6966">
        <v>-2.4503311258278093E-2</v>
      </c>
      <c r="F6966">
        <v>6963</v>
      </c>
      <c r="G6966">
        <f t="shared" ca="1" si="219"/>
        <v>6.1220508658249495E-3</v>
      </c>
    </row>
    <row r="6967" spans="2:7" x14ac:dyDescent="0.35">
      <c r="B6967" s="191">
        <v>36173</v>
      </c>
      <c r="C6967" s="72">
        <v>23.09</v>
      </c>
      <c r="D6967" s="192">
        <f t="shared" si="218"/>
        <v>-0.56359856359856364</v>
      </c>
      <c r="E6967">
        <v>-2.4503591043515072E-2</v>
      </c>
      <c r="F6967">
        <v>6964</v>
      </c>
      <c r="G6967">
        <f t="shared" ca="1" si="219"/>
        <v>1.7574138725613569E-2</v>
      </c>
    </row>
    <row r="6968" spans="2:7" x14ac:dyDescent="0.35">
      <c r="B6968" s="191">
        <v>39051</v>
      </c>
      <c r="C6968" s="72">
        <v>52.91</v>
      </c>
      <c r="D6968" s="192">
        <f t="shared" si="218"/>
        <v>3.2911597729115973</v>
      </c>
      <c r="E6968">
        <v>-2.4520648967551684E-2</v>
      </c>
      <c r="F6968">
        <v>6965</v>
      </c>
      <c r="G6968">
        <f t="shared" ca="1" si="219"/>
        <v>3.3075847934950282E-2</v>
      </c>
    </row>
    <row r="6969" spans="2:7" x14ac:dyDescent="0.35">
      <c r="B6969" s="191">
        <v>36993</v>
      </c>
      <c r="C6969" s="72">
        <v>12.33</v>
      </c>
      <c r="D6969" s="192">
        <f t="shared" si="218"/>
        <v>-0.4997971602434077</v>
      </c>
      <c r="E6969">
        <v>-2.4525316455696222E-2</v>
      </c>
      <c r="F6969">
        <v>6966</v>
      </c>
      <c r="G6969">
        <f t="shared" ca="1" si="219"/>
        <v>2.0941568904851932E-3</v>
      </c>
    </row>
    <row r="6970" spans="2:7" x14ac:dyDescent="0.35">
      <c r="B6970" s="191">
        <v>35724</v>
      </c>
      <c r="C6970" s="72">
        <v>24.65</v>
      </c>
      <c r="D6970" s="192">
        <f t="shared" si="218"/>
        <v>-0.53700225394440282</v>
      </c>
      <c r="E6970">
        <v>-2.4535021764938714E-2</v>
      </c>
      <c r="F6970">
        <v>6967</v>
      </c>
      <c r="G6970">
        <f t="shared" ca="1" si="219"/>
        <v>-3.0455414505068314E-2</v>
      </c>
    </row>
    <row r="6971" spans="2:7" x14ac:dyDescent="0.35">
      <c r="B6971" s="191">
        <v>39717</v>
      </c>
      <c r="C6971" s="72">
        <v>53.24</v>
      </c>
      <c r="D6971" s="192">
        <f t="shared" si="218"/>
        <v>-0.7748742018690008</v>
      </c>
      <c r="E6971">
        <v>-2.4551117625503771E-2</v>
      </c>
      <c r="F6971">
        <v>6968</v>
      </c>
      <c r="G6971">
        <f t="shared" ca="1" si="219"/>
        <v>-4.8876664024776757E-2</v>
      </c>
    </row>
    <row r="6972" spans="2:7" x14ac:dyDescent="0.35">
      <c r="B6972" s="191">
        <v>43676</v>
      </c>
      <c r="C6972" s="72">
        <v>236.49</v>
      </c>
      <c r="D6972" s="192">
        <f t="shared" si="218"/>
        <v>20.286228622862289</v>
      </c>
      <c r="E6972">
        <v>-2.4582388121262011E-2</v>
      </c>
      <c r="F6972">
        <v>6969</v>
      </c>
      <c r="G6972">
        <f t="shared" ca="1" si="219"/>
        <v>9.2717063758543765E-3</v>
      </c>
    </row>
    <row r="6973" spans="2:7" x14ac:dyDescent="0.35">
      <c r="B6973" s="191">
        <v>35412</v>
      </c>
      <c r="C6973" s="72">
        <v>11.11</v>
      </c>
      <c r="D6973" s="192">
        <f t="shared" si="218"/>
        <v>-0.79692926338877723</v>
      </c>
      <c r="E6973">
        <v>-2.4582967515364484E-2</v>
      </c>
      <c r="F6973">
        <v>6970</v>
      </c>
      <c r="G6973">
        <f t="shared" ca="1" si="219"/>
        <v>2.7607997165441304E-3</v>
      </c>
    </row>
    <row r="6974" spans="2:7" x14ac:dyDescent="0.35">
      <c r="B6974" s="191">
        <v>39688</v>
      </c>
      <c r="C6974" s="72">
        <v>54.71</v>
      </c>
      <c r="D6974" s="192">
        <f t="shared" si="218"/>
        <v>-8.5881370091896447E-2</v>
      </c>
      <c r="E6974">
        <v>-2.4603316099126471E-2</v>
      </c>
      <c r="F6974">
        <v>6971</v>
      </c>
      <c r="G6974">
        <f t="shared" ca="1" si="219"/>
        <v>-5.8738356043598013E-2</v>
      </c>
    </row>
    <row r="6975" spans="2:7" x14ac:dyDescent="0.35">
      <c r="B6975" s="191">
        <v>39511</v>
      </c>
      <c r="C6975" s="72">
        <v>59.85</v>
      </c>
      <c r="D6975" s="192">
        <f t="shared" si="218"/>
        <v>-0.51286016604265017</v>
      </c>
      <c r="E6975">
        <v>-2.4608865710560646E-2</v>
      </c>
      <c r="F6975">
        <v>6972</v>
      </c>
      <c r="G6975">
        <f t="shared" ca="1" si="219"/>
        <v>2.175952126441635E-2</v>
      </c>
    </row>
    <row r="6976" spans="2:7" x14ac:dyDescent="0.35">
      <c r="B6976" s="191">
        <v>41491</v>
      </c>
      <c r="C6976" s="72">
        <v>122.86</v>
      </c>
      <c r="D6976" s="192">
        <f t="shared" si="218"/>
        <v>-0.83691294767302948</v>
      </c>
      <c r="E6976">
        <v>-2.461098761511582E-2</v>
      </c>
      <c r="F6976">
        <v>6973</v>
      </c>
      <c r="G6976">
        <f t="shared" ca="1" si="219"/>
        <v>2.4792167198105262E-2</v>
      </c>
    </row>
    <row r="6977" spans="2:7" x14ac:dyDescent="0.35">
      <c r="B6977" s="191">
        <v>44918</v>
      </c>
      <c r="C6977" s="72">
        <v>753.34</v>
      </c>
      <c r="D6977" s="192">
        <f t="shared" si="218"/>
        <v>31.221556886227546</v>
      </c>
      <c r="E6977">
        <v>-2.4613193500356068E-2</v>
      </c>
      <c r="F6977">
        <v>6974</v>
      </c>
      <c r="G6977">
        <f t="shared" ca="1" si="219"/>
        <v>-1.1435432860298E-2</v>
      </c>
    </row>
    <row r="6978" spans="2:7" x14ac:dyDescent="0.35">
      <c r="B6978" s="191">
        <v>35919</v>
      </c>
      <c r="C6978" s="72">
        <v>23.38</v>
      </c>
      <c r="D6978" s="192">
        <f t="shared" si="218"/>
        <v>-0.60352721722909952</v>
      </c>
      <c r="E6978">
        <v>-2.4614100959532759E-2</v>
      </c>
      <c r="F6978">
        <v>6975</v>
      </c>
      <c r="G6978">
        <f t="shared" ca="1" si="219"/>
        <v>-1.4341003775479774E-2</v>
      </c>
    </row>
    <row r="6979" spans="2:7" x14ac:dyDescent="0.35">
      <c r="B6979" s="191">
        <v>39486</v>
      </c>
      <c r="C6979" s="72">
        <v>58.97</v>
      </c>
      <c r="D6979" s="192">
        <f t="shared" si="218"/>
        <v>-1.2889186474723813E-2</v>
      </c>
      <c r="E6979">
        <v>-2.4644392987098973E-2</v>
      </c>
      <c r="F6979">
        <v>6976</v>
      </c>
      <c r="G6979">
        <f t="shared" ca="1" si="219"/>
        <v>8.258648143329184E-3</v>
      </c>
    </row>
    <row r="6980" spans="2:7" x14ac:dyDescent="0.35">
      <c r="B6980" s="191">
        <v>39246</v>
      </c>
      <c r="C6980" s="72">
        <v>59.74</v>
      </c>
      <c r="D6980" s="192">
        <f t="shared" ref="D6980:D7043" si="220">C6980/C6981-1</f>
        <v>-5.9900166389350584E-3</v>
      </c>
      <c r="E6980">
        <v>-2.4653061224489736E-2</v>
      </c>
      <c r="F6980">
        <v>6977</v>
      </c>
      <c r="G6980">
        <f t="shared" ca="1" si="219"/>
        <v>7.5648356174355487E-3</v>
      </c>
    </row>
    <row r="6981" spans="2:7" x14ac:dyDescent="0.35">
      <c r="B6981" s="191">
        <v>38933</v>
      </c>
      <c r="C6981" s="72">
        <v>60.1</v>
      </c>
      <c r="D6981" s="192">
        <f t="shared" si="220"/>
        <v>5.107723577235773</v>
      </c>
      <c r="E6981">
        <v>-2.4667315806556234E-2</v>
      </c>
      <c r="F6981">
        <v>6978</v>
      </c>
      <c r="G6981">
        <f t="shared" ref="G6981:G7044" ca="1" si="221">_xlfn.NORM.INV(RAND(),M$5,M$6)</f>
        <v>1.0563668745768999E-2</v>
      </c>
    </row>
    <row r="6982" spans="2:7" x14ac:dyDescent="0.35">
      <c r="B6982" s="191">
        <v>37106</v>
      </c>
      <c r="C6982" s="72">
        <v>9.84</v>
      </c>
      <c r="D6982" s="192">
        <f t="shared" si="220"/>
        <v>-0.28384279475982532</v>
      </c>
      <c r="E6982">
        <v>-2.4777006937561907E-2</v>
      </c>
      <c r="F6982">
        <v>6979</v>
      </c>
      <c r="G6982">
        <f t="shared" ca="1" si="221"/>
        <v>-1.2917462579546995E-2</v>
      </c>
    </row>
    <row r="6983" spans="2:7" x14ac:dyDescent="0.35">
      <c r="B6983" s="191">
        <v>36973</v>
      </c>
      <c r="C6983" s="72">
        <v>13.74</v>
      </c>
      <c r="D6983" s="192">
        <f t="shared" si="220"/>
        <v>-0.87262445536293687</v>
      </c>
      <c r="E6983">
        <v>-2.4840312278211485E-2</v>
      </c>
      <c r="F6983">
        <v>6980</v>
      </c>
      <c r="G6983">
        <f t="shared" ca="1" si="221"/>
        <v>7.2419546969151156E-4</v>
      </c>
    </row>
    <row r="6984" spans="2:7" x14ac:dyDescent="0.35">
      <c r="B6984" s="191">
        <v>41368</v>
      </c>
      <c r="C6984" s="72">
        <v>107.87</v>
      </c>
      <c r="D6984" s="192">
        <f t="shared" si="220"/>
        <v>3.4390946502057611</v>
      </c>
      <c r="E6984">
        <v>-2.4859880672572721E-2</v>
      </c>
      <c r="F6984">
        <v>6981</v>
      </c>
      <c r="G6984">
        <f t="shared" ca="1" si="221"/>
        <v>1.438873461319881E-2</v>
      </c>
    </row>
    <row r="6985" spans="2:7" x14ac:dyDescent="0.35">
      <c r="B6985" s="191">
        <v>35794</v>
      </c>
      <c r="C6985" s="72">
        <v>24.3</v>
      </c>
      <c r="D6985" s="192">
        <f t="shared" si="220"/>
        <v>-0.96219487530531911</v>
      </c>
      <c r="E6985">
        <v>-2.4879614767255309E-2</v>
      </c>
      <c r="F6985">
        <v>6982</v>
      </c>
      <c r="G6985">
        <f t="shared" ca="1" si="221"/>
        <v>1.7155762338361771E-2</v>
      </c>
    </row>
    <row r="6986" spans="2:7" x14ac:dyDescent="0.35">
      <c r="B6986" s="191">
        <v>44624</v>
      </c>
      <c r="C6986" s="72">
        <v>642.77</v>
      </c>
      <c r="D6986" s="192">
        <f t="shared" si="220"/>
        <v>25.065287915652878</v>
      </c>
      <c r="E6986">
        <v>-2.4894565975909444E-2</v>
      </c>
      <c r="F6986">
        <v>6983</v>
      </c>
      <c r="G6986">
        <f t="shared" ca="1" si="221"/>
        <v>1.3859020806895533E-2</v>
      </c>
    </row>
    <row r="6987" spans="2:7" x14ac:dyDescent="0.35">
      <c r="B6987" s="191">
        <v>35878</v>
      </c>
      <c r="C6987" s="72">
        <v>24.66</v>
      </c>
      <c r="D6987" s="192">
        <f t="shared" si="220"/>
        <v>0.66172506738544468</v>
      </c>
      <c r="E6987">
        <v>-2.4911032028469671E-2</v>
      </c>
      <c r="F6987">
        <v>6984</v>
      </c>
      <c r="G6987">
        <f t="shared" ca="1" si="221"/>
        <v>-4.4896573545926306E-2</v>
      </c>
    </row>
    <row r="6988" spans="2:7" x14ac:dyDescent="0.35">
      <c r="B6988" s="191">
        <v>35508</v>
      </c>
      <c r="C6988" s="72">
        <v>14.84</v>
      </c>
      <c r="D6988" s="192">
        <f t="shared" si="220"/>
        <v>-0.72370135915099609</v>
      </c>
      <c r="E6988">
        <v>-2.4967148488830526E-2</v>
      </c>
      <c r="F6988">
        <v>6985</v>
      </c>
      <c r="G6988">
        <f t="shared" ca="1" si="221"/>
        <v>1.6202848819318057E-2</v>
      </c>
    </row>
    <row r="6989" spans="2:7" x14ac:dyDescent="0.35">
      <c r="B6989" s="191">
        <v>39946</v>
      </c>
      <c r="C6989" s="72">
        <v>53.71</v>
      </c>
      <c r="D6989" s="192">
        <f t="shared" si="220"/>
        <v>0.84190672153635115</v>
      </c>
      <c r="E6989">
        <v>-2.5049918315483755E-2</v>
      </c>
      <c r="F6989">
        <v>6986</v>
      </c>
      <c r="G6989">
        <f t="shared" ca="1" si="221"/>
        <v>5.2977747960466663E-2</v>
      </c>
    </row>
    <row r="6990" spans="2:7" x14ac:dyDescent="0.35">
      <c r="B6990" s="191">
        <v>38285</v>
      </c>
      <c r="C6990" s="72">
        <v>29.16</v>
      </c>
      <c r="D6990" s="192">
        <f t="shared" si="220"/>
        <v>-0.78121248499399765</v>
      </c>
      <c r="E6990">
        <v>-2.5075225677031132E-2</v>
      </c>
      <c r="F6990">
        <v>6987</v>
      </c>
      <c r="G6990">
        <f t="shared" ca="1" si="221"/>
        <v>-1.2714479023430975E-2</v>
      </c>
    </row>
    <row r="6991" spans="2:7" x14ac:dyDescent="0.35">
      <c r="B6991" s="191">
        <v>42656</v>
      </c>
      <c r="C6991" s="72">
        <v>133.28</v>
      </c>
      <c r="D6991" s="192">
        <f t="shared" si="220"/>
        <v>4.2867909559698534</v>
      </c>
      <c r="E6991">
        <v>-2.508960573476704E-2</v>
      </c>
      <c r="F6991">
        <v>6988</v>
      </c>
      <c r="G6991">
        <f t="shared" ca="1" si="221"/>
        <v>-1.4089310772866672E-2</v>
      </c>
    </row>
    <row r="6992" spans="2:7" x14ac:dyDescent="0.35">
      <c r="B6992" s="191">
        <v>38042</v>
      </c>
      <c r="C6992" s="72">
        <v>25.21</v>
      </c>
      <c r="D6992" s="192">
        <f t="shared" si="220"/>
        <v>-0.78958350721976456</v>
      </c>
      <c r="E6992">
        <v>-2.5135344160866158E-2</v>
      </c>
      <c r="F6992">
        <v>6989</v>
      </c>
      <c r="G6992">
        <f t="shared" ca="1" si="221"/>
        <v>-1.0839412624651143E-2</v>
      </c>
    </row>
    <row r="6993" spans="2:7" x14ac:dyDescent="0.35">
      <c r="B6993" s="191">
        <v>41310</v>
      </c>
      <c r="C6993" s="72">
        <v>119.81</v>
      </c>
      <c r="D6993" s="192">
        <f t="shared" si="220"/>
        <v>-0.82524795799299877</v>
      </c>
      <c r="E6993">
        <v>-2.5142392188771345E-2</v>
      </c>
      <c r="F6993">
        <v>6990</v>
      </c>
      <c r="G6993">
        <f t="shared" ca="1" si="221"/>
        <v>1.4641375606510347E-2</v>
      </c>
    </row>
    <row r="6994" spans="2:7" x14ac:dyDescent="0.35">
      <c r="B6994" s="191">
        <v>44734</v>
      </c>
      <c r="C6994" s="72">
        <v>685.6</v>
      </c>
      <c r="D6994" s="192">
        <f t="shared" si="220"/>
        <v>4.1614846043815401</v>
      </c>
      <c r="E6994">
        <v>-2.5167069529361541E-2</v>
      </c>
      <c r="F6994">
        <v>6991</v>
      </c>
      <c r="G6994">
        <f t="shared" ca="1" si="221"/>
        <v>-4.2162745994273089E-3</v>
      </c>
    </row>
    <row r="6995" spans="2:7" x14ac:dyDescent="0.35">
      <c r="B6995" s="191">
        <v>42913</v>
      </c>
      <c r="C6995" s="72">
        <v>132.83000000000001</v>
      </c>
      <c r="D6995" s="192">
        <f t="shared" si="220"/>
        <v>6.9777777777777796</v>
      </c>
      <c r="E6995">
        <v>-2.5172464406281958E-2</v>
      </c>
      <c r="F6995">
        <v>6992</v>
      </c>
      <c r="G6995">
        <f t="shared" ca="1" si="221"/>
        <v>9.4876385150539158E-3</v>
      </c>
    </row>
    <row r="6996" spans="2:7" x14ac:dyDescent="0.35">
      <c r="B6996" s="191">
        <v>36019</v>
      </c>
      <c r="C6996" s="72">
        <v>16.649999999999999</v>
      </c>
      <c r="D6996" s="192">
        <f t="shared" si="220"/>
        <v>-0.68140068886337546</v>
      </c>
      <c r="E6996">
        <v>-2.5175644028103017E-2</v>
      </c>
      <c r="F6996">
        <v>6993</v>
      </c>
      <c r="G6996">
        <f t="shared" ca="1" si="221"/>
        <v>-3.5389196386157049E-2</v>
      </c>
    </row>
    <row r="6997" spans="2:7" x14ac:dyDescent="0.35">
      <c r="B6997" s="191">
        <v>39304</v>
      </c>
      <c r="C6997" s="72">
        <v>52.26</v>
      </c>
      <c r="D6997" s="192">
        <f t="shared" si="220"/>
        <v>1.5004784688995216</v>
      </c>
      <c r="E6997">
        <v>-2.5181869054280992E-2</v>
      </c>
      <c r="F6997">
        <v>6994</v>
      </c>
      <c r="G6997">
        <f t="shared" ca="1" si="221"/>
        <v>-2.6074513732650241E-3</v>
      </c>
    </row>
    <row r="6998" spans="2:7" x14ac:dyDescent="0.35">
      <c r="B6998" s="191">
        <v>35768</v>
      </c>
      <c r="C6998" s="72">
        <v>20.9</v>
      </c>
      <c r="D6998" s="192">
        <f t="shared" si="220"/>
        <v>-0.74737096579233653</v>
      </c>
      <c r="E6998">
        <v>-2.5186567164179219E-2</v>
      </c>
      <c r="F6998">
        <v>6995</v>
      </c>
      <c r="G6998">
        <f t="shared" ca="1" si="221"/>
        <v>-3.8499108437179985E-3</v>
      </c>
    </row>
    <row r="6999" spans="2:7" x14ac:dyDescent="0.35">
      <c r="B6999" s="191">
        <v>40324</v>
      </c>
      <c r="C6999" s="72">
        <v>82.73</v>
      </c>
      <c r="D6999" s="192">
        <f t="shared" si="220"/>
        <v>3.6529808773903261</v>
      </c>
      <c r="E6999">
        <v>-2.5215034759043298E-2</v>
      </c>
      <c r="F6999">
        <v>6996</v>
      </c>
      <c r="G6999">
        <f t="shared" ca="1" si="221"/>
        <v>2.1036602427992171E-2</v>
      </c>
    </row>
    <row r="7000" spans="2:7" x14ac:dyDescent="0.35">
      <c r="B7000" s="191">
        <v>36727</v>
      </c>
      <c r="C7000" s="72">
        <v>17.78</v>
      </c>
      <c r="D7000" s="192">
        <f t="shared" si="220"/>
        <v>-0.42478162406988029</v>
      </c>
      <c r="E7000">
        <v>-2.5219298245613864E-2</v>
      </c>
      <c r="F7000">
        <v>6997</v>
      </c>
      <c r="G7000">
        <f t="shared" ca="1" si="221"/>
        <v>1.179996300706901E-4</v>
      </c>
    </row>
    <row r="7001" spans="2:7" x14ac:dyDescent="0.35">
      <c r="B7001" s="191">
        <v>36511</v>
      </c>
      <c r="C7001" s="72">
        <v>30.91</v>
      </c>
      <c r="D7001" s="192">
        <f t="shared" si="220"/>
        <v>0.16028528528528518</v>
      </c>
      <c r="E7001">
        <v>-2.5228634500157665E-2</v>
      </c>
      <c r="F7001">
        <v>6998</v>
      </c>
      <c r="G7001">
        <f t="shared" ca="1" si="221"/>
        <v>-1.8947317821596737E-2</v>
      </c>
    </row>
    <row r="7002" spans="2:7" x14ac:dyDescent="0.35">
      <c r="B7002" s="191">
        <v>36222</v>
      </c>
      <c r="C7002" s="72">
        <v>26.64</v>
      </c>
      <c r="D7002" s="192">
        <f t="shared" si="220"/>
        <v>-0.71788626495817009</v>
      </c>
      <c r="E7002">
        <v>-2.524698133918768E-2</v>
      </c>
      <c r="F7002">
        <v>6999</v>
      </c>
      <c r="G7002">
        <f t="shared" ca="1" si="221"/>
        <v>2.1157977014399133E-2</v>
      </c>
    </row>
    <row r="7003" spans="2:7" x14ac:dyDescent="0.35">
      <c r="B7003" s="191">
        <v>40385</v>
      </c>
      <c r="C7003" s="72">
        <v>94.43</v>
      </c>
      <c r="D7003" s="192">
        <f t="shared" si="220"/>
        <v>-0.29392851802003883</v>
      </c>
      <c r="E7003">
        <v>-2.5289017341040387E-2</v>
      </c>
      <c r="F7003">
        <v>7000</v>
      </c>
      <c r="G7003">
        <f t="shared" ca="1" si="221"/>
        <v>-2.6940307006153772E-4</v>
      </c>
    </row>
    <row r="7004" spans="2:7" x14ac:dyDescent="0.35">
      <c r="B7004" s="191">
        <v>41201</v>
      </c>
      <c r="C7004" s="72">
        <v>133.74</v>
      </c>
      <c r="D7004" s="192">
        <f t="shared" si="220"/>
        <v>1.7558211415619205</v>
      </c>
      <c r="E7004">
        <v>-2.5289701916769936E-2</v>
      </c>
      <c r="F7004">
        <v>7001</v>
      </c>
      <c r="G7004">
        <f t="shared" ca="1" si="221"/>
        <v>2.9780454724918387E-2</v>
      </c>
    </row>
    <row r="7005" spans="2:7" x14ac:dyDescent="0.35">
      <c r="B7005" s="191">
        <v>39135</v>
      </c>
      <c r="C7005" s="72">
        <v>48.53</v>
      </c>
      <c r="D7005" s="192">
        <f t="shared" si="220"/>
        <v>2.3171565276828434</v>
      </c>
      <c r="E7005">
        <v>-2.530628640289212E-2</v>
      </c>
      <c r="F7005">
        <v>7002</v>
      </c>
      <c r="G7005">
        <f t="shared" ca="1" si="221"/>
        <v>-4.6027707441068405E-2</v>
      </c>
    </row>
    <row r="7006" spans="2:7" x14ac:dyDescent="0.35">
      <c r="B7006" s="191">
        <v>37042</v>
      </c>
      <c r="C7006" s="72">
        <v>14.63</v>
      </c>
      <c r="D7006" s="192">
        <f t="shared" si="220"/>
        <v>-0.88822675529070205</v>
      </c>
      <c r="E7006">
        <v>-2.5316455696202445E-2</v>
      </c>
      <c r="F7006">
        <v>7003</v>
      </c>
      <c r="G7006">
        <f t="shared" ca="1" si="221"/>
        <v>2.3346946604087423E-2</v>
      </c>
    </row>
    <row r="7007" spans="2:7" x14ac:dyDescent="0.35">
      <c r="B7007" s="191">
        <v>42083</v>
      </c>
      <c r="C7007" s="72">
        <v>130.88999999999999</v>
      </c>
      <c r="D7007" s="192">
        <f t="shared" si="220"/>
        <v>0.28336111383468965</v>
      </c>
      <c r="E7007">
        <v>-2.5318340904013747E-2</v>
      </c>
      <c r="F7007">
        <v>7004</v>
      </c>
      <c r="G7007">
        <f t="shared" ca="1" si="221"/>
        <v>-1.1249075223699882E-2</v>
      </c>
    </row>
    <row r="7008" spans="2:7" x14ac:dyDescent="0.35">
      <c r="B7008" s="191">
        <v>40494</v>
      </c>
      <c r="C7008" s="72">
        <v>101.99</v>
      </c>
      <c r="D7008" s="192">
        <f t="shared" si="220"/>
        <v>-0.89951823134747444</v>
      </c>
      <c r="E7008">
        <v>-2.532492354740068E-2</v>
      </c>
      <c r="F7008">
        <v>7005</v>
      </c>
      <c r="G7008">
        <f t="shared" ca="1" si="221"/>
        <v>-4.2560568841588882E-2</v>
      </c>
    </row>
    <row r="7009" spans="2:7" x14ac:dyDescent="0.35">
      <c r="B7009" s="191">
        <v>46104</v>
      </c>
      <c r="C7009" s="72">
        <v>1015.01</v>
      </c>
      <c r="D7009" s="192">
        <f t="shared" si="220"/>
        <v>11.943254271869421</v>
      </c>
      <c r="E7009">
        <v>-2.5331528053851193E-2</v>
      </c>
      <c r="F7009">
        <v>7006</v>
      </c>
      <c r="G7009">
        <f t="shared" ca="1" si="221"/>
        <v>-1.7219287632596128E-4</v>
      </c>
    </row>
    <row r="7010" spans="2:7" x14ac:dyDescent="0.35">
      <c r="B7010" s="191">
        <v>40631</v>
      </c>
      <c r="C7010" s="72">
        <v>78.42</v>
      </c>
      <c r="D7010" s="192">
        <f t="shared" si="220"/>
        <v>-0.26792382374906654</v>
      </c>
      <c r="E7010">
        <v>-2.5354213273676263E-2</v>
      </c>
      <c r="F7010">
        <v>7007</v>
      </c>
      <c r="G7010">
        <f t="shared" ca="1" si="221"/>
        <v>1.0579314693594149E-2</v>
      </c>
    </row>
    <row r="7011" spans="2:7" x14ac:dyDescent="0.35">
      <c r="B7011" s="191">
        <v>42409</v>
      </c>
      <c r="C7011" s="72">
        <v>107.12</v>
      </c>
      <c r="D7011" s="192">
        <f t="shared" si="220"/>
        <v>0.88624757879908445</v>
      </c>
      <c r="E7011">
        <v>-2.5384405422618439E-2</v>
      </c>
      <c r="F7011">
        <v>7008</v>
      </c>
      <c r="G7011">
        <f t="shared" ca="1" si="221"/>
        <v>3.3142233983704673E-2</v>
      </c>
    </row>
    <row r="7012" spans="2:7" x14ac:dyDescent="0.35">
      <c r="B7012" s="191">
        <v>39994</v>
      </c>
      <c r="C7012" s="72">
        <v>56.79</v>
      </c>
      <c r="D7012" s="192">
        <f t="shared" si="220"/>
        <v>-0.37511003521126762</v>
      </c>
      <c r="E7012">
        <v>-2.5399004633602229E-2</v>
      </c>
      <c r="F7012">
        <v>7009</v>
      </c>
      <c r="G7012">
        <f t="shared" ca="1" si="221"/>
        <v>2.3239607723731259E-3</v>
      </c>
    </row>
    <row r="7013" spans="2:7" x14ac:dyDescent="0.35">
      <c r="B7013" s="191">
        <v>40406</v>
      </c>
      <c r="C7013" s="72">
        <v>90.88</v>
      </c>
      <c r="D7013" s="192">
        <f t="shared" si="220"/>
        <v>7.7806763285024161</v>
      </c>
      <c r="E7013">
        <v>-2.5415549597855303E-2</v>
      </c>
      <c r="F7013">
        <v>7010</v>
      </c>
      <c r="G7013">
        <f t="shared" ca="1" si="221"/>
        <v>-1.8339471822357071E-2</v>
      </c>
    </row>
    <row r="7014" spans="2:7" x14ac:dyDescent="0.35">
      <c r="B7014" s="191">
        <v>37251</v>
      </c>
      <c r="C7014" s="72">
        <v>10.35</v>
      </c>
      <c r="D7014" s="192">
        <f t="shared" si="220"/>
        <v>-0.56439393939393945</v>
      </c>
      <c r="E7014">
        <v>-2.5423728813559254E-2</v>
      </c>
      <c r="F7014">
        <v>7011</v>
      </c>
      <c r="G7014">
        <f t="shared" ca="1" si="221"/>
        <v>-1.1064803426394111E-2</v>
      </c>
    </row>
    <row r="7015" spans="2:7" x14ac:dyDescent="0.35">
      <c r="B7015" s="191">
        <v>35703</v>
      </c>
      <c r="C7015" s="72">
        <v>23.76</v>
      </c>
      <c r="D7015" s="192">
        <f t="shared" si="220"/>
        <v>-0.24379376193507318</v>
      </c>
      <c r="E7015">
        <v>-2.5430680885972001E-2</v>
      </c>
      <c r="F7015">
        <v>7012</v>
      </c>
      <c r="G7015">
        <f t="shared" ca="1" si="221"/>
        <v>-2.3263273299730203E-2</v>
      </c>
    </row>
    <row r="7016" spans="2:7" x14ac:dyDescent="0.35">
      <c r="B7016" s="191">
        <v>36545</v>
      </c>
      <c r="C7016" s="72">
        <v>31.42</v>
      </c>
      <c r="D7016" s="192">
        <f t="shared" si="220"/>
        <v>0.90771098967820296</v>
      </c>
      <c r="E7016">
        <v>-2.5434243176178706E-2</v>
      </c>
      <c r="F7016">
        <v>7013</v>
      </c>
      <c r="G7016">
        <f t="shared" ca="1" si="221"/>
        <v>-7.0218451484836721E-3</v>
      </c>
    </row>
    <row r="7017" spans="2:7" x14ac:dyDescent="0.35">
      <c r="B7017" s="191">
        <v>37867</v>
      </c>
      <c r="C7017" s="72">
        <v>16.47</v>
      </c>
      <c r="D7017" s="192">
        <f t="shared" si="220"/>
        <v>-0.29494863013698636</v>
      </c>
      <c r="E7017">
        <v>-2.5443786982248473E-2</v>
      </c>
      <c r="F7017">
        <v>7014</v>
      </c>
      <c r="G7017">
        <f t="shared" ca="1" si="221"/>
        <v>-1.9036599584498284E-2</v>
      </c>
    </row>
    <row r="7018" spans="2:7" x14ac:dyDescent="0.35">
      <c r="B7018" s="191">
        <v>35817</v>
      </c>
      <c r="C7018" s="72">
        <v>23.36</v>
      </c>
      <c r="D7018" s="192">
        <f t="shared" si="220"/>
        <v>-0.62731333758774732</v>
      </c>
      <c r="E7018">
        <v>-2.5448477263245728E-2</v>
      </c>
      <c r="F7018">
        <v>7015</v>
      </c>
      <c r="G7018">
        <f t="shared" ca="1" si="221"/>
        <v>3.9672496008286658E-2</v>
      </c>
    </row>
    <row r="7019" spans="2:7" x14ac:dyDescent="0.35">
      <c r="B7019" s="191">
        <v>39542</v>
      </c>
      <c r="C7019" s="72">
        <v>62.68</v>
      </c>
      <c r="D7019" s="192">
        <f t="shared" si="220"/>
        <v>-0.50442757748260592</v>
      </c>
      <c r="E7019">
        <v>-2.5497512437810843E-2</v>
      </c>
      <c r="F7019">
        <v>7016</v>
      </c>
      <c r="G7019">
        <f t="shared" ca="1" si="221"/>
        <v>-2.0314173560416919E-2</v>
      </c>
    </row>
    <row r="7020" spans="2:7" x14ac:dyDescent="0.35">
      <c r="B7020" s="191">
        <v>42152</v>
      </c>
      <c r="C7020" s="72">
        <v>126.48</v>
      </c>
      <c r="D7020" s="192">
        <f t="shared" si="220"/>
        <v>3.7299925205684374</v>
      </c>
      <c r="E7020">
        <v>-2.5502735187610703E-2</v>
      </c>
      <c r="F7020">
        <v>7017</v>
      </c>
      <c r="G7020">
        <f t="shared" ca="1" si="221"/>
        <v>2.8511534679543274E-2</v>
      </c>
    </row>
    <row r="7021" spans="2:7" x14ac:dyDescent="0.35">
      <c r="B7021" s="191">
        <v>35660</v>
      </c>
      <c r="C7021" s="72">
        <v>26.74</v>
      </c>
      <c r="D7021" s="192">
        <f t="shared" si="220"/>
        <v>-0.68881647852903538</v>
      </c>
      <c r="E7021">
        <v>-2.5510204081632737E-2</v>
      </c>
      <c r="F7021">
        <v>7018</v>
      </c>
      <c r="G7021">
        <f t="shared" ca="1" si="221"/>
        <v>2.1990993230323278E-2</v>
      </c>
    </row>
    <row r="7022" spans="2:7" x14ac:dyDescent="0.35">
      <c r="B7022" s="191">
        <v>40322</v>
      </c>
      <c r="C7022" s="72">
        <v>85.93</v>
      </c>
      <c r="D7022" s="192">
        <f t="shared" si="220"/>
        <v>0.27910092289371824</v>
      </c>
      <c r="E7022">
        <v>-2.5515990020412826E-2</v>
      </c>
      <c r="F7022">
        <v>7019</v>
      </c>
      <c r="G7022">
        <f t="shared" ca="1" si="221"/>
        <v>1.9894433195628992E-2</v>
      </c>
    </row>
    <row r="7023" spans="2:7" x14ac:dyDescent="0.35">
      <c r="B7023" s="191">
        <v>39231</v>
      </c>
      <c r="C7023" s="72">
        <v>67.180000000000007</v>
      </c>
      <c r="D7023" s="192">
        <f t="shared" si="220"/>
        <v>0.28475807993880298</v>
      </c>
      <c r="E7023">
        <v>-2.5529445894980962E-2</v>
      </c>
      <c r="F7023">
        <v>7020</v>
      </c>
      <c r="G7023">
        <f t="shared" ca="1" si="221"/>
        <v>-1.1325620491215408E-3</v>
      </c>
    </row>
    <row r="7024" spans="2:7" x14ac:dyDescent="0.35">
      <c r="B7024" s="191">
        <v>38911</v>
      </c>
      <c r="C7024" s="72">
        <v>52.29</v>
      </c>
      <c r="D7024" s="192">
        <f t="shared" si="220"/>
        <v>-0.71828026507192511</v>
      </c>
      <c r="E7024">
        <v>-2.5531121878494156E-2</v>
      </c>
      <c r="F7024">
        <v>7021</v>
      </c>
      <c r="G7024">
        <f t="shared" ca="1" si="221"/>
        <v>-2.4771402704048223E-3</v>
      </c>
    </row>
    <row r="7025" spans="2:7" x14ac:dyDescent="0.35">
      <c r="B7025" s="191">
        <v>43544</v>
      </c>
      <c r="C7025" s="72">
        <v>185.61</v>
      </c>
      <c r="D7025" s="192">
        <f t="shared" si="220"/>
        <v>2.2051459160766713</v>
      </c>
      <c r="E7025">
        <v>-2.5566988660226664E-2</v>
      </c>
      <c r="F7025">
        <v>7022</v>
      </c>
      <c r="G7025">
        <f t="shared" ca="1" si="221"/>
        <v>2.1887299066329528E-2</v>
      </c>
    </row>
    <row r="7026" spans="2:7" x14ac:dyDescent="0.35">
      <c r="B7026" s="191">
        <v>38639</v>
      </c>
      <c r="C7026" s="72">
        <v>57.91</v>
      </c>
      <c r="D7026" s="192">
        <f t="shared" si="220"/>
        <v>-0.92486149135212981</v>
      </c>
      <c r="E7026">
        <v>-2.5576308261820668E-2</v>
      </c>
      <c r="F7026">
        <v>7023</v>
      </c>
      <c r="G7026">
        <f t="shared" ca="1" si="221"/>
        <v>1.6951787997761578E-2</v>
      </c>
    </row>
    <row r="7027" spans="2:7" x14ac:dyDescent="0.35">
      <c r="B7027" s="191">
        <v>44685</v>
      </c>
      <c r="C7027" s="72">
        <v>770.71</v>
      </c>
      <c r="D7027" s="192">
        <f t="shared" si="220"/>
        <v>8.4322604332395059</v>
      </c>
      <c r="E7027">
        <v>-2.5601800343885928E-2</v>
      </c>
      <c r="F7027">
        <v>7024</v>
      </c>
      <c r="G7027">
        <f t="shared" ca="1" si="221"/>
        <v>6.4415084457258845E-3</v>
      </c>
    </row>
    <row r="7028" spans="2:7" x14ac:dyDescent="0.35">
      <c r="B7028" s="191">
        <v>40302</v>
      </c>
      <c r="C7028" s="72">
        <v>81.709999999999994</v>
      </c>
      <c r="D7028" s="192">
        <f t="shared" si="220"/>
        <v>5.162141779788838</v>
      </c>
      <c r="E7028">
        <v>-2.5637968041974823E-2</v>
      </c>
      <c r="F7028">
        <v>7025</v>
      </c>
      <c r="G7028">
        <f t="shared" ca="1" si="221"/>
        <v>-1.6750182215072025E-2</v>
      </c>
    </row>
    <row r="7029" spans="2:7" x14ac:dyDescent="0.35">
      <c r="B7029" s="191">
        <v>37447</v>
      </c>
      <c r="C7029" s="72">
        <v>13.26</v>
      </c>
      <c r="D7029" s="192">
        <f t="shared" si="220"/>
        <v>-0.94755991457723643</v>
      </c>
      <c r="E7029">
        <v>-2.5716385011021248E-2</v>
      </c>
      <c r="F7029">
        <v>7026</v>
      </c>
      <c r="G7029">
        <f t="shared" ca="1" si="221"/>
        <v>-4.0852419198127432E-3</v>
      </c>
    </row>
    <row r="7030" spans="2:7" x14ac:dyDescent="0.35">
      <c r="B7030" s="191">
        <v>43175</v>
      </c>
      <c r="C7030" s="72">
        <v>252.86</v>
      </c>
      <c r="D7030" s="192">
        <f t="shared" si="220"/>
        <v>13.221597300337457</v>
      </c>
      <c r="E7030">
        <v>-2.5737843877629674E-2</v>
      </c>
      <c r="F7030">
        <v>7027</v>
      </c>
      <c r="G7030">
        <f t="shared" ca="1" si="221"/>
        <v>6.2855549556841675E-4</v>
      </c>
    </row>
    <row r="7031" spans="2:7" x14ac:dyDescent="0.35">
      <c r="B7031" s="191">
        <v>35177</v>
      </c>
      <c r="C7031" s="72">
        <v>17.78</v>
      </c>
      <c r="D7031" s="192">
        <f t="shared" si="220"/>
        <v>-0.308440295604823</v>
      </c>
      <c r="E7031">
        <v>-2.5753424657534163E-2</v>
      </c>
      <c r="F7031">
        <v>7028</v>
      </c>
      <c r="G7031">
        <f t="shared" ca="1" si="221"/>
        <v>-9.8953260815432646E-3</v>
      </c>
    </row>
    <row r="7032" spans="2:7" x14ac:dyDescent="0.35">
      <c r="B7032" s="191">
        <v>38117</v>
      </c>
      <c r="C7032" s="72">
        <v>25.71</v>
      </c>
      <c r="D7032" s="192">
        <f t="shared" si="220"/>
        <v>-0.90932496296818788</v>
      </c>
      <c r="E7032">
        <v>-2.5767336112163641E-2</v>
      </c>
      <c r="F7032">
        <v>7029</v>
      </c>
      <c r="G7032">
        <f t="shared" ca="1" si="221"/>
        <v>-1.3484155286646387E-2</v>
      </c>
    </row>
    <row r="7033" spans="2:7" x14ac:dyDescent="0.35">
      <c r="B7033" s="191">
        <v>43118</v>
      </c>
      <c r="C7033" s="72">
        <v>283.54000000000002</v>
      </c>
      <c r="D7033" s="192">
        <f t="shared" si="220"/>
        <v>33.20265379975875</v>
      </c>
      <c r="E7033">
        <v>-2.5836597265168626E-2</v>
      </c>
      <c r="F7033">
        <v>7030</v>
      </c>
      <c r="G7033">
        <f t="shared" ca="1" si="221"/>
        <v>-4.841438032908053E-3</v>
      </c>
    </row>
    <row r="7034" spans="2:7" x14ac:dyDescent="0.35">
      <c r="B7034" s="191">
        <v>37167</v>
      </c>
      <c r="C7034" s="72">
        <v>8.2899999999999991</v>
      </c>
      <c r="D7034" s="192">
        <f t="shared" si="220"/>
        <v>-0.44990046449900467</v>
      </c>
      <c r="E7034">
        <v>-2.5851938895417259E-2</v>
      </c>
      <c r="F7034">
        <v>7031</v>
      </c>
      <c r="G7034">
        <f t="shared" ca="1" si="221"/>
        <v>-4.881067893400344E-2</v>
      </c>
    </row>
    <row r="7035" spans="2:7" x14ac:dyDescent="0.35">
      <c r="B7035" s="191">
        <v>35311</v>
      </c>
      <c r="C7035" s="72">
        <v>15.07</v>
      </c>
      <c r="D7035" s="192">
        <f t="shared" si="220"/>
        <v>-0.49344537815126055</v>
      </c>
      <c r="E7035">
        <v>-2.5856496444731758E-2</v>
      </c>
      <c r="F7035">
        <v>7032</v>
      </c>
      <c r="G7035">
        <f t="shared" ca="1" si="221"/>
        <v>-2.2167927132092952E-2</v>
      </c>
    </row>
    <row r="7036" spans="2:7" x14ac:dyDescent="0.35">
      <c r="B7036" s="191">
        <v>38258</v>
      </c>
      <c r="C7036" s="72">
        <v>29.75</v>
      </c>
      <c r="D7036" s="192">
        <f t="shared" si="220"/>
        <v>-0.96090824277623743</v>
      </c>
      <c r="E7036">
        <v>-2.5867714472822545E-2</v>
      </c>
      <c r="F7036">
        <v>7033</v>
      </c>
      <c r="G7036">
        <f t="shared" ca="1" si="221"/>
        <v>-1.5863303123429151E-2</v>
      </c>
    </row>
    <row r="7037" spans="2:7" x14ac:dyDescent="0.35">
      <c r="B7037" s="191">
        <v>44792</v>
      </c>
      <c r="C7037" s="72">
        <v>761.03</v>
      </c>
      <c r="D7037" s="192">
        <f t="shared" si="220"/>
        <v>35.101992409867172</v>
      </c>
      <c r="E7037">
        <v>-2.5869131124878431E-2</v>
      </c>
      <c r="F7037">
        <v>7034</v>
      </c>
      <c r="G7037">
        <f t="shared" ca="1" si="221"/>
        <v>-3.1302825910698438E-4</v>
      </c>
    </row>
    <row r="7038" spans="2:7" x14ac:dyDescent="0.35">
      <c r="B7038" s="191">
        <v>35747</v>
      </c>
      <c r="C7038" s="72">
        <v>21.08</v>
      </c>
      <c r="D7038" s="192">
        <f t="shared" si="220"/>
        <v>0.21849710982658954</v>
      </c>
      <c r="E7038">
        <v>-2.5878003696857776E-2</v>
      </c>
      <c r="F7038">
        <v>7035</v>
      </c>
      <c r="G7038">
        <f t="shared" ca="1" si="221"/>
        <v>-2.1562872280696064E-2</v>
      </c>
    </row>
    <row r="7039" spans="2:7" x14ac:dyDescent="0.35">
      <c r="B7039" s="191">
        <v>36119</v>
      </c>
      <c r="C7039" s="72">
        <v>17.3</v>
      </c>
      <c r="D7039" s="192">
        <f t="shared" si="220"/>
        <v>-0.86990524890961041</v>
      </c>
      <c r="E7039">
        <v>-2.5900900900900914E-2</v>
      </c>
      <c r="F7039">
        <v>7036</v>
      </c>
      <c r="G7039">
        <f t="shared" ca="1" si="221"/>
        <v>1.1037205620163953E-2</v>
      </c>
    </row>
    <row r="7040" spans="2:7" x14ac:dyDescent="0.35">
      <c r="B7040" s="191">
        <v>41928</v>
      </c>
      <c r="C7040" s="72">
        <v>132.97999999999999</v>
      </c>
      <c r="D7040" s="192">
        <f t="shared" si="220"/>
        <v>3.7239786856127886</v>
      </c>
      <c r="E7040">
        <v>-2.5930266627600451E-2</v>
      </c>
      <c r="F7040">
        <v>7037</v>
      </c>
      <c r="G7040">
        <f t="shared" ca="1" si="221"/>
        <v>2.0498133711467571E-2</v>
      </c>
    </row>
    <row r="7041" spans="2:7" x14ac:dyDescent="0.35">
      <c r="B7041" s="191">
        <v>36557</v>
      </c>
      <c r="C7041" s="72">
        <v>28.15</v>
      </c>
      <c r="D7041" s="192">
        <f t="shared" si="220"/>
        <v>-0.70455499580184722</v>
      </c>
      <c r="E7041">
        <v>-2.5951557093425559E-2</v>
      </c>
      <c r="F7041">
        <v>7038</v>
      </c>
      <c r="G7041">
        <f t="shared" ca="1" si="221"/>
        <v>-3.3551387733725041E-2</v>
      </c>
    </row>
    <row r="7042" spans="2:7" x14ac:dyDescent="0.35">
      <c r="B7042" s="191">
        <v>41033</v>
      </c>
      <c r="C7042" s="72">
        <v>95.28</v>
      </c>
      <c r="D7042" s="192">
        <f t="shared" si="220"/>
        <v>4.5363160952934338</v>
      </c>
      <c r="E7042">
        <v>-2.5966060110406808E-2</v>
      </c>
      <c r="F7042">
        <v>7039</v>
      </c>
      <c r="G7042">
        <f t="shared" ca="1" si="221"/>
        <v>-3.3785525387532239E-2</v>
      </c>
    </row>
    <row r="7043" spans="2:7" x14ac:dyDescent="0.35">
      <c r="B7043" s="191">
        <v>36010</v>
      </c>
      <c r="C7043" s="72">
        <v>17.21</v>
      </c>
      <c r="D7043" s="192">
        <f t="shared" si="220"/>
        <v>-0.74420332936979783</v>
      </c>
      <c r="E7043">
        <v>-2.6032823995472576E-2</v>
      </c>
      <c r="F7043">
        <v>7040</v>
      </c>
      <c r="G7043">
        <f t="shared" ca="1" si="221"/>
        <v>1.0745513540420108E-2</v>
      </c>
    </row>
    <row r="7044" spans="2:7" x14ac:dyDescent="0.35">
      <c r="B7044" s="191">
        <v>39591</v>
      </c>
      <c r="C7044" s="72">
        <v>67.28</v>
      </c>
      <c r="D7044" s="192">
        <f t="shared" ref="D7044:D7107" si="222">C7044/C7045-1</f>
        <v>-0.44780039395929083</v>
      </c>
      <c r="E7044">
        <v>-2.6056745801968706E-2</v>
      </c>
      <c r="F7044">
        <v>7041</v>
      </c>
      <c r="G7044">
        <f t="shared" ca="1" si="221"/>
        <v>2.0679368939459541E-2</v>
      </c>
    </row>
    <row r="7045" spans="2:7" x14ac:dyDescent="0.35">
      <c r="B7045" s="191">
        <v>41304</v>
      </c>
      <c r="C7045" s="72">
        <v>121.84</v>
      </c>
      <c r="D7045" s="192">
        <f t="shared" si="222"/>
        <v>0.26495016611295696</v>
      </c>
      <c r="E7045">
        <v>-2.6059152677857633E-2</v>
      </c>
      <c r="F7045">
        <v>7042</v>
      </c>
      <c r="G7045">
        <f t="shared" ref="G7045:G7108" ca="1" si="223">_xlfn.NORM.INV(RAND(),M$5,M$6)</f>
        <v>1.0457001180987758E-2</v>
      </c>
    </row>
    <row r="7046" spans="2:7" x14ac:dyDescent="0.35">
      <c r="B7046" s="191">
        <v>41113</v>
      </c>
      <c r="C7046" s="72">
        <v>96.32</v>
      </c>
      <c r="D7046" s="192">
        <f t="shared" si="222"/>
        <v>-0.37491076643520027</v>
      </c>
      <c r="E7046">
        <v>-2.6086956521739202E-2</v>
      </c>
      <c r="F7046">
        <v>7043</v>
      </c>
      <c r="G7046">
        <f t="shared" ca="1" si="223"/>
        <v>-1.6653809555772377E-3</v>
      </c>
    </row>
    <row r="7047" spans="2:7" x14ac:dyDescent="0.35">
      <c r="B7047" s="191">
        <v>42955</v>
      </c>
      <c r="C7047" s="72">
        <v>154.09</v>
      </c>
      <c r="D7047" s="192">
        <f t="shared" si="222"/>
        <v>2.7897196261682247</v>
      </c>
      <c r="E7047">
        <v>-2.6102894703577295E-2</v>
      </c>
      <c r="F7047">
        <v>7044</v>
      </c>
      <c r="G7047">
        <f t="shared" ca="1" si="223"/>
        <v>1.0877877232308741E-2</v>
      </c>
    </row>
    <row r="7048" spans="2:7" x14ac:dyDescent="0.35">
      <c r="B7048" s="191">
        <v>39756</v>
      </c>
      <c r="C7048" s="72">
        <v>40.659999999999997</v>
      </c>
      <c r="D7048" s="192">
        <f t="shared" si="222"/>
        <v>1.3207762557077625</v>
      </c>
      <c r="E7048">
        <v>-2.6107784431137815E-2</v>
      </c>
      <c r="F7048">
        <v>7045</v>
      </c>
      <c r="G7048">
        <f t="shared" ca="1" si="223"/>
        <v>2.5221119452466323E-3</v>
      </c>
    </row>
    <row r="7049" spans="2:7" x14ac:dyDescent="0.35">
      <c r="B7049" s="191">
        <v>35167</v>
      </c>
      <c r="C7049" s="72">
        <v>17.52</v>
      </c>
      <c r="D7049" s="192">
        <f t="shared" si="222"/>
        <v>0.27233115468409586</v>
      </c>
      <c r="E7049">
        <v>-2.6125625347415138E-2</v>
      </c>
      <c r="F7049">
        <v>7046</v>
      </c>
      <c r="G7049">
        <f t="shared" ca="1" si="223"/>
        <v>4.5458716504499112E-2</v>
      </c>
    </row>
    <row r="7050" spans="2:7" x14ac:dyDescent="0.35">
      <c r="B7050" s="191">
        <v>35530</v>
      </c>
      <c r="C7050" s="72">
        <v>13.77</v>
      </c>
      <c r="D7050" s="192">
        <f t="shared" si="222"/>
        <v>-0.76573664511738682</v>
      </c>
      <c r="E7050">
        <v>-2.6166902404526238E-2</v>
      </c>
      <c r="F7050">
        <v>7047</v>
      </c>
      <c r="G7050">
        <f t="shared" ca="1" si="223"/>
        <v>-2.2624382528160011E-3</v>
      </c>
    </row>
    <row r="7051" spans="2:7" x14ac:dyDescent="0.35">
      <c r="B7051" s="191">
        <v>38964</v>
      </c>
      <c r="C7051" s="72">
        <v>58.78</v>
      </c>
      <c r="D7051" s="192">
        <f t="shared" si="222"/>
        <v>-0.94649018197707768</v>
      </c>
      <c r="E7051">
        <v>-2.6176275679257732E-2</v>
      </c>
      <c r="F7051">
        <v>7048</v>
      </c>
      <c r="G7051">
        <f t="shared" ca="1" si="223"/>
        <v>1.4297357217272091E-2</v>
      </c>
    </row>
    <row r="7052" spans="2:7" x14ac:dyDescent="0.35">
      <c r="B7052" s="191">
        <v>45785</v>
      </c>
      <c r="C7052" s="72">
        <v>1098.49</v>
      </c>
      <c r="D7052" s="192">
        <f t="shared" si="222"/>
        <v>3.2767763285964566</v>
      </c>
      <c r="E7052">
        <v>-2.6178613854364263E-2</v>
      </c>
      <c r="F7052">
        <v>7049</v>
      </c>
      <c r="G7052">
        <f t="shared" ca="1" si="223"/>
        <v>-8.8508480466449914E-3</v>
      </c>
    </row>
    <row r="7053" spans="2:7" x14ac:dyDescent="0.35">
      <c r="B7053" s="191">
        <v>43711</v>
      </c>
      <c r="C7053" s="72">
        <v>256.85000000000002</v>
      </c>
      <c r="D7053" s="192">
        <f t="shared" si="222"/>
        <v>-1.2495194156093792E-2</v>
      </c>
      <c r="E7053">
        <v>-2.619805884137083E-2</v>
      </c>
      <c r="F7053">
        <v>7050</v>
      </c>
      <c r="G7053">
        <f t="shared" ca="1" si="223"/>
        <v>2.3268127407464988E-2</v>
      </c>
    </row>
    <row r="7054" spans="2:7" x14ac:dyDescent="0.35">
      <c r="B7054" s="191">
        <v>43068</v>
      </c>
      <c r="C7054" s="72">
        <v>260.10000000000002</v>
      </c>
      <c r="D7054" s="192">
        <f t="shared" si="222"/>
        <v>0.92353202189025319</v>
      </c>
      <c r="E7054">
        <v>-2.6243869566845102E-2</v>
      </c>
      <c r="F7054">
        <v>7051</v>
      </c>
      <c r="G7054">
        <f t="shared" ca="1" si="223"/>
        <v>7.3390167793076751E-3</v>
      </c>
    </row>
    <row r="7055" spans="2:7" x14ac:dyDescent="0.35">
      <c r="B7055" s="191">
        <v>42668</v>
      </c>
      <c r="C7055" s="72">
        <v>135.22</v>
      </c>
      <c r="D7055" s="192">
        <f t="shared" si="222"/>
        <v>6.6051743532058484</v>
      </c>
      <c r="E7055">
        <v>-2.6283574566141055E-2</v>
      </c>
      <c r="F7055">
        <v>7052</v>
      </c>
      <c r="G7055">
        <f t="shared" ca="1" si="223"/>
        <v>5.6117389549444454E-3</v>
      </c>
    </row>
    <row r="7056" spans="2:7" x14ac:dyDescent="0.35">
      <c r="B7056" s="191">
        <v>37945</v>
      </c>
      <c r="C7056" s="72">
        <v>17.78</v>
      </c>
      <c r="D7056" s="192">
        <f t="shared" si="222"/>
        <v>-0.81099181460614433</v>
      </c>
      <c r="E7056">
        <v>-2.6286966046002225E-2</v>
      </c>
      <c r="F7056">
        <v>7053</v>
      </c>
      <c r="G7056">
        <f t="shared" ca="1" si="223"/>
        <v>2.6275635907173363E-2</v>
      </c>
    </row>
    <row r="7057" spans="2:7" x14ac:dyDescent="0.35">
      <c r="B7057" s="191">
        <v>40984</v>
      </c>
      <c r="C7057" s="72">
        <v>94.07</v>
      </c>
      <c r="D7057" s="192">
        <f t="shared" si="222"/>
        <v>-0.20083255458329796</v>
      </c>
      <c r="E7057">
        <v>-2.6291274195217929E-2</v>
      </c>
      <c r="F7057">
        <v>7054</v>
      </c>
      <c r="G7057">
        <f t="shared" ca="1" si="223"/>
        <v>3.4094931503648243E-2</v>
      </c>
    </row>
    <row r="7058" spans="2:7" x14ac:dyDescent="0.35">
      <c r="B7058" s="191">
        <v>42163</v>
      </c>
      <c r="C7058" s="72">
        <v>117.71</v>
      </c>
      <c r="D7058" s="192">
        <f t="shared" si="222"/>
        <v>-4.7576664778703814E-2</v>
      </c>
      <c r="E7058">
        <v>-2.6304905285797098E-2</v>
      </c>
      <c r="F7058">
        <v>7055</v>
      </c>
      <c r="G7058">
        <f t="shared" ca="1" si="223"/>
        <v>1.2321459769601276E-3</v>
      </c>
    </row>
    <row r="7059" spans="2:7" x14ac:dyDescent="0.35">
      <c r="B7059" s="191">
        <v>42804</v>
      </c>
      <c r="C7059" s="72">
        <v>123.59</v>
      </c>
      <c r="D7059" s="192">
        <f t="shared" si="222"/>
        <v>0.74070422535211278</v>
      </c>
      <c r="E7059">
        <v>-2.631371622153944E-2</v>
      </c>
      <c r="F7059">
        <v>7056</v>
      </c>
      <c r="G7059">
        <f t="shared" ca="1" si="223"/>
        <v>-5.5181436493892747E-3</v>
      </c>
    </row>
    <row r="7060" spans="2:7" x14ac:dyDescent="0.35">
      <c r="B7060" s="191">
        <v>40836</v>
      </c>
      <c r="C7060" s="72">
        <v>71</v>
      </c>
      <c r="D7060" s="192">
        <f t="shared" si="222"/>
        <v>-0.41640637843169492</v>
      </c>
      <c r="E7060">
        <v>-2.6330224904004385E-2</v>
      </c>
      <c r="F7060">
        <v>7057</v>
      </c>
      <c r="G7060">
        <f t="shared" ca="1" si="223"/>
        <v>4.1780097088922337E-2</v>
      </c>
    </row>
    <row r="7061" spans="2:7" x14ac:dyDescent="0.35">
      <c r="B7061" s="191">
        <v>42676</v>
      </c>
      <c r="C7061" s="72">
        <v>121.66</v>
      </c>
      <c r="D7061" s="192">
        <f t="shared" si="222"/>
        <v>-0.7259169144813914</v>
      </c>
      <c r="E7061">
        <v>-2.6330532212885172E-2</v>
      </c>
      <c r="F7061">
        <v>7058</v>
      </c>
      <c r="G7061">
        <f t="shared" ca="1" si="223"/>
        <v>6.5003668344974265E-3</v>
      </c>
    </row>
    <row r="7062" spans="2:7" x14ac:dyDescent="0.35">
      <c r="B7062" s="191">
        <v>44125</v>
      </c>
      <c r="C7062" s="72">
        <v>443.88</v>
      </c>
      <c r="D7062" s="192">
        <f t="shared" si="222"/>
        <v>24.642980935875219</v>
      </c>
      <c r="E7062">
        <v>-2.6365431015573537E-2</v>
      </c>
      <c r="F7062">
        <v>7059</v>
      </c>
      <c r="G7062">
        <f t="shared" ca="1" si="223"/>
        <v>2.3577719535421864E-3</v>
      </c>
    </row>
    <row r="7063" spans="2:7" x14ac:dyDescent="0.35">
      <c r="B7063" s="191">
        <v>36728</v>
      </c>
      <c r="C7063" s="72">
        <v>17.309999999999999</v>
      </c>
      <c r="D7063" s="192">
        <f t="shared" si="222"/>
        <v>-1.9263456090651498E-2</v>
      </c>
      <c r="E7063">
        <v>-2.6434195725534404E-2</v>
      </c>
      <c r="F7063">
        <v>7060</v>
      </c>
      <c r="G7063">
        <f t="shared" ca="1" si="223"/>
        <v>2.0440676281427619E-2</v>
      </c>
    </row>
    <row r="7064" spans="2:7" x14ac:dyDescent="0.35">
      <c r="B7064" s="191">
        <v>37921</v>
      </c>
      <c r="C7064" s="72">
        <v>17.649999999999999</v>
      </c>
      <c r="D7064" s="192">
        <f t="shared" si="222"/>
        <v>-0.9100820214988028</v>
      </c>
      <c r="E7064">
        <v>-2.6475455046883645E-2</v>
      </c>
      <c r="F7064">
        <v>7061</v>
      </c>
      <c r="G7064">
        <f t="shared" ca="1" si="223"/>
        <v>1.7998778575463135E-2</v>
      </c>
    </row>
    <row r="7065" spans="2:7" x14ac:dyDescent="0.35">
      <c r="B7065" s="191">
        <v>43413</v>
      </c>
      <c r="C7065" s="72">
        <v>196.29</v>
      </c>
      <c r="D7065" s="192">
        <f t="shared" si="222"/>
        <v>0.77445308262520318</v>
      </c>
      <c r="E7065">
        <v>-2.6484154143728622E-2</v>
      </c>
      <c r="F7065">
        <v>7062</v>
      </c>
      <c r="G7065">
        <f t="shared" ca="1" si="223"/>
        <v>2.794041392772862E-2</v>
      </c>
    </row>
    <row r="7066" spans="2:7" x14ac:dyDescent="0.35">
      <c r="B7066" s="191">
        <v>41367</v>
      </c>
      <c r="C7066" s="72">
        <v>110.62</v>
      </c>
      <c r="D7066" s="192">
        <f t="shared" si="222"/>
        <v>8.7120280948200168</v>
      </c>
      <c r="E7066">
        <v>-2.6489483411070935E-2</v>
      </c>
      <c r="F7066">
        <v>7063</v>
      </c>
      <c r="G7066">
        <f t="shared" ca="1" si="223"/>
        <v>4.188837664876633E-2</v>
      </c>
    </row>
    <row r="7067" spans="2:7" x14ac:dyDescent="0.35">
      <c r="B7067" s="191">
        <v>37071</v>
      </c>
      <c r="C7067" s="72">
        <v>11.39</v>
      </c>
      <c r="D7067" s="192">
        <f t="shared" si="222"/>
        <v>-0.74945006599208086</v>
      </c>
      <c r="E7067">
        <v>-2.6495726495726402E-2</v>
      </c>
      <c r="F7067">
        <v>7064</v>
      </c>
      <c r="G7067">
        <f t="shared" ca="1" si="223"/>
        <v>-1.2068560166851915E-2</v>
      </c>
    </row>
    <row r="7068" spans="2:7" x14ac:dyDescent="0.35">
      <c r="B7068" s="191">
        <v>39808</v>
      </c>
      <c r="C7068" s="72">
        <v>45.46</v>
      </c>
      <c r="D7068" s="192">
        <f t="shared" si="222"/>
        <v>-0.19964788732394356</v>
      </c>
      <c r="E7068">
        <v>-2.6552462526766685E-2</v>
      </c>
      <c r="F7068">
        <v>7065</v>
      </c>
      <c r="G7068">
        <f t="shared" ca="1" si="223"/>
        <v>2.7753976333438992E-3</v>
      </c>
    </row>
    <row r="7069" spans="2:7" x14ac:dyDescent="0.35">
      <c r="B7069" s="191">
        <v>39199</v>
      </c>
      <c r="C7069" s="72">
        <v>56.8</v>
      </c>
      <c r="D7069" s="192">
        <f t="shared" si="222"/>
        <v>-0.88168885000729036</v>
      </c>
      <c r="E7069">
        <v>-2.65638389031706E-2</v>
      </c>
      <c r="F7069">
        <v>7066</v>
      </c>
      <c r="G7069">
        <f t="shared" ca="1" si="223"/>
        <v>1.6728928595451671E-2</v>
      </c>
    </row>
    <row r="7070" spans="2:7" x14ac:dyDescent="0.35">
      <c r="B7070" s="191">
        <v>44103</v>
      </c>
      <c r="C7070" s="72">
        <v>480.09</v>
      </c>
      <c r="D7070" s="192">
        <f t="shared" si="222"/>
        <v>1.4342865835107999</v>
      </c>
      <c r="E7070">
        <v>-2.6581508515815089E-2</v>
      </c>
      <c r="F7070">
        <v>7067</v>
      </c>
      <c r="G7070">
        <f t="shared" ca="1" si="223"/>
        <v>8.2431973113454467E-3</v>
      </c>
    </row>
    <row r="7071" spans="2:7" x14ac:dyDescent="0.35">
      <c r="B7071" s="191">
        <v>43486</v>
      </c>
      <c r="C7071" s="72">
        <v>197.22</v>
      </c>
      <c r="D7071" s="192">
        <f t="shared" si="222"/>
        <v>2.8512009373169303</v>
      </c>
      <c r="E7071">
        <v>-2.6602833028972039E-2</v>
      </c>
      <c r="F7071">
        <v>7068</v>
      </c>
      <c r="G7071">
        <f t="shared" ca="1" si="223"/>
        <v>7.0403499678579496E-3</v>
      </c>
    </row>
    <row r="7072" spans="2:7" x14ac:dyDescent="0.35">
      <c r="B7072" s="191">
        <v>38917</v>
      </c>
      <c r="C7072" s="72">
        <v>51.21</v>
      </c>
      <c r="D7072" s="192">
        <f t="shared" si="222"/>
        <v>-0.15088708340242085</v>
      </c>
      <c r="E7072">
        <v>-2.6610910473294003E-2</v>
      </c>
      <c r="F7072">
        <v>7069</v>
      </c>
      <c r="G7072">
        <f t="shared" ca="1" si="223"/>
        <v>-9.0909468808394508E-3</v>
      </c>
    </row>
    <row r="7073" spans="2:7" x14ac:dyDescent="0.35">
      <c r="B7073" s="191">
        <v>39498</v>
      </c>
      <c r="C7073" s="72">
        <v>60.31</v>
      </c>
      <c r="D7073" s="192">
        <f t="shared" si="222"/>
        <v>4.8954056695992181</v>
      </c>
      <c r="E7073">
        <v>-2.6630083925112902E-2</v>
      </c>
      <c r="F7073">
        <v>7070</v>
      </c>
      <c r="G7073">
        <f t="shared" ca="1" si="223"/>
        <v>3.6942802726818713E-2</v>
      </c>
    </row>
    <row r="7074" spans="2:7" x14ac:dyDescent="0.35">
      <c r="B7074" s="191">
        <v>37103</v>
      </c>
      <c r="C7074" s="72">
        <v>10.23</v>
      </c>
      <c r="D7074" s="192">
        <f t="shared" si="222"/>
        <v>-0.91757312061880592</v>
      </c>
      <c r="E7074">
        <v>-2.6641294005708804E-2</v>
      </c>
      <c r="F7074">
        <v>7071</v>
      </c>
      <c r="G7074">
        <f t="shared" ca="1" si="223"/>
        <v>-3.764484090892023E-2</v>
      </c>
    </row>
    <row r="7075" spans="2:7" x14ac:dyDescent="0.35">
      <c r="B7075" s="191">
        <v>41663</v>
      </c>
      <c r="C7075" s="72">
        <v>124.11</v>
      </c>
      <c r="D7075" s="192">
        <f t="shared" si="222"/>
        <v>4.8137826197111711E-2</v>
      </c>
      <c r="E7075">
        <v>-2.6664575327425388E-2</v>
      </c>
      <c r="F7075">
        <v>7072</v>
      </c>
      <c r="G7075">
        <f t="shared" ca="1" si="223"/>
        <v>-9.3414734165725398E-3</v>
      </c>
    </row>
    <row r="7076" spans="2:7" x14ac:dyDescent="0.35">
      <c r="B7076" s="191">
        <v>42677</v>
      </c>
      <c r="C7076" s="72">
        <v>118.41</v>
      </c>
      <c r="D7076" s="192">
        <f t="shared" si="222"/>
        <v>3.5788863109048723</v>
      </c>
      <c r="E7076">
        <v>-2.6713792536577352E-2</v>
      </c>
      <c r="F7076">
        <v>7073</v>
      </c>
      <c r="G7076">
        <f t="shared" ca="1" si="223"/>
        <v>-5.1113362333158725E-2</v>
      </c>
    </row>
    <row r="7077" spans="2:7" x14ac:dyDescent="0.35">
      <c r="B7077" s="191">
        <v>36203</v>
      </c>
      <c r="C7077" s="72">
        <v>25.86</v>
      </c>
      <c r="D7077" s="192">
        <f t="shared" si="222"/>
        <v>0.47940503432494275</v>
      </c>
      <c r="E7077">
        <v>-2.6721866767030478E-2</v>
      </c>
      <c r="F7077">
        <v>7074</v>
      </c>
      <c r="G7077">
        <f t="shared" ca="1" si="223"/>
        <v>3.8891549593040468E-2</v>
      </c>
    </row>
    <row r="7078" spans="2:7" x14ac:dyDescent="0.35">
      <c r="B7078" s="191">
        <v>36017</v>
      </c>
      <c r="C7078" s="72">
        <v>17.48</v>
      </c>
      <c r="D7078" s="192">
        <f t="shared" si="222"/>
        <v>-0.98161258086572345</v>
      </c>
      <c r="E7078">
        <v>-2.6726057906458767E-2</v>
      </c>
      <c r="F7078">
        <v>7075</v>
      </c>
      <c r="G7078">
        <f t="shared" ca="1" si="223"/>
        <v>3.83392161053017E-2</v>
      </c>
    </row>
    <row r="7079" spans="2:7" x14ac:dyDescent="0.35">
      <c r="B7079" s="191">
        <v>45684</v>
      </c>
      <c r="C7079" s="72">
        <v>950.65</v>
      </c>
      <c r="D7079" s="192">
        <f t="shared" si="222"/>
        <v>3.0629540986409092</v>
      </c>
      <c r="E7079">
        <v>-2.6751161981203531E-2</v>
      </c>
      <c r="F7079">
        <v>7076</v>
      </c>
      <c r="G7079">
        <f t="shared" ca="1" si="223"/>
        <v>-2.2424305665415274E-2</v>
      </c>
    </row>
    <row r="7080" spans="2:7" x14ac:dyDescent="0.35">
      <c r="B7080" s="191">
        <v>43630</v>
      </c>
      <c r="C7080" s="72">
        <v>233.98</v>
      </c>
      <c r="D7080" s="192">
        <f t="shared" si="222"/>
        <v>9.0636559139784936</v>
      </c>
      <c r="E7080">
        <v>-2.6786457033524669E-2</v>
      </c>
      <c r="F7080">
        <v>7077</v>
      </c>
      <c r="G7080">
        <f t="shared" ca="1" si="223"/>
        <v>-7.9107552750459591E-4</v>
      </c>
    </row>
    <row r="7081" spans="2:7" x14ac:dyDescent="0.35">
      <c r="B7081" s="191">
        <v>36271</v>
      </c>
      <c r="C7081" s="72">
        <v>23.25</v>
      </c>
      <c r="D7081" s="192">
        <f t="shared" si="222"/>
        <v>-0.96966890181856136</v>
      </c>
      <c r="E7081">
        <v>-2.6789451653411511E-2</v>
      </c>
      <c r="F7081">
        <v>7078</v>
      </c>
      <c r="G7081">
        <f t="shared" ca="1" si="223"/>
        <v>4.244994693292082E-4</v>
      </c>
    </row>
    <row r="7082" spans="2:7" x14ac:dyDescent="0.35">
      <c r="B7082" s="191">
        <v>44524</v>
      </c>
      <c r="C7082" s="72">
        <v>766.54</v>
      </c>
      <c r="D7082" s="192">
        <f t="shared" si="222"/>
        <v>26.80340950308306</v>
      </c>
      <c r="E7082">
        <v>-2.6801244207452557E-2</v>
      </c>
      <c r="F7082">
        <v>7079</v>
      </c>
      <c r="G7082">
        <f t="shared" ca="1" si="223"/>
        <v>-9.1639509758124806E-4</v>
      </c>
    </row>
    <row r="7083" spans="2:7" x14ac:dyDescent="0.35">
      <c r="B7083" s="191">
        <v>36251</v>
      </c>
      <c r="C7083" s="72">
        <v>27.57</v>
      </c>
      <c r="D7083" s="192">
        <f t="shared" si="222"/>
        <v>1.0543964232488823</v>
      </c>
      <c r="E7083">
        <v>-2.6826685492410851E-2</v>
      </c>
      <c r="F7083">
        <v>7080</v>
      </c>
      <c r="G7083">
        <f t="shared" ca="1" si="223"/>
        <v>-2.575897440626591E-2</v>
      </c>
    </row>
    <row r="7084" spans="2:7" x14ac:dyDescent="0.35">
      <c r="B7084" s="191">
        <v>37000</v>
      </c>
      <c r="C7084" s="72">
        <v>13.42</v>
      </c>
      <c r="D7084" s="192">
        <f t="shared" si="222"/>
        <v>-0.8051684088269454</v>
      </c>
      <c r="E7084">
        <v>-2.6831036983321233E-2</v>
      </c>
      <c r="F7084">
        <v>7081</v>
      </c>
      <c r="G7084">
        <f t="shared" ca="1" si="223"/>
        <v>-1.5032496116707957E-2</v>
      </c>
    </row>
    <row r="7085" spans="2:7" x14ac:dyDescent="0.35">
      <c r="B7085" s="191">
        <v>40031</v>
      </c>
      <c r="C7085" s="72">
        <v>68.88</v>
      </c>
      <c r="D7085" s="192">
        <f t="shared" si="222"/>
        <v>4.4321766561514195</v>
      </c>
      <c r="E7085">
        <v>-2.6843741169822022E-2</v>
      </c>
      <c r="F7085">
        <v>7082</v>
      </c>
      <c r="G7085">
        <f t="shared" ca="1" si="223"/>
        <v>-1.10967386078329E-2</v>
      </c>
    </row>
    <row r="7086" spans="2:7" x14ac:dyDescent="0.35">
      <c r="B7086" s="191">
        <v>36991</v>
      </c>
      <c r="C7086" s="72">
        <v>12.68</v>
      </c>
      <c r="D7086" s="192">
        <f t="shared" si="222"/>
        <v>-0.97503199763709758</v>
      </c>
      <c r="E7086">
        <v>-2.6861089792785897E-2</v>
      </c>
      <c r="F7086">
        <v>7083</v>
      </c>
      <c r="G7086">
        <f t="shared" ca="1" si="223"/>
        <v>2.4951302440477901E-3</v>
      </c>
    </row>
    <row r="7087" spans="2:7" x14ac:dyDescent="0.35">
      <c r="B7087" s="191">
        <v>44074</v>
      </c>
      <c r="C7087" s="72">
        <v>507.85</v>
      </c>
      <c r="D7087" s="192">
        <f t="shared" si="222"/>
        <v>3.3417115499700785</v>
      </c>
      <c r="E7087">
        <v>-2.6864928047214742E-2</v>
      </c>
      <c r="F7087">
        <v>7084</v>
      </c>
      <c r="G7087">
        <f t="shared" ca="1" si="223"/>
        <v>4.5145557064786637E-3</v>
      </c>
    </row>
    <row r="7088" spans="2:7" x14ac:dyDescent="0.35">
      <c r="B7088" s="191">
        <v>41701</v>
      </c>
      <c r="C7088" s="72">
        <v>116.97</v>
      </c>
      <c r="D7088" s="192">
        <f t="shared" si="222"/>
        <v>-0.88972584659476583</v>
      </c>
      <c r="E7088">
        <v>-2.6871880199667242E-2</v>
      </c>
      <c r="F7088">
        <v>7085</v>
      </c>
      <c r="G7088">
        <f t="shared" ca="1" si="223"/>
        <v>1.6041130777664728E-2</v>
      </c>
    </row>
    <row r="7089" spans="2:7" x14ac:dyDescent="0.35">
      <c r="B7089" s="191">
        <v>45421</v>
      </c>
      <c r="C7089" s="72">
        <v>1060.72</v>
      </c>
      <c r="D7089" s="192">
        <f t="shared" si="222"/>
        <v>30.872596153846153</v>
      </c>
      <c r="E7089">
        <v>-2.6898095482734474E-2</v>
      </c>
      <c r="F7089">
        <v>7086</v>
      </c>
      <c r="G7089">
        <f t="shared" ca="1" si="223"/>
        <v>1.1010439608293256E-2</v>
      </c>
    </row>
    <row r="7090" spans="2:7" x14ac:dyDescent="0.35">
      <c r="B7090" s="191">
        <v>36430</v>
      </c>
      <c r="C7090" s="72">
        <v>33.28</v>
      </c>
      <c r="D7090" s="192">
        <f t="shared" si="222"/>
        <v>-0.45868575146389068</v>
      </c>
      <c r="E7090">
        <v>-2.6900584795321647E-2</v>
      </c>
      <c r="F7090">
        <v>7087</v>
      </c>
      <c r="G7090">
        <f t="shared" ca="1" si="223"/>
        <v>2.0258578785211902E-2</v>
      </c>
    </row>
    <row r="7091" spans="2:7" x14ac:dyDescent="0.35">
      <c r="B7091" s="191">
        <v>39506</v>
      </c>
      <c r="C7091" s="72">
        <v>61.48</v>
      </c>
      <c r="D7091" s="192">
        <f t="shared" si="222"/>
        <v>4.3137424373379423</v>
      </c>
      <c r="E7091">
        <v>-2.69072491294714E-2</v>
      </c>
      <c r="F7091">
        <v>7088</v>
      </c>
      <c r="G7091">
        <f t="shared" ca="1" si="223"/>
        <v>7.3909317598827032E-2</v>
      </c>
    </row>
    <row r="7092" spans="2:7" x14ac:dyDescent="0.35">
      <c r="B7092" s="191">
        <v>37462</v>
      </c>
      <c r="C7092" s="72">
        <v>11.57</v>
      </c>
      <c r="D7092" s="192">
        <f t="shared" si="222"/>
        <v>-0.7865313653136532</v>
      </c>
      <c r="E7092">
        <v>-2.691337258200166E-2</v>
      </c>
      <c r="F7092">
        <v>7089</v>
      </c>
      <c r="G7092">
        <f t="shared" ca="1" si="223"/>
        <v>-3.7794781683625635E-2</v>
      </c>
    </row>
    <row r="7093" spans="2:7" x14ac:dyDescent="0.35">
      <c r="B7093" s="191">
        <v>38644</v>
      </c>
      <c r="C7093" s="72">
        <v>54.2</v>
      </c>
      <c r="D7093" s="192">
        <f t="shared" si="222"/>
        <v>-0.92828885566478347</v>
      </c>
      <c r="E7093">
        <v>-2.6929982046678624E-2</v>
      </c>
      <c r="F7093">
        <v>7090</v>
      </c>
      <c r="G7093">
        <f t="shared" ca="1" si="223"/>
        <v>2.2908702026332188E-3</v>
      </c>
    </row>
    <row r="7094" spans="2:7" x14ac:dyDescent="0.35">
      <c r="B7094" s="191">
        <v>44827</v>
      </c>
      <c r="C7094" s="72">
        <v>755.81</v>
      </c>
      <c r="D7094" s="192">
        <f t="shared" si="222"/>
        <v>4.4017295597484276</v>
      </c>
      <c r="E7094">
        <v>-2.6958480849694322E-2</v>
      </c>
      <c r="F7094">
        <v>7091</v>
      </c>
      <c r="G7094">
        <f t="shared" ca="1" si="223"/>
        <v>2.1727720986356197E-2</v>
      </c>
    </row>
    <row r="7095" spans="2:7" x14ac:dyDescent="0.35">
      <c r="B7095" s="191">
        <v>41907</v>
      </c>
      <c r="C7095" s="72">
        <v>139.91999999999999</v>
      </c>
      <c r="D7095" s="192">
        <f t="shared" si="222"/>
        <v>3.5164622336991602</v>
      </c>
      <c r="E7095">
        <v>-2.6981919332406235E-2</v>
      </c>
      <c r="F7095">
        <v>7092</v>
      </c>
      <c r="G7095">
        <f t="shared" ca="1" si="223"/>
        <v>5.1409741154952232E-3</v>
      </c>
    </row>
    <row r="7096" spans="2:7" x14ac:dyDescent="0.35">
      <c r="B7096" s="191">
        <v>36467</v>
      </c>
      <c r="C7096" s="72">
        <v>30.98</v>
      </c>
      <c r="D7096" s="192">
        <f t="shared" si="222"/>
        <v>0.22887742959143198</v>
      </c>
      <c r="E7096">
        <v>-2.7010050251256246E-2</v>
      </c>
      <c r="F7096">
        <v>7093</v>
      </c>
      <c r="G7096">
        <f t="shared" ca="1" si="223"/>
        <v>-2.9725043574423415E-2</v>
      </c>
    </row>
    <row r="7097" spans="2:7" x14ac:dyDescent="0.35">
      <c r="B7097" s="191">
        <v>38056</v>
      </c>
      <c r="C7097" s="72">
        <v>25.21</v>
      </c>
      <c r="D7097" s="192">
        <f t="shared" si="222"/>
        <v>-0.87543235497578809</v>
      </c>
      <c r="E7097">
        <v>-2.7016595908915475E-2</v>
      </c>
      <c r="F7097">
        <v>7094</v>
      </c>
      <c r="G7097">
        <f t="shared" ca="1" si="223"/>
        <v>-5.2419654582483719E-3</v>
      </c>
    </row>
    <row r="7098" spans="2:7" x14ac:dyDescent="0.35">
      <c r="B7098" s="191">
        <v>43354</v>
      </c>
      <c r="C7098" s="72">
        <v>202.38</v>
      </c>
      <c r="D7098" s="192">
        <f t="shared" si="222"/>
        <v>2.4342440183268286</v>
      </c>
      <c r="E7098">
        <v>-2.701923076923074E-2</v>
      </c>
      <c r="F7098">
        <v>7095</v>
      </c>
      <c r="G7098">
        <f t="shared" ca="1" si="223"/>
        <v>1.3831542972246124E-2</v>
      </c>
    </row>
    <row r="7099" spans="2:7" x14ac:dyDescent="0.35">
      <c r="B7099" s="191">
        <v>38960</v>
      </c>
      <c r="C7099" s="72">
        <v>58.93</v>
      </c>
      <c r="D7099" s="192">
        <f t="shared" si="222"/>
        <v>0.59485791610284156</v>
      </c>
      <c r="E7099">
        <v>-2.7076110285619959E-2</v>
      </c>
      <c r="F7099">
        <v>7096</v>
      </c>
      <c r="G7099">
        <f t="shared" ca="1" si="223"/>
        <v>-1.2737190838816592E-2</v>
      </c>
    </row>
    <row r="7100" spans="2:7" x14ac:dyDescent="0.35">
      <c r="B7100" s="191">
        <v>36455</v>
      </c>
      <c r="C7100" s="72">
        <v>36.950000000000003</v>
      </c>
      <c r="D7100" s="192">
        <f t="shared" si="222"/>
        <v>-0.46681096681096679</v>
      </c>
      <c r="E7100">
        <v>-2.7119536598209426E-2</v>
      </c>
      <c r="F7100">
        <v>7097</v>
      </c>
      <c r="G7100">
        <f t="shared" ca="1" si="223"/>
        <v>-2.8263731188167277E-2</v>
      </c>
    </row>
    <row r="7101" spans="2:7" x14ac:dyDescent="0.35">
      <c r="B7101" s="191">
        <v>39588</v>
      </c>
      <c r="C7101" s="72">
        <v>69.3</v>
      </c>
      <c r="D7101" s="192">
        <f t="shared" si="222"/>
        <v>-0.48194662480376771</v>
      </c>
      <c r="E7101">
        <v>-2.723189219539579E-2</v>
      </c>
      <c r="F7101">
        <v>7098</v>
      </c>
      <c r="G7101">
        <f t="shared" ca="1" si="223"/>
        <v>-1.797012617796491E-2</v>
      </c>
    </row>
    <row r="7102" spans="2:7" x14ac:dyDescent="0.35">
      <c r="B7102" s="191">
        <v>42114</v>
      </c>
      <c r="C7102" s="72">
        <v>133.77000000000001</v>
      </c>
      <c r="D7102" s="192">
        <f t="shared" si="222"/>
        <v>-0.83902333361412285</v>
      </c>
      <c r="E7102">
        <v>-2.7268760907504408E-2</v>
      </c>
      <c r="F7102">
        <v>7099</v>
      </c>
      <c r="G7102">
        <f t="shared" ca="1" si="223"/>
        <v>3.1329769157075263E-3</v>
      </c>
    </row>
    <row r="7103" spans="2:7" x14ac:dyDescent="0.35">
      <c r="B7103" s="191">
        <v>45134</v>
      </c>
      <c r="C7103" s="72">
        <v>830.99</v>
      </c>
      <c r="D7103" s="192">
        <f t="shared" si="222"/>
        <v>0.1675963524469235</v>
      </c>
      <c r="E7103">
        <v>-2.7285496898045158E-2</v>
      </c>
      <c r="F7103">
        <v>7100</v>
      </c>
      <c r="G7103">
        <f t="shared" ca="1" si="223"/>
        <v>-2.1612269237992896E-2</v>
      </c>
    </row>
    <row r="7104" spans="2:7" x14ac:dyDescent="0.35">
      <c r="B7104" s="191">
        <v>44725</v>
      </c>
      <c r="C7104" s="72">
        <v>711.71</v>
      </c>
      <c r="D7104" s="192">
        <f t="shared" si="222"/>
        <v>20.475859987929994</v>
      </c>
      <c r="E7104">
        <v>-2.729335228515184E-2</v>
      </c>
      <c r="F7104">
        <v>7101</v>
      </c>
      <c r="G7104">
        <f t="shared" ca="1" si="223"/>
        <v>-3.903789639876587E-2</v>
      </c>
    </row>
    <row r="7105" spans="2:7" x14ac:dyDescent="0.35">
      <c r="B7105" s="191">
        <v>38351</v>
      </c>
      <c r="C7105" s="72">
        <v>33.14</v>
      </c>
      <c r="D7105" s="192">
        <f t="shared" si="222"/>
        <v>1.1631853785900783</v>
      </c>
      <c r="E7105">
        <v>-2.7296742001761021E-2</v>
      </c>
      <c r="F7105">
        <v>7102</v>
      </c>
      <c r="G7105">
        <f t="shared" ca="1" si="223"/>
        <v>1.183013153756792E-2</v>
      </c>
    </row>
    <row r="7106" spans="2:7" x14ac:dyDescent="0.35">
      <c r="B7106" s="191">
        <v>36733</v>
      </c>
      <c r="C7106" s="72">
        <v>15.32</v>
      </c>
      <c r="D7106" s="192">
        <f t="shared" si="222"/>
        <v>-0.41881638846737479</v>
      </c>
      <c r="E7106">
        <v>-2.7301587301587271E-2</v>
      </c>
      <c r="F7106">
        <v>7103</v>
      </c>
      <c r="G7106">
        <f t="shared" ca="1" si="223"/>
        <v>1.8444131038639008E-2</v>
      </c>
    </row>
    <row r="7107" spans="2:7" x14ac:dyDescent="0.35">
      <c r="B7107" s="191">
        <v>35688</v>
      </c>
      <c r="C7107" s="72">
        <v>26.36</v>
      </c>
      <c r="D7107" s="192">
        <f t="shared" si="222"/>
        <v>-0.77562138236295541</v>
      </c>
      <c r="E7107">
        <v>-2.7306273062730702E-2</v>
      </c>
      <c r="F7107">
        <v>7104</v>
      </c>
      <c r="G7107">
        <f t="shared" ca="1" si="223"/>
        <v>-1.3090007258407473E-2</v>
      </c>
    </row>
    <row r="7108" spans="2:7" x14ac:dyDescent="0.35">
      <c r="B7108" s="191">
        <v>41417</v>
      </c>
      <c r="C7108" s="72">
        <v>117.48</v>
      </c>
      <c r="D7108" s="192">
        <f t="shared" ref="D7108:D7171" si="224">C7108/C7109-1</f>
        <v>1.2057829515583931</v>
      </c>
      <c r="E7108">
        <v>-2.732240437158473E-2</v>
      </c>
      <c r="F7108">
        <v>7105</v>
      </c>
      <c r="G7108">
        <f t="shared" ca="1" si="223"/>
        <v>-1.589982938847246E-2</v>
      </c>
    </row>
    <row r="7109" spans="2:7" x14ac:dyDescent="0.35">
      <c r="B7109" s="191">
        <v>39637</v>
      </c>
      <c r="C7109" s="72">
        <v>53.26</v>
      </c>
      <c r="D7109" s="192">
        <f t="shared" si="224"/>
        <v>2.4947506561679789</v>
      </c>
      <c r="E7109">
        <v>-2.7392257121986896E-2</v>
      </c>
      <c r="F7109">
        <v>7106</v>
      </c>
      <c r="G7109">
        <f t="shared" ref="G7109:G7172" ca="1" si="225">_xlfn.NORM.INV(RAND(),M$5,M$6)</f>
        <v>1.5289079336902338E-3</v>
      </c>
    </row>
    <row r="7110" spans="2:7" x14ac:dyDescent="0.35">
      <c r="B7110" s="191">
        <v>37852</v>
      </c>
      <c r="C7110" s="72">
        <v>15.24</v>
      </c>
      <c r="D7110" s="192">
        <f t="shared" si="224"/>
        <v>0.43367826904985884</v>
      </c>
      <c r="E7110">
        <v>-2.7440970006381571E-2</v>
      </c>
      <c r="F7110">
        <v>7107</v>
      </c>
      <c r="G7110">
        <f t="shared" ca="1" si="225"/>
        <v>-4.7176646434163395E-2</v>
      </c>
    </row>
    <row r="7111" spans="2:7" x14ac:dyDescent="0.35">
      <c r="B7111" s="191">
        <v>37406</v>
      </c>
      <c r="C7111" s="72">
        <v>10.63</v>
      </c>
      <c r="D7111" s="192">
        <f t="shared" si="224"/>
        <v>-0.94693490415335457</v>
      </c>
      <c r="E7111">
        <v>-2.7447392497712664E-2</v>
      </c>
      <c r="F7111">
        <v>7108</v>
      </c>
      <c r="G7111">
        <f t="shared" ca="1" si="225"/>
        <v>2.2633075750992718E-2</v>
      </c>
    </row>
    <row r="7112" spans="2:7" x14ac:dyDescent="0.35">
      <c r="B7112" s="191">
        <v>43410</v>
      </c>
      <c r="C7112" s="72">
        <v>200.32</v>
      </c>
      <c r="D7112" s="192">
        <f t="shared" si="224"/>
        <v>0.65157886058207581</v>
      </c>
      <c r="E7112">
        <v>-2.7478395960772839E-2</v>
      </c>
      <c r="F7112">
        <v>7109</v>
      </c>
      <c r="G7112">
        <f t="shared" ca="1" si="225"/>
        <v>-3.2289975579303264E-2</v>
      </c>
    </row>
    <row r="7113" spans="2:7" x14ac:dyDescent="0.35">
      <c r="B7113" s="191">
        <v>41410</v>
      </c>
      <c r="C7113" s="72">
        <v>121.29</v>
      </c>
      <c r="D7113" s="192">
        <f t="shared" si="224"/>
        <v>0.99522947853265342</v>
      </c>
      <c r="E7113">
        <v>-2.750160359204612E-2</v>
      </c>
      <c r="F7113">
        <v>7110</v>
      </c>
      <c r="G7113">
        <f t="shared" ca="1" si="225"/>
        <v>1.1141769791151212E-2</v>
      </c>
    </row>
    <row r="7114" spans="2:7" x14ac:dyDescent="0.35">
      <c r="B7114" s="191">
        <v>38820</v>
      </c>
      <c r="C7114" s="72">
        <v>60.79</v>
      </c>
      <c r="D7114" s="192">
        <f t="shared" si="224"/>
        <v>-0.51239271677227882</v>
      </c>
      <c r="E7114">
        <v>-2.7515597504399247E-2</v>
      </c>
      <c r="F7114">
        <v>7111</v>
      </c>
      <c r="G7114">
        <f t="shared" ca="1" si="225"/>
        <v>-9.9804774101789435E-4</v>
      </c>
    </row>
    <row r="7115" spans="2:7" x14ac:dyDescent="0.35">
      <c r="B7115" s="191">
        <v>41540</v>
      </c>
      <c r="C7115" s="72">
        <v>124.67</v>
      </c>
      <c r="D7115" s="192">
        <f t="shared" si="224"/>
        <v>1.2491430633231104</v>
      </c>
      <c r="E7115">
        <v>-2.7535101404056017E-2</v>
      </c>
      <c r="F7115">
        <v>7112</v>
      </c>
      <c r="G7115">
        <f t="shared" ca="1" si="225"/>
        <v>1.7524341683073246E-2</v>
      </c>
    </row>
    <row r="7116" spans="2:7" x14ac:dyDescent="0.35">
      <c r="B7116" s="191">
        <v>39989</v>
      </c>
      <c r="C7116" s="72">
        <v>55.43</v>
      </c>
      <c r="D7116" s="192">
        <f t="shared" si="224"/>
        <v>1.6183278223901745</v>
      </c>
      <c r="E7116">
        <v>-2.7543859649122759E-2</v>
      </c>
      <c r="F7116">
        <v>7113</v>
      </c>
      <c r="G7116">
        <f t="shared" ca="1" si="225"/>
        <v>1.5866070246337936E-2</v>
      </c>
    </row>
    <row r="7117" spans="2:7" x14ac:dyDescent="0.35">
      <c r="B7117" s="191">
        <v>35766</v>
      </c>
      <c r="C7117" s="72">
        <v>21.17</v>
      </c>
      <c r="D7117" s="192">
        <f t="shared" si="224"/>
        <v>-0.26747404844290645</v>
      </c>
      <c r="E7117">
        <v>-2.7560863573725225E-2</v>
      </c>
      <c r="F7117">
        <v>7114</v>
      </c>
      <c r="G7117">
        <f t="shared" ca="1" si="225"/>
        <v>-2.2099540690067032E-3</v>
      </c>
    </row>
    <row r="7118" spans="2:7" x14ac:dyDescent="0.35">
      <c r="B7118" s="191">
        <v>36556</v>
      </c>
      <c r="C7118" s="72">
        <v>28.9</v>
      </c>
      <c r="D7118" s="192">
        <f t="shared" si="224"/>
        <v>0.64111300397501414</v>
      </c>
      <c r="E7118">
        <v>-2.7590847913862682E-2</v>
      </c>
      <c r="F7118">
        <v>7115</v>
      </c>
      <c r="G7118">
        <f t="shared" ca="1" si="225"/>
        <v>2.8306615734231721E-2</v>
      </c>
    </row>
    <row r="7119" spans="2:7" x14ac:dyDescent="0.35">
      <c r="B7119" s="191">
        <v>35114</v>
      </c>
      <c r="C7119" s="72">
        <v>17.61</v>
      </c>
      <c r="D7119" s="192">
        <f t="shared" si="224"/>
        <v>-0.7852700890135349</v>
      </c>
      <c r="E7119">
        <v>-2.7609055770292712E-2</v>
      </c>
      <c r="F7119">
        <v>7116</v>
      </c>
      <c r="G7119">
        <f t="shared" ca="1" si="225"/>
        <v>-8.5256054998783717E-3</v>
      </c>
    </row>
    <row r="7120" spans="2:7" x14ac:dyDescent="0.35">
      <c r="B7120" s="191">
        <v>40651</v>
      </c>
      <c r="C7120" s="72">
        <v>82.01</v>
      </c>
      <c r="D7120" s="192">
        <f t="shared" si="224"/>
        <v>3.8584123222748818</v>
      </c>
      <c r="E7120">
        <v>-2.7626274602798206E-2</v>
      </c>
      <c r="F7120">
        <v>7117</v>
      </c>
      <c r="G7120">
        <f t="shared" ca="1" si="225"/>
        <v>-1.9377335809641273E-2</v>
      </c>
    </row>
    <row r="7121" spans="2:7" x14ac:dyDescent="0.35">
      <c r="B7121" s="191">
        <v>37879</v>
      </c>
      <c r="C7121" s="72">
        <v>16.88</v>
      </c>
      <c r="D7121" s="192">
        <f t="shared" si="224"/>
        <v>-0.42152159013022616</v>
      </c>
      <c r="E7121">
        <v>-2.7649769585253448E-2</v>
      </c>
      <c r="F7121">
        <v>7118</v>
      </c>
      <c r="G7121">
        <f t="shared" ca="1" si="225"/>
        <v>-2.0301605758168587E-2</v>
      </c>
    </row>
    <row r="7122" spans="2:7" x14ac:dyDescent="0.35">
      <c r="B7122" s="191">
        <v>36503</v>
      </c>
      <c r="C7122" s="72">
        <v>29.18</v>
      </c>
      <c r="D7122" s="192">
        <f t="shared" si="224"/>
        <v>-0.16004605641911351</v>
      </c>
      <c r="E7122">
        <v>-2.7657447517494216E-2</v>
      </c>
      <c r="F7122">
        <v>7119</v>
      </c>
      <c r="G7122">
        <f t="shared" ca="1" si="225"/>
        <v>2.7267754188214196E-2</v>
      </c>
    </row>
    <row r="7123" spans="2:7" x14ac:dyDescent="0.35">
      <c r="B7123" s="191">
        <v>38357</v>
      </c>
      <c r="C7123" s="72">
        <v>34.74</v>
      </c>
      <c r="D7123" s="192">
        <f t="shared" si="224"/>
        <v>-0.86033047883246894</v>
      </c>
      <c r="E7123">
        <v>-2.7707808564231606E-2</v>
      </c>
      <c r="F7123">
        <v>7120</v>
      </c>
      <c r="G7123">
        <f t="shared" ca="1" si="225"/>
        <v>-2.1792541122219372E-2</v>
      </c>
    </row>
    <row r="7124" spans="2:7" x14ac:dyDescent="0.35">
      <c r="B7124" s="191">
        <v>43150</v>
      </c>
      <c r="C7124" s="72">
        <v>248.73</v>
      </c>
      <c r="D7124" s="192">
        <f t="shared" si="224"/>
        <v>2.5507494646680944</v>
      </c>
      <c r="E7124">
        <v>-2.7752804596802627E-2</v>
      </c>
      <c r="F7124">
        <v>7121</v>
      </c>
      <c r="G7124">
        <f t="shared" ca="1" si="225"/>
        <v>1.5475942551935178E-2</v>
      </c>
    </row>
    <row r="7125" spans="2:7" x14ac:dyDescent="0.35">
      <c r="B7125" s="191">
        <v>40689</v>
      </c>
      <c r="C7125" s="72">
        <v>70.05</v>
      </c>
      <c r="D7125" s="192">
        <f t="shared" si="224"/>
        <v>1.8580171358629127</v>
      </c>
      <c r="E7125">
        <v>-2.7758501040943795E-2</v>
      </c>
      <c r="F7125">
        <v>7122</v>
      </c>
      <c r="G7125">
        <f t="shared" ca="1" si="225"/>
        <v>6.4611416799829078E-4</v>
      </c>
    </row>
    <row r="7126" spans="2:7" x14ac:dyDescent="0.35">
      <c r="B7126" s="191">
        <v>38043</v>
      </c>
      <c r="C7126" s="72">
        <v>24.51</v>
      </c>
      <c r="D7126" s="192">
        <f t="shared" si="224"/>
        <v>0.55619047619047635</v>
      </c>
      <c r="E7126">
        <v>-2.776675922253069E-2</v>
      </c>
      <c r="F7126">
        <v>7123</v>
      </c>
      <c r="G7126">
        <f t="shared" ca="1" si="225"/>
        <v>4.9825900234138798E-2</v>
      </c>
    </row>
    <row r="7127" spans="2:7" x14ac:dyDescent="0.35">
      <c r="B7127" s="191">
        <v>35101</v>
      </c>
      <c r="C7127" s="72">
        <v>15.75</v>
      </c>
      <c r="D7127" s="192">
        <f t="shared" si="224"/>
        <v>-0.80314960629921262</v>
      </c>
      <c r="E7127">
        <v>-2.777777777777779E-2</v>
      </c>
      <c r="F7127">
        <v>7124</v>
      </c>
      <c r="G7127">
        <f t="shared" ca="1" si="225"/>
        <v>7.0881486805989226E-3</v>
      </c>
    </row>
    <row r="7128" spans="2:7" x14ac:dyDescent="0.35">
      <c r="B7128" s="191">
        <v>40675</v>
      </c>
      <c r="C7128" s="72">
        <v>80.010000000000005</v>
      </c>
      <c r="D7128" s="192">
        <f t="shared" si="224"/>
        <v>-1.1489992587101483E-2</v>
      </c>
      <c r="E7128">
        <v>-2.7825030376670612E-2</v>
      </c>
      <c r="F7128">
        <v>7125</v>
      </c>
      <c r="G7128">
        <f t="shared" ca="1" si="225"/>
        <v>-3.2505442998881549E-2</v>
      </c>
    </row>
    <row r="7129" spans="2:7" x14ac:dyDescent="0.35">
      <c r="B7129" s="191">
        <v>40296</v>
      </c>
      <c r="C7129" s="72">
        <v>80.94</v>
      </c>
      <c r="D7129" s="192">
        <f t="shared" si="224"/>
        <v>1.9812154696132596</v>
      </c>
      <c r="E7129">
        <v>-2.786452077828494E-2</v>
      </c>
      <c r="F7129">
        <v>7126</v>
      </c>
      <c r="G7129">
        <f t="shared" ca="1" si="225"/>
        <v>-2.187983232171355E-2</v>
      </c>
    </row>
    <row r="7130" spans="2:7" x14ac:dyDescent="0.35">
      <c r="B7130" s="191">
        <v>38002</v>
      </c>
      <c r="C7130" s="72">
        <v>27.15</v>
      </c>
      <c r="D7130" s="192">
        <f t="shared" si="224"/>
        <v>-0.5356593124679323</v>
      </c>
      <c r="E7130">
        <v>-2.7926960257787403E-2</v>
      </c>
      <c r="F7130">
        <v>7127</v>
      </c>
      <c r="G7130">
        <f t="shared" ca="1" si="225"/>
        <v>1.1880715067476198E-2</v>
      </c>
    </row>
    <row r="7131" spans="2:7" x14ac:dyDescent="0.35">
      <c r="B7131" s="191">
        <v>39392</v>
      </c>
      <c r="C7131" s="72">
        <v>58.47</v>
      </c>
      <c r="D7131" s="192">
        <f t="shared" si="224"/>
        <v>1.5083655083655083</v>
      </c>
      <c r="E7131">
        <v>-2.7930174563591037E-2</v>
      </c>
      <c r="F7131">
        <v>7128</v>
      </c>
      <c r="G7131">
        <f t="shared" ca="1" si="225"/>
        <v>-1.0783680050506421E-2</v>
      </c>
    </row>
    <row r="7132" spans="2:7" x14ac:dyDescent="0.35">
      <c r="B7132" s="191">
        <v>38120</v>
      </c>
      <c r="C7132" s="72">
        <v>23.31</v>
      </c>
      <c r="D7132" s="192">
        <f t="shared" si="224"/>
        <v>-0.80621830576107745</v>
      </c>
      <c r="E7132">
        <v>-2.7939949958298627E-2</v>
      </c>
      <c r="F7132">
        <v>7129</v>
      </c>
      <c r="G7132">
        <f t="shared" ca="1" si="225"/>
        <v>2.0447807311577994E-2</v>
      </c>
    </row>
    <row r="7133" spans="2:7" x14ac:dyDescent="0.35">
      <c r="B7133" s="191">
        <v>42382</v>
      </c>
      <c r="C7133" s="72">
        <v>120.29</v>
      </c>
      <c r="D7133" s="192">
        <f t="shared" si="224"/>
        <v>1.0474893617021279</v>
      </c>
      <c r="E7133">
        <v>-2.7959595959595962E-2</v>
      </c>
      <c r="F7133">
        <v>7130</v>
      </c>
      <c r="G7133">
        <f t="shared" ca="1" si="225"/>
        <v>-9.8595491030810389E-3</v>
      </c>
    </row>
    <row r="7134" spans="2:7" x14ac:dyDescent="0.35">
      <c r="B7134" s="191">
        <v>39981</v>
      </c>
      <c r="C7134" s="72">
        <v>58.75</v>
      </c>
      <c r="D7134" s="192">
        <f t="shared" si="224"/>
        <v>-0.92275733312297037</v>
      </c>
      <c r="E7134">
        <v>-2.7961614824619452E-2</v>
      </c>
      <c r="F7134">
        <v>7131</v>
      </c>
      <c r="G7134">
        <f t="shared" ca="1" si="225"/>
        <v>2.6628312926740515E-2</v>
      </c>
    </row>
    <row r="7135" spans="2:7" x14ac:dyDescent="0.35">
      <c r="B7135" s="191">
        <v>44676</v>
      </c>
      <c r="C7135" s="72">
        <v>760.59</v>
      </c>
      <c r="D7135" s="192">
        <f t="shared" si="224"/>
        <v>4.5388144480046613</v>
      </c>
      <c r="E7135">
        <v>-2.8012421566497525E-2</v>
      </c>
      <c r="F7135">
        <v>7132</v>
      </c>
      <c r="G7135">
        <f t="shared" ca="1" si="225"/>
        <v>-1.565763967042974E-2</v>
      </c>
    </row>
    <row r="7136" spans="2:7" x14ac:dyDescent="0.35">
      <c r="B7136" s="191">
        <v>41568</v>
      </c>
      <c r="C7136" s="72">
        <v>137.32</v>
      </c>
      <c r="D7136" s="192">
        <f t="shared" si="224"/>
        <v>4.2835706040784922</v>
      </c>
      <c r="E7136">
        <v>-2.8029445073612713E-2</v>
      </c>
      <c r="F7136">
        <v>7133</v>
      </c>
      <c r="G7136">
        <f t="shared" ca="1" si="225"/>
        <v>6.5794840450268677E-3</v>
      </c>
    </row>
    <row r="7137" spans="2:7" x14ac:dyDescent="0.35">
      <c r="B7137" s="191">
        <v>35661</v>
      </c>
      <c r="C7137" s="72">
        <v>25.99</v>
      </c>
      <c r="D7137" s="192">
        <f t="shared" si="224"/>
        <v>-0.50286916602907428</v>
      </c>
      <c r="E7137">
        <v>-2.8047868362004458E-2</v>
      </c>
      <c r="F7137">
        <v>7134</v>
      </c>
      <c r="G7137">
        <f t="shared" ca="1" si="225"/>
        <v>-4.2062894793314445E-3</v>
      </c>
    </row>
    <row r="7138" spans="2:7" x14ac:dyDescent="0.35">
      <c r="B7138" s="191">
        <v>39038</v>
      </c>
      <c r="C7138" s="72">
        <v>52.28</v>
      </c>
      <c r="D7138" s="192">
        <f t="shared" si="224"/>
        <v>0.61059765865680826</v>
      </c>
      <c r="E7138">
        <v>-2.807213236661088E-2</v>
      </c>
      <c r="F7138">
        <v>7135</v>
      </c>
      <c r="G7138">
        <f t="shared" ca="1" si="225"/>
        <v>2.0378588648675852E-2</v>
      </c>
    </row>
    <row r="7139" spans="2:7" x14ac:dyDescent="0.35">
      <c r="B7139" s="191">
        <v>36518</v>
      </c>
      <c r="C7139" s="72">
        <v>32.46</v>
      </c>
      <c r="D7139" s="192">
        <f t="shared" si="224"/>
        <v>1.3590116279069768</v>
      </c>
      <c r="E7139">
        <v>-2.8143712574850266E-2</v>
      </c>
      <c r="F7139">
        <v>7136</v>
      </c>
      <c r="G7139">
        <f t="shared" ca="1" si="225"/>
        <v>1.2342903842889852E-2</v>
      </c>
    </row>
    <row r="7140" spans="2:7" x14ac:dyDescent="0.35">
      <c r="B7140" s="191">
        <v>35450</v>
      </c>
      <c r="C7140" s="72">
        <v>13.76</v>
      </c>
      <c r="D7140" s="192">
        <f t="shared" si="224"/>
        <v>-0.92091499511466179</v>
      </c>
      <c r="E7140">
        <v>-2.8248587570621542E-2</v>
      </c>
      <c r="F7140">
        <v>7137</v>
      </c>
      <c r="G7140">
        <f t="shared" ca="1" si="225"/>
        <v>7.615505872095021E-4</v>
      </c>
    </row>
    <row r="7141" spans="2:7" x14ac:dyDescent="0.35">
      <c r="B7141" s="191">
        <v>43504</v>
      </c>
      <c r="C7141" s="72">
        <v>173.99</v>
      </c>
      <c r="D7141" s="192">
        <f t="shared" si="224"/>
        <v>8.2106934886183165</v>
      </c>
      <c r="E7141">
        <v>-2.826026249650937E-2</v>
      </c>
      <c r="F7141">
        <v>7138</v>
      </c>
      <c r="G7141">
        <f t="shared" ca="1" si="225"/>
        <v>1.9665446250370987E-3</v>
      </c>
    </row>
    <row r="7142" spans="2:7" x14ac:dyDescent="0.35">
      <c r="B7142" s="191">
        <v>35590</v>
      </c>
      <c r="C7142" s="72">
        <v>18.89</v>
      </c>
      <c r="D7142" s="192">
        <f t="shared" si="224"/>
        <v>7.8812107367218776E-2</v>
      </c>
      <c r="E7142">
        <v>-2.8292181069958899E-2</v>
      </c>
      <c r="F7142">
        <v>7139</v>
      </c>
      <c r="G7142">
        <f t="shared" ca="1" si="225"/>
        <v>2.6646297920796768E-2</v>
      </c>
    </row>
    <row r="7143" spans="2:7" x14ac:dyDescent="0.35">
      <c r="B7143" s="191">
        <v>35990</v>
      </c>
      <c r="C7143" s="72">
        <v>17.510000000000002</v>
      </c>
      <c r="D7143" s="192">
        <f t="shared" si="224"/>
        <v>-0.84668592942824616</v>
      </c>
      <c r="E7143">
        <v>-2.8301886792452713E-2</v>
      </c>
      <c r="F7143">
        <v>7140</v>
      </c>
      <c r="G7143">
        <f t="shared" ca="1" si="225"/>
        <v>-3.9137929222303972E-3</v>
      </c>
    </row>
    <row r="7144" spans="2:7" x14ac:dyDescent="0.35">
      <c r="B7144" s="191">
        <v>42326</v>
      </c>
      <c r="C7144" s="72">
        <v>114.21</v>
      </c>
      <c r="D7144" s="192">
        <f t="shared" si="224"/>
        <v>7.7718894009216584</v>
      </c>
      <c r="E7144">
        <v>-2.8330781010719841E-2</v>
      </c>
      <c r="F7144">
        <v>7141</v>
      </c>
      <c r="G7144">
        <f t="shared" ca="1" si="225"/>
        <v>-1.1714998642274499E-3</v>
      </c>
    </row>
    <row r="7145" spans="2:7" x14ac:dyDescent="0.35">
      <c r="B7145" s="191">
        <v>35549</v>
      </c>
      <c r="C7145" s="72">
        <v>13.02</v>
      </c>
      <c r="D7145" s="192">
        <f t="shared" si="224"/>
        <v>-0.98743049119555149</v>
      </c>
      <c r="E7145">
        <v>-2.8358208955223896E-2</v>
      </c>
      <c r="F7145">
        <v>7142</v>
      </c>
      <c r="G7145">
        <f t="shared" ca="1" si="225"/>
        <v>-1.6651628897049717E-2</v>
      </c>
    </row>
    <row r="7146" spans="2:7" x14ac:dyDescent="0.35">
      <c r="B7146" s="191">
        <v>46100</v>
      </c>
      <c r="C7146" s="72">
        <v>1035.8399999999999</v>
      </c>
      <c r="D7146" s="192">
        <f t="shared" si="224"/>
        <v>8.1223249669749009</v>
      </c>
      <c r="E7146">
        <v>-2.8365601080594383E-2</v>
      </c>
      <c r="F7146">
        <v>7143</v>
      </c>
      <c r="G7146">
        <f t="shared" ca="1" si="225"/>
        <v>-1.263923126911427E-2</v>
      </c>
    </row>
    <row r="7147" spans="2:7" x14ac:dyDescent="0.35">
      <c r="B7147" s="191">
        <v>42313</v>
      </c>
      <c r="C7147" s="72">
        <v>113.55</v>
      </c>
      <c r="D7147" s="192">
        <f t="shared" si="224"/>
        <v>6.0659614187927815</v>
      </c>
      <c r="E7147">
        <v>-2.8407632412081885E-2</v>
      </c>
      <c r="F7147">
        <v>7144</v>
      </c>
      <c r="G7147">
        <f t="shared" ca="1" si="225"/>
        <v>-2.8676161045568509E-2</v>
      </c>
    </row>
    <row r="7148" spans="2:7" x14ac:dyDescent="0.35">
      <c r="B7148" s="191">
        <v>36000</v>
      </c>
      <c r="C7148" s="72">
        <v>16.07</v>
      </c>
      <c r="D7148" s="192">
        <f t="shared" si="224"/>
        <v>-0.74988326848249032</v>
      </c>
      <c r="E7148">
        <v>-2.8415961305924942E-2</v>
      </c>
      <c r="F7148">
        <v>7145</v>
      </c>
      <c r="G7148">
        <f t="shared" ca="1" si="225"/>
        <v>1.2392512063057252E-2</v>
      </c>
    </row>
    <row r="7149" spans="2:7" x14ac:dyDescent="0.35">
      <c r="B7149" s="191">
        <v>39562</v>
      </c>
      <c r="C7149" s="72">
        <v>64.25</v>
      </c>
      <c r="D7149" s="192">
        <f t="shared" si="224"/>
        <v>5.2682926829268295</v>
      </c>
      <c r="E7149">
        <v>-2.8428852260698578E-2</v>
      </c>
      <c r="F7149">
        <v>7146</v>
      </c>
      <c r="G7149">
        <f t="shared" ca="1" si="225"/>
        <v>-7.1065708829201547E-4</v>
      </c>
    </row>
    <row r="7150" spans="2:7" x14ac:dyDescent="0.35">
      <c r="B7150" s="191">
        <v>37202</v>
      </c>
      <c r="C7150" s="72">
        <v>10.25</v>
      </c>
      <c r="D7150" s="192">
        <f t="shared" si="224"/>
        <v>-0.89646464646464641</v>
      </c>
      <c r="E7150">
        <v>-2.8436018957346043E-2</v>
      </c>
      <c r="F7150">
        <v>7147</v>
      </c>
      <c r="G7150">
        <f t="shared" ca="1" si="225"/>
        <v>-6.6858507032011537E-3</v>
      </c>
    </row>
    <row r="7151" spans="2:7" x14ac:dyDescent="0.35">
      <c r="B7151" s="191">
        <v>40498</v>
      </c>
      <c r="C7151" s="72">
        <v>99</v>
      </c>
      <c r="D7151" s="192">
        <f t="shared" si="224"/>
        <v>-0.87079091620986682</v>
      </c>
      <c r="E7151">
        <v>-2.8459273797841078E-2</v>
      </c>
      <c r="F7151">
        <v>7148</v>
      </c>
      <c r="G7151">
        <f t="shared" ca="1" si="225"/>
        <v>-1.3001723749990448E-2</v>
      </c>
    </row>
    <row r="7152" spans="2:7" x14ac:dyDescent="0.35">
      <c r="B7152" s="191">
        <v>44678</v>
      </c>
      <c r="C7152" s="72">
        <v>766.2</v>
      </c>
      <c r="D7152" s="192">
        <f t="shared" si="224"/>
        <v>13.369842460615155</v>
      </c>
      <c r="E7152">
        <v>-2.8527957398250314E-2</v>
      </c>
      <c r="F7152">
        <v>7149</v>
      </c>
      <c r="G7152">
        <f t="shared" ca="1" si="225"/>
        <v>-3.6105854456307519E-2</v>
      </c>
    </row>
    <row r="7153" spans="2:7" x14ac:dyDescent="0.35">
      <c r="B7153" s="191">
        <v>39632</v>
      </c>
      <c r="C7153" s="72">
        <v>53.32</v>
      </c>
      <c r="D7153" s="192">
        <f t="shared" si="224"/>
        <v>4.0796408354479841E-2</v>
      </c>
      <c r="E7153">
        <v>-2.8602659865184954E-2</v>
      </c>
      <c r="F7153">
        <v>7150</v>
      </c>
      <c r="G7153">
        <f t="shared" ca="1" si="225"/>
        <v>2.7249583896834227E-5</v>
      </c>
    </row>
    <row r="7154" spans="2:7" x14ac:dyDescent="0.35">
      <c r="B7154" s="191">
        <v>38915</v>
      </c>
      <c r="C7154" s="72">
        <v>51.23</v>
      </c>
      <c r="D7154" s="192">
        <f t="shared" si="224"/>
        <v>2.6829618979151686</v>
      </c>
      <c r="E7154">
        <v>-2.8631020098596971E-2</v>
      </c>
      <c r="F7154">
        <v>7151</v>
      </c>
      <c r="G7154">
        <f t="shared" ca="1" si="225"/>
        <v>1.3983936762354942E-2</v>
      </c>
    </row>
    <row r="7155" spans="2:7" x14ac:dyDescent="0.35">
      <c r="B7155" s="191">
        <v>36788</v>
      </c>
      <c r="C7155" s="72">
        <v>13.91</v>
      </c>
      <c r="D7155" s="192">
        <f t="shared" si="224"/>
        <v>-0.84776184743351213</v>
      </c>
      <c r="E7155">
        <v>-2.863128491620115E-2</v>
      </c>
      <c r="F7155">
        <v>7152</v>
      </c>
      <c r="G7155">
        <f t="shared" ca="1" si="225"/>
        <v>-2.8252332648316596E-2</v>
      </c>
    </row>
    <row r="7156" spans="2:7" x14ac:dyDescent="0.35">
      <c r="B7156" s="191">
        <v>40987</v>
      </c>
      <c r="C7156" s="72">
        <v>91.37</v>
      </c>
      <c r="D7156" s="192">
        <f t="shared" si="224"/>
        <v>1.7299073797430538</v>
      </c>
      <c r="E7156">
        <v>-2.8702030402891321E-2</v>
      </c>
      <c r="F7156">
        <v>7153</v>
      </c>
      <c r="G7156">
        <f t="shared" ca="1" si="225"/>
        <v>9.1161526442600765E-3</v>
      </c>
    </row>
    <row r="7157" spans="2:7" x14ac:dyDescent="0.35">
      <c r="B7157" s="191">
        <v>36538</v>
      </c>
      <c r="C7157" s="72">
        <v>33.47</v>
      </c>
      <c r="D7157" s="192">
        <f t="shared" si="224"/>
        <v>-0.42093425605536328</v>
      </c>
      <c r="E7157">
        <v>-2.8728961114335538E-2</v>
      </c>
      <c r="F7157">
        <v>7154</v>
      </c>
      <c r="G7157">
        <f t="shared" ca="1" si="225"/>
        <v>-2.9222728224141507E-2</v>
      </c>
    </row>
    <row r="7158" spans="2:7" x14ac:dyDescent="0.35">
      <c r="B7158" s="191">
        <v>39339</v>
      </c>
      <c r="C7158" s="72">
        <v>57.8</v>
      </c>
      <c r="D7158" s="192">
        <f t="shared" si="224"/>
        <v>7.6550568075991698E-2</v>
      </c>
      <c r="E7158">
        <v>-2.8734666442614687E-2</v>
      </c>
      <c r="F7158">
        <v>7155</v>
      </c>
      <c r="G7158">
        <f t="shared" ca="1" si="225"/>
        <v>-9.9341504898299311E-3</v>
      </c>
    </row>
    <row r="7159" spans="2:7" x14ac:dyDescent="0.35">
      <c r="B7159" s="191">
        <v>39062</v>
      </c>
      <c r="C7159" s="72">
        <v>53.69</v>
      </c>
      <c r="D7159" s="192">
        <f t="shared" si="224"/>
        <v>-0.48690749235474007</v>
      </c>
      <c r="E7159">
        <v>-2.8762662807525374E-2</v>
      </c>
      <c r="F7159">
        <v>7156</v>
      </c>
      <c r="G7159">
        <f t="shared" ca="1" si="225"/>
        <v>-1.6551821097535675E-2</v>
      </c>
    </row>
    <row r="7160" spans="2:7" x14ac:dyDescent="0.35">
      <c r="B7160" s="191">
        <v>40493</v>
      </c>
      <c r="C7160" s="72">
        <v>104.64</v>
      </c>
      <c r="D7160" s="192">
        <f t="shared" si="224"/>
        <v>2.7384780278670955</v>
      </c>
      <c r="E7160">
        <v>-2.8772971969556305E-2</v>
      </c>
      <c r="F7160">
        <v>7157</v>
      </c>
      <c r="G7160">
        <f t="shared" ca="1" si="225"/>
        <v>-3.9723270224500951E-3</v>
      </c>
    </row>
    <row r="7161" spans="2:7" x14ac:dyDescent="0.35">
      <c r="B7161" s="191">
        <v>38210</v>
      </c>
      <c r="C7161" s="72">
        <v>27.99</v>
      </c>
      <c r="D7161" s="192">
        <f t="shared" si="224"/>
        <v>-0.70220236195339925</v>
      </c>
      <c r="E7161">
        <v>-2.8799444829979204E-2</v>
      </c>
      <c r="F7161">
        <v>7158</v>
      </c>
      <c r="G7161">
        <f t="shared" ca="1" si="225"/>
        <v>6.5954754080129931E-3</v>
      </c>
    </row>
    <row r="7162" spans="2:7" x14ac:dyDescent="0.35">
      <c r="B7162" s="191">
        <v>41037</v>
      </c>
      <c r="C7162" s="72">
        <v>93.99</v>
      </c>
      <c r="D7162" s="192">
        <f t="shared" si="224"/>
        <v>7.45994599459946</v>
      </c>
      <c r="E7162">
        <v>-2.8828270303781878E-2</v>
      </c>
      <c r="F7162">
        <v>7159</v>
      </c>
      <c r="G7162">
        <f t="shared" ca="1" si="225"/>
        <v>4.2020075875341305E-3</v>
      </c>
    </row>
    <row r="7163" spans="2:7" x14ac:dyDescent="0.35">
      <c r="B7163" s="191">
        <v>37476</v>
      </c>
      <c r="C7163" s="72">
        <v>11.11</v>
      </c>
      <c r="D7163" s="192">
        <f t="shared" si="224"/>
        <v>-0.68835904628331002</v>
      </c>
      <c r="E7163">
        <v>-2.8846153846153855E-2</v>
      </c>
      <c r="F7163">
        <v>7160</v>
      </c>
      <c r="G7163">
        <f t="shared" ca="1" si="225"/>
        <v>-3.7913268784996635E-3</v>
      </c>
    </row>
    <row r="7164" spans="2:7" x14ac:dyDescent="0.35">
      <c r="B7164" s="191">
        <v>36451</v>
      </c>
      <c r="C7164" s="72">
        <v>35.65</v>
      </c>
      <c r="D7164" s="192">
        <f t="shared" si="224"/>
        <v>-0.95329245604381208</v>
      </c>
      <c r="E7164">
        <v>-2.8874965949332698E-2</v>
      </c>
      <c r="F7164">
        <v>7161</v>
      </c>
      <c r="G7164">
        <f t="shared" ca="1" si="225"/>
        <v>1.9848718933335462E-2</v>
      </c>
    </row>
    <row r="7165" spans="2:7" x14ac:dyDescent="0.35">
      <c r="B7165" s="191">
        <v>44777</v>
      </c>
      <c r="C7165" s="72">
        <v>763.26</v>
      </c>
      <c r="D7165" s="192">
        <f t="shared" si="224"/>
        <v>62.131513647642677</v>
      </c>
      <c r="E7165">
        <v>-2.8906587953892005E-2</v>
      </c>
      <c r="F7165">
        <v>7162</v>
      </c>
      <c r="G7165">
        <f t="shared" ca="1" si="225"/>
        <v>-7.6813705636703117E-3</v>
      </c>
    </row>
    <row r="7166" spans="2:7" x14ac:dyDescent="0.35">
      <c r="B7166" s="191">
        <v>37459</v>
      </c>
      <c r="C7166" s="72">
        <v>12.09</v>
      </c>
      <c r="D7166" s="192">
        <f t="shared" si="224"/>
        <v>-0.36800836382645052</v>
      </c>
      <c r="E7166">
        <v>-2.8915662650602414E-2</v>
      </c>
      <c r="F7166">
        <v>7163</v>
      </c>
      <c r="G7166">
        <f t="shared" ca="1" si="225"/>
        <v>-6.5884557531617474E-3</v>
      </c>
    </row>
    <row r="7167" spans="2:7" x14ac:dyDescent="0.35">
      <c r="B7167" s="191">
        <v>36724</v>
      </c>
      <c r="C7167" s="72">
        <v>19.13</v>
      </c>
      <c r="D7167" s="192">
        <f t="shared" si="224"/>
        <v>0.23979261179520406</v>
      </c>
      <c r="E7167">
        <v>-2.8934010152284251E-2</v>
      </c>
      <c r="F7167">
        <v>7164</v>
      </c>
      <c r="G7167">
        <f t="shared" ca="1" si="225"/>
        <v>-1.1756040994960321E-2</v>
      </c>
    </row>
    <row r="7168" spans="2:7" x14ac:dyDescent="0.35">
      <c r="B7168" s="191">
        <v>36084</v>
      </c>
      <c r="C7168" s="72">
        <v>15.43</v>
      </c>
      <c r="D7168" s="192">
        <f t="shared" si="224"/>
        <v>-0.64569460390355915</v>
      </c>
      <c r="E7168">
        <v>-2.8949024543738267E-2</v>
      </c>
      <c r="F7168">
        <v>7165</v>
      </c>
      <c r="G7168">
        <f t="shared" ca="1" si="225"/>
        <v>-3.6934865523182633E-2</v>
      </c>
    </row>
    <row r="7169" spans="2:7" x14ac:dyDescent="0.35">
      <c r="B7169" s="191">
        <v>39849</v>
      </c>
      <c r="C7169" s="72">
        <v>43.55</v>
      </c>
      <c r="D7169" s="192">
        <f t="shared" si="224"/>
        <v>-0.3488337320574163</v>
      </c>
      <c r="E7169">
        <v>-2.898550724637694E-2</v>
      </c>
      <c r="F7169">
        <v>7166</v>
      </c>
      <c r="G7169">
        <f t="shared" ca="1" si="225"/>
        <v>-7.600489617038202E-3</v>
      </c>
    </row>
    <row r="7170" spans="2:7" x14ac:dyDescent="0.35">
      <c r="B7170" s="191">
        <v>40032</v>
      </c>
      <c r="C7170" s="72">
        <v>66.88</v>
      </c>
      <c r="D7170" s="192">
        <f t="shared" si="224"/>
        <v>0.59124434927432779</v>
      </c>
      <c r="E7170">
        <v>-2.9036004645760727E-2</v>
      </c>
      <c r="F7170">
        <v>7167</v>
      </c>
      <c r="G7170">
        <f t="shared" ca="1" si="225"/>
        <v>9.5533370570709993E-3</v>
      </c>
    </row>
    <row r="7171" spans="2:7" x14ac:dyDescent="0.35">
      <c r="B7171" s="191">
        <v>39896</v>
      </c>
      <c r="C7171" s="72">
        <v>42.03</v>
      </c>
      <c r="D7171" s="192">
        <f t="shared" si="224"/>
        <v>-0.95383804325143606</v>
      </c>
      <c r="E7171">
        <v>-2.9106029106029108E-2</v>
      </c>
      <c r="F7171">
        <v>7168</v>
      </c>
      <c r="G7171">
        <f t="shared" ca="1" si="225"/>
        <v>6.2892544178333246E-2</v>
      </c>
    </row>
    <row r="7172" spans="2:7" x14ac:dyDescent="0.35">
      <c r="B7172" s="191">
        <v>45610</v>
      </c>
      <c r="C7172" s="72">
        <v>910.49</v>
      </c>
      <c r="D7172" s="192">
        <f t="shared" ref="D7172:D7235" si="226">C7172/C7173-1</f>
        <v>7.6302369668246453</v>
      </c>
      <c r="E7172">
        <v>-2.9131700451050735E-2</v>
      </c>
      <c r="F7172">
        <v>7169</v>
      </c>
      <c r="G7172">
        <f t="shared" ca="1" si="225"/>
        <v>1.7817997293771284E-2</v>
      </c>
    </row>
    <row r="7173" spans="2:7" x14ac:dyDescent="0.35">
      <c r="B7173" s="191">
        <v>41354</v>
      </c>
      <c r="C7173" s="72">
        <v>105.5</v>
      </c>
      <c r="D7173" s="192">
        <f t="shared" si="226"/>
        <v>3.2284569138276558</v>
      </c>
      <c r="E7173">
        <v>-2.917088432870163E-2</v>
      </c>
      <c r="F7173">
        <v>7170</v>
      </c>
      <c r="G7173">
        <f t="shared" ref="G7173:G7236" ca="1" si="227">_xlfn.NORM.INV(RAND(),M$5,M$6)</f>
        <v>1.2272677326114331E-2</v>
      </c>
    </row>
    <row r="7174" spans="2:7" x14ac:dyDescent="0.35">
      <c r="B7174" s="191">
        <v>36304</v>
      </c>
      <c r="C7174" s="72">
        <v>24.95</v>
      </c>
      <c r="D7174" s="192">
        <f t="shared" si="226"/>
        <v>-0.45249067368883034</v>
      </c>
      <c r="E7174">
        <v>-2.9182879377431914E-2</v>
      </c>
      <c r="F7174">
        <v>7171</v>
      </c>
      <c r="G7174">
        <f t="shared" ca="1" si="227"/>
        <v>-3.5211719876145187E-2</v>
      </c>
    </row>
    <row r="7175" spans="2:7" x14ac:dyDescent="0.35">
      <c r="B7175" s="191">
        <v>39141</v>
      </c>
      <c r="C7175" s="72">
        <v>45.57</v>
      </c>
      <c r="D7175" s="192">
        <f t="shared" si="226"/>
        <v>-0.22155790912196782</v>
      </c>
      <c r="E7175">
        <v>-2.9186195142735349E-2</v>
      </c>
      <c r="F7175">
        <v>7172</v>
      </c>
      <c r="G7175">
        <f t="shared" ca="1" si="227"/>
        <v>1.1365436879524538E-2</v>
      </c>
    </row>
    <row r="7176" spans="2:7" x14ac:dyDescent="0.35">
      <c r="B7176" s="191">
        <v>39617</v>
      </c>
      <c r="C7176" s="72">
        <v>58.54</v>
      </c>
      <c r="D7176" s="192">
        <f t="shared" si="226"/>
        <v>-0.35726833552920512</v>
      </c>
      <c r="E7176">
        <v>-2.9187396351575412E-2</v>
      </c>
      <c r="F7176">
        <v>7173</v>
      </c>
      <c r="G7176">
        <f t="shared" ca="1" si="227"/>
        <v>2.8507793390972102E-2</v>
      </c>
    </row>
    <row r="7177" spans="2:7" x14ac:dyDescent="0.35">
      <c r="B7177" s="191">
        <v>40521</v>
      </c>
      <c r="C7177" s="72">
        <v>91.08</v>
      </c>
      <c r="D7177" s="192">
        <f t="shared" si="226"/>
        <v>-0.72694567693968104</v>
      </c>
      <c r="E7177">
        <v>-2.9204860370922958E-2</v>
      </c>
      <c r="F7177">
        <v>7174</v>
      </c>
      <c r="G7177">
        <f t="shared" ca="1" si="227"/>
        <v>-1.9620397456178315E-2</v>
      </c>
    </row>
    <row r="7178" spans="2:7" x14ac:dyDescent="0.35">
      <c r="B7178" s="191">
        <v>43966</v>
      </c>
      <c r="C7178" s="72">
        <v>333.56</v>
      </c>
      <c r="D7178" s="192">
        <f t="shared" si="226"/>
        <v>1.3681931132410368</v>
      </c>
      <c r="E7178">
        <v>-2.9220023282887087E-2</v>
      </c>
      <c r="F7178">
        <v>7175</v>
      </c>
      <c r="G7178">
        <f t="shared" ca="1" si="227"/>
        <v>-2.6405457568055346E-2</v>
      </c>
    </row>
    <row r="7179" spans="2:7" x14ac:dyDescent="0.35">
      <c r="B7179" s="191">
        <v>41803</v>
      </c>
      <c r="C7179" s="72">
        <v>140.85</v>
      </c>
      <c r="D7179" s="192">
        <f t="shared" si="226"/>
        <v>-0.74750371977125651</v>
      </c>
      <c r="E7179">
        <v>-2.9290144727773915E-2</v>
      </c>
      <c r="F7179">
        <v>7176</v>
      </c>
      <c r="G7179">
        <f t="shared" ca="1" si="227"/>
        <v>-6.0219910794752987E-3</v>
      </c>
    </row>
    <row r="7180" spans="2:7" x14ac:dyDescent="0.35">
      <c r="B7180" s="191">
        <v>44214</v>
      </c>
      <c r="C7180" s="72">
        <v>557.83000000000004</v>
      </c>
      <c r="D7180" s="192">
        <f t="shared" si="226"/>
        <v>11.586416967509026</v>
      </c>
      <c r="E7180">
        <v>-2.9303774340055933E-2</v>
      </c>
      <c r="F7180">
        <v>7177</v>
      </c>
      <c r="G7180">
        <f t="shared" ca="1" si="227"/>
        <v>-1.87585118343183E-2</v>
      </c>
    </row>
    <row r="7181" spans="2:7" x14ac:dyDescent="0.35">
      <c r="B7181" s="191">
        <v>39874</v>
      </c>
      <c r="C7181" s="72">
        <v>44.32</v>
      </c>
      <c r="D7181" s="192">
        <f t="shared" si="226"/>
        <v>-0.21152819782956767</v>
      </c>
      <c r="E7181">
        <v>-2.9347349978098958E-2</v>
      </c>
      <c r="F7181">
        <v>7178</v>
      </c>
      <c r="G7181">
        <f t="shared" ca="1" si="227"/>
        <v>-1.8738882130163018E-2</v>
      </c>
    </row>
    <row r="7182" spans="2:7" x14ac:dyDescent="0.35">
      <c r="B7182" s="191">
        <v>38642</v>
      </c>
      <c r="C7182" s="72">
        <v>56.21</v>
      </c>
      <c r="D7182" s="192">
        <f t="shared" si="226"/>
        <v>1.0780036968576709</v>
      </c>
      <c r="E7182">
        <v>-2.9355897081678406E-2</v>
      </c>
      <c r="F7182">
        <v>7179</v>
      </c>
      <c r="G7182">
        <f t="shared" ca="1" si="227"/>
        <v>-1.0953753695360535E-2</v>
      </c>
    </row>
    <row r="7183" spans="2:7" x14ac:dyDescent="0.35">
      <c r="B7183" s="191">
        <v>36243</v>
      </c>
      <c r="C7183" s="72">
        <v>27.05</v>
      </c>
      <c r="D7183" s="192">
        <f t="shared" si="226"/>
        <v>0.91031073446327682</v>
      </c>
      <c r="E7183">
        <v>-2.9422317904556849E-2</v>
      </c>
      <c r="F7183">
        <v>7180</v>
      </c>
      <c r="G7183">
        <f t="shared" ca="1" si="227"/>
        <v>5.3389081319620921E-3</v>
      </c>
    </row>
    <row r="7184" spans="2:7" x14ac:dyDescent="0.35">
      <c r="B7184" s="191">
        <v>35447</v>
      </c>
      <c r="C7184" s="72">
        <v>14.16</v>
      </c>
      <c r="D7184" s="192">
        <f t="shared" si="226"/>
        <v>-0.90273389201813437</v>
      </c>
      <c r="E7184">
        <v>-2.9472241261137788E-2</v>
      </c>
      <c r="F7184">
        <v>7181</v>
      </c>
      <c r="G7184">
        <f t="shared" ca="1" si="227"/>
        <v>2.6448893098776276E-3</v>
      </c>
    </row>
    <row r="7185" spans="2:7" x14ac:dyDescent="0.35">
      <c r="B7185" s="191">
        <v>41823</v>
      </c>
      <c r="C7185" s="72">
        <v>145.58000000000001</v>
      </c>
      <c r="D7185" s="192">
        <f t="shared" si="226"/>
        <v>7.0653739612188371</v>
      </c>
      <c r="E7185">
        <v>-2.953136457569483E-2</v>
      </c>
      <c r="F7185">
        <v>7182</v>
      </c>
      <c r="G7185">
        <f t="shared" ca="1" si="227"/>
        <v>5.8390722633796287E-3</v>
      </c>
    </row>
    <row r="7186" spans="2:7" x14ac:dyDescent="0.35">
      <c r="B7186" s="191">
        <v>35164</v>
      </c>
      <c r="C7186" s="72">
        <v>18.05</v>
      </c>
      <c r="D7186" s="192">
        <f t="shared" si="226"/>
        <v>-0.90208841876864665</v>
      </c>
      <c r="E7186">
        <v>-2.9569892473118364E-2</v>
      </c>
      <c r="F7186">
        <v>7183</v>
      </c>
      <c r="G7186">
        <f t="shared" ca="1" si="227"/>
        <v>5.1120927468436564E-2</v>
      </c>
    </row>
    <row r="7187" spans="2:7" x14ac:dyDescent="0.35">
      <c r="B7187" s="191">
        <v>43005</v>
      </c>
      <c r="C7187" s="72">
        <v>184.35</v>
      </c>
      <c r="D7187" s="192">
        <f t="shared" si="226"/>
        <v>8.2313470205307961</v>
      </c>
      <c r="E7187">
        <v>-2.9583618466073602E-2</v>
      </c>
      <c r="F7187">
        <v>7184</v>
      </c>
      <c r="G7187">
        <f t="shared" ca="1" si="227"/>
        <v>4.5246700214867114E-3</v>
      </c>
    </row>
    <row r="7188" spans="2:7" x14ac:dyDescent="0.35">
      <c r="B7188" s="191">
        <v>35758</v>
      </c>
      <c r="C7188" s="72">
        <v>19.97</v>
      </c>
      <c r="D7188" s="192">
        <f t="shared" si="226"/>
        <v>0.35665760869565211</v>
      </c>
      <c r="E7188">
        <v>-2.9640427599611274E-2</v>
      </c>
      <c r="F7188">
        <v>7185</v>
      </c>
      <c r="G7188">
        <f t="shared" ca="1" si="227"/>
        <v>3.3604083869205874E-2</v>
      </c>
    </row>
    <row r="7189" spans="2:7" x14ac:dyDescent="0.35">
      <c r="B7189" s="191">
        <v>35500</v>
      </c>
      <c r="C7189" s="72">
        <v>14.72</v>
      </c>
      <c r="D7189" s="192">
        <f t="shared" si="226"/>
        <v>0.21753515301902415</v>
      </c>
      <c r="E7189">
        <v>-2.9663810151615011E-2</v>
      </c>
      <c r="F7189">
        <v>7186</v>
      </c>
      <c r="G7189">
        <f t="shared" ca="1" si="227"/>
        <v>-2.207994334976552E-2</v>
      </c>
    </row>
    <row r="7190" spans="2:7" x14ac:dyDescent="0.35">
      <c r="B7190" s="191">
        <v>37321</v>
      </c>
      <c r="C7190" s="72">
        <v>12.09</v>
      </c>
      <c r="D7190" s="192">
        <f t="shared" si="226"/>
        <v>-7.4980872226472872E-2</v>
      </c>
      <c r="E7190">
        <v>-2.9695024077046606E-2</v>
      </c>
      <c r="F7190">
        <v>7187</v>
      </c>
      <c r="G7190">
        <f t="shared" ca="1" si="227"/>
        <v>8.3543937599853575E-3</v>
      </c>
    </row>
    <row r="7191" spans="2:7" x14ac:dyDescent="0.35">
      <c r="B7191" s="191">
        <v>35479</v>
      </c>
      <c r="C7191" s="72">
        <v>13.07</v>
      </c>
      <c r="D7191" s="192">
        <f t="shared" si="226"/>
        <v>-0.82594220269010521</v>
      </c>
      <c r="E7191">
        <v>-2.9695619896065395E-2</v>
      </c>
      <c r="F7191">
        <v>7188</v>
      </c>
      <c r="G7191">
        <f t="shared" ca="1" si="227"/>
        <v>3.1283425842450947E-3</v>
      </c>
    </row>
    <row r="7192" spans="2:7" x14ac:dyDescent="0.35">
      <c r="B7192" s="191">
        <v>40205</v>
      </c>
      <c r="C7192" s="72">
        <v>75.09</v>
      </c>
      <c r="D7192" s="192">
        <f t="shared" si="226"/>
        <v>-0.93432170034111783</v>
      </c>
      <c r="E7192">
        <v>-2.971960201576429E-2</v>
      </c>
      <c r="F7192">
        <v>7189</v>
      </c>
      <c r="G7192">
        <f t="shared" ca="1" si="227"/>
        <v>2.4685674915187758E-3</v>
      </c>
    </row>
    <row r="7193" spans="2:7" x14ac:dyDescent="0.35">
      <c r="B7193" s="191">
        <v>46174</v>
      </c>
      <c r="C7193" s="72">
        <v>1143.3</v>
      </c>
      <c r="D7193" s="192">
        <f t="shared" si="226"/>
        <v>10.712939248027865</v>
      </c>
      <c r="E7193">
        <v>-2.9786150712831083E-2</v>
      </c>
      <c r="F7193">
        <v>7190</v>
      </c>
      <c r="G7193">
        <f t="shared" ca="1" si="227"/>
        <v>2.7970308034246921E-2</v>
      </c>
    </row>
    <row r="7194" spans="2:7" x14ac:dyDescent="0.35">
      <c r="B7194" s="191">
        <v>40961</v>
      </c>
      <c r="C7194" s="72">
        <v>97.61</v>
      </c>
      <c r="D7194" s="192">
        <f t="shared" si="226"/>
        <v>-0.91530659169985507</v>
      </c>
      <c r="E7194">
        <v>-2.9818109531855708E-2</v>
      </c>
      <c r="F7194">
        <v>7191</v>
      </c>
      <c r="G7194">
        <f t="shared" ca="1" si="227"/>
        <v>1.8705946528923156E-2</v>
      </c>
    </row>
    <row r="7195" spans="2:7" x14ac:dyDescent="0.35">
      <c r="B7195" s="191">
        <v>45364</v>
      </c>
      <c r="C7195" s="72">
        <v>1152.51</v>
      </c>
      <c r="D7195" s="192">
        <f t="shared" si="226"/>
        <v>20.490024240164086</v>
      </c>
      <c r="E7195">
        <v>-2.9832905425312584E-2</v>
      </c>
      <c r="F7195">
        <v>7192</v>
      </c>
      <c r="G7195">
        <f t="shared" ca="1" si="227"/>
        <v>2.2512607748464478E-2</v>
      </c>
    </row>
    <row r="7196" spans="2:7" x14ac:dyDescent="0.35">
      <c r="B7196" s="191">
        <v>39640</v>
      </c>
      <c r="C7196" s="72">
        <v>53.63</v>
      </c>
      <c r="D7196" s="192">
        <f t="shared" si="226"/>
        <v>-0.84658294476070606</v>
      </c>
      <c r="E7196">
        <v>-2.9848046309696064E-2</v>
      </c>
      <c r="F7196">
        <v>7193</v>
      </c>
      <c r="G7196">
        <f t="shared" ca="1" si="227"/>
        <v>-9.0690946732584158E-3</v>
      </c>
    </row>
    <row r="7197" spans="2:7" x14ac:dyDescent="0.35">
      <c r="B7197" s="191">
        <v>43885</v>
      </c>
      <c r="C7197" s="72">
        <v>349.57</v>
      </c>
      <c r="D7197" s="192">
        <f t="shared" si="226"/>
        <v>1.9125979003499416</v>
      </c>
      <c r="E7197">
        <v>-2.9969198323944846E-2</v>
      </c>
      <c r="F7197">
        <v>7194</v>
      </c>
      <c r="G7197">
        <f t="shared" ca="1" si="227"/>
        <v>1.1739913318308811E-2</v>
      </c>
    </row>
    <row r="7198" spans="2:7" x14ac:dyDescent="0.35">
      <c r="B7198" s="191">
        <v>42206</v>
      </c>
      <c r="C7198" s="72">
        <v>120.02</v>
      </c>
      <c r="D7198" s="192">
        <f t="shared" si="226"/>
        <v>-2.3433685923515135E-2</v>
      </c>
      <c r="E7198">
        <v>-2.9984643982865933E-2</v>
      </c>
      <c r="F7198">
        <v>7195</v>
      </c>
      <c r="G7198">
        <f t="shared" ca="1" si="227"/>
        <v>2.30671029252347E-2</v>
      </c>
    </row>
    <row r="7199" spans="2:7" x14ac:dyDescent="0.35">
      <c r="B7199" s="191">
        <v>42157</v>
      </c>
      <c r="C7199" s="72">
        <v>122.9</v>
      </c>
      <c r="D7199" s="192">
        <f t="shared" si="226"/>
        <v>3.0993995997331556</v>
      </c>
      <c r="E7199">
        <v>-2.9992107340173657E-2</v>
      </c>
      <c r="F7199">
        <v>7196</v>
      </c>
      <c r="G7199">
        <f t="shared" ca="1" si="227"/>
        <v>-1.2360994509224118E-2</v>
      </c>
    </row>
    <row r="7200" spans="2:7" x14ac:dyDescent="0.35">
      <c r="B7200" s="191">
        <v>36514</v>
      </c>
      <c r="C7200" s="72">
        <v>29.98</v>
      </c>
      <c r="D7200" s="192">
        <f t="shared" si="226"/>
        <v>-9.6715878276589229E-2</v>
      </c>
      <c r="E7200">
        <v>-3.0087350372047905E-2</v>
      </c>
      <c r="F7200">
        <v>7197</v>
      </c>
      <c r="G7200">
        <f t="shared" ca="1" si="227"/>
        <v>6.0305756379721567E-3</v>
      </c>
    </row>
    <row r="7201" spans="2:7" x14ac:dyDescent="0.35">
      <c r="B7201" s="191">
        <v>36404</v>
      </c>
      <c r="C7201" s="72">
        <v>33.19</v>
      </c>
      <c r="D7201" s="192">
        <f t="shared" si="226"/>
        <v>-0.96875088267693554</v>
      </c>
      <c r="E7201">
        <v>-3.0099357101110447E-2</v>
      </c>
      <c r="F7201">
        <v>7198</v>
      </c>
      <c r="G7201">
        <f t="shared" ca="1" si="227"/>
        <v>5.2539988596021813E-3</v>
      </c>
    </row>
    <row r="7202" spans="2:7" x14ac:dyDescent="0.35">
      <c r="B7202" s="191">
        <v>45904</v>
      </c>
      <c r="C7202" s="72">
        <v>1062.1099999999999</v>
      </c>
      <c r="D7202" s="192">
        <f t="shared" si="226"/>
        <v>46.183918258551749</v>
      </c>
      <c r="E7202">
        <v>-3.015167149105602E-2</v>
      </c>
      <c r="F7202">
        <v>7199</v>
      </c>
      <c r="G7202">
        <f t="shared" ca="1" si="227"/>
        <v>-1.3745610429610606E-2</v>
      </c>
    </row>
    <row r="7203" spans="2:7" x14ac:dyDescent="0.35">
      <c r="B7203" s="191">
        <v>35632</v>
      </c>
      <c r="C7203" s="72">
        <v>22.51</v>
      </c>
      <c r="D7203" s="192">
        <f t="shared" si="226"/>
        <v>-0.90919359393279275</v>
      </c>
      <c r="E7203">
        <v>-3.0159414045669908E-2</v>
      </c>
      <c r="F7203">
        <v>7200</v>
      </c>
      <c r="G7203">
        <f t="shared" ca="1" si="227"/>
        <v>3.4241315779212959E-2</v>
      </c>
    </row>
    <row r="7204" spans="2:7" x14ac:dyDescent="0.35">
      <c r="B7204" s="191">
        <v>43270</v>
      </c>
      <c r="C7204" s="72">
        <v>247.89</v>
      </c>
      <c r="D7204" s="192">
        <f t="shared" si="226"/>
        <v>15.78334461746784</v>
      </c>
      <c r="E7204">
        <v>-3.0164319248826343E-2</v>
      </c>
      <c r="F7204">
        <v>7201</v>
      </c>
      <c r="G7204">
        <f t="shared" ca="1" si="227"/>
        <v>-5.1193619035198321E-3</v>
      </c>
    </row>
    <row r="7205" spans="2:7" x14ac:dyDescent="0.35">
      <c r="B7205" s="191">
        <v>36949</v>
      </c>
      <c r="C7205" s="72">
        <v>14.77</v>
      </c>
      <c r="D7205" s="192">
        <f t="shared" si="226"/>
        <v>-7.9177057356608405E-2</v>
      </c>
      <c r="E7205">
        <v>-3.0203545633617934E-2</v>
      </c>
      <c r="F7205">
        <v>7202</v>
      </c>
      <c r="G7205">
        <f t="shared" ca="1" si="227"/>
        <v>-1.0536394015313959E-2</v>
      </c>
    </row>
    <row r="7206" spans="2:7" x14ac:dyDescent="0.35">
      <c r="B7206" s="191">
        <v>35577</v>
      </c>
      <c r="C7206" s="72">
        <v>16.04</v>
      </c>
      <c r="D7206" s="192">
        <f t="shared" si="226"/>
        <v>-7.390300230946889E-2</v>
      </c>
      <c r="E7206">
        <v>-3.0229746070133068E-2</v>
      </c>
      <c r="F7206">
        <v>7203</v>
      </c>
      <c r="G7206">
        <f t="shared" ca="1" si="227"/>
        <v>-1.4060435921441753E-3</v>
      </c>
    </row>
    <row r="7207" spans="2:7" x14ac:dyDescent="0.35">
      <c r="B7207" s="191">
        <v>35997</v>
      </c>
      <c r="C7207" s="72">
        <v>17.32</v>
      </c>
      <c r="D7207" s="192">
        <f t="shared" si="226"/>
        <v>-0.70963956412405693</v>
      </c>
      <c r="E7207">
        <v>-3.023516237402013E-2</v>
      </c>
      <c r="F7207">
        <v>7204</v>
      </c>
      <c r="G7207">
        <f t="shared" ca="1" si="227"/>
        <v>3.1120639639470336E-2</v>
      </c>
    </row>
    <row r="7208" spans="2:7" x14ac:dyDescent="0.35">
      <c r="B7208" s="191">
        <v>38832</v>
      </c>
      <c r="C7208" s="72">
        <v>59.65</v>
      </c>
      <c r="D7208" s="192">
        <f t="shared" si="226"/>
        <v>3.3413391557496359</v>
      </c>
      <c r="E7208">
        <v>-3.0238985530807949E-2</v>
      </c>
      <c r="F7208">
        <v>7205</v>
      </c>
      <c r="G7208">
        <f t="shared" ca="1" si="227"/>
        <v>1.0845205877636151E-2</v>
      </c>
    </row>
    <row r="7209" spans="2:7" x14ac:dyDescent="0.35">
      <c r="B7209" s="191">
        <v>37047</v>
      </c>
      <c r="C7209" s="72">
        <v>13.74</v>
      </c>
      <c r="D7209" s="192">
        <f t="shared" si="226"/>
        <v>-0.81537221177102925</v>
      </c>
      <c r="E7209">
        <v>-3.0345800988002769E-2</v>
      </c>
      <c r="F7209">
        <v>7206</v>
      </c>
      <c r="G7209">
        <f t="shared" ca="1" si="227"/>
        <v>2.629509658078376E-3</v>
      </c>
    </row>
    <row r="7210" spans="2:7" x14ac:dyDescent="0.35">
      <c r="B7210" s="191">
        <v>40781</v>
      </c>
      <c r="C7210" s="72">
        <v>74.42</v>
      </c>
      <c r="D7210" s="192">
        <f t="shared" si="226"/>
        <v>0.77868068833652004</v>
      </c>
      <c r="E7210">
        <v>-3.0358306188925099E-2</v>
      </c>
      <c r="F7210">
        <v>7207</v>
      </c>
      <c r="G7210">
        <f t="shared" ca="1" si="227"/>
        <v>5.2016986722902819E-4</v>
      </c>
    </row>
    <row r="7211" spans="2:7" x14ac:dyDescent="0.35">
      <c r="B7211" s="191">
        <v>39799</v>
      </c>
      <c r="C7211" s="72">
        <v>41.84</v>
      </c>
      <c r="D7211" s="192">
        <f t="shared" si="226"/>
        <v>2.5457627118644068</v>
      </c>
      <c r="E7211">
        <v>-3.0359212050984796E-2</v>
      </c>
      <c r="F7211">
        <v>7208</v>
      </c>
      <c r="G7211">
        <f t="shared" ca="1" si="227"/>
        <v>-1.1773647701745479E-2</v>
      </c>
    </row>
    <row r="7212" spans="2:7" x14ac:dyDescent="0.35">
      <c r="B7212" s="191">
        <v>37231</v>
      </c>
      <c r="C7212" s="72">
        <v>11.8</v>
      </c>
      <c r="D7212" s="192">
        <f t="shared" si="226"/>
        <v>-0.95019836245462985</v>
      </c>
      <c r="E7212">
        <v>-3.0402629416598104E-2</v>
      </c>
      <c r="F7212">
        <v>7209</v>
      </c>
      <c r="G7212">
        <f t="shared" ca="1" si="227"/>
        <v>1.8341571680399776E-2</v>
      </c>
    </row>
    <row r="7213" spans="2:7" x14ac:dyDescent="0.35">
      <c r="B7213" s="191">
        <v>43255</v>
      </c>
      <c r="C7213" s="72">
        <v>236.94</v>
      </c>
      <c r="D7213" s="192">
        <f t="shared" si="226"/>
        <v>-0.67640431023886594</v>
      </c>
      <c r="E7213">
        <v>-3.0404714162949653E-2</v>
      </c>
      <c r="F7213">
        <v>7210</v>
      </c>
      <c r="G7213">
        <f t="shared" ca="1" si="227"/>
        <v>-1.1627045528636141E-2</v>
      </c>
    </row>
    <row r="7214" spans="2:7" x14ac:dyDescent="0.35">
      <c r="B7214" s="191">
        <v>44844</v>
      </c>
      <c r="C7214" s="72">
        <v>732.21</v>
      </c>
      <c r="D7214" s="192">
        <f t="shared" si="226"/>
        <v>28.849571952710967</v>
      </c>
      <c r="E7214">
        <v>-3.0416589422389229E-2</v>
      </c>
      <c r="F7214">
        <v>7211</v>
      </c>
      <c r="G7214">
        <f t="shared" ca="1" si="227"/>
        <v>-4.4703557192483697E-3</v>
      </c>
    </row>
    <row r="7215" spans="2:7" x14ac:dyDescent="0.35">
      <c r="B7215" s="191">
        <v>36259</v>
      </c>
      <c r="C7215" s="72">
        <v>24.53</v>
      </c>
      <c r="D7215" s="192">
        <f t="shared" si="226"/>
        <v>-0.83292466966353351</v>
      </c>
      <c r="E7215">
        <v>-3.0434782608695587E-2</v>
      </c>
      <c r="F7215">
        <v>7212</v>
      </c>
      <c r="G7215">
        <f t="shared" ca="1" si="227"/>
        <v>-1.4501573859574093E-2</v>
      </c>
    </row>
    <row r="7216" spans="2:7" x14ac:dyDescent="0.35">
      <c r="B7216" s="191">
        <v>41229</v>
      </c>
      <c r="C7216" s="72">
        <v>146.82</v>
      </c>
      <c r="D7216" s="192">
        <f t="shared" si="226"/>
        <v>1.0134393856280854</v>
      </c>
      <c r="E7216">
        <v>-3.0443109027273429E-2</v>
      </c>
      <c r="F7216">
        <v>7213</v>
      </c>
      <c r="G7216">
        <f t="shared" ca="1" si="227"/>
        <v>-8.1104912847266876E-3</v>
      </c>
    </row>
    <row r="7217" spans="2:7" x14ac:dyDescent="0.35">
      <c r="B7217" s="191">
        <v>40834</v>
      </c>
      <c r="C7217" s="72">
        <v>72.92</v>
      </c>
      <c r="D7217" s="192">
        <f t="shared" si="226"/>
        <v>-0.32922454236040832</v>
      </c>
      <c r="E7217">
        <v>-3.0448078712936977E-2</v>
      </c>
      <c r="F7217">
        <v>7214</v>
      </c>
      <c r="G7217">
        <f t="shared" ca="1" si="227"/>
        <v>-3.2411161176019831E-2</v>
      </c>
    </row>
    <row r="7218" spans="2:7" x14ac:dyDescent="0.35">
      <c r="B7218" s="191">
        <v>42389</v>
      </c>
      <c r="C7218" s="72">
        <v>108.71</v>
      </c>
      <c r="D7218" s="192">
        <f t="shared" si="226"/>
        <v>8.2519148936170215</v>
      </c>
      <c r="E7218">
        <v>-3.0500312137697327E-2</v>
      </c>
      <c r="F7218">
        <v>7215</v>
      </c>
      <c r="G7218">
        <f t="shared" ca="1" si="227"/>
        <v>-2.6863797087721248E-3</v>
      </c>
    </row>
    <row r="7219" spans="2:7" x14ac:dyDescent="0.35">
      <c r="B7219" s="191">
        <v>35390</v>
      </c>
      <c r="C7219" s="72">
        <v>11.75</v>
      </c>
      <c r="D7219" s="192">
        <f t="shared" si="226"/>
        <v>-0.91036008544400371</v>
      </c>
      <c r="E7219">
        <v>-3.0528052805280481E-2</v>
      </c>
      <c r="F7219">
        <v>7216</v>
      </c>
      <c r="G7219">
        <f t="shared" ca="1" si="227"/>
        <v>-4.0128442333691925E-4</v>
      </c>
    </row>
    <row r="7220" spans="2:7" x14ac:dyDescent="0.35">
      <c r="B7220" s="191">
        <v>42669</v>
      </c>
      <c r="C7220" s="72">
        <v>131.08000000000001</v>
      </c>
      <c r="D7220" s="192">
        <f t="shared" si="226"/>
        <v>7.1264724116553015</v>
      </c>
      <c r="E7220">
        <v>-3.0616772666765213E-2</v>
      </c>
      <c r="F7220">
        <v>7217</v>
      </c>
      <c r="G7220">
        <f t="shared" ca="1" si="227"/>
        <v>-2.8820392248522519E-2</v>
      </c>
    </row>
    <row r="7221" spans="2:7" x14ac:dyDescent="0.35">
      <c r="B7221" s="191">
        <v>36076</v>
      </c>
      <c r="C7221" s="72">
        <v>16.13</v>
      </c>
      <c r="D7221" s="192">
        <f t="shared" si="226"/>
        <v>-0.60064372369398367</v>
      </c>
      <c r="E7221">
        <v>-3.0649038461538547E-2</v>
      </c>
      <c r="F7221">
        <v>7218</v>
      </c>
      <c r="G7221">
        <f t="shared" ca="1" si="227"/>
        <v>-1.368213502327355E-2</v>
      </c>
    </row>
    <row r="7222" spans="2:7" x14ac:dyDescent="0.35">
      <c r="B7222" s="191">
        <v>39783</v>
      </c>
      <c r="C7222" s="72">
        <v>40.39</v>
      </c>
      <c r="D7222" s="192">
        <f t="shared" si="226"/>
        <v>2.8799231508165226</v>
      </c>
      <c r="E7222">
        <v>-3.0717542596592318E-2</v>
      </c>
      <c r="F7222">
        <v>7219</v>
      </c>
      <c r="G7222">
        <f t="shared" ca="1" si="227"/>
        <v>-1.0919055802191081E-2</v>
      </c>
    </row>
    <row r="7223" spans="2:7" x14ac:dyDescent="0.35">
      <c r="B7223" s="191">
        <v>37497</v>
      </c>
      <c r="C7223" s="72">
        <v>10.41</v>
      </c>
      <c r="D7223" s="192">
        <f t="shared" si="226"/>
        <v>-0.77822752449936083</v>
      </c>
      <c r="E7223">
        <v>-3.0726256983240274E-2</v>
      </c>
      <c r="F7223">
        <v>7220</v>
      </c>
      <c r="G7223">
        <f t="shared" ca="1" si="227"/>
        <v>2.8385748403720237E-3</v>
      </c>
    </row>
    <row r="7224" spans="2:7" x14ac:dyDescent="0.35">
      <c r="B7224" s="191">
        <v>39140</v>
      </c>
      <c r="C7224" s="72">
        <v>46.94</v>
      </c>
      <c r="D7224" s="192">
        <f t="shared" si="226"/>
        <v>-0.91922355492075514</v>
      </c>
      <c r="E7224">
        <v>-3.0766054098699147E-2</v>
      </c>
      <c r="F7224">
        <v>7221</v>
      </c>
      <c r="G7224">
        <f t="shared" ca="1" si="227"/>
        <v>1.3700074466193006E-2</v>
      </c>
    </row>
    <row r="7225" spans="2:7" x14ac:dyDescent="0.35">
      <c r="B7225" s="191">
        <v>44253</v>
      </c>
      <c r="C7225" s="72">
        <v>581.11</v>
      </c>
      <c r="D7225" s="192">
        <f t="shared" si="226"/>
        <v>34.563647490820074</v>
      </c>
      <c r="E7225">
        <v>-3.0788731924546009E-2</v>
      </c>
      <c r="F7225">
        <v>7222</v>
      </c>
      <c r="G7225">
        <f t="shared" ca="1" si="227"/>
        <v>-4.96471586850291E-3</v>
      </c>
    </row>
    <row r="7226" spans="2:7" x14ac:dyDescent="0.35">
      <c r="B7226" s="191">
        <v>36920</v>
      </c>
      <c r="C7226" s="72">
        <v>16.34</v>
      </c>
      <c r="D7226" s="192">
        <f t="shared" si="226"/>
        <v>-0.83095385888681972</v>
      </c>
      <c r="E7226">
        <v>-3.084223013048637E-2</v>
      </c>
      <c r="F7226">
        <v>7223</v>
      </c>
      <c r="G7226">
        <f t="shared" ca="1" si="227"/>
        <v>4.7656901194556003E-3</v>
      </c>
    </row>
    <row r="7227" spans="2:7" x14ac:dyDescent="0.35">
      <c r="B7227" s="191">
        <v>40945</v>
      </c>
      <c r="C7227" s="72">
        <v>96.66</v>
      </c>
      <c r="D7227" s="192">
        <f t="shared" si="226"/>
        <v>3.22465034965035</v>
      </c>
      <c r="E7227">
        <v>-3.0880288750751994E-2</v>
      </c>
      <c r="F7227">
        <v>7224</v>
      </c>
      <c r="G7227">
        <f t="shared" ca="1" si="227"/>
        <v>1.0696663183533068E-2</v>
      </c>
    </row>
    <row r="7228" spans="2:7" x14ac:dyDescent="0.35">
      <c r="B7228" s="191">
        <v>38083</v>
      </c>
      <c r="C7228" s="72">
        <v>22.88</v>
      </c>
      <c r="D7228" s="192">
        <f t="shared" si="226"/>
        <v>1.1483568075117367</v>
      </c>
      <c r="E7228">
        <v>-3.0919102075391836E-2</v>
      </c>
      <c r="F7228">
        <v>7225</v>
      </c>
      <c r="G7228">
        <f t="shared" ca="1" si="227"/>
        <v>3.0457477366207734E-2</v>
      </c>
    </row>
    <row r="7229" spans="2:7" x14ac:dyDescent="0.35">
      <c r="B7229" s="191">
        <v>36823</v>
      </c>
      <c r="C7229" s="72">
        <v>10.65</v>
      </c>
      <c r="D7229" s="192">
        <f t="shared" si="226"/>
        <v>-0.88797727989902175</v>
      </c>
      <c r="E7229">
        <v>-3.0937215650591487E-2</v>
      </c>
      <c r="F7229">
        <v>7226</v>
      </c>
      <c r="G7229">
        <f t="shared" ca="1" si="227"/>
        <v>-3.9083745796728289E-3</v>
      </c>
    </row>
    <row r="7230" spans="2:7" x14ac:dyDescent="0.35">
      <c r="B7230" s="191">
        <v>41099</v>
      </c>
      <c r="C7230" s="72">
        <v>95.07</v>
      </c>
      <c r="D7230" s="192">
        <f t="shared" si="226"/>
        <v>-0.87363258144697142</v>
      </c>
      <c r="E7230">
        <v>-3.0985628376312357E-2</v>
      </c>
      <c r="F7230">
        <v>7227</v>
      </c>
      <c r="G7230">
        <f t="shared" ca="1" si="227"/>
        <v>2.2885675785857735E-3</v>
      </c>
    </row>
    <row r="7231" spans="2:7" x14ac:dyDescent="0.35">
      <c r="B7231" s="191">
        <v>44837</v>
      </c>
      <c r="C7231" s="72">
        <v>752.33</v>
      </c>
      <c r="D7231" s="192">
        <f t="shared" si="226"/>
        <v>35.503153808830668</v>
      </c>
      <c r="E7231">
        <v>-3.1014541286175978E-2</v>
      </c>
      <c r="F7231">
        <v>7228</v>
      </c>
      <c r="G7231">
        <f t="shared" ca="1" si="227"/>
        <v>-7.3739812134262124E-3</v>
      </c>
    </row>
    <row r="7232" spans="2:7" x14ac:dyDescent="0.35">
      <c r="B7232" s="191">
        <v>36696</v>
      </c>
      <c r="C7232" s="72">
        <v>20.61</v>
      </c>
      <c r="D7232" s="192">
        <f t="shared" si="226"/>
        <v>-0.67604526878340143</v>
      </c>
      <c r="E7232">
        <v>-3.1029619181946355E-2</v>
      </c>
      <c r="F7232">
        <v>7229</v>
      </c>
      <c r="G7232">
        <f t="shared" ca="1" si="227"/>
        <v>3.1099423425333155E-2</v>
      </c>
    </row>
    <row r="7233" spans="2:7" x14ac:dyDescent="0.35">
      <c r="B7233" s="191">
        <v>38814</v>
      </c>
      <c r="C7233" s="72">
        <v>63.62</v>
      </c>
      <c r="D7233" s="192">
        <f t="shared" si="226"/>
        <v>5.7864981709344843E-2</v>
      </c>
      <c r="E7233">
        <v>-3.1069144075540622E-2</v>
      </c>
      <c r="F7233">
        <v>7230</v>
      </c>
      <c r="G7233">
        <f t="shared" ca="1" si="227"/>
        <v>-1.9660054332637015E-2</v>
      </c>
    </row>
    <row r="7234" spans="2:7" x14ac:dyDescent="0.35">
      <c r="B7234" s="191">
        <v>39374</v>
      </c>
      <c r="C7234" s="72">
        <v>60.14</v>
      </c>
      <c r="D7234" s="192">
        <f t="shared" si="226"/>
        <v>3.1693077564636241E-3</v>
      </c>
      <c r="E7234">
        <v>-3.1093926212340861E-2</v>
      </c>
      <c r="F7234">
        <v>7231</v>
      </c>
      <c r="G7234">
        <f t="shared" ca="1" si="227"/>
        <v>1.3674721660933164E-3</v>
      </c>
    </row>
    <row r="7235" spans="2:7" x14ac:dyDescent="0.35">
      <c r="B7235" s="191">
        <v>39976</v>
      </c>
      <c r="C7235" s="72">
        <v>59.95</v>
      </c>
      <c r="D7235" s="192">
        <f t="shared" si="226"/>
        <v>1.7575896964121438</v>
      </c>
      <c r="E7235">
        <v>-3.118939883645766E-2</v>
      </c>
      <c r="F7235">
        <v>7232</v>
      </c>
      <c r="G7235">
        <f t="shared" ca="1" si="227"/>
        <v>-8.1485119115008251E-3</v>
      </c>
    </row>
    <row r="7236" spans="2:7" x14ac:dyDescent="0.35">
      <c r="B7236" s="191">
        <v>36678</v>
      </c>
      <c r="C7236" s="72">
        <v>21.74</v>
      </c>
      <c r="D7236" s="192">
        <f t="shared" ref="D7236:D7299" si="228">C7236/C7237-1</f>
        <v>-0.81175859381764659</v>
      </c>
      <c r="E7236">
        <v>-3.1194295900178415E-2</v>
      </c>
      <c r="F7236">
        <v>7233</v>
      </c>
      <c r="G7236">
        <f t="shared" ca="1" si="227"/>
        <v>-2.0285146116649864E-2</v>
      </c>
    </row>
    <row r="7237" spans="2:7" x14ac:dyDescent="0.35">
      <c r="B7237" s="191">
        <v>41446</v>
      </c>
      <c r="C7237" s="72">
        <v>115.49</v>
      </c>
      <c r="D7237" s="192">
        <f t="shared" si="228"/>
        <v>-0.88677894984510408</v>
      </c>
      <c r="E7237">
        <v>-3.1205435785588431E-2</v>
      </c>
      <c r="F7237">
        <v>7234</v>
      </c>
      <c r="G7237">
        <f t="shared" ref="G7237:G7300" ca="1" si="229">_xlfn.NORM.INV(RAND(),M$5,M$6)</f>
        <v>3.6285957609752263E-2</v>
      </c>
    </row>
    <row r="7238" spans="2:7" x14ac:dyDescent="0.35">
      <c r="B7238" s="191">
        <v>45691</v>
      </c>
      <c r="C7238" s="72">
        <v>1020.04</v>
      </c>
      <c r="D7238" s="192">
        <f t="shared" si="228"/>
        <v>7.9516454585344452</v>
      </c>
      <c r="E7238">
        <v>-3.1365436295782811E-2</v>
      </c>
      <c r="F7238">
        <v>7235</v>
      </c>
      <c r="G7238">
        <f t="shared" ca="1" si="229"/>
        <v>5.4422067914406498E-3</v>
      </c>
    </row>
    <row r="7239" spans="2:7" x14ac:dyDescent="0.35">
      <c r="B7239" s="191">
        <v>42755</v>
      </c>
      <c r="C7239" s="72">
        <v>113.95</v>
      </c>
      <c r="D7239" s="192">
        <f t="shared" si="228"/>
        <v>-0.11878431675817802</v>
      </c>
      <c r="E7239">
        <v>-3.1366882012920705E-2</v>
      </c>
      <c r="F7239">
        <v>7236</v>
      </c>
      <c r="G7239">
        <f t="shared" ca="1" si="229"/>
        <v>-1.2722032833156914E-2</v>
      </c>
    </row>
    <row r="7240" spans="2:7" x14ac:dyDescent="0.35">
      <c r="B7240" s="191">
        <v>42010</v>
      </c>
      <c r="C7240" s="72">
        <v>129.31</v>
      </c>
      <c r="D7240" s="192">
        <f t="shared" si="228"/>
        <v>6.9137086903304779</v>
      </c>
      <c r="E7240">
        <v>-3.1385767790262142E-2</v>
      </c>
      <c r="F7240">
        <v>7237</v>
      </c>
      <c r="G7240">
        <f t="shared" ca="1" si="229"/>
        <v>-9.1138315041915205E-4</v>
      </c>
    </row>
    <row r="7241" spans="2:7" x14ac:dyDescent="0.35">
      <c r="B7241" s="191">
        <v>36028</v>
      </c>
      <c r="C7241" s="72">
        <v>16.34</v>
      </c>
      <c r="D7241" s="192">
        <f t="shared" si="228"/>
        <v>-0.34561473768522222</v>
      </c>
      <c r="E7241">
        <v>-3.1416716064019079E-2</v>
      </c>
      <c r="F7241">
        <v>7238</v>
      </c>
      <c r="G7241">
        <f t="shared" ca="1" si="229"/>
        <v>9.2821728946784407E-3</v>
      </c>
    </row>
    <row r="7242" spans="2:7" x14ac:dyDescent="0.35">
      <c r="B7242" s="191">
        <v>35803</v>
      </c>
      <c r="C7242" s="72">
        <v>24.97</v>
      </c>
      <c r="D7242" s="192">
        <f t="shared" si="228"/>
        <v>-0.20578880407124689</v>
      </c>
      <c r="E7242">
        <v>-3.1419705197827885E-2</v>
      </c>
      <c r="F7242">
        <v>7239</v>
      </c>
      <c r="G7242">
        <f t="shared" ca="1" si="229"/>
        <v>1.0133305118907336E-2</v>
      </c>
    </row>
    <row r="7243" spans="2:7" x14ac:dyDescent="0.35">
      <c r="B7243" s="191">
        <v>36521</v>
      </c>
      <c r="C7243" s="72">
        <v>31.44</v>
      </c>
      <c r="D7243" s="192">
        <f t="shared" si="228"/>
        <v>-0.78422894791023268</v>
      </c>
      <c r="E7243">
        <v>-3.1423290203327126E-2</v>
      </c>
      <c r="F7243">
        <v>7240</v>
      </c>
      <c r="G7243">
        <f t="shared" ca="1" si="229"/>
        <v>-9.0344736967998621E-3</v>
      </c>
    </row>
    <row r="7244" spans="2:7" x14ac:dyDescent="0.35">
      <c r="B7244" s="191">
        <v>41801</v>
      </c>
      <c r="C7244" s="72">
        <v>145.71</v>
      </c>
      <c r="D7244" s="192">
        <f t="shared" si="228"/>
        <v>8.2380032684593596E-2</v>
      </c>
      <c r="E7244">
        <v>-3.1441106088806126E-2</v>
      </c>
      <c r="F7244">
        <v>7241</v>
      </c>
      <c r="G7244">
        <f t="shared" ca="1" si="229"/>
        <v>-3.409147275969511E-2</v>
      </c>
    </row>
    <row r="7245" spans="2:7" x14ac:dyDescent="0.35">
      <c r="B7245" s="191">
        <v>41233</v>
      </c>
      <c r="C7245" s="72">
        <v>134.62</v>
      </c>
      <c r="D7245" s="192">
        <f t="shared" si="228"/>
        <v>4.8327556325823231</v>
      </c>
      <c r="E7245">
        <v>-3.144111087128576E-2</v>
      </c>
      <c r="F7245">
        <v>7242</v>
      </c>
      <c r="G7245">
        <f t="shared" ca="1" si="229"/>
        <v>6.8350064032857583E-3</v>
      </c>
    </row>
    <row r="7246" spans="2:7" x14ac:dyDescent="0.35">
      <c r="B7246" s="191">
        <v>36312</v>
      </c>
      <c r="C7246" s="72">
        <v>23.08</v>
      </c>
      <c r="D7246" s="192">
        <f t="shared" si="228"/>
        <v>-0.62864038616251006</v>
      </c>
      <c r="E7246">
        <v>-3.1472933277381432E-2</v>
      </c>
      <c r="F7246">
        <v>7243</v>
      </c>
      <c r="G7246">
        <f t="shared" ca="1" si="229"/>
        <v>-1.8159674417654655E-2</v>
      </c>
    </row>
    <row r="7247" spans="2:7" x14ac:dyDescent="0.35">
      <c r="B7247" s="191">
        <v>39367</v>
      </c>
      <c r="C7247" s="72">
        <v>62.15</v>
      </c>
      <c r="D7247" s="192">
        <f t="shared" si="228"/>
        <v>2.6091753774680604</v>
      </c>
      <c r="E7247">
        <v>-3.1478884213807068E-2</v>
      </c>
      <c r="F7247">
        <v>7244</v>
      </c>
      <c r="G7247">
        <f t="shared" ca="1" si="229"/>
        <v>2.6485115271856912E-2</v>
      </c>
    </row>
    <row r="7248" spans="2:7" x14ac:dyDescent="0.35">
      <c r="B7248" s="191">
        <v>36915</v>
      </c>
      <c r="C7248" s="72">
        <v>17.22</v>
      </c>
      <c r="D7248" s="192">
        <f t="shared" si="228"/>
        <v>-0.26252676659528917</v>
      </c>
      <c r="E7248">
        <v>-3.149606299212615E-2</v>
      </c>
      <c r="F7248">
        <v>7245</v>
      </c>
      <c r="G7248">
        <f t="shared" ca="1" si="229"/>
        <v>-2.9204901237969521E-2</v>
      </c>
    </row>
    <row r="7249" spans="2:7" x14ac:dyDescent="0.35">
      <c r="B7249" s="191">
        <v>38127</v>
      </c>
      <c r="C7249" s="72">
        <v>23.35</v>
      </c>
      <c r="D7249" s="192">
        <f t="shared" si="228"/>
        <v>-0.80855948183979665</v>
      </c>
      <c r="E7249">
        <v>-3.1522189962670977E-2</v>
      </c>
      <c r="F7249">
        <v>7246</v>
      </c>
      <c r="G7249">
        <f t="shared" ca="1" si="229"/>
        <v>9.3954286373740346E-3</v>
      </c>
    </row>
    <row r="7250" spans="2:7" x14ac:dyDescent="0.35">
      <c r="B7250" s="191">
        <v>42625</v>
      </c>
      <c r="C7250" s="72">
        <v>121.97</v>
      </c>
      <c r="D7250" s="192">
        <f t="shared" si="228"/>
        <v>0.34165658343416561</v>
      </c>
      <c r="E7250">
        <v>-3.1522947435286608E-2</v>
      </c>
      <c r="F7250">
        <v>7247</v>
      </c>
      <c r="G7250">
        <f t="shared" ca="1" si="229"/>
        <v>-2.4298751244656216E-3</v>
      </c>
    </row>
    <row r="7251" spans="2:7" x14ac:dyDescent="0.35">
      <c r="B7251" s="191">
        <v>40994</v>
      </c>
      <c r="C7251" s="72">
        <v>90.91</v>
      </c>
      <c r="D7251" s="192">
        <f t="shared" si="228"/>
        <v>0.72112836046951911</v>
      </c>
      <c r="E7251">
        <v>-3.1532971130286636E-2</v>
      </c>
      <c r="F7251">
        <v>7248</v>
      </c>
      <c r="G7251">
        <f t="shared" ca="1" si="229"/>
        <v>1.7096387301233505E-2</v>
      </c>
    </row>
    <row r="7252" spans="2:7" x14ac:dyDescent="0.35">
      <c r="B7252" s="191">
        <v>38867</v>
      </c>
      <c r="C7252" s="72">
        <v>52.82</v>
      </c>
      <c r="D7252" s="192">
        <f t="shared" si="228"/>
        <v>-0.3348444780254376</v>
      </c>
      <c r="E7252">
        <v>-3.1536486982031486E-2</v>
      </c>
      <c r="F7252">
        <v>7249</v>
      </c>
      <c r="G7252">
        <f t="shared" ca="1" si="229"/>
        <v>3.2640895786257174E-2</v>
      </c>
    </row>
    <row r="7253" spans="2:7" x14ac:dyDescent="0.35">
      <c r="B7253" s="191">
        <v>40772</v>
      </c>
      <c r="C7253" s="72">
        <v>79.41</v>
      </c>
      <c r="D7253" s="192">
        <f t="shared" si="228"/>
        <v>-0.12793762354491545</v>
      </c>
      <c r="E7253">
        <v>-3.1585365853658565E-2</v>
      </c>
      <c r="F7253">
        <v>7250</v>
      </c>
      <c r="G7253">
        <f t="shared" ca="1" si="229"/>
        <v>2.5033914041397504E-2</v>
      </c>
    </row>
    <row r="7254" spans="2:7" x14ac:dyDescent="0.35">
      <c r="B7254" s="191">
        <v>42416</v>
      </c>
      <c r="C7254" s="72">
        <v>91.06</v>
      </c>
      <c r="D7254" s="192">
        <f t="shared" si="228"/>
        <v>7.6352771937588937E-3</v>
      </c>
      <c r="E7254">
        <v>-3.1585664149739401E-2</v>
      </c>
      <c r="F7254">
        <v>7251</v>
      </c>
      <c r="G7254">
        <f t="shared" ca="1" si="229"/>
        <v>1.8198692001836884E-2</v>
      </c>
    </row>
    <row r="7255" spans="2:7" x14ac:dyDescent="0.35">
      <c r="B7255" s="191">
        <v>41073</v>
      </c>
      <c r="C7255" s="72">
        <v>90.37</v>
      </c>
      <c r="D7255" s="192">
        <f t="shared" si="228"/>
        <v>7.2005444646098002</v>
      </c>
      <c r="E7255">
        <v>-3.1611658808401111E-2</v>
      </c>
      <c r="F7255">
        <v>7252</v>
      </c>
      <c r="G7255">
        <f t="shared" ca="1" si="229"/>
        <v>2.9980401157120539E-2</v>
      </c>
    </row>
    <row r="7256" spans="2:7" x14ac:dyDescent="0.35">
      <c r="B7256" s="191">
        <v>37307</v>
      </c>
      <c r="C7256" s="72">
        <v>11.02</v>
      </c>
      <c r="D7256" s="192">
        <f t="shared" si="228"/>
        <v>-0.98464025869037997</v>
      </c>
      <c r="E7256">
        <v>-3.1634446397188154E-2</v>
      </c>
      <c r="F7256">
        <v>7253</v>
      </c>
      <c r="G7256">
        <f t="shared" ca="1" si="229"/>
        <v>2.7217828178066901E-2</v>
      </c>
    </row>
    <row r="7257" spans="2:7" x14ac:dyDescent="0.35">
      <c r="B7257" s="191">
        <v>44641</v>
      </c>
      <c r="C7257" s="72">
        <v>717.46</v>
      </c>
      <c r="D7257" s="192">
        <f t="shared" si="228"/>
        <v>32.604683840749416</v>
      </c>
      <c r="E7257">
        <v>-3.1728679973548224E-2</v>
      </c>
      <c r="F7257">
        <v>7254</v>
      </c>
      <c r="G7257">
        <f t="shared" ca="1" si="229"/>
        <v>-4.243804348973327E-2</v>
      </c>
    </row>
    <row r="7258" spans="2:7" x14ac:dyDescent="0.35">
      <c r="B7258" s="191">
        <v>36283</v>
      </c>
      <c r="C7258" s="72">
        <v>21.35</v>
      </c>
      <c r="D7258" s="192">
        <f t="shared" si="228"/>
        <v>-0.89089329517579718</v>
      </c>
      <c r="E7258">
        <v>-3.1746031746031744E-2</v>
      </c>
      <c r="F7258">
        <v>7255</v>
      </c>
      <c r="G7258">
        <f t="shared" ca="1" si="229"/>
        <v>4.0747431406910214E-2</v>
      </c>
    </row>
    <row r="7259" spans="2:7" x14ac:dyDescent="0.35">
      <c r="B7259" s="191">
        <v>43573</v>
      </c>
      <c r="C7259" s="72">
        <v>195.68</v>
      </c>
      <c r="D7259" s="192">
        <f t="shared" si="228"/>
        <v>0.8351308262215138</v>
      </c>
      <c r="E7259">
        <v>-3.1766452251360655E-2</v>
      </c>
      <c r="F7259">
        <v>7256</v>
      </c>
      <c r="G7259">
        <f t="shared" ca="1" si="229"/>
        <v>3.008348757147546E-2</v>
      </c>
    </row>
    <row r="7260" spans="2:7" x14ac:dyDescent="0.35">
      <c r="B7260" s="191">
        <v>42251</v>
      </c>
      <c r="C7260" s="72">
        <v>106.63</v>
      </c>
      <c r="D7260" s="192">
        <f t="shared" si="228"/>
        <v>-0.22854869049341631</v>
      </c>
      <c r="E7260">
        <v>-3.1780622900208888E-2</v>
      </c>
      <c r="F7260">
        <v>7257</v>
      </c>
      <c r="G7260">
        <f t="shared" ca="1" si="229"/>
        <v>-1.0708353652699757E-2</v>
      </c>
    </row>
    <row r="7261" spans="2:7" x14ac:dyDescent="0.35">
      <c r="B7261" s="191">
        <v>42067</v>
      </c>
      <c r="C7261" s="72">
        <v>138.22</v>
      </c>
      <c r="D7261" s="192">
        <f t="shared" si="228"/>
        <v>1.0008685581933991</v>
      </c>
      <c r="E7261">
        <v>-3.1801625105071341E-2</v>
      </c>
      <c r="F7261">
        <v>7258</v>
      </c>
      <c r="G7261">
        <f t="shared" ca="1" si="229"/>
        <v>1.0047572868635829E-2</v>
      </c>
    </row>
    <row r="7262" spans="2:7" x14ac:dyDescent="0.35">
      <c r="B7262" s="191">
        <v>39590</v>
      </c>
      <c r="C7262" s="72">
        <v>69.08</v>
      </c>
      <c r="D7262" s="192">
        <f t="shared" si="228"/>
        <v>2.0688582852065744</v>
      </c>
      <c r="E7262">
        <v>-3.181499649614572E-2</v>
      </c>
      <c r="F7262">
        <v>7259</v>
      </c>
      <c r="G7262">
        <f t="shared" ca="1" si="229"/>
        <v>3.2634977539419935E-2</v>
      </c>
    </row>
    <row r="7263" spans="2:7" x14ac:dyDescent="0.35">
      <c r="B7263" s="191">
        <v>36272</v>
      </c>
      <c r="C7263" s="72">
        <v>22.51</v>
      </c>
      <c r="D7263" s="192">
        <f t="shared" si="228"/>
        <v>-0.6635779405171125</v>
      </c>
      <c r="E7263">
        <v>-3.182795698924723E-2</v>
      </c>
      <c r="F7263">
        <v>7260</v>
      </c>
      <c r="G7263">
        <f t="shared" ca="1" si="229"/>
        <v>4.0538674534839329E-2</v>
      </c>
    </row>
    <row r="7264" spans="2:7" x14ac:dyDescent="0.35">
      <c r="B7264" s="191">
        <v>38765</v>
      </c>
      <c r="C7264" s="72">
        <v>66.91</v>
      </c>
      <c r="D7264" s="192">
        <f t="shared" si="228"/>
        <v>0.60648259303721486</v>
      </c>
      <c r="E7264">
        <v>-3.1833309217190076E-2</v>
      </c>
      <c r="F7264">
        <v>7261</v>
      </c>
      <c r="G7264">
        <f t="shared" ca="1" si="229"/>
        <v>1.3276085371795972E-2</v>
      </c>
    </row>
    <row r="7265" spans="2:7" x14ac:dyDescent="0.35">
      <c r="B7265" s="191">
        <v>39888</v>
      </c>
      <c r="C7265" s="72">
        <v>41.65</v>
      </c>
      <c r="D7265" s="192">
        <f t="shared" si="228"/>
        <v>0.80851063829787218</v>
      </c>
      <c r="E7265">
        <v>-3.1845653184565448E-2</v>
      </c>
      <c r="F7265">
        <v>7262</v>
      </c>
      <c r="G7265">
        <f t="shared" ca="1" si="229"/>
        <v>3.5974953777045494E-2</v>
      </c>
    </row>
    <row r="7266" spans="2:7" x14ac:dyDescent="0.35">
      <c r="B7266" s="191">
        <v>38141</v>
      </c>
      <c r="C7266" s="72">
        <v>23.03</v>
      </c>
      <c r="D7266" s="192">
        <f t="shared" si="228"/>
        <v>0.90016501650165037</v>
      </c>
      <c r="E7266">
        <v>-3.1946195880621975E-2</v>
      </c>
      <c r="F7266">
        <v>7263</v>
      </c>
      <c r="G7266">
        <f t="shared" ca="1" si="229"/>
        <v>-8.5387653271490234E-3</v>
      </c>
    </row>
    <row r="7267" spans="2:7" x14ac:dyDescent="0.35">
      <c r="B7267" s="191">
        <v>35389</v>
      </c>
      <c r="C7267" s="72">
        <v>12.12</v>
      </c>
      <c r="D7267" s="192">
        <f t="shared" si="228"/>
        <v>-0.97320244096577346</v>
      </c>
      <c r="E7267">
        <v>-3.1948881789137462E-2</v>
      </c>
      <c r="F7267">
        <v>7264</v>
      </c>
      <c r="G7267">
        <f t="shared" ca="1" si="229"/>
        <v>1.1832267436524291E-2</v>
      </c>
    </row>
    <row r="7268" spans="2:7" x14ac:dyDescent="0.35">
      <c r="B7268" s="191">
        <v>44119</v>
      </c>
      <c r="C7268" s="72">
        <v>452.28</v>
      </c>
      <c r="D7268" s="192">
        <f t="shared" si="228"/>
        <v>21.704819277108431</v>
      </c>
      <c r="E7268">
        <v>-3.2059238967598325E-2</v>
      </c>
      <c r="F7268">
        <v>7265</v>
      </c>
      <c r="G7268">
        <f t="shared" ca="1" si="229"/>
        <v>4.3720843975053873E-2</v>
      </c>
    </row>
    <row r="7269" spans="2:7" x14ac:dyDescent="0.35">
      <c r="B7269" s="191">
        <v>36718</v>
      </c>
      <c r="C7269" s="72">
        <v>19.920000000000002</v>
      </c>
      <c r="D7269" s="192">
        <f t="shared" si="228"/>
        <v>-0.88171723769372368</v>
      </c>
      <c r="E7269">
        <v>-3.2069970845480911E-2</v>
      </c>
      <c r="F7269">
        <v>7266</v>
      </c>
      <c r="G7269">
        <f t="shared" ca="1" si="229"/>
        <v>2.4594609131539046E-3</v>
      </c>
    </row>
    <row r="7270" spans="2:7" x14ac:dyDescent="0.35">
      <c r="B7270" s="191">
        <v>43507</v>
      </c>
      <c r="C7270" s="72">
        <v>168.41</v>
      </c>
      <c r="D7270" s="192">
        <f t="shared" si="228"/>
        <v>0.48929961089494167</v>
      </c>
      <c r="E7270">
        <v>-3.207080866716483E-2</v>
      </c>
      <c r="F7270">
        <v>7267</v>
      </c>
      <c r="G7270">
        <f t="shared" ca="1" si="229"/>
        <v>-2.2996708173715831E-2</v>
      </c>
    </row>
    <row r="7271" spans="2:7" x14ac:dyDescent="0.35">
      <c r="B7271" s="191">
        <v>42184</v>
      </c>
      <c r="C7271" s="72">
        <v>113.08</v>
      </c>
      <c r="D7271" s="192">
        <f t="shared" si="228"/>
        <v>3.4154627098789536</v>
      </c>
      <c r="E7271">
        <v>-3.2097920054780404E-2</v>
      </c>
      <c r="F7271">
        <v>7268</v>
      </c>
      <c r="G7271">
        <f t="shared" ca="1" si="229"/>
        <v>-5.4918279429459836E-2</v>
      </c>
    </row>
    <row r="7272" spans="2:7" x14ac:dyDescent="0.35">
      <c r="B7272" s="191">
        <v>38040</v>
      </c>
      <c r="C7272" s="72">
        <v>25.61</v>
      </c>
      <c r="D7272" s="192">
        <f t="shared" si="228"/>
        <v>-0.85467854508313001</v>
      </c>
      <c r="E7272">
        <v>-3.2123960695389364E-2</v>
      </c>
      <c r="F7272">
        <v>7269</v>
      </c>
      <c r="G7272">
        <f t="shared" ca="1" si="229"/>
        <v>-3.1039125808726649E-2</v>
      </c>
    </row>
    <row r="7273" spans="2:7" x14ac:dyDescent="0.35">
      <c r="B7273" s="191">
        <v>42969</v>
      </c>
      <c r="C7273" s="72">
        <v>176.23</v>
      </c>
      <c r="D7273" s="192">
        <f t="shared" si="228"/>
        <v>-0.82487155790080391</v>
      </c>
      <c r="E7273">
        <v>-3.2128734622144273E-2</v>
      </c>
      <c r="F7273">
        <v>7270</v>
      </c>
      <c r="G7273">
        <f t="shared" ca="1" si="229"/>
        <v>4.9517618351355742E-2</v>
      </c>
    </row>
    <row r="7274" spans="2:7" x14ac:dyDescent="0.35">
      <c r="B7274" s="191">
        <v>46111</v>
      </c>
      <c r="C7274" s="72">
        <v>1006.29</v>
      </c>
      <c r="D7274" s="192">
        <f t="shared" si="228"/>
        <v>74.946415094339613</v>
      </c>
      <c r="E7274">
        <v>-3.2134269500817658E-2</v>
      </c>
      <c r="F7274">
        <v>7271</v>
      </c>
      <c r="G7274">
        <f t="shared" ca="1" si="229"/>
        <v>1.8332522897254941E-2</v>
      </c>
    </row>
    <row r="7275" spans="2:7" x14ac:dyDescent="0.35">
      <c r="B7275" s="191">
        <v>35527</v>
      </c>
      <c r="C7275" s="72">
        <v>13.25</v>
      </c>
      <c r="D7275" s="192">
        <f t="shared" si="228"/>
        <v>0.1894075403949731</v>
      </c>
      <c r="E7275">
        <v>-3.2140248356464562E-2</v>
      </c>
      <c r="F7275">
        <v>7272</v>
      </c>
      <c r="G7275">
        <f t="shared" ca="1" si="229"/>
        <v>-5.2761287606588594E-3</v>
      </c>
    </row>
    <row r="7276" spans="2:7" x14ac:dyDescent="0.35">
      <c r="B7276" s="191">
        <v>37648</v>
      </c>
      <c r="C7276" s="72">
        <v>11.14</v>
      </c>
      <c r="D7276" s="192">
        <f t="shared" si="228"/>
        <v>-0.57448433919022146</v>
      </c>
      <c r="E7276">
        <v>-3.2145960034752341E-2</v>
      </c>
      <c r="F7276">
        <v>7273</v>
      </c>
      <c r="G7276">
        <f t="shared" ca="1" si="229"/>
        <v>4.1823144005283235E-3</v>
      </c>
    </row>
    <row r="7277" spans="2:7" x14ac:dyDescent="0.35">
      <c r="B7277" s="191">
        <v>36244</v>
      </c>
      <c r="C7277" s="72">
        <v>26.18</v>
      </c>
      <c r="D7277" s="192">
        <f t="shared" si="228"/>
        <v>-0.80630364013021605</v>
      </c>
      <c r="E7277">
        <v>-3.2162661737523135E-2</v>
      </c>
      <c r="F7277">
        <v>7274</v>
      </c>
      <c r="G7277">
        <f t="shared" ca="1" si="229"/>
        <v>3.0283849522044642E-2</v>
      </c>
    </row>
    <row r="7278" spans="2:7" x14ac:dyDescent="0.35">
      <c r="B7278" s="191">
        <v>42076</v>
      </c>
      <c r="C7278" s="72">
        <v>135.16</v>
      </c>
      <c r="D7278" s="192">
        <f t="shared" si="228"/>
        <v>-0.65396825396825398</v>
      </c>
      <c r="E7278">
        <v>-3.2221108406129129E-2</v>
      </c>
      <c r="F7278">
        <v>7275</v>
      </c>
      <c r="G7278">
        <f t="shared" ca="1" si="229"/>
        <v>-5.1914800436664308E-3</v>
      </c>
    </row>
    <row r="7279" spans="2:7" x14ac:dyDescent="0.35">
      <c r="B7279" s="191">
        <v>44033</v>
      </c>
      <c r="C7279" s="72">
        <v>390.6</v>
      </c>
      <c r="D7279" s="192">
        <f t="shared" si="228"/>
        <v>31.604340567612688</v>
      </c>
      <c r="E7279">
        <v>-3.2282040482620178E-2</v>
      </c>
      <c r="F7279">
        <v>7276</v>
      </c>
      <c r="G7279">
        <f t="shared" ca="1" si="229"/>
        <v>2.1016104884651509E-2</v>
      </c>
    </row>
    <row r="7280" spans="2:7" x14ac:dyDescent="0.35">
      <c r="B7280" s="191">
        <v>36846</v>
      </c>
      <c r="C7280" s="72">
        <v>11.98</v>
      </c>
      <c r="D7280" s="192">
        <f t="shared" si="228"/>
        <v>-0.74018651051832574</v>
      </c>
      <c r="E7280">
        <v>-3.2310177705977439E-2</v>
      </c>
      <c r="F7280">
        <v>7277</v>
      </c>
      <c r="G7280">
        <f t="shared" ca="1" si="229"/>
        <v>6.1607179792554792E-3</v>
      </c>
    </row>
    <row r="7281" spans="2:7" x14ac:dyDescent="0.35">
      <c r="B7281" s="191">
        <v>39737</v>
      </c>
      <c r="C7281" s="72">
        <v>46.11</v>
      </c>
      <c r="D7281" s="192">
        <f t="shared" si="228"/>
        <v>-0.96135860820595331</v>
      </c>
      <c r="E7281">
        <v>-3.2318992654774337E-2</v>
      </c>
      <c r="F7281">
        <v>7278</v>
      </c>
      <c r="G7281">
        <f t="shared" ca="1" si="229"/>
        <v>-6.1306781445132387E-3</v>
      </c>
    </row>
    <row r="7282" spans="2:7" x14ac:dyDescent="0.35">
      <c r="B7282" s="191">
        <v>45362</v>
      </c>
      <c r="C7282" s="72">
        <v>1193.28</v>
      </c>
      <c r="D7282" s="192">
        <f t="shared" si="228"/>
        <v>11.912888215561086</v>
      </c>
      <c r="E7282">
        <v>-3.2418143781522191E-2</v>
      </c>
      <c r="F7282">
        <v>7279</v>
      </c>
      <c r="G7282">
        <f t="shared" ca="1" si="229"/>
        <v>2.4104874653990995E-2</v>
      </c>
    </row>
    <row r="7283" spans="2:7" x14ac:dyDescent="0.35">
      <c r="B7283" s="191">
        <v>40990</v>
      </c>
      <c r="C7283" s="72">
        <v>92.41</v>
      </c>
      <c r="D7283" s="192">
        <f t="shared" si="228"/>
        <v>1.381701030927835</v>
      </c>
      <c r="E7283">
        <v>-3.2659897414424877E-2</v>
      </c>
      <c r="F7283">
        <v>7280</v>
      </c>
      <c r="G7283">
        <f t="shared" ca="1" si="229"/>
        <v>2.0774652536815041E-2</v>
      </c>
    </row>
    <row r="7284" spans="2:7" x14ac:dyDescent="0.35">
      <c r="B7284" s="191">
        <v>39770</v>
      </c>
      <c r="C7284" s="72">
        <v>38.799999999999997</v>
      </c>
      <c r="D7284" s="192">
        <f t="shared" si="228"/>
        <v>1.9892141756548534</v>
      </c>
      <c r="E7284">
        <v>-3.2660184492645294E-2</v>
      </c>
      <c r="F7284">
        <v>7281</v>
      </c>
      <c r="G7284">
        <f t="shared" ca="1" si="229"/>
        <v>-1.7274112257847279E-2</v>
      </c>
    </row>
    <row r="7285" spans="2:7" x14ac:dyDescent="0.35">
      <c r="B7285" s="191">
        <v>37001</v>
      </c>
      <c r="C7285" s="72">
        <v>12.98</v>
      </c>
      <c r="D7285" s="192">
        <f t="shared" si="228"/>
        <v>-0.89363271326722937</v>
      </c>
      <c r="E7285">
        <v>-3.2786885245901565E-2</v>
      </c>
      <c r="F7285">
        <v>7282</v>
      </c>
      <c r="G7285">
        <f t="shared" ca="1" si="229"/>
        <v>1.3683411746326635E-2</v>
      </c>
    </row>
    <row r="7286" spans="2:7" x14ac:dyDescent="0.35">
      <c r="B7286" s="191">
        <v>42130</v>
      </c>
      <c r="C7286" s="72">
        <v>122.03</v>
      </c>
      <c r="D7286" s="192">
        <f t="shared" si="228"/>
        <v>4.2599137931034488</v>
      </c>
      <c r="E7286">
        <v>-3.281287152254897E-2</v>
      </c>
      <c r="F7286">
        <v>7283</v>
      </c>
      <c r="G7286">
        <f t="shared" ca="1" si="229"/>
        <v>1.0819011404320003E-2</v>
      </c>
    </row>
    <row r="7287" spans="2:7" x14ac:dyDescent="0.35">
      <c r="B7287" s="191">
        <v>36334</v>
      </c>
      <c r="C7287" s="72">
        <v>23.2</v>
      </c>
      <c r="D7287" s="192">
        <f t="shared" si="228"/>
        <v>-0.51383067896060353</v>
      </c>
      <c r="E7287">
        <v>-3.2930387661525562E-2</v>
      </c>
      <c r="F7287">
        <v>7284</v>
      </c>
      <c r="G7287">
        <f t="shared" ca="1" si="229"/>
        <v>4.6595644549546025E-2</v>
      </c>
    </row>
    <row r="7288" spans="2:7" x14ac:dyDescent="0.35">
      <c r="B7288" s="191">
        <v>39843</v>
      </c>
      <c r="C7288" s="72">
        <v>47.72</v>
      </c>
      <c r="D7288" s="192">
        <f t="shared" si="228"/>
        <v>0.85248447204968936</v>
      </c>
      <c r="E7288">
        <v>-3.3029381965552274E-2</v>
      </c>
      <c r="F7288">
        <v>7285</v>
      </c>
      <c r="G7288">
        <f t="shared" ca="1" si="229"/>
        <v>-7.7382728966122385E-3</v>
      </c>
    </row>
    <row r="7289" spans="2:7" x14ac:dyDescent="0.35">
      <c r="B7289" s="191">
        <v>36223</v>
      </c>
      <c r="C7289" s="72">
        <v>25.76</v>
      </c>
      <c r="D7289" s="192">
        <f t="shared" si="228"/>
        <v>-0.94469492034866243</v>
      </c>
      <c r="E7289">
        <v>-3.3033033033032955E-2</v>
      </c>
      <c r="F7289">
        <v>7286</v>
      </c>
      <c r="G7289">
        <f t="shared" ca="1" si="229"/>
        <v>-4.1966793363211437E-3</v>
      </c>
    </row>
    <row r="7290" spans="2:7" x14ac:dyDescent="0.35">
      <c r="B7290" s="191">
        <v>44112</v>
      </c>
      <c r="C7290" s="72">
        <v>465.78</v>
      </c>
      <c r="D7290" s="192">
        <f t="shared" si="228"/>
        <v>42.328372093023255</v>
      </c>
      <c r="E7290">
        <v>-3.3250311332503224E-2</v>
      </c>
      <c r="F7290">
        <v>7287</v>
      </c>
      <c r="G7290">
        <f t="shared" ca="1" si="229"/>
        <v>2.2564219331226891E-3</v>
      </c>
    </row>
    <row r="7291" spans="2:7" x14ac:dyDescent="0.35">
      <c r="B7291" s="191">
        <v>37517</v>
      </c>
      <c r="C7291" s="72">
        <v>10.75</v>
      </c>
      <c r="D7291" s="192">
        <f t="shared" si="228"/>
        <v>-0.89442152818699661</v>
      </c>
      <c r="E7291">
        <v>-3.3273381294963933E-2</v>
      </c>
      <c r="F7291">
        <v>7288</v>
      </c>
      <c r="G7291">
        <f t="shared" ca="1" si="229"/>
        <v>2.3017946240989778E-2</v>
      </c>
    </row>
    <row r="7292" spans="2:7" x14ac:dyDescent="0.35">
      <c r="B7292" s="191">
        <v>40480</v>
      </c>
      <c r="C7292" s="72">
        <v>101.82</v>
      </c>
      <c r="D7292" s="192">
        <f t="shared" si="228"/>
        <v>2.7758150802462911E-2</v>
      </c>
      <c r="E7292">
        <v>-3.3323839362005225E-2</v>
      </c>
      <c r="F7292">
        <v>7289</v>
      </c>
      <c r="G7292">
        <f t="shared" ca="1" si="229"/>
        <v>3.2918333646730642E-2</v>
      </c>
    </row>
    <row r="7293" spans="2:7" x14ac:dyDescent="0.35">
      <c r="B7293" s="191">
        <v>40949</v>
      </c>
      <c r="C7293" s="72">
        <v>99.07</v>
      </c>
      <c r="D7293" s="192">
        <f t="shared" si="228"/>
        <v>0.18038841892052893</v>
      </c>
      <c r="E7293">
        <v>-3.3369109181383583E-2</v>
      </c>
      <c r="F7293">
        <v>7290</v>
      </c>
      <c r="G7293">
        <f t="shared" ca="1" si="229"/>
        <v>3.1141063747971067E-2</v>
      </c>
    </row>
    <row r="7294" spans="2:7" x14ac:dyDescent="0.35">
      <c r="B7294" s="191">
        <v>40764</v>
      </c>
      <c r="C7294" s="72">
        <v>83.93</v>
      </c>
      <c r="D7294" s="192">
        <f t="shared" si="228"/>
        <v>2.3424930306650742</v>
      </c>
      <c r="E7294">
        <v>-3.3398594955660443E-2</v>
      </c>
      <c r="F7294">
        <v>7291</v>
      </c>
      <c r="G7294">
        <f t="shared" ca="1" si="229"/>
        <v>-1.1392036308076193E-3</v>
      </c>
    </row>
    <row r="7295" spans="2:7" x14ac:dyDescent="0.35">
      <c r="B7295" s="191">
        <v>35857</v>
      </c>
      <c r="C7295" s="72">
        <v>25.11</v>
      </c>
      <c r="D7295" s="192">
        <f t="shared" si="228"/>
        <v>-0.96628851446599984</v>
      </c>
      <c r="E7295">
        <v>-3.3487297921478087E-2</v>
      </c>
      <c r="F7295">
        <v>7292</v>
      </c>
      <c r="G7295">
        <f t="shared" ca="1" si="229"/>
        <v>1.5824107004912293E-2</v>
      </c>
    </row>
    <row r="7296" spans="2:7" x14ac:dyDescent="0.35">
      <c r="B7296" s="191">
        <v>44686</v>
      </c>
      <c r="C7296" s="72">
        <v>744.85</v>
      </c>
      <c r="D7296" s="192">
        <f t="shared" si="228"/>
        <v>55.30007558578987</v>
      </c>
      <c r="E7296">
        <v>-3.3553476664374471E-2</v>
      </c>
      <c r="F7296">
        <v>7293</v>
      </c>
      <c r="G7296">
        <f t="shared" ca="1" si="229"/>
        <v>2.0814627012941563E-2</v>
      </c>
    </row>
    <row r="7297" spans="2:7" x14ac:dyDescent="0.35">
      <c r="B7297" s="191">
        <v>35342</v>
      </c>
      <c r="C7297" s="72">
        <v>13.23</v>
      </c>
      <c r="D7297" s="192">
        <f t="shared" si="228"/>
        <v>-0.97992960951485175</v>
      </c>
      <c r="E7297">
        <v>-3.360116873630381E-2</v>
      </c>
      <c r="F7297">
        <v>7294</v>
      </c>
      <c r="G7297">
        <f t="shared" ca="1" si="229"/>
        <v>1.5865333094027104E-2</v>
      </c>
    </row>
    <row r="7298" spans="2:7" x14ac:dyDescent="0.35">
      <c r="B7298" s="191">
        <v>44623</v>
      </c>
      <c r="C7298" s="72">
        <v>659.18</v>
      </c>
      <c r="D7298" s="192">
        <f t="shared" si="228"/>
        <v>4.58485130898924</v>
      </c>
      <c r="E7298">
        <v>-3.3687111528087232E-2</v>
      </c>
      <c r="F7298">
        <v>7295</v>
      </c>
      <c r="G7298">
        <f t="shared" ca="1" si="229"/>
        <v>1.4756963101772047E-2</v>
      </c>
    </row>
    <row r="7299" spans="2:7" x14ac:dyDescent="0.35">
      <c r="B7299" s="191">
        <v>42228</v>
      </c>
      <c r="C7299" s="72">
        <v>118.03</v>
      </c>
      <c r="D7299" s="192">
        <f t="shared" si="228"/>
        <v>6.000593119810202</v>
      </c>
      <c r="E7299">
        <v>-3.3729021694637762E-2</v>
      </c>
      <c r="F7299">
        <v>7296</v>
      </c>
      <c r="G7299">
        <f t="shared" ca="1" si="229"/>
        <v>-7.2922631423974031E-3</v>
      </c>
    </row>
    <row r="7300" spans="2:7" x14ac:dyDescent="0.35">
      <c r="B7300" s="191">
        <v>35262</v>
      </c>
      <c r="C7300" s="72">
        <v>16.86</v>
      </c>
      <c r="D7300" s="192">
        <f t="shared" ref="D7300:D7363" si="230">C7300/C7301-1</f>
        <v>0.2831050228310501</v>
      </c>
      <c r="E7300">
        <v>-3.3810888252148952E-2</v>
      </c>
      <c r="F7300">
        <v>7297</v>
      </c>
      <c r="G7300">
        <f t="shared" ca="1" si="229"/>
        <v>-2.2539829117006714E-2</v>
      </c>
    </row>
    <row r="7301" spans="2:7" x14ac:dyDescent="0.35">
      <c r="B7301" s="191">
        <v>35367</v>
      </c>
      <c r="C7301" s="72">
        <v>13.14</v>
      </c>
      <c r="D7301" s="192">
        <f t="shared" si="230"/>
        <v>-0.76396622956709181</v>
      </c>
      <c r="E7301">
        <v>-3.3823529411764586E-2</v>
      </c>
      <c r="F7301">
        <v>7298</v>
      </c>
      <c r="G7301">
        <f t="shared" ref="G7301:G7364" ca="1" si="231">_xlfn.NORM.INV(RAND(),M$5,M$6)</f>
        <v>9.9932635997679493E-3</v>
      </c>
    </row>
    <row r="7302" spans="2:7" x14ac:dyDescent="0.35">
      <c r="B7302" s="191">
        <v>39415</v>
      </c>
      <c r="C7302" s="72">
        <v>55.67</v>
      </c>
      <c r="D7302" s="192">
        <f t="shared" si="230"/>
        <v>2.3657799274486098</v>
      </c>
      <c r="E7302">
        <v>-3.3842415827837535E-2</v>
      </c>
      <c r="F7302">
        <v>7299</v>
      </c>
      <c r="G7302">
        <f t="shared" ca="1" si="231"/>
        <v>1.1207805040133335E-2</v>
      </c>
    </row>
    <row r="7303" spans="2:7" x14ac:dyDescent="0.35">
      <c r="B7303" s="191">
        <v>35999</v>
      </c>
      <c r="C7303" s="72">
        <v>16.54</v>
      </c>
      <c r="D7303" s="192">
        <f t="shared" si="230"/>
        <v>-0.78110111169931185</v>
      </c>
      <c r="E7303">
        <v>-3.3878504672897325E-2</v>
      </c>
      <c r="F7303">
        <v>7300</v>
      </c>
      <c r="G7303">
        <f t="shared" ca="1" si="231"/>
        <v>1.509790140858068E-2</v>
      </c>
    </row>
    <row r="7304" spans="2:7" x14ac:dyDescent="0.35">
      <c r="B7304" s="191">
        <v>40582</v>
      </c>
      <c r="C7304" s="72">
        <v>75.56</v>
      </c>
      <c r="D7304" s="192">
        <f t="shared" si="230"/>
        <v>-0.36338360434745975</v>
      </c>
      <c r="E7304">
        <v>-3.3883135148957799E-2</v>
      </c>
      <c r="F7304">
        <v>7301</v>
      </c>
      <c r="G7304">
        <f t="shared" ca="1" si="231"/>
        <v>1.7321422761557403E-2</v>
      </c>
    </row>
    <row r="7305" spans="2:7" x14ac:dyDescent="0.35">
      <c r="B7305" s="191">
        <v>41492</v>
      </c>
      <c r="C7305" s="72">
        <v>118.69</v>
      </c>
      <c r="D7305" s="192">
        <f t="shared" si="230"/>
        <v>3.6545098039215684</v>
      </c>
      <c r="E7305">
        <v>-3.3941071137880474E-2</v>
      </c>
      <c r="F7305">
        <v>7302</v>
      </c>
      <c r="G7305">
        <f t="shared" ca="1" si="231"/>
        <v>-2.2022515247981073E-2</v>
      </c>
    </row>
    <row r="7306" spans="2:7" x14ac:dyDescent="0.35">
      <c r="B7306" s="191">
        <v>35691</v>
      </c>
      <c r="C7306" s="72">
        <v>25.5</v>
      </c>
      <c r="D7306" s="192">
        <f t="shared" si="230"/>
        <v>-0.30536638518114956</v>
      </c>
      <c r="E7306">
        <v>-3.4090909090909061E-2</v>
      </c>
      <c r="F7306">
        <v>7303</v>
      </c>
      <c r="G7306">
        <f t="shared" ca="1" si="231"/>
        <v>7.5804098143237931E-3</v>
      </c>
    </row>
    <row r="7307" spans="2:7" x14ac:dyDescent="0.35">
      <c r="B7307" s="191">
        <v>36448</v>
      </c>
      <c r="C7307" s="72">
        <v>36.71</v>
      </c>
      <c r="D7307" s="192">
        <f t="shared" si="230"/>
        <v>1.5040927694406547</v>
      </c>
      <c r="E7307">
        <v>-3.4201525914232977E-2</v>
      </c>
      <c r="F7307">
        <v>7304</v>
      </c>
      <c r="G7307">
        <f t="shared" ca="1" si="231"/>
        <v>-3.7945702178536372E-3</v>
      </c>
    </row>
    <row r="7308" spans="2:7" x14ac:dyDescent="0.35">
      <c r="B7308" s="191">
        <v>36784</v>
      </c>
      <c r="C7308" s="72">
        <v>14.66</v>
      </c>
      <c r="D7308" s="192">
        <f t="shared" si="230"/>
        <v>-0.56277960035788843</v>
      </c>
      <c r="E7308">
        <v>-3.4255599472990728E-2</v>
      </c>
      <c r="F7308">
        <v>7305</v>
      </c>
      <c r="G7308">
        <f t="shared" ca="1" si="231"/>
        <v>-5.0946846494558584E-3</v>
      </c>
    </row>
    <row r="7309" spans="2:7" x14ac:dyDescent="0.35">
      <c r="B7309" s="191">
        <v>38364</v>
      </c>
      <c r="C7309" s="72">
        <v>33.53</v>
      </c>
      <c r="D7309" s="192">
        <f t="shared" si="230"/>
        <v>-0.70677743769129864</v>
      </c>
      <c r="E7309">
        <v>-3.4274193548387011E-2</v>
      </c>
      <c r="F7309">
        <v>7306</v>
      </c>
      <c r="G7309">
        <f t="shared" ca="1" si="231"/>
        <v>3.1685377878621412E-2</v>
      </c>
    </row>
    <row r="7310" spans="2:7" x14ac:dyDescent="0.35">
      <c r="B7310" s="191">
        <v>42678</v>
      </c>
      <c r="C7310" s="72">
        <v>114.35</v>
      </c>
      <c r="D7310" s="192">
        <f t="shared" si="230"/>
        <v>-0.89795098791654027</v>
      </c>
      <c r="E7310">
        <v>-3.4287644624609426E-2</v>
      </c>
      <c r="F7310">
        <v>7307</v>
      </c>
      <c r="G7310">
        <f t="shared" ca="1" si="231"/>
        <v>7.1933986469602893E-3</v>
      </c>
    </row>
    <row r="7311" spans="2:7" x14ac:dyDescent="0.35">
      <c r="B7311" s="191">
        <v>45370</v>
      </c>
      <c r="C7311" s="72">
        <v>1120.54</v>
      </c>
      <c r="D7311" s="192">
        <f t="shared" si="230"/>
        <v>17.719345138656866</v>
      </c>
      <c r="E7311">
        <v>-3.4291968664086903E-2</v>
      </c>
      <c r="F7311">
        <v>7308</v>
      </c>
      <c r="G7311">
        <f t="shared" ca="1" si="231"/>
        <v>1.9569844298025316E-2</v>
      </c>
    </row>
    <row r="7312" spans="2:7" x14ac:dyDescent="0.35">
      <c r="B7312" s="191">
        <v>39406</v>
      </c>
      <c r="C7312" s="72">
        <v>59.86</v>
      </c>
      <c r="D7312" s="192">
        <f t="shared" si="230"/>
        <v>-0.47003098716246128</v>
      </c>
      <c r="E7312">
        <v>-3.4360380706565663E-2</v>
      </c>
      <c r="F7312">
        <v>7309</v>
      </c>
      <c r="G7312">
        <f t="shared" ca="1" si="231"/>
        <v>-1.5819077666434811E-2</v>
      </c>
    </row>
    <row r="7313" spans="2:7" x14ac:dyDescent="0.35">
      <c r="B7313" s="191">
        <v>41330</v>
      </c>
      <c r="C7313" s="72">
        <v>112.95</v>
      </c>
      <c r="D7313" s="192">
        <f t="shared" si="230"/>
        <v>6.5958305312710159</v>
      </c>
      <c r="E7313">
        <v>-3.4367786611951723E-2</v>
      </c>
      <c r="F7313">
        <v>7310</v>
      </c>
      <c r="G7313">
        <f t="shared" ca="1" si="231"/>
        <v>-7.7783633102133473E-2</v>
      </c>
    </row>
    <row r="7314" spans="2:7" x14ac:dyDescent="0.35">
      <c r="B7314" s="191">
        <v>36945</v>
      </c>
      <c r="C7314" s="72">
        <v>14.87</v>
      </c>
      <c r="D7314" s="192">
        <f t="shared" si="230"/>
        <v>0.12908124525436593</v>
      </c>
      <c r="E7314">
        <v>-3.4415584415584455E-2</v>
      </c>
      <c r="F7314">
        <v>7311</v>
      </c>
      <c r="G7314">
        <f t="shared" ca="1" si="231"/>
        <v>2.2105359992776779E-2</v>
      </c>
    </row>
    <row r="7315" spans="2:7" x14ac:dyDescent="0.35">
      <c r="B7315" s="191">
        <v>35461</v>
      </c>
      <c r="C7315" s="72">
        <v>13.17</v>
      </c>
      <c r="D7315" s="192">
        <f t="shared" si="230"/>
        <v>-0.98163871345518428</v>
      </c>
      <c r="E7315">
        <v>-3.4457478005865183E-2</v>
      </c>
      <c r="F7315">
        <v>7312</v>
      </c>
      <c r="G7315">
        <f t="shared" ca="1" si="231"/>
        <v>2.3118467126704158E-2</v>
      </c>
    </row>
    <row r="7316" spans="2:7" x14ac:dyDescent="0.35">
      <c r="B7316" s="191">
        <v>44536</v>
      </c>
      <c r="C7316" s="72">
        <v>717.27</v>
      </c>
      <c r="D7316" s="192">
        <f t="shared" si="230"/>
        <v>4.3800630063006301</v>
      </c>
      <c r="E7316">
        <v>-3.4486936154746961E-2</v>
      </c>
      <c r="F7316">
        <v>7313</v>
      </c>
      <c r="G7316">
        <f t="shared" ca="1" si="231"/>
        <v>1.8262743106217994E-2</v>
      </c>
    </row>
    <row r="7317" spans="2:7" x14ac:dyDescent="0.35">
      <c r="B7317" s="191">
        <v>41641</v>
      </c>
      <c r="C7317" s="72">
        <v>133.32</v>
      </c>
      <c r="D7317" s="192">
        <f t="shared" si="230"/>
        <v>1.1625304136253041</v>
      </c>
      <c r="E7317">
        <v>-3.4542689550293382E-2</v>
      </c>
      <c r="F7317">
        <v>7314</v>
      </c>
      <c r="G7317">
        <f t="shared" ca="1" si="231"/>
        <v>-1.653929001153475E-2</v>
      </c>
    </row>
    <row r="7318" spans="2:7" x14ac:dyDescent="0.35">
      <c r="B7318" s="191">
        <v>39372</v>
      </c>
      <c r="C7318" s="72">
        <v>61.65</v>
      </c>
      <c r="D7318" s="192">
        <f t="shared" si="230"/>
        <v>-0.50314313346228245</v>
      </c>
      <c r="E7318">
        <v>-3.4606952709051009E-2</v>
      </c>
      <c r="F7318">
        <v>7315</v>
      </c>
      <c r="G7318">
        <f t="shared" ca="1" si="231"/>
        <v>-2.0152829571975162E-2</v>
      </c>
    </row>
    <row r="7319" spans="2:7" x14ac:dyDescent="0.35">
      <c r="B7319" s="191">
        <v>42121</v>
      </c>
      <c r="C7319" s="72">
        <v>124.08</v>
      </c>
      <c r="D7319" s="192">
        <f t="shared" si="230"/>
        <v>0.64846552411319247</v>
      </c>
      <c r="E7319">
        <v>-3.4622267174978627E-2</v>
      </c>
      <c r="F7319">
        <v>7316</v>
      </c>
      <c r="G7319">
        <f t="shared" ca="1" si="231"/>
        <v>6.2925356676386181E-3</v>
      </c>
    </row>
    <row r="7320" spans="2:7" x14ac:dyDescent="0.35">
      <c r="B7320" s="191">
        <v>40687</v>
      </c>
      <c r="C7320" s="72">
        <v>75.27</v>
      </c>
      <c r="D7320" s="192">
        <f t="shared" si="230"/>
        <v>0.22310692232694174</v>
      </c>
      <c r="E7320">
        <v>-3.4628703347441392E-2</v>
      </c>
      <c r="F7320">
        <v>7317</v>
      </c>
      <c r="G7320">
        <f t="shared" ca="1" si="231"/>
        <v>1.3075164886297124E-2</v>
      </c>
    </row>
    <row r="7321" spans="2:7" x14ac:dyDescent="0.35">
      <c r="B7321" s="191">
        <v>39602</v>
      </c>
      <c r="C7321" s="72">
        <v>61.54</v>
      </c>
      <c r="D7321" s="192">
        <f t="shared" si="230"/>
        <v>4.4029850746268657</v>
      </c>
      <c r="E7321">
        <v>-3.4666666666666734E-2</v>
      </c>
      <c r="F7321">
        <v>7318</v>
      </c>
      <c r="G7321">
        <f t="shared" ca="1" si="231"/>
        <v>1.8175313592841361E-2</v>
      </c>
    </row>
    <row r="7322" spans="2:7" x14ac:dyDescent="0.35">
      <c r="B7322" s="191">
        <v>35411</v>
      </c>
      <c r="C7322" s="72">
        <v>11.39</v>
      </c>
      <c r="D7322" s="192">
        <f t="shared" si="230"/>
        <v>-0.86715651971075336</v>
      </c>
      <c r="E7322">
        <v>-3.474576271186447E-2</v>
      </c>
      <c r="F7322">
        <v>7319</v>
      </c>
      <c r="G7322">
        <f t="shared" ca="1" si="231"/>
        <v>1.8572447264081318E-2</v>
      </c>
    </row>
    <row r="7323" spans="2:7" x14ac:dyDescent="0.35">
      <c r="B7323" s="191">
        <v>40766</v>
      </c>
      <c r="C7323" s="72">
        <v>85.74</v>
      </c>
      <c r="D7323" s="192">
        <f t="shared" si="230"/>
        <v>-0.80928018506984611</v>
      </c>
      <c r="E7323">
        <v>-3.4785545423843378E-2</v>
      </c>
      <c r="F7323">
        <v>7320</v>
      </c>
      <c r="G7323">
        <f t="shared" ca="1" si="231"/>
        <v>-2.8219685657104282E-2</v>
      </c>
    </row>
    <row r="7324" spans="2:7" x14ac:dyDescent="0.35">
      <c r="B7324" s="191">
        <v>44113</v>
      </c>
      <c r="C7324" s="72">
        <v>449.56</v>
      </c>
      <c r="D7324" s="192">
        <f t="shared" si="230"/>
        <v>19.051739518287242</v>
      </c>
      <c r="E7324">
        <v>-3.4823307140710136E-2</v>
      </c>
      <c r="F7324">
        <v>7321</v>
      </c>
      <c r="G7324">
        <f t="shared" ca="1" si="231"/>
        <v>-2.0272470583673791E-2</v>
      </c>
    </row>
    <row r="7325" spans="2:7" x14ac:dyDescent="0.35">
      <c r="B7325" s="191">
        <v>35923</v>
      </c>
      <c r="C7325" s="72">
        <v>22.42</v>
      </c>
      <c r="D7325" s="192">
        <f t="shared" si="230"/>
        <v>-8.8988216172287582E-2</v>
      </c>
      <c r="E7325">
        <v>-3.4868704261730499E-2</v>
      </c>
      <c r="F7325">
        <v>7322</v>
      </c>
      <c r="G7325">
        <f t="shared" ca="1" si="231"/>
        <v>1.6582314322878235E-2</v>
      </c>
    </row>
    <row r="7326" spans="2:7" x14ac:dyDescent="0.35">
      <c r="B7326" s="191">
        <v>35692</v>
      </c>
      <c r="C7326" s="72">
        <v>24.61</v>
      </c>
      <c r="D7326" s="192">
        <f t="shared" si="230"/>
        <v>2.4562864279766838E-2</v>
      </c>
      <c r="E7326">
        <v>-3.4901960784313735E-2</v>
      </c>
      <c r="F7326">
        <v>7323</v>
      </c>
      <c r="G7326">
        <f t="shared" ca="1" si="231"/>
        <v>-2.13556248867855E-3</v>
      </c>
    </row>
    <row r="7327" spans="2:7" x14ac:dyDescent="0.35">
      <c r="B7327" s="191">
        <v>35726</v>
      </c>
      <c r="C7327" s="72">
        <v>24.02</v>
      </c>
      <c r="D7327" s="192">
        <f t="shared" si="230"/>
        <v>-0.81935774986839138</v>
      </c>
      <c r="E7327">
        <v>-3.4953796705504248E-2</v>
      </c>
      <c r="F7327">
        <v>7324</v>
      </c>
      <c r="G7327">
        <f t="shared" ca="1" si="231"/>
        <v>-1.3511082329086531E-2</v>
      </c>
    </row>
    <row r="7328" spans="2:7" x14ac:dyDescent="0.35">
      <c r="B7328" s="191">
        <v>42873</v>
      </c>
      <c r="C7328" s="72">
        <v>132.97</v>
      </c>
      <c r="D7328" s="192">
        <f t="shared" si="230"/>
        <v>9.058245083207261</v>
      </c>
      <c r="E7328">
        <v>-3.4980767835111393E-2</v>
      </c>
      <c r="F7328">
        <v>7325</v>
      </c>
      <c r="G7328">
        <f t="shared" ca="1" si="231"/>
        <v>2.4493812541683736E-2</v>
      </c>
    </row>
    <row r="7329" spans="2:7" x14ac:dyDescent="0.35">
      <c r="B7329" s="191">
        <v>35454</v>
      </c>
      <c r="C7329" s="72">
        <v>13.22</v>
      </c>
      <c r="D7329" s="192">
        <f t="shared" si="230"/>
        <v>-0.18545902649414658</v>
      </c>
      <c r="E7329">
        <v>-3.5036496350364876E-2</v>
      </c>
      <c r="F7329">
        <v>7326</v>
      </c>
      <c r="G7329">
        <f t="shared" ca="1" si="231"/>
        <v>-2.080655045023606E-2</v>
      </c>
    </row>
    <row r="7330" spans="2:7" x14ac:dyDescent="0.35">
      <c r="B7330" s="191">
        <v>36024</v>
      </c>
      <c r="C7330" s="72">
        <v>16.23</v>
      </c>
      <c r="D7330" s="192">
        <f t="shared" si="230"/>
        <v>-0.28690685413005279</v>
      </c>
      <c r="E7330">
        <v>-3.5077288941736007E-2</v>
      </c>
      <c r="F7330">
        <v>7327</v>
      </c>
      <c r="G7330">
        <f t="shared" ca="1" si="231"/>
        <v>2.5021895270979158E-2</v>
      </c>
    </row>
    <row r="7331" spans="2:7" x14ac:dyDescent="0.35">
      <c r="B7331" s="191">
        <v>38135</v>
      </c>
      <c r="C7331" s="72">
        <v>22.76</v>
      </c>
      <c r="D7331" s="192">
        <f t="shared" si="230"/>
        <v>0.62920544022906233</v>
      </c>
      <c r="E7331">
        <v>-3.5184400169563257E-2</v>
      </c>
      <c r="F7331">
        <v>7328</v>
      </c>
      <c r="G7331">
        <f t="shared" ca="1" si="231"/>
        <v>-2.1433062878852698E-2</v>
      </c>
    </row>
    <row r="7332" spans="2:7" x14ac:dyDescent="0.35">
      <c r="B7332" s="191">
        <v>35338</v>
      </c>
      <c r="C7332" s="72">
        <v>13.97</v>
      </c>
      <c r="D7332" s="192">
        <f t="shared" si="230"/>
        <v>-0.82637335321899075</v>
      </c>
      <c r="E7332">
        <v>-3.5220994475138157E-2</v>
      </c>
      <c r="F7332">
        <v>7329</v>
      </c>
      <c r="G7332">
        <f t="shared" ca="1" si="231"/>
        <v>-1.020448481107872E-2</v>
      </c>
    </row>
    <row r="7333" spans="2:7" x14ac:dyDescent="0.35">
      <c r="B7333" s="191">
        <v>40617</v>
      </c>
      <c r="C7333" s="72">
        <v>80.459999999999994</v>
      </c>
      <c r="D7333" s="192">
        <f t="shared" si="230"/>
        <v>0.826975476839237</v>
      </c>
      <c r="E7333">
        <v>-3.5251798561151237E-2</v>
      </c>
      <c r="F7333">
        <v>7330</v>
      </c>
      <c r="G7333">
        <f t="shared" ca="1" si="231"/>
        <v>5.9787497227962198E-3</v>
      </c>
    </row>
    <row r="7334" spans="2:7" x14ac:dyDescent="0.35">
      <c r="B7334" s="191">
        <v>38531</v>
      </c>
      <c r="C7334" s="72">
        <v>44.04</v>
      </c>
      <c r="D7334" s="192">
        <f t="shared" si="230"/>
        <v>0.36600496277915617</v>
      </c>
      <c r="E7334">
        <v>-3.5268346111719584E-2</v>
      </c>
      <c r="F7334">
        <v>7331</v>
      </c>
      <c r="G7334">
        <f t="shared" ca="1" si="231"/>
        <v>-2.082817073448542E-2</v>
      </c>
    </row>
    <row r="7335" spans="2:7" x14ac:dyDescent="0.35">
      <c r="B7335" s="191">
        <v>36543</v>
      </c>
      <c r="C7335" s="72">
        <v>32.24</v>
      </c>
      <c r="D7335" s="192">
        <f t="shared" si="230"/>
        <v>-0.67028022090407036</v>
      </c>
      <c r="E7335">
        <v>-3.5308198683423053E-2</v>
      </c>
      <c r="F7335">
        <v>7332</v>
      </c>
      <c r="G7335">
        <f t="shared" ca="1" si="231"/>
        <v>-2.0537054141215485E-3</v>
      </c>
    </row>
    <row r="7336" spans="2:7" x14ac:dyDescent="0.35">
      <c r="B7336" s="191">
        <v>41022</v>
      </c>
      <c r="C7336" s="72">
        <v>97.78</v>
      </c>
      <c r="D7336" s="192">
        <f t="shared" si="230"/>
        <v>1.7969107551487413</v>
      </c>
      <c r="E7336">
        <v>-3.5319652722967665E-2</v>
      </c>
      <c r="F7336">
        <v>7333</v>
      </c>
      <c r="G7336">
        <f t="shared" ca="1" si="231"/>
        <v>-1.9805849753168618E-2</v>
      </c>
    </row>
    <row r="7337" spans="2:7" x14ac:dyDescent="0.35">
      <c r="B7337" s="191">
        <v>36461</v>
      </c>
      <c r="C7337" s="72">
        <v>34.96</v>
      </c>
      <c r="D7337" s="192">
        <f t="shared" si="230"/>
        <v>-0.86914208713879326</v>
      </c>
      <c r="E7337">
        <v>-3.532008830022082E-2</v>
      </c>
      <c r="F7337">
        <v>7334</v>
      </c>
      <c r="G7337">
        <f t="shared" ca="1" si="231"/>
        <v>-1.4198615497882372E-2</v>
      </c>
    </row>
    <row r="7338" spans="2:7" x14ac:dyDescent="0.35">
      <c r="B7338" s="191">
        <v>43081</v>
      </c>
      <c r="C7338" s="72">
        <v>267.16000000000003</v>
      </c>
      <c r="D7338" s="192">
        <f t="shared" si="230"/>
        <v>9.7856277755349232</v>
      </c>
      <c r="E7338">
        <v>-3.5349341036288062E-2</v>
      </c>
      <c r="F7338">
        <v>7335</v>
      </c>
      <c r="G7338">
        <f t="shared" ca="1" si="231"/>
        <v>-8.1669192898742235E-3</v>
      </c>
    </row>
    <row r="7339" spans="2:7" x14ac:dyDescent="0.35">
      <c r="B7339" s="191">
        <v>36592</v>
      </c>
      <c r="C7339" s="72">
        <v>24.77</v>
      </c>
      <c r="D7339" s="192">
        <f t="shared" si="230"/>
        <v>1.7583518930957682</v>
      </c>
      <c r="E7339">
        <v>-3.5436137071651053E-2</v>
      </c>
      <c r="F7339">
        <v>7336</v>
      </c>
      <c r="G7339">
        <f t="shared" ca="1" si="231"/>
        <v>-3.6930540264082837E-2</v>
      </c>
    </row>
    <row r="7340" spans="2:7" x14ac:dyDescent="0.35">
      <c r="B7340" s="191">
        <v>37193</v>
      </c>
      <c r="C7340" s="72">
        <v>8.98</v>
      </c>
      <c r="D7340" s="192">
        <f t="shared" si="230"/>
        <v>-0.90058673751798957</v>
      </c>
      <c r="E7340">
        <v>-3.544575725026855E-2</v>
      </c>
      <c r="F7340">
        <v>7337</v>
      </c>
      <c r="G7340">
        <f t="shared" ca="1" si="231"/>
        <v>-1.955100035565327E-2</v>
      </c>
    </row>
    <row r="7341" spans="2:7" x14ac:dyDescent="0.35">
      <c r="B7341" s="191">
        <v>41040</v>
      </c>
      <c r="C7341" s="72">
        <v>90.33</v>
      </c>
      <c r="D7341" s="192">
        <f t="shared" si="230"/>
        <v>-0.85556905759329727</v>
      </c>
      <c r="E7341">
        <v>-3.5554131966687996E-2</v>
      </c>
      <c r="F7341">
        <v>7338</v>
      </c>
      <c r="G7341">
        <f t="shared" ca="1" si="231"/>
        <v>1.0961176765666193E-2</v>
      </c>
    </row>
    <row r="7342" spans="2:7" x14ac:dyDescent="0.35">
      <c r="B7342" s="191">
        <v>44298</v>
      </c>
      <c r="C7342" s="72">
        <v>625.41999999999996</v>
      </c>
      <c r="D7342" s="192">
        <f t="shared" si="230"/>
        <v>46.237160120845921</v>
      </c>
      <c r="E7342">
        <v>-3.5604693836640999E-2</v>
      </c>
      <c r="F7342">
        <v>7339</v>
      </c>
      <c r="G7342">
        <f t="shared" ca="1" si="231"/>
        <v>-4.0972826997599261E-3</v>
      </c>
    </row>
    <row r="7343" spans="2:7" x14ac:dyDescent="0.35">
      <c r="B7343" s="191">
        <v>35352</v>
      </c>
      <c r="C7343" s="72">
        <v>13.24</v>
      </c>
      <c r="D7343" s="192">
        <f t="shared" si="230"/>
        <v>-0.89343206696716038</v>
      </c>
      <c r="E7343">
        <v>-3.5688273852876873E-2</v>
      </c>
      <c r="F7343">
        <v>7340</v>
      </c>
      <c r="G7343">
        <f t="shared" ca="1" si="231"/>
        <v>3.5248947242053109E-2</v>
      </c>
    </row>
    <row r="7344" spans="2:7" x14ac:dyDescent="0.35">
      <c r="B7344" s="191">
        <v>42376</v>
      </c>
      <c r="C7344" s="72">
        <v>124.24</v>
      </c>
      <c r="D7344" s="192">
        <f t="shared" si="230"/>
        <v>8.8446909667194937</v>
      </c>
      <c r="E7344">
        <v>-3.5778036476523112E-2</v>
      </c>
      <c r="F7344">
        <v>7341</v>
      </c>
      <c r="G7344">
        <f t="shared" ca="1" si="231"/>
        <v>1.0122076094389589E-2</v>
      </c>
    </row>
    <row r="7345" spans="2:7" x14ac:dyDescent="0.35">
      <c r="B7345" s="191">
        <v>35485</v>
      </c>
      <c r="C7345" s="72">
        <v>12.62</v>
      </c>
      <c r="D7345" s="192">
        <f t="shared" si="230"/>
        <v>-0.68847198222661077</v>
      </c>
      <c r="E7345">
        <v>-3.5905271199388911E-2</v>
      </c>
      <c r="F7345">
        <v>7342</v>
      </c>
      <c r="G7345">
        <f t="shared" ca="1" si="231"/>
        <v>-5.2929758977344962E-3</v>
      </c>
    </row>
    <row r="7346" spans="2:7" x14ac:dyDescent="0.35">
      <c r="B7346" s="191">
        <v>39748</v>
      </c>
      <c r="C7346" s="72">
        <v>40.51</v>
      </c>
      <c r="D7346" s="192">
        <f t="shared" si="230"/>
        <v>2.0923664122137402</v>
      </c>
      <c r="E7346">
        <v>-3.5935268919562224E-2</v>
      </c>
      <c r="F7346">
        <v>7343</v>
      </c>
      <c r="G7346">
        <f t="shared" ca="1" si="231"/>
        <v>4.6967032841956362E-4</v>
      </c>
    </row>
    <row r="7347" spans="2:7" x14ac:dyDescent="0.35">
      <c r="B7347" s="191">
        <v>37426</v>
      </c>
      <c r="C7347" s="72">
        <v>13.1</v>
      </c>
      <c r="D7347" s="192">
        <f t="shared" si="230"/>
        <v>-0.90873624076912363</v>
      </c>
      <c r="E7347">
        <v>-3.6055923473142015E-2</v>
      </c>
      <c r="F7347">
        <v>7344</v>
      </c>
      <c r="G7347">
        <f t="shared" ca="1" si="231"/>
        <v>-3.3722834579661173E-2</v>
      </c>
    </row>
    <row r="7348" spans="2:7" x14ac:dyDescent="0.35">
      <c r="B7348" s="191">
        <v>41905</v>
      </c>
      <c r="C7348" s="72">
        <v>143.54</v>
      </c>
      <c r="D7348" s="192">
        <f t="shared" si="230"/>
        <v>1.3196509372979959</v>
      </c>
      <c r="E7348">
        <v>-3.6062050903230225E-2</v>
      </c>
      <c r="F7348">
        <v>7345</v>
      </c>
      <c r="G7348">
        <f t="shared" ca="1" si="231"/>
        <v>-1.016108138268264E-2</v>
      </c>
    </row>
    <row r="7349" spans="2:7" x14ac:dyDescent="0.35">
      <c r="B7349" s="191">
        <v>39975</v>
      </c>
      <c r="C7349" s="72">
        <v>61.88</v>
      </c>
      <c r="D7349" s="192">
        <f t="shared" si="230"/>
        <v>1.6087689713322093</v>
      </c>
      <c r="E7349">
        <v>-3.6137071651090369E-2</v>
      </c>
      <c r="F7349">
        <v>7346</v>
      </c>
      <c r="G7349">
        <f t="shared" ca="1" si="231"/>
        <v>7.2057379268337359E-3</v>
      </c>
    </row>
    <row r="7350" spans="2:7" x14ac:dyDescent="0.35">
      <c r="B7350" s="191">
        <v>35695</v>
      </c>
      <c r="C7350" s="72">
        <v>23.72</v>
      </c>
      <c r="D7350" s="192">
        <f t="shared" si="230"/>
        <v>0.68226950354609928</v>
      </c>
      <c r="E7350">
        <v>-3.6164160910199139E-2</v>
      </c>
      <c r="F7350">
        <v>7347</v>
      </c>
      <c r="G7350">
        <f t="shared" ca="1" si="231"/>
        <v>1.6584302532977786E-2</v>
      </c>
    </row>
    <row r="7351" spans="2:7" x14ac:dyDescent="0.35">
      <c r="B7351" s="191">
        <v>37043</v>
      </c>
      <c r="C7351" s="72">
        <v>14.1</v>
      </c>
      <c r="D7351" s="192">
        <f t="shared" si="230"/>
        <v>-0.33740601503759404</v>
      </c>
      <c r="E7351">
        <v>-3.6226930963773163E-2</v>
      </c>
      <c r="F7351">
        <v>7348</v>
      </c>
      <c r="G7351">
        <f t="shared" ca="1" si="231"/>
        <v>1.0632569319005167E-2</v>
      </c>
    </row>
    <row r="7352" spans="2:7" x14ac:dyDescent="0.35">
      <c r="B7352" s="191">
        <v>36192</v>
      </c>
      <c r="C7352" s="72">
        <v>21.28</v>
      </c>
      <c r="D7352" s="192">
        <f t="shared" si="230"/>
        <v>-0.78125</v>
      </c>
      <c r="E7352">
        <v>-3.6231884057970842E-2</v>
      </c>
      <c r="F7352">
        <v>7349</v>
      </c>
      <c r="G7352">
        <f t="shared" ca="1" si="231"/>
        <v>1.4339106805910837E-2</v>
      </c>
    </row>
    <row r="7353" spans="2:7" x14ac:dyDescent="0.35">
      <c r="B7353" s="191">
        <v>41012</v>
      </c>
      <c r="C7353" s="72">
        <v>97.28</v>
      </c>
      <c r="D7353" s="192">
        <f t="shared" si="230"/>
        <v>-0.24524788579408785</v>
      </c>
      <c r="E7353">
        <v>-3.6259163859718613E-2</v>
      </c>
      <c r="F7353">
        <v>7350</v>
      </c>
      <c r="G7353">
        <f t="shared" ca="1" si="231"/>
        <v>5.6582291515614239E-3</v>
      </c>
    </row>
    <row r="7354" spans="2:7" x14ac:dyDescent="0.35">
      <c r="B7354" s="191">
        <v>41831</v>
      </c>
      <c r="C7354" s="72">
        <v>128.88999999999999</v>
      </c>
      <c r="D7354" s="192">
        <f t="shared" si="230"/>
        <v>-0.88640750174059424</v>
      </c>
      <c r="E7354">
        <v>-3.6336448598130899E-2</v>
      </c>
      <c r="F7354">
        <v>7351</v>
      </c>
      <c r="G7354">
        <f t="shared" ca="1" si="231"/>
        <v>4.106782686968246E-2</v>
      </c>
    </row>
    <row r="7355" spans="2:7" x14ac:dyDescent="0.35">
      <c r="B7355" s="191">
        <v>45568</v>
      </c>
      <c r="C7355" s="72">
        <v>1134.67</v>
      </c>
      <c r="D7355" s="192">
        <f t="shared" si="230"/>
        <v>18.306959332993024</v>
      </c>
      <c r="E7355">
        <v>-3.6365489303518461E-2</v>
      </c>
      <c r="F7355">
        <v>7352</v>
      </c>
      <c r="G7355">
        <f t="shared" ca="1" si="231"/>
        <v>2.9703427740606258E-2</v>
      </c>
    </row>
    <row r="7356" spans="2:7" x14ac:dyDescent="0.35">
      <c r="B7356" s="191">
        <v>39520</v>
      </c>
      <c r="C7356" s="72">
        <v>58.77</v>
      </c>
      <c r="D7356" s="192">
        <f t="shared" si="230"/>
        <v>1.8556851311953357</v>
      </c>
      <c r="E7356">
        <v>-3.6399409739301558E-2</v>
      </c>
      <c r="F7356">
        <v>7353</v>
      </c>
      <c r="G7356">
        <f t="shared" ca="1" si="231"/>
        <v>-2.4381493683090918E-2</v>
      </c>
    </row>
    <row r="7357" spans="2:7" x14ac:dyDescent="0.35">
      <c r="B7357" s="191">
        <v>36717</v>
      </c>
      <c r="C7357" s="72">
        <v>20.58</v>
      </c>
      <c r="D7357" s="192">
        <f t="shared" si="230"/>
        <v>-0.89828497998319579</v>
      </c>
      <c r="E7357">
        <v>-3.6516853932584303E-2</v>
      </c>
      <c r="F7357">
        <v>7354</v>
      </c>
      <c r="G7357">
        <f t="shared" ca="1" si="231"/>
        <v>-1.211977463221758E-2</v>
      </c>
    </row>
    <row r="7358" spans="2:7" x14ac:dyDescent="0.35">
      <c r="B7358" s="191">
        <v>43424</v>
      </c>
      <c r="C7358" s="72">
        <v>202.33</v>
      </c>
      <c r="D7358" s="192">
        <f t="shared" si="230"/>
        <v>1.0942966566608012</v>
      </c>
      <c r="E7358">
        <v>-3.6569687157754327E-2</v>
      </c>
      <c r="F7358">
        <v>7355</v>
      </c>
      <c r="G7358">
        <f t="shared" ca="1" si="231"/>
        <v>2.6144446321663007E-2</v>
      </c>
    </row>
    <row r="7359" spans="2:7" x14ac:dyDescent="0.35">
      <c r="B7359" s="191">
        <v>40983</v>
      </c>
      <c r="C7359" s="72">
        <v>96.61</v>
      </c>
      <c r="D7359" s="192">
        <f t="shared" si="230"/>
        <v>2.5041712005803407</v>
      </c>
      <c r="E7359">
        <v>-3.6597526924611157E-2</v>
      </c>
      <c r="F7359">
        <v>7356</v>
      </c>
      <c r="G7359">
        <f t="shared" ca="1" si="231"/>
        <v>9.2723346423872859E-3</v>
      </c>
    </row>
    <row r="7360" spans="2:7" x14ac:dyDescent="0.35">
      <c r="B7360" s="191">
        <v>36298</v>
      </c>
      <c r="C7360" s="72">
        <v>27.57</v>
      </c>
      <c r="D7360" s="192">
        <f t="shared" si="230"/>
        <v>1.3911535125758889</v>
      </c>
      <c r="E7360">
        <v>-3.6687631027253698E-2</v>
      </c>
      <c r="F7360">
        <v>7357</v>
      </c>
      <c r="G7360">
        <f t="shared" ca="1" si="231"/>
        <v>2.808726432060614E-2</v>
      </c>
    </row>
    <row r="7361" spans="2:7" x14ac:dyDescent="0.35">
      <c r="B7361" s="191">
        <v>37224</v>
      </c>
      <c r="C7361" s="72">
        <v>11.53</v>
      </c>
      <c r="D7361" s="192">
        <f t="shared" si="230"/>
        <v>-0.60337117303061572</v>
      </c>
      <c r="E7361">
        <v>-3.6758563074352657E-2</v>
      </c>
      <c r="F7361">
        <v>7358</v>
      </c>
      <c r="G7361">
        <f t="shared" ca="1" si="231"/>
        <v>1.4338250158717853E-2</v>
      </c>
    </row>
    <row r="7362" spans="2:7" x14ac:dyDescent="0.35">
      <c r="B7362" s="191">
        <v>36586</v>
      </c>
      <c r="C7362" s="72">
        <v>29.07</v>
      </c>
      <c r="D7362" s="192">
        <f t="shared" si="230"/>
        <v>-0.52077151335311567</v>
      </c>
      <c r="E7362">
        <v>-3.6779324055665974E-2</v>
      </c>
      <c r="F7362">
        <v>7359</v>
      </c>
      <c r="G7362">
        <f t="shared" ca="1" si="231"/>
        <v>-5.8578971269856303E-3</v>
      </c>
    </row>
    <row r="7363" spans="2:7" x14ac:dyDescent="0.35">
      <c r="B7363" s="191">
        <v>39280</v>
      </c>
      <c r="C7363" s="72">
        <v>60.66</v>
      </c>
      <c r="D7363" s="192">
        <f t="shared" si="230"/>
        <v>-0.406399843428907</v>
      </c>
      <c r="E7363">
        <v>-3.683709114004452E-2</v>
      </c>
      <c r="F7363">
        <v>7360</v>
      </c>
      <c r="G7363">
        <f t="shared" ca="1" si="231"/>
        <v>-1.3953643833584798E-2</v>
      </c>
    </row>
    <row r="7364" spans="2:7" x14ac:dyDescent="0.35">
      <c r="B7364" s="191">
        <v>42248</v>
      </c>
      <c r="C7364" s="72">
        <v>102.19</v>
      </c>
      <c r="D7364" s="192">
        <f t="shared" ref="D7364:D7427" si="232">C7364/C7365-1</f>
        <v>-0.82969752520623286</v>
      </c>
      <c r="E7364">
        <v>-3.6852026390197912E-2</v>
      </c>
      <c r="F7364">
        <v>7361</v>
      </c>
      <c r="G7364">
        <f t="shared" ca="1" si="231"/>
        <v>-5.0646572420956409E-2</v>
      </c>
    </row>
    <row r="7365" spans="2:7" x14ac:dyDescent="0.35">
      <c r="B7365" s="191">
        <v>44323</v>
      </c>
      <c r="C7365" s="72">
        <v>600.04999999999995</v>
      </c>
      <c r="D7365" s="192">
        <f t="shared" si="232"/>
        <v>34.380306603773583</v>
      </c>
      <c r="E7365">
        <v>-3.6899717514124353E-2</v>
      </c>
      <c r="F7365">
        <v>7362</v>
      </c>
      <c r="G7365">
        <f t="shared" ref="G7365:G7428" ca="1" si="233">_xlfn.NORM.INV(RAND(),M$5,M$6)</f>
        <v>-3.5858534201117925E-2</v>
      </c>
    </row>
    <row r="7366" spans="2:7" x14ac:dyDescent="0.35">
      <c r="B7366" s="191">
        <v>35115</v>
      </c>
      <c r="C7366" s="72">
        <v>16.96</v>
      </c>
      <c r="D7366" s="192">
        <f t="shared" si="232"/>
        <v>-0.22415370539798718</v>
      </c>
      <c r="E7366">
        <v>-3.6910846110164597E-2</v>
      </c>
      <c r="F7366">
        <v>7363</v>
      </c>
      <c r="G7366">
        <f t="shared" ca="1" si="233"/>
        <v>4.9845251914370156E-3</v>
      </c>
    </row>
    <row r="7367" spans="2:7" x14ac:dyDescent="0.35">
      <c r="B7367" s="191">
        <v>35733</v>
      </c>
      <c r="C7367" s="72">
        <v>21.86</v>
      </c>
      <c r="D7367" s="192">
        <f t="shared" si="232"/>
        <v>-0.14274509803921576</v>
      </c>
      <c r="E7367">
        <v>-3.7004405286343633E-2</v>
      </c>
      <c r="F7367">
        <v>7364</v>
      </c>
      <c r="G7367">
        <f t="shared" ca="1" si="233"/>
        <v>2.2513995479551387E-2</v>
      </c>
    </row>
    <row r="7368" spans="2:7" x14ac:dyDescent="0.35">
      <c r="B7368" s="191">
        <v>36210</v>
      </c>
      <c r="C7368" s="72">
        <v>25.5</v>
      </c>
      <c r="D7368" s="192">
        <f t="shared" si="232"/>
        <v>0.66123778501628672</v>
      </c>
      <c r="E7368">
        <v>-3.7009063444108814E-2</v>
      </c>
      <c r="F7368">
        <v>7365</v>
      </c>
      <c r="G7368">
        <f t="shared" ca="1" si="233"/>
        <v>-1.5003888818074575E-2</v>
      </c>
    </row>
    <row r="7369" spans="2:7" x14ac:dyDescent="0.35">
      <c r="B7369" s="191">
        <v>37782</v>
      </c>
      <c r="C7369" s="72">
        <v>15.35</v>
      </c>
      <c r="D7369" s="192">
        <f t="shared" si="232"/>
        <v>-0.85277191636293881</v>
      </c>
      <c r="E7369">
        <v>-3.7013801756587195E-2</v>
      </c>
      <c r="F7369">
        <v>7366</v>
      </c>
      <c r="G7369">
        <f t="shared" ca="1" si="233"/>
        <v>1.2354076545498688E-2</v>
      </c>
    </row>
    <row r="7370" spans="2:7" x14ac:dyDescent="0.35">
      <c r="B7370" s="191">
        <v>42695</v>
      </c>
      <c r="C7370" s="72">
        <v>104.26</v>
      </c>
      <c r="D7370" s="192">
        <f t="shared" si="232"/>
        <v>7.3675762439807375</v>
      </c>
      <c r="E7370">
        <v>-3.7037037037036979E-2</v>
      </c>
      <c r="F7370">
        <v>7367</v>
      </c>
      <c r="G7370">
        <f t="shared" ca="1" si="233"/>
        <v>5.710306925645974E-3</v>
      </c>
    </row>
    <row r="7371" spans="2:7" x14ac:dyDescent="0.35">
      <c r="B7371" s="191">
        <v>37320</v>
      </c>
      <c r="C7371" s="72">
        <v>12.46</v>
      </c>
      <c r="D7371" s="192">
        <f t="shared" si="232"/>
        <v>-0.89355885870493768</v>
      </c>
      <c r="E7371">
        <v>-3.7094281298299725E-2</v>
      </c>
      <c r="F7371">
        <v>7368</v>
      </c>
      <c r="G7371">
        <f t="shared" ca="1" si="233"/>
        <v>9.536805373062578E-3</v>
      </c>
    </row>
    <row r="7372" spans="2:7" x14ac:dyDescent="0.35">
      <c r="B7372" s="191">
        <v>41514</v>
      </c>
      <c r="C7372" s="72">
        <v>117.06</v>
      </c>
      <c r="D7372" s="192">
        <f t="shared" si="232"/>
        <v>8.409967845659164</v>
      </c>
      <c r="E7372">
        <v>-3.7097968248745561E-2</v>
      </c>
      <c r="F7372">
        <v>7369</v>
      </c>
      <c r="G7372">
        <f t="shared" ca="1" si="233"/>
        <v>2.8745090204311659E-2</v>
      </c>
    </row>
    <row r="7373" spans="2:7" x14ac:dyDescent="0.35">
      <c r="B7373" s="191">
        <v>37237</v>
      </c>
      <c r="C7373" s="72">
        <v>12.44</v>
      </c>
      <c r="D7373" s="192">
        <f t="shared" si="232"/>
        <v>-0.98793310829162306</v>
      </c>
      <c r="E7373">
        <v>-3.7151702786377694E-2</v>
      </c>
      <c r="F7373">
        <v>7370</v>
      </c>
      <c r="G7373">
        <f t="shared" ca="1" si="233"/>
        <v>-6.4806613384126629E-3</v>
      </c>
    </row>
    <row r="7374" spans="2:7" x14ac:dyDescent="0.35">
      <c r="B7374" s="191">
        <v>45754</v>
      </c>
      <c r="C7374" s="72">
        <v>1030.92</v>
      </c>
      <c r="D7374" s="192">
        <f t="shared" si="232"/>
        <v>7.635617356341097</v>
      </c>
      <c r="E7374">
        <v>-3.7234191578180531E-2</v>
      </c>
      <c r="F7374">
        <v>7371</v>
      </c>
      <c r="G7374">
        <f t="shared" ca="1" si="233"/>
        <v>1.1354397482320661E-2</v>
      </c>
    </row>
    <row r="7375" spans="2:7" x14ac:dyDescent="0.35">
      <c r="B7375" s="191">
        <v>41408</v>
      </c>
      <c r="C7375" s="72">
        <v>119.38</v>
      </c>
      <c r="D7375" s="192">
        <f t="shared" si="232"/>
        <v>-0.46610017889087663</v>
      </c>
      <c r="E7375">
        <v>-3.7258064516129119E-2</v>
      </c>
      <c r="F7375">
        <v>7372</v>
      </c>
      <c r="G7375">
        <f t="shared" ca="1" si="233"/>
        <v>-1.2749338884734288E-2</v>
      </c>
    </row>
    <row r="7376" spans="2:7" x14ac:dyDescent="0.35">
      <c r="B7376" s="191">
        <v>43299</v>
      </c>
      <c r="C7376" s="72">
        <v>223.6</v>
      </c>
      <c r="D7376" s="192">
        <f t="shared" si="232"/>
        <v>8.224422442244224</v>
      </c>
      <c r="E7376">
        <v>-3.732724846084301E-2</v>
      </c>
      <c r="F7376">
        <v>7373</v>
      </c>
      <c r="G7376">
        <f t="shared" ca="1" si="233"/>
        <v>4.2717808260875857E-3</v>
      </c>
    </row>
    <row r="7377" spans="2:7" x14ac:dyDescent="0.35">
      <c r="B7377" s="191">
        <v>36292</v>
      </c>
      <c r="C7377" s="72">
        <v>24.24</v>
      </c>
      <c r="D7377" s="192">
        <f t="shared" si="232"/>
        <v>1.2954545454545454</v>
      </c>
      <c r="E7377">
        <v>-3.7331215250198668E-2</v>
      </c>
      <c r="F7377">
        <v>7374</v>
      </c>
      <c r="G7377">
        <f t="shared" ca="1" si="233"/>
        <v>-3.2793025973829798E-2</v>
      </c>
    </row>
    <row r="7378" spans="2:7" x14ac:dyDescent="0.35">
      <c r="B7378" s="191">
        <v>37292</v>
      </c>
      <c r="C7378" s="72">
        <v>10.56</v>
      </c>
      <c r="D7378" s="192">
        <f t="shared" si="232"/>
        <v>-0.87599812118365428</v>
      </c>
      <c r="E7378">
        <v>-3.7374658158614404E-2</v>
      </c>
      <c r="F7378">
        <v>7375</v>
      </c>
      <c r="G7378">
        <f t="shared" ca="1" si="233"/>
        <v>-3.0046979000971079E-2</v>
      </c>
    </row>
    <row r="7379" spans="2:7" x14ac:dyDescent="0.35">
      <c r="B7379" s="191">
        <v>40553</v>
      </c>
      <c r="C7379" s="72">
        <v>85.16</v>
      </c>
      <c r="D7379" s="192">
        <f t="shared" si="232"/>
        <v>5.5107033639143728</v>
      </c>
      <c r="E7379">
        <v>-3.7413812591839068E-2</v>
      </c>
      <c r="F7379">
        <v>7376</v>
      </c>
      <c r="G7379">
        <f t="shared" ca="1" si="233"/>
        <v>8.7211991638277177E-3</v>
      </c>
    </row>
    <row r="7380" spans="2:7" x14ac:dyDescent="0.35">
      <c r="B7380" s="191">
        <v>36987</v>
      </c>
      <c r="C7380" s="72">
        <v>13.08</v>
      </c>
      <c r="D7380" s="192">
        <f t="shared" si="232"/>
        <v>0.24452901998097043</v>
      </c>
      <c r="E7380">
        <v>-3.7527593818984517E-2</v>
      </c>
      <c r="F7380">
        <v>7377</v>
      </c>
      <c r="G7380">
        <f t="shared" ca="1" si="233"/>
        <v>6.3866743179988097E-3</v>
      </c>
    </row>
    <row r="7381" spans="2:7" x14ac:dyDescent="0.35">
      <c r="B7381" s="191">
        <v>37397</v>
      </c>
      <c r="C7381" s="72">
        <v>10.51</v>
      </c>
      <c r="D7381" s="192">
        <f t="shared" si="232"/>
        <v>-0.87182926829268292</v>
      </c>
      <c r="E7381">
        <v>-3.7545787545787523E-2</v>
      </c>
      <c r="F7381">
        <v>7378</v>
      </c>
      <c r="G7381">
        <f t="shared" ca="1" si="233"/>
        <v>1.4641193152972375E-2</v>
      </c>
    </row>
    <row r="7382" spans="2:7" x14ac:dyDescent="0.35">
      <c r="B7382" s="191">
        <v>40771</v>
      </c>
      <c r="C7382" s="72">
        <v>82</v>
      </c>
      <c r="D7382" s="192">
        <f t="shared" si="232"/>
        <v>-0.43374076375940884</v>
      </c>
      <c r="E7382">
        <v>-3.7558685446009377E-2</v>
      </c>
      <c r="F7382">
        <v>7379</v>
      </c>
      <c r="G7382">
        <f t="shared" ca="1" si="233"/>
        <v>3.4502359046094137E-3</v>
      </c>
    </row>
    <row r="7383" spans="2:7" x14ac:dyDescent="0.35">
      <c r="B7383" s="191">
        <v>42957</v>
      </c>
      <c r="C7383" s="72">
        <v>144.81</v>
      </c>
      <c r="D7383" s="192">
        <f t="shared" si="232"/>
        <v>-0.80927230819888041</v>
      </c>
      <c r="E7383">
        <v>-3.7615471522562616E-2</v>
      </c>
      <c r="F7383">
        <v>7380</v>
      </c>
      <c r="G7383">
        <f t="shared" ca="1" si="233"/>
        <v>3.6674498142203416E-2</v>
      </c>
    </row>
    <row r="7384" spans="2:7" x14ac:dyDescent="0.35">
      <c r="B7384" s="191">
        <v>44670</v>
      </c>
      <c r="C7384" s="72">
        <v>759.25</v>
      </c>
      <c r="D7384" s="192">
        <f t="shared" si="232"/>
        <v>10.744006187161638</v>
      </c>
      <c r="E7384">
        <v>-3.7632773087940885E-2</v>
      </c>
      <c r="F7384">
        <v>7381</v>
      </c>
      <c r="G7384">
        <f t="shared" ca="1" si="233"/>
        <v>-7.9153640344865918E-3</v>
      </c>
    </row>
    <row r="7385" spans="2:7" x14ac:dyDescent="0.35">
      <c r="B7385" s="191">
        <v>39232</v>
      </c>
      <c r="C7385" s="72">
        <v>64.650000000000006</v>
      </c>
      <c r="D7385" s="192">
        <f t="shared" si="232"/>
        <v>3.7818047337278111</v>
      </c>
      <c r="E7385">
        <v>-3.7660017862459094E-2</v>
      </c>
      <c r="F7385">
        <v>7382</v>
      </c>
      <c r="G7385">
        <f t="shared" ca="1" si="233"/>
        <v>2.3328322471188732E-2</v>
      </c>
    </row>
    <row r="7386" spans="2:7" x14ac:dyDescent="0.35">
      <c r="B7386" s="191">
        <v>36791</v>
      </c>
      <c r="C7386" s="72">
        <v>13.52</v>
      </c>
      <c r="D7386" s="192">
        <f t="shared" si="232"/>
        <v>-0.86005589483490319</v>
      </c>
      <c r="E7386">
        <v>-3.7722419928825746E-2</v>
      </c>
      <c r="F7386">
        <v>7383</v>
      </c>
      <c r="G7386">
        <f t="shared" ca="1" si="233"/>
        <v>-1.3767320299125946E-2</v>
      </c>
    </row>
    <row r="7387" spans="2:7" x14ac:dyDescent="0.35">
      <c r="B7387" s="191">
        <v>40973</v>
      </c>
      <c r="C7387" s="72">
        <v>96.61</v>
      </c>
      <c r="D7387" s="192">
        <f t="shared" si="232"/>
        <v>7.4375545851528386</v>
      </c>
      <c r="E7387">
        <v>-3.7749003984063778E-2</v>
      </c>
      <c r="F7387">
        <v>7384</v>
      </c>
      <c r="G7387">
        <f t="shared" ca="1" si="233"/>
        <v>2.546786666129475E-2</v>
      </c>
    </row>
    <row r="7388" spans="2:7" x14ac:dyDescent="0.35">
      <c r="B7388" s="191">
        <v>37239</v>
      </c>
      <c r="C7388" s="72">
        <v>11.45</v>
      </c>
      <c r="D7388" s="192">
        <f t="shared" si="232"/>
        <v>-0.84088382434685938</v>
      </c>
      <c r="E7388">
        <v>-3.7815126050420256E-2</v>
      </c>
      <c r="F7388">
        <v>7385</v>
      </c>
      <c r="G7388">
        <f t="shared" ca="1" si="233"/>
        <v>4.1929116090281618E-3</v>
      </c>
    </row>
    <row r="7389" spans="2:7" x14ac:dyDescent="0.35">
      <c r="B7389" s="191">
        <v>40893</v>
      </c>
      <c r="C7389" s="72">
        <v>71.959999999999994</v>
      </c>
      <c r="D7389" s="192">
        <f t="shared" si="232"/>
        <v>-0.75678507452597432</v>
      </c>
      <c r="E7389">
        <v>-3.7839283326648099E-2</v>
      </c>
      <c r="F7389">
        <v>7386</v>
      </c>
      <c r="G7389">
        <f t="shared" ca="1" si="233"/>
        <v>-3.7021684881454633E-3</v>
      </c>
    </row>
    <row r="7390" spans="2:7" x14ac:dyDescent="0.35">
      <c r="B7390" s="191">
        <v>43942</v>
      </c>
      <c r="C7390" s="72">
        <v>295.87</v>
      </c>
      <c r="D7390" s="192">
        <f t="shared" si="232"/>
        <v>22.802896218825424</v>
      </c>
      <c r="E7390">
        <v>-3.788371488033293E-2</v>
      </c>
      <c r="F7390">
        <v>7387</v>
      </c>
      <c r="G7390">
        <f t="shared" ca="1" si="233"/>
        <v>-5.8216993535984765E-3</v>
      </c>
    </row>
    <row r="7391" spans="2:7" x14ac:dyDescent="0.35">
      <c r="B7391" s="191">
        <v>37452</v>
      </c>
      <c r="C7391" s="72">
        <v>12.43</v>
      </c>
      <c r="D7391" s="192">
        <f t="shared" si="232"/>
        <v>-3.7180480247869907E-2</v>
      </c>
      <c r="E7391">
        <v>-3.7925696594427238E-2</v>
      </c>
      <c r="F7391">
        <v>7388</v>
      </c>
      <c r="G7391">
        <f t="shared" ca="1" si="233"/>
        <v>2.8215192429051537E-2</v>
      </c>
    </row>
    <row r="7392" spans="2:7" x14ac:dyDescent="0.35">
      <c r="B7392" s="191">
        <v>36875</v>
      </c>
      <c r="C7392" s="72">
        <v>12.91</v>
      </c>
      <c r="D7392" s="192">
        <f t="shared" si="232"/>
        <v>-0.75348481955317925</v>
      </c>
      <c r="E7392">
        <v>-3.8002980625931437E-2</v>
      </c>
      <c r="F7392">
        <v>7389</v>
      </c>
      <c r="G7392">
        <f t="shared" ca="1" si="233"/>
        <v>5.9592276255700334E-3</v>
      </c>
    </row>
    <row r="7393" spans="2:7" x14ac:dyDescent="0.35">
      <c r="B7393" s="191">
        <v>38652</v>
      </c>
      <c r="C7393" s="72">
        <v>52.37</v>
      </c>
      <c r="D7393" s="192">
        <f t="shared" si="232"/>
        <v>-0.81866971365257435</v>
      </c>
      <c r="E7393">
        <v>-3.8023512123438685E-2</v>
      </c>
      <c r="F7393">
        <v>7390</v>
      </c>
      <c r="G7393">
        <f t="shared" ca="1" si="233"/>
        <v>-1.4665435938793808E-3</v>
      </c>
    </row>
    <row r="7394" spans="2:7" x14ac:dyDescent="0.35">
      <c r="B7394" s="191">
        <v>43770</v>
      </c>
      <c r="C7394" s="72">
        <v>288.81</v>
      </c>
      <c r="D7394" s="192">
        <f t="shared" si="232"/>
        <v>16.882972136222911</v>
      </c>
      <c r="E7394">
        <v>-3.8037504579822135E-2</v>
      </c>
      <c r="F7394">
        <v>7391</v>
      </c>
      <c r="G7394">
        <f t="shared" ca="1" si="233"/>
        <v>1.24083069090185E-2</v>
      </c>
    </row>
    <row r="7395" spans="2:7" x14ac:dyDescent="0.35">
      <c r="B7395" s="191">
        <v>35965</v>
      </c>
      <c r="C7395" s="72">
        <v>16.149999999999999</v>
      </c>
      <c r="D7395" s="192">
        <f t="shared" si="232"/>
        <v>-0.2087212150906419</v>
      </c>
      <c r="E7395">
        <v>-3.811792733770103E-2</v>
      </c>
      <c r="F7395">
        <v>7392</v>
      </c>
      <c r="G7395">
        <f t="shared" ca="1" si="233"/>
        <v>-3.3618307437878123E-5</v>
      </c>
    </row>
    <row r="7396" spans="2:7" x14ac:dyDescent="0.35">
      <c r="B7396" s="191">
        <v>35943</v>
      </c>
      <c r="C7396" s="72">
        <v>20.41</v>
      </c>
      <c r="D7396" s="192">
        <f t="shared" si="232"/>
        <v>-0.90804649486393951</v>
      </c>
      <c r="E7396">
        <v>-3.8171536286522145E-2</v>
      </c>
      <c r="F7396">
        <v>7393</v>
      </c>
      <c r="G7396">
        <f t="shared" ca="1" si="233"/>
        <v>3.0917062712510622E-2</v>
      </c>
    </row>
    <row r="7397" spans="2:7" x14ac:dyDescent="0.35">
      <c r="B7397" s="191">
        <v>43306</v>
      </c>
      <c r="C7397" s="72">
        <v>221.96</v>
      </c>
      <c r="D7397" s="192">
        <f t="shared" si="232"/>
        <v>11.256212037548316</v>
      </c>
      <c r="E7397">
        <v>-3.8176539411535315E-2</v>
      </c>
      <c r="F7397">
        <v>7394</v>
      </c>
      <c r="G7397">
        <f t="shared" ca="1" si="233"/>
        <v>3.2641431831669031E-2</v>
      </c>
    </row>
    <row r="7398" spans="2:7" x14ac:dyDescent="0.35">
      <c r="B7398" s="191">
        <v>35111</v>
      </c>
      <c r="C7398" s="72">
        <v>18.11</v>
      </c>
      <c r="D7398" s="192">
        <f t="shared" si="232"/>
        <v>-0.66438102297998514</v>
      </c>
      <c r="E7398">
        <v>-3.8236856080722248E-2</v>
      </c>
      <c r="F7398">
        <v>7395</v>
      </c>
      <c r="G7398">
        <f t="shared" ca="1" si="233"/>
        <v>-9.0548162903696658E-4</v>
      </c>
    </row>
    <row r="7399" spans="2:7" x14ac:dyDescent="0.35">
      <c r="B7399" s="191">
        <v>39630</v>
      </c>
      <c r="C7399" s="72">
        <v>53.96</v>
      </c>
      <c r="D7399" s="192">
        <f t="shared" si="232"/>
        <v>1.2634228187919465</v>
      </c>
      <c r="E7399">
        <v>-3.8317590447335514E-2</v>
      </c>
      <c r="F7399">
        <v>7396</v>
      </c>
      <c r="G7399">
        <f t="shared" ca="1" si="233"/>
        <v>2.8700699535812082E-2</v>
      </c>
    </row>
    <row r="7400" spans="2:7" x14ac:dyDescent="0.35">
      <c r="B7400" s="191">
        <v>36354</v>
      </c>
      <c r="C7400" s="72">
        <v>23.84</v>
      </c>
      <c r="D7400" s="192">
        <f t="shared" si="232"/>
        <v>-0.80802061523594781</v>
      </c>
      <c r="E7400">
        <v>-3.8321903993545736E-2</v>
      </c>
      <c r="F7400">
        <v>7397</v>
      </c>
      <c r="G7400">
        <f t="shared" ca="1" si="233"/>
        <v>3.9126358698222646E-2</v>
      </c>
    </row>
    <row r="7401" spans="2:7" x14ac:dyDescent="0.35">
      <c r="B7401" s="191">
        <v>42592</v>
      </c>
      <c r="C7401" s="72">
        <v>124.18</v>
      </c>
      <c r="D7401" s="192">
        <f t="shared" si="232"/>
        <v>1.9552594002855783</v>
      </c>
      <c r="E7401">
        <v>-3.840792937896842E-2</v>
      </c>
      <c r="F7401">
        <v>7398</v>
      </c>
      <c r="G7401">
        <f t="shared" ca="1" si="233"/>
        <v>-4.8756715621630009E-3</v>
      </c>
    </row>
    <row r="7402" spans="2:7" x14ac:dyDescent="0.35">
      <c r="B7402" s="191">
        <v>39745</v>
      </c>
      <c r="C7402" s="72">
        <v>42.02</v>
      </c>
      <c r="D7402" s="192">
        <f t="shared" si="232"/>
        <v>-0.61378676470588234</v>
      </c>
      <c r="E7402">
        <v>-3.844393592677342E-2</v>
      </c>
      <c r="F7402">
        <v>7399</v>
      </c>
      <c r="G7402">
        <f t="shared" ca="1" si="233"/>
        <v>6.6676573386866356E-3</v>
      </c>
    </row>
    <row r="7403" spans="2:7" x14ac:dyDescent="0.35">
      <c r="B7403" s="191">
        <v>41169</v>
      </c>
      <c r="C7403" s="72">
        <v>108.8</v>
      </c>
      <c r="D7403" s="192">
        <f t="shared" si="232"/>
        <v>5.6180048661800477</v>
      </c>
      <c r="E7403">
        <v>-3.85295157299399E-2</v>
      </c>
      <c r="F7403">
        <v>7400</v>
      </c>
      <c r="G7403">
        <f t="shared" ca="1" si="233"/>
        <v>1.6022502179519917E-2</v>
      </c>
    </row>
    <row r="7404" spans="2:7" x14ac:dyDescent="0.35">
      <c r="B7404" s="191">
        <v>35979</v>
      </c>
      <c r="C7404" s="72">
        <v>16.440000000000001</v>
      </c>
      <c r="D7404" s="192">
        <f t="shared" si="232"/>
        <v>-0.33896260554885405</v>
      </c>
      <c r="E7404">
        <v>-3.8596491228070184E-2</v>
      </c>
      <c r="F7404">
        <v>7401</v>
      </c>
      <c r="G7404">
        <f t="shared" ca="1" si="233"/>
        <v>-5.8678673697031376E-3</v>
      </c>
    </row>
    <row r="7405" spans="2:7" x14ac:dyDescent="0.35">
      <c r="B7405" s="191">
        <v>35671</v>
      </c>
      <c r="C7405" s="72">
        <v>24.87</v>
      </c>
      <c r="D7405" s="192">
        <f t="shared" si="232"/>
        <v>0.13978001833180564</v>
      </c>
      <c r="E7405">
        <v>-3.8654812524159254E-2</v>
      </c>
      <c r="F7405">
        <v>7402</v>
      </c>
      <c r="G7405">
        <f t="shared" ca="1" si="233"/>
        <v>-4.0752843018638744E-3</v>
      </c>
    </row>
    <row r="7406" spans="2:7" x14ac:dyDescent="0.35">
      <c r="B7406" s="191">
        <v>35927</v>
      </c>
      <c r="C7406" s="72">
        <v>21.82</v>
      </c>
      <c r="D7406" s="192">
        <f t="shared" si="232"/>
        <v>-0.6916336913510458</v>
      </c>
      <c r="E7406">
        <v>-3.8766519823788537E-2</v>
      </c>
      <c r="F7406">
        <v>7403</v>
      </c>
      <c r="G7406">
        <f t="shared" ca="1" si="233"/>
        <v>2.0665074923271205E-2</v>
      </c>
    </row>
    <row r="7407" spans="2:7" x14ac:dyDescent="0.35">
      <c r="B7407" s="191">
        <v>39455</v>
      </c>
      <c r="C7407" s="72">
        <v>70.760000000000005</v>
      </c>
      <c r="D7407" s="192">
        <f t="shared" si="232"/>
        <v>1.1758917589175892</v>
      </c>
      <c r="E7407">
        <v>-3.8848139092637846E-2</v>
      </c>
      <c r="F7407">
        <v>7404</v>
      </c>
      <c r="G7407">
        <f t="shared" ca="1" si="233"/>
        <v>4.0502664651084444E-2</v>
      </c>
    </row>
    <row r="7408" spans="2:7" x14ac:dyDescent="0.35">
      <c r="B7408" s="191">
        <v>36423</v>
      </c>
      <c r="C7408" s="72">
        <v>32.520000000000003</v>
      </c>
      <c r="D7408" s="192">
        <f t="shared" si="232"/>
        <v>0.23462414578587709</v>
      </c>
      <c r="E7408">
        <v>-3.9007092198581561E-2</v>
      </c>
      <c r="F7408">
        <v>7405</v>
      </c>
      <c r="G7408">
        <f t="shared" ca="1" si="233"/>
        <v>5.9532093300594903E-3</v>
      </c>
    </row>
    <row r="7409" spans="2:7" x14ac:dyDescent="0.35">
      <c r="B7409" s="191">
        <v>35649</v>
      </c>
      <c r="C7409" s="72">
        <v>26.34</v>
      </c>
      <c r="D7409" s="192">
        <f t="shared" si="232"/>
        <v>-0.69185774450163784</v>
      </c>
      <c r="E7409">
        <v>-3.9036847865742463E-2</v>
      </c>
      <c r="F7409">
        <v>7406</v>
      </c>
      <c r="G7409">
        <f t="shared" ca="1" si="233"/>
        <v>-1.3410387985151375E-2</v>
      </c>
    </row>
    <row r="7410" spans="2:7" x14ac:dyDescent="0.35">
      <c r="B7410" s="191">
        <v>40641</v>
      </c>
      <c r="C7410" s="72">
        <v>85.48</v>
      </c>
      <c r="D7410" s="192">
        <f t="shared" si="232"/>
        <v>6.1174021648626153</v>
      </c>
      <c r="E7410">
        <v>-3.9118705035971146E-2</v>
      </c>
      <c r="F7410">
        <v>7407</v>
      </c>
      <c r="G7410">
        <f t="shared" ca="1" si="233"/>
        <v>-3.3423657734463055E-2</v>
      </c>
    </row>
    <row r="7411" spans="2:7" x14ac:dyDescent="0.35">
      <c r="B7411" s="191">
        <v>35437</v>
      </c>
      <c r="C7411" s="72">
        <v>12.01</v>
      </c>
      <c r="D7411" s="192">
        <f t="shared" si="232"/>
        <v>-0.2880853586247778</v>
      </c>
      <c r="E7411">
        <v>-3.9200000000000013E-2</v>
      </c>
      <c r="F7411">
        <v>7408</v>
      </c>
      <c r="G7411">
        <f t="shared" ca="1" si="233"/>
        <v>4.1311964773950586E-3</v>
      </c>
    </row>
    <row r="7412" spans="2:7" x14ac:dyDescent="0.35">
      <c r="B7412" s="191">
        <v>35205</v>
      </c>
      <c r="C7412" s="72">
        <v>16.87</v>
      </c>
      <c r="D7412" s="192">
        <f t="shared" si="232"/>
        <v>-0.94297207761476576</v>
      </c>
      <c r="E7412">
        <v>-3.9293849658314173E-2</v>
      </c>
      <c r="F7412">
        <v>7409</v>
      </c>
      <c r="G7412">
        <f t="shared" ca="1" si="233"/>
        <v>-1.8234993314441582E-2</v>
      </c>
    </row>
    <row r="7413" spans="2:7" x14ac:dyDescent="0.35">
      <c r="B7413" s="191">
        <v>43817</v>
      </c>
      <c r="C7413" s="72">
        <v>295.82</v>
      </c>
      <c r="D7413" s="192">
        <f t="shared" si="232"/>
        <v>4.8049450549450547</v>
      </c>
      <c r="E7413">
        <v>-3.938951128429935E-2</v>
      </c>
      <c r="F7413">
        <v>7410</v>
      </c>
      <c r="G7413">
        <f t="shared" ca="1" si="233"/>
        <v>8.7808012317953379E-4</v>
      </c>
    </row>
    <row r="7414" spans="2:7" x14ac:dyDescent="0.35">
      <c r="B7414" s="191">
        <v>39310</v>
      </c>
      <c r="C7414" s="72">
        <v>50.96</v>
      </c>
      <c r="D7414" s="192">
        <f t="shared" si="232"/>
        <v>-0.92463879564040763</v>
      </c>
      <c r="E7414">
        <v>-3.9396795475965973E-2</v>
      </c>
      <c r="F7414">
        <v>7411</v>
      </c>
      <c r="G7414">
        <f t="shared" ca="1" si="233"/>
        <v>-9.5618746890846799E-4</v>
      </c>
    </row>
    <row r="7415" spans="2:7" x14ac:dyDescent="0.35">
      <c r="B7415" s="191">
        <v>44599</v>
      </c>
      <c r="C7415" s="72">
        <v>676.21</v>
      </c>
      <c r="D7415" s="192">
        <f t="shared" si="232"/>
        <v>28.298526863084927</v>
      </c>
      <c r="E7415">
        <v>-3.951536156129698E-2</v>
      </c>
      <c r="F7415">
        <v>7412</v>
      </c>
      <c r="G7415">
        <f t="shared" ca="1" si="233"/>
        <v>1.0355649132861539E-2</v>
      </c>
    </row>
    <row r="7416" spans="2:7" x14ac:dyDescent="0.35">
      <c r="B7416" s="191">
        <v>36325</v>
      </c>
      <c r="C7416" s="72">
        <v>23.08</v>
      </c>
      <c r="D7416" s="192">
        <f t="shared" si="232"/>
        <v>-0.5937334976236579</v>
      </c>
      <c r="E7416">
        <v>-3.9533915938410491E-2</v>
      </c>
      <c r="F7416">
        <v>7413</v>
      </c>
      <c r="G7416">
        <f t="shared" ca="1" si="233"/>
        <v>9.5723341176324299E-3</v>
      </c>
    </row>
    <row r="7417" spans="2:7" x14ac:dyDescent="0.35">
      <c r="B7417" s="191">
        <v>39658</v>
      </c>
      <c r="C7417" s="72">
        <v>56.81</v>
      </c>
      <c r="D7417" s="192">
        <f t="shared" si="232"/>
        <v>1.3446141147338011</v>
      </c>
      <c r="E7417">
        <v>-3.9560439560439531E-2</v>
      </c>
      <c r="F7417">
        <v>7414</v>
      </c>
      <c r="G7417">
        <f t="shared" ca="1" si="233"/>
        <v>1.467997995485589E-2</v>
      </c>
    </row>
    <row r="7418" spans="2:7" x14ac:dyDescent="0.35">
      <c r="B7418" s="191">
        <v>35898</v>
      </c>
      <c r="C7418" s="72">
        <v>24.23</v>
      </c>
      <c r="D7418" s="192">
        <f t="shared" si="232"/>
        <v>0.31684782608695672</v>
      </c>
      <c r="E7418">
        <v>-3.9635354736424877E-2</v>
      </c>
      <c r="F7418">
        <v>7415</v>
      </c>
      <c r="G7418">
        <f t="shared" ca="1" si="233"/>
        <v>4.5780296429161812E-3</v>
      </c>
    </row>
    <row r="7419" spans="2:7" x14ac:dyDescent="0.35">
      <c r="B7419" s="191">
        <v>37914</v>
      </c>
      <c r="C7419" s="72">
        <v>18.399999999999999</v>
      </c>
      <c r="D7419" s="192">
        <f t="shared" si="232"/>
        <v>-0.94901493529884451</v>
      </c>
      <c r="E7419">
        <v>-3.9665970772442716E-2</v>
      </c>
      <c r="F7419">
        <v>7416</v>
      </c>
      <c r="G7419">
        <f t="shared" ca="1" si="233"/>
        <v>4.0231180330242269E-2</v>
      </c>
    </row>
    <row r="7420" spans="2:7" x14ac:dyDescent="0.35">
      <c r="B7420" s="191">
        <v>43878</v>
      </c>
      <c r="C7420" s="72">
        <v>360.89</v>
      </c>
      <c r="D7420" s="192">
        <f t="shared" si="232"/>
        <v>12.950135291843834</v>
      </c>
      <c r="E7420">
        <v>-3.9930832668262806E-2</v>
      </c>
      <c r="F7420">
        <v>7417</v>
      </c>
      <c r="G7420">
        <f t="shared" ca="1" si="233"/>
        <v>4.3453684286878139E-2</v>
      </c>
    </row>
    <row r="7421" spans="2:7" x14ac:dyDescent="0.35">
      <c r="B7421" s="191">
        <v>35670</v>
      </c>
      <c r="C7421" s="72">
        <v>25.87</v>
      </c>
      <c r="D7421" s="192">
        <f t="shared" si="232"/>
        <v>-0.16709594333547961</v>
      </c>
      <c r="E7421">
        <v>-4.0074211502782897E-2</v>
      </c>
      <c r="F7421">
        <v>7418</v>
      </c>
      <c r="G7421">
        <f t="shared" ca="1" si="233"/>
        <v>-1.7003229315756482E-2</v>
      </c>
    </row>
    <row r="7422" spans="2:7" x14ac:dyDescent="0.35">
      <c r="B7422" s="191">
        <v>36479</v>
      </c>
      <c r="C7422" s="72">
        <v>31.06</v>
      </c>
      <c r="D7422" s="192">
        <f t="shared" si="232"/>
        <v>0.18730886850152895</v>
      </c>
      <c r="E7422">
        <v>-4.0173053152039562E-2</v>
      </c>
      <c r="F7422">
        <v>7419</v>
      </c>
      <c r="G7422">
        <f t="shared" ca="1" si="233"/>
        <v>-2.5412269271534644E-3</v>
      </c>
    </row>
    <row r="7423" spans="2:7" x14ac:dyDescent="0.35">
      <c r="B7423" s="191">
        <v>37992</v>
      </c>
      <c r="C7423" s="72">
        <v>26.16</v>
      </c>
      <c r="D7423" s="192">
        <f t="shared" si="232"/>
        <v>-0.85912762520193864</v>
      </c>
      <c r="E7423">
        <v>-4.0352164343360308E-2</v>
      </c>
      <c r="F7423">
        <v>7420</v>
      </c>
      <c r="G7423">
        <f t="shared" ca="1" si="233"/>
        <v>1.8378963956618158E-2</v>
      </c>
    </row>
    <row r="7424" spans="2:7" x14ac:dyDescent="0.35">
      <c r="B7424" s="191">
        <v>43444</v>
      </c>
      <c r="C7424" s="72">
        <v>185.7</v>
      </c>
      <c r="D7424" s="192">
        <f t="shared" si="232"/>
        <v>2.724428399518652</v>
      </c>
      <c r="E7424">
        <v>-4.0409260024803717E-2</v>
      </c>
      <c r="F7424">
        <v>7421</v>
      </c>
      <c r="G7424">
        <f t="shared" ca="1" si="233"/>
        <v>1.3400620197428862E-2</v>
      </c>
    </row>
    <row r="7425" spans="2:7" x14ac:dyDescent="0.35">
      <c r="B7425" s="191">
        <v>38869</v>
      </c>
      <c r="C7425" s="72">
        <v>49.86</v>
      </c>
      <c r="D7425" s="192">
        <f t="shared" si="232"/>
        <v>1.3452492944496703</v>
      </c>
      <c r="E7425">
        <v>-4.0600346353665606E-2</v>
      </c>
      <c r="F7425">
        <v>7422</v>
      </c>
      <c r="G7425">
        <f t="shared" ca="1" si="233"/>
        <v>-2.6115027090531755E-2</v>
      </c>
    </row>
    <row r="7426" spans="2:7" x14ac:dyDescent="0.35">
      <c r="B7426" s="191">
        <v>36179</v>
      </c>
      <c r="C7426" s="72">
        <v>21.26</v>
      </c>
      <c r="D7426" s="192">
        <f t="shared" si="232"/>
        <v>0.46823204419889519</v>
      </c>
      <c r="E7426">
        <v>-4.1046459179070793E-2</v>
      </c>
      <c r="F7426">
        <v>7423</v>
      </c>
      <c r="G7426">
        <f t="shared" ca="1" si="233"/>
        <v>1.8111124501709045E-2</v>
      </c>
    </row>
    <row r="7427" spans="2:7" x14ac:dyDescent="0.35">
      <c r="B7427" s="191">
        <v>35335</v>
      </c>
      <c r="C7427" s="72">
        <v>14.48</v>
      </c>
      <c r="D7427" s="192">
        <f t="shared" si="232"/>
        <v>-0.68112750495485574</v>
      </c>
      <c r="E7427">
        <v>-4.1059602649006544E-2</v>
      </c>
      <c r="F7427">
        <v>7424</v>
      </c>
      <c r="G7427">
        <f t="shared" ca="1" si="233"/>
        <v>-1.7782385542854853E-2</v>
      </c>
    </row>
    <row r="7428" spans="2:7" x14ac:dyDescent="0.35">
      <c r="B7428" s="191">
        <v>38881</v>
      </c>
      <c r="C7428" s="72">
        <v>45.41</v>
      </c>
      <c r="D7428" s="192">
        <f t="shared" ref="D7428:D7491" si="234">C7428/C7429-1</f>
        <v>1.055681303757356</v>
      </c>
      <c r="E7428">
        <v>-4.1173986486486513E-2</v>
      </c>
      <c r="F7428">
        <v>7425</v>
      </c>
      <c r="G7428">
        <f t="shared" ca="1" si="233"/>
        <v>-4.0950999672390444E-2</v>
      </c>
    </row>
    <row r="7429" spans="2:7" x14ac:dyDescent="0.35">
      <c r="B7429" s="191">
        <v>36619</v>
      </c>
      <c r="C7429" s="72">
        <v>22.09</v>
      </c>
      <c r="D7429" s="192">
        <f t="shared" si="234"/>
        <v>-0.88730166828223045</v>
      </c>
      <c r="E7429">
        <v>-4.123263888888884E-2</v>
      </c>
      <c r="F7429">
        <v>7426</v>
      </c>
      <c r="G7429">
        <f t="shared" ref="G7429:G7492" ca="1" si="235">_xlfn.NORM.INV(RAND(),M$5,M$6)</f>
        <v>2.5675745317812484E-3</v>
      </c>
    </row>
    <row r="7430" spans="2:7" x14ac:dyDescent="0.35">
      <c r="B7430" s="191">
        <v>43378</v>
      </c>
      <c r="C7430" s="72">
        <v>196.01</v>
      </c>
      <c r="D7430" s="192">
        <f t="shared" si="234"/>
        <v>-6.1524466149573964E-2</v>
      </c>
      <c r="E7430">
        <v>-4.1234592056349051E-2</v>
      </c>
      <c r="F7430">
        <v>7427</v>
      </c>
      <c r="G7430">
        <f t="shared" ca="1" si="235"/>
        <v>-4.8280708663720528E-2</v>
      </c>
    </row>
    <row r="7431" spans="2:7" x14ac:dyDescent="0.35">
      <c r="B7431" s="191">
        <v>43046</v>
      </c>
      <c r="C7431" s="72">
        <v>208.86</v>
      </c>
      <c r="D7431" s="192">
        <f t="shared" si="234"/>
        <v>2.162003521815703E-2</v>
      </c>
      <c r="E7431">
        <v>-4.1310933627099922E-2</v>
      </c>
      <c r="F7431">
        <v>7428</v>
      </c>
      <c r="G7431">
        <f t="shared" ca="1" si="235"/>
        <v>3.134272891444536E-2</v>
      </c>
    </row>
    <row r="7432" spans="2:7" x14ac:dyDescent="0.35">
      <c r="B7432" s="191">
        <v>43377</v>
      </c>
      <c r="C7432" s="72">
        <v>204.44</v>
      </c>
      <c r="D7432" s="192">
        <f t="shared" si="234"/>
        <v>0.79349065707518207</v>
      </c>
      <c r="E7432">
        <v>-4.131301289566236E-2</v>
      </c>
      <c r="F7432">
        <v>7429</v>
      </c>
      <c r="G7432">
        <f t="shared" ca="1" si="235"/>
        <v>-3.0179247062857954E-2</v>
      </c>
    </row>
    <row r="7433" spans="2:7" x14ac:dyDescent="0.35">
      <c r="B7433" s="191">
        <v>42384</v>
      </c>
      <c r="C7433" s="72">
        <v>113.99</v>
      </c>
      <c r="D7433" s="192">
        <f t="shared" si="234"/>
        <v>3.9755565255347012</v>
      </c>
      <c r="E7433">
        <v>-4.1375830460011809E-2</v>
      </c>
      <c r="F7433">
        <v>7430</v>
      </c>
      <c r="G7433">
        <f t="shared" ca="1" si="235"/>
        <v>-3.9339637533045917E-2</v>
      </c>
    </row>
    <row r="7434" spans="2:7" x14ac:dyDescent="0.35">
      <c r="B7434" s="191">
        <v>35807</v>
      </c>
      <c r="C7434" s="72">
        <v>22.91</v>
      </c>
      <c r="D7434" s="192">
        <f t="shared" si="234"/>
        <v>-0.59169488504722867</v>
      </c>
      <c r="E7434">
        <v>-4.142259414225935E-2</v>
      </c>
      <c r="F7434">
        <v>7431</v>
      </c>
      <c r="G7434">
        <f t="shared" ca="1" si="235"/>
        <v>-5.3097205942979987E-2</v>
      </c>
    </row>
    <row r="7435" spans="2:7" x14ac:dyDescent="0.35">
      <c r="B7435" s="191">
        <v>39618</v>
      </c>
      <c r="C7435" s="72">
        <v>56.11</v>
      </c>
      <c r="D7435" s="192">
        <f t="shared" si="234"/>
        <v>-0.72509921120964194</v>
      </c>
      <c r="E7435">
        <v>-4.1510078578749554E-2</v>
      </c>
      <c r="F7435">
        <v>7432</v>
      </c>
      <c r="G7435">
        <f t="shared" ca="1" si="235"/>
        <v>-3.2437708313766121E-3</v>
      </c>
    </row>
    <row r="7436" spans="2:7" x14ac:dyDescent="0.35">
      <c r="B7436" s="191">
        <v>43404</v>
      </c>
      <c r="C7436" s="72">
        <v>204.11</v>
      </c>
      <c r="D7436" s="192">
        <f t="shared" si="234"/>
        <v>-0.77797237028173605</v>
      </c>
      <c r="E7436">
        <v>-4.1557099924868446E-2</v>
      </c>
      <c r="F7436">
        <v>7433</v>
      </c>
      <c r="G7436">
        <f t="shared" ca="1" si="235"/>
        <v>1.891870134707847E-2</v>
      </c>
    </row>
    <row r="7437" spans="2:7" x14ac:dyDescent="0.35">
      <c r="B7437" s="191">
        <v>45635</v>
      </c>
      <c r="C7437" s="72">
        <v>919.3</v>
      </c>
      <c r="D7437" s="192">
        <f t="shared" si="234"/>
        <v>53.108298999411424</v>
      </c>
      <c r="E7437">
        <v>-4.1557195879728059E-2</v>
      </c>
      <c r="F7437">
        <v>7434</v>
      </c>
      <c r="G7437">
        <f t="shared" ca="1" si="235"/>
        <v>9.1404189951128575E-3</v>
      </c>
    </row>
    <row r="7438" spans="2:7" x14ac:dyDescent="0.35">
      <c r="B7438" s="191">
        <v>35956</v>
      </c>
      <c r="C7438" s="72">
        <v>16.989999999999998</v>
      </c>
      <c r="D7438" s="192">
        <f t="shared" si="234"/>
        <v>-0.96733948481353327</v>
      </c>
      <c r="E7438">
        <v>-4.1737168640722078E-2</v>
      </c>
      <c r="F7438">
        <v>7435</v>
      </c>
      <c r="G7438">
        <f t="shared" ca="1" si="235"/>
        <v>1.3907806853377615E-2</v>
      </c>
    </row>
    <row r="7439" spans="2:7" x14ac:dyDescent="0.35">
      <c r="B7439" s="191">
        <v>44081</v>
      </c>
      <c r="C7439" s="72">
        <v>520.20000000000005</v>
      </c>
      <c r="D7439" s="192">
        <f t="shared" si="234"/>
        <v>15.441213653603036</v>
      </c>
      <c r="E7439">
        <v>-4.1741885569023252E-2</v>
      </c>
      <c r="F7439">
        <v>7436</v>
      </c>
      <c r="G7439">
        <f t="shared" ca="1" si="235"/>
        <v>-1.9819753542626859E-2</v>
      </c>
    </row>
    <row r="7440" spans="2:7" x14ac:dyDescent="0.35">
      <c r="B7440" s="191">
        <v>36530</v>
      </c>
      <c r="C7440" s="72">
        <v>31.64</v>
      </c>
      <c r="D7440" s="192">
        <f t="shared" si="234"/>
        <v>-0.8987941016537121</v>
      </c>
      <c r="E7440">
        <v>-4.1792852816474935E-2</v>
      </c>
      <c r="F7440">
        <v>7437</v>
      </c>
      <c r="G7440">
        <f t="shared" ca="1" si="235"/>
        <v>-1.2986947444668996E-2</v>
      </c>
    </row>
    <row r="7441" spans="2:7" x14ac:dyDescent="0.35">
      <c r="B7441" s="191">
        <v>43899</v>
      </c>
      <c r="C7441" s="72">
        <v>312.63</v>
      </c>
      <c r="D7441" s="192">
        <f t="shared" si="234"/>
        <v>7.9169994295493424</v>
      </c>
      <c r="E7441">
        <v>-4.1805866307046302E-2</v>
      </c>
      <c r="F7441">
        <v>7438</v>
      </c>
      <c r="G7441">
        <f t="shared" ca="1" si="235"/>
        <v>-2.4468421334819343E-2</v>
      </c>
    </row>
    <row r="7442" spans="2:7" x14ac:dyDescent="0.35">
      <c r="B7442" s="191">
        <v>36437</v>
      </c>
      <c r="C7442" s="72">
        <v>35.06</v>
      </c>
      <c r="D7442" s="192">
        <f t="shared" si="234"/>
        <v>0.16827724091969354</v>
      </c>
      <c r="E7442">
        <v>-4.1814703470893666E-2</v>
      </c>
      <c r="F7442">
        <v>7439</v>
      </c>
      <c r="G7442">
        <f t="shared" ca="1" si="235"/>
        <v>-2.3868972700487882E-2</v>
      </c>
    </row>
    <row r="7443" spans="2:7" x14ac:dyDescent="0.35">
      <c r="B7443" s="191">
        <v>36502</v>
      </c>
      <c r="C7443" s="72">
        <v>30.01</v>
      </c>
      <c r="D7443" s="192">
        <f t="shared" si="234"/>
        <v>-0.65454126856221939</v>
      </c>
      <c r="E7443">
        <v>-4.1826309067688361E-2</v>
      </c>
      <c r="F7443">
        <v>7440</v>
      </c>
      <c r="G7443">
        <f t="shared" ca="1" si="235"/>
        <v>-3.3117215059942254E-3</v>
      </c>
    </row>
    <row r="7444" spans="2:7" x14ac:dyDescent="0.35">
      <c r="B7444" s="191">
        <v>40760</v>
      </c>
      <c r="C7444" s="72">
        <v>86.87</v>
      </c>
      <c r="D7444" s="192">
        <f t="shared" si="234"/>
        <v>0.29136316337148815</v>
      </c>
      <c r="E7444">
        <v>-4.1910223888827591E-2</v>
      </c>
      <c r="F7444">
        <v>7441</v>
      </c>
      <c r="G7444">
        <f t="shared" ca="1" si="235"/>
        <v>-1.6250882827360036E-2</v>
      </c>
    </row>
    <row r="7445" spans="2:7" x14ac:dyDescent="0.35">
      <c r="B7445" s="191">
        <v>39237</v>
      </c>
      <c r="C7445" s="72">
        <v>67.27</v>
      </c>
      <c r="D7445" s="192">
        <f t="shared" si="234"/>
        <v>2.3940464177598382</v>
      </c>
      <c r="E7445">
        <v>-4.201082312731419E-2</v>
      </c>
      <c r="F7445">
        <v>7442</v>
      </c>
      <c r="G7445">
        <f t="shared" ca="1" si="235"/>
        <v>8.0417876599874188E-3</v>
      </c>
    </row>
    <row r="7446" spans="2:7" x14ac:dyDescent="0.35">
      <c r="B7446" s="191">
        <v>35753</v>
      </c>
      <c r="C7446" s="72">
        <v>19.82</v>
      </c>
      <c r="D7446" s="192">
        <f t="shared" si="234"/>
        <v>-4.2974408498310024E-2</v>
      </c>
      <c r="E7446">
        <v>-4.2049299178347099E-2</v>
      </c>
      <c r="F7446">
        <v>7443</v>
      </c>
      <c r="G7446">
        <f t="shared" ca="1" si="235"/>
        <v>5.0697899309060761E-3</v>
      </c>
    </row>
    <row r="7447" spans="2:7" x14ac:dyDescent="0.35">
      <c r="B7447" s="191">
        <v>36160</v>
      </c>
      <c r="C7447" s="72">
        <v>20.71</v>
      </c>
      <c r="D7447" s="192">
        <f t="shared" si="234"/>
        <v>-0.31355651309247601</v>
      </c>
      <c r="E7447">
        <v>-4.209065679925994E-2</v>
      </c>
      <c r="F7447">
        <v>7444</v>
      </c>
      <c r="G7447">
        <f t="shared" ca="1" si="235"/>
        <v>-3.3816166624079616E-2</v>
      </c>
    </row>
    <row r="7448" spans="2:7" x14ac:dyDescent="0.35">
      <c r="B7448" s="191">
        <v>36580</v>
      </c>
      <c r="C7448" s="72">
        <v>30.17</v>
      </c>
      <c r="D7448" s="192">
        <f t="shared" si="234"/>
        <v>-0.52413249211356461</v>
      </c>
      <c r="E7448">
        <v>-4.2222222222222161E-2</v>
      </c>
      <c r="F7448">
        <v>7445</v>
      </c>
      <c r="G7448">
        <f t="shared" ca="1" si="235"/>
        <v>-2.0266194758452032E-4</v>
      </c>
    </row>
    <row r="7449" spans="2:7" x14ac:dyDescent="0.35">
      <c r="B7449" s="191">
        <v>39595</v>
      </c>
      <c r="C7449" s="72">
        <v>63.4</v>
      </c>
      <c r="D7449" s="192">
        <f t="shared" si="234"/>
        <v>0.13742375313957655</v>
      </c>
      <c r="E7449">
        <v>-4.2296072507552962E-2</v>
      </c>
      <c r="F7449">
        <v>7446</v>
      </c>
      <c r="G7449">
        <f t="shared" ca="1" si="235"/>
        <v>4.7226977710015654E-2</v>
      </c>
    </row>
    <row r="7450" spans="2:7" x14ac:dyDescent="0.35">
      <c r="B7450" s="191">
        <v>40000</v>
      </c>
      <c r="C7450" s="72">
        <v>55.74</v>
      </c>
      <c r="D7450" s="192">
        <f t="shared" si="234"/>
        <v>1.3449726546066469</v>
      </c>
      <c r="E7450">
        <v>-4.2597045688766655E-2</v>
      </c>
      <c r="F7450">
        <v>7447</v>
      </c>
      <c r="G7450">
        <f t="shared" ca="1" si="235"/>
        <v>-1.0727399277169673E-2</v>
      </c>
    </row>
    <row r="7451" spans="2:7" x14ac:dyDescent="0.35">
      <c r="B7451" s="191">
        <v>36364</v>
      </c>
      <c r="C7451" s="72">
        <v>23.77</v>
      </c>
      <c r="D7451" s="192">
        <f t="shared" si="234"/>
        <v>-0.67009021512838307</v>
      </c>
      <c r="E7451">
        <v>-4.269029399919444E-2</v>
      </c>
      <c r="F7451">
        <v>7448</v>
      </c>
      <c r="G7451">
        <f t="shared" ca="1" si="235"/>
        <v>-3.7691683165513878E-3</v>
      </c>
    </row>
    <row r="7452" spans="2:7" x14ac:dyDescent="0.35">
      <c r="B7452" s="191">
        <v>40688</v>
      </c>
      <c r="C7452" s="72">
        <v>72.05</v>
      </c>
      <c r="D7452" s="192">
        <f t="shared" si="234"/>
        <v>2.014644351464435</v>
      </c>
      <c r="E7452">
        <v>-4.277932775342097E-2</v>
      </c>
      <c r="F7452">
        <v>7449</v>
      </c>
      <c r="G7452">
        <f t="shared" ca="1" si="235"/>
        <v>1.7199473852804605E-2</v>
      </c>
    </row>
    <row r="7453" spans="2:7" x14ac:dyDescent="0.35">
      <c r="B7453" s="191">
        <v>35804</v>
      </c>
      <c r="C7453" s="72">
        <v>23.9</v>
      </c>
      <c r="D7453" s="192">
        <f t="shared" si="234"/>
        <v>1.0998307952622577E-2</v>
      </c>
      <c r="E7453">
        <v>-4.2851421706047277E-2</v>
      </c>
      <c r="F7453">
        <v>7450</v>
      </c>
      <c r="G7453">
        <f t="shared" ca="1" si="235"/>
        <v>-1.5696836519529821E-2</v>
      </c>
    </row>
    <row r="7454" spans="2:7" x14ac:dyDescent="0.35">
      <c r="B7454" s="191">
        <v>38014</v>
      </c>
      <c r="C7454" s="72">
        <v>23.64</v>
      </c>
      <c r="D7454" s="192">
        <f t="shared" si="234"/>
        <v>1.6621621621621618</v>
      </c>
      <c r="E7454">
        <v>-4.2914979757084915E-2</v>
      </c>
      <c r="F7454">
        <v>7451</v>
      </c>
      <c r="G7454">
        <f t="shared" ca="1" si="235"/>
        <v>1.1000642072267419E-2</v>
      </c>
    </row>
    <row r="7455" spans="2:7" x14ac:dyDescent="0.35">
      <c r="B7455" s="191">
        <v>37147</v>
      </c>
      <c r="C7455" s="72">
        <v>8.8800000000000008</v>
      </c>
      <c r="D7455" s="192">
        <f t="shared" si="234"/>
        <v>-0.61525129982668969</v>
      </c>
      <c r="E7455">
        <v>-4.3103448275861878E-2</v>
      </c>
      <c r="F7455">
        <v>7452</v>
      </c>
      <c r="G7455">
        <f t="shared" ca="1" si="235"/>
        <v>6.1475175484637405E-3</v>
      </c>
    </row>
    <row r="7456" spans="2:7" x14ac:dyDescent="0.35">
      <c r="B7456" s="191">
        <v>36269</v>
      </c>
      <c r="C7456" s="72">
        <v>23.08</v>
      </c>
      <c r="D7456" s="192">
        <f t="shared" si="234"/>
        <v>-0.70203976245804278</v>
      </c>
      <c r="E7456">
        <v>-4.3117744610282061E-2</v>
      </c>
      <c r="F7456">
        <v>7453</v>
      </c>
      <c r="G7456">
        <f t="shared" ca="1" si="235"/>
        <v>2.1230457505799001E-2</v>
      </c>
    </row>
    <row r="7457" spans="2:7" x14ac:dyDescent="0.35">
      <c r="B7457" s="191">
        <v>40926</v>
      </c>
      <c r="C7457" s="72">
        <v>77.459999999999994</v>
      </c>
      <c r="D7457" s="192">
        <f t="shared" si="234"/>
        <v>-0.67979827208465959</v>
      </c>
      <c r="E7457">
        <v>-4.3231225296442743E-2</v>
      </c>
      <c r="F7457">
        <v>7454</v>
      </c>
      <c r="G7457">
        <f t="shared" ca="1" si="235"/>
        <v>-3.6663801142920956E-2</v>
      </c>
    </row>
    <row r="7458" spans="2:7" x14ac:dyDescent="0.35">
      <c r="B7458" s="191">
        <v>43178</v>
      </c>
      <c r="C7458" s="72">
        <v>241.91</v>
      </c>
      <c r="D7458" s="192">
        <f t="shared" si="234"/>
        <v>19.328571428571429</v>
      </c>
      <c r="E7458">
        <v>-4.3304595428300341E-2</v>
      </c>
      <c r="F7458">
        <v>7455</v>
      </c>
      <c r="G7458">
        <f t="shared" ca="1" si="235"/>
        <v>1.0623995666715846E-2</v>
      </c>
    </row>
    <row r="7459" spans="2:7" x14ac:dyDescent="0.35">
      <c r="B7459" s="191">
        <v>37238</v>
      </c>
      <c r="C7459" s="72">
        <v>11.9</v>
      </c>
      <c r="D7459" s="192">
        <f t="shared" si="234"/>
        <v>-0.89170989170989168</v>
      </c>
      <c r="E7459">
        <v>-4.3408360128617263E-2</v>
      </c>
      <c r="F7459">
        <v>7456</v>
      </c>
      <c r="G7459">
        <f t="shared" ca="1" si="235"/>
        <v>-1.7863806289983283E-2</v>
      </c>
    </row>
    <row r="7460" spans="2:7" x14ac:dyDescent="0.35">
      <c r="B7460" s="191">
        <v>42683</v>
      </c>
      <c r="C7460" s="72">
        <v>109.89</v>
      </c>
      <c r="D7460" s="192">
        <f t="shared" si="234"/>
        <v>7.2130044843049319</v>
      </c>
      <c r="E7460">
        <v>-4.3519888589085176E-2</v>
      </c>
      <c r="F7460">
        <v>7457</v>
      </c>
      <c r="G7460">
        <f t="shared" ca="1" si="235"/>
        <v>-1.6926382267505424E-2</v>
      </c>
    </row>
    <row r="7461" spans="2:7" x14ac:dyDescent="0.35">
      <c r="B7461" s="191">
        <v>37057</v>
      </c>
      <c r="C7461" s="72">
        <v>13.38</v>
      </c>
      <c r="D7461" s="192">
        <f t="shared" si="234"/>
        <v>-0.3940217391304347</v>
      </c>
      <c r="E7461">
        <v>-4.3602573266618982E-2</v>
      </c>
      <c r="F7461">
        <v>7458</v>
      </c>
      <c r="G7461">
        <f t="shared" ca="1" si="235"/>
        <v>-2.9268584841932881E-2</v>
      </c>
    </row>
    <row r="7462" spans="2:7" x14ac:dyDescent="0.35">
      <c r="B7462" s="191">
        <v>36174</v>
      </c>
      <c r="C7462" s="72">
        <v>22.08</v>
      </c>
      <c r="D7462" s="192">
        <f t="shared" si="234"/>
        <v>-0.12171837708830557</v>
      </c>
      <c r="E7462">
        <v>-4.3741879601559175E-2</v>
      </c>
      <c r="F7462">
        <v>7459</v>
      </c>
      <c r="G7462">
        <f t="shared" ca="1" si="235"/>
        <v>9.9487979583527744E-3</v>
      </c>
    </row>
    <row r="7463" spans="2:7" x14ac:dyDescent="0.35">
      <c r="B7463" s="191">
        <v>36320</v>
      </c>
      <c r="C7463" s="72">
        <v>25.14</v>
      </c>
      <c r="D7463" s="192">
        <f t="shared" si="234"/>
        <v>-0.96367262007976418</v>
      </c>
      <c r="E7463">
        <v>-4.3742868010650415E-2</v>
      </c>
      <c r="F7463">
        <v>7460</v>
      </c>
      <c r="G7463">
        <f t="shared" ca="1" si="235"/>
        <v>-3.9501618414036155E-2</v>
      </c>
    </row>
    <row r="7464" spans="2:7" x14ac:dyDescent="0.35">
      <c r="B7464" s="191">
        <v>44700</v>
      </c>
      <c r="C7464" s="72">
        <v>692.04</v>
      </c>
      <c r="D7464" s="192">
        <f t="shared" si="234"/>
        <v>1.5650111193476648</v>
      </c>
      <c r="E7464">
        <v>-4.3747409147436911E-2</v>
      </c>
      <c r="F7464">
        <v>7461</v>
      </c>
      <c r="G7464">
        <f t="shared" ca="1" si="235"/>
        <v>-4.9373088407971182E-3</v>
      </c>
    </row>
    <row r="7465" spans="2:7" x14ac:dyDescent="0.35">
      <c r="B7465" s="191">
        <v>43131</v>
      </c>
      <c r="C7465" s="72">
        <v>269.8</v>
      </c>
      <c r="D7465" s="192">
        <f t="shared" si="234"/>
        <v>11.6488513830286</v>
      </c>
      <c r="E7465">
        <v>-4.3906587760019766E-2</v>
      </c>
      <c r="F7465">
        <v>7462</v>
      </c>
      <c r="G7465">
        <f t="shared" ca="1" si="235"/>
        <v>-3.1270716125644311E-2</v>
      </c>
    </row>
    <row r="7466" spans="2:7" x14ac:dyDescent="0.35">
      <c r="B7466" s="191">
        <v>38068</v>
      </c>
      <c r="C7466" s="72">
        <v>21.33</v>
      </c>
      <c r="D7466" s="192">
        <f t="shared" si="234"/>
        <v>-0.97751375740580659</v>
      </c>
      <c r="E7466">
        <v>-4.3926490363065951E-2</v>
      </c>
      <c r="F7466">
        <v>7463</v>
      </c>
      <c r="G7466">
        <f t="shared" ca="1" si="235"/>
        <v>4.7292796220346024E-2</v>
      </c>
    </row>
    <row r="7467" spans="2:7" x14ac:dyDescent="0.35">
      <c r="B7467" s="191">
        <v>45716</v>
      </c>
      <c r="C7467" s="72">
        <v>948.58</v>
      </c>
      <c r="D7467" s="192">
        <f t="shared" si="234"/>
        <v>0.3516771637835221</v>
      </c>
      <c r="E7467">
        <v>-4.3953275078361997E-2</v>
      </c>
      <c r="F7467">
        <v>7464</v>
      </c>
      <c r="G7467">
        <f t="shared" ca="1" si="235"/>
        <v>-9.2567538880406386E-4</v>
      </c>
    </row>
    <row r="7468" spans="2:7" x14ac:dyDescent="0.35">
      <c r="B7468" s="191">
        <v>44579</v>
      </c>
      <c r="C7468" s="72">
        <v>701.78</v>
      </c>
      <c r="D7468" s="192">
        <f t="shared" si="234"/>
        <v>39.033086138049057</v>
      </c>
      <c r="E7468">
        <v>-4.3974606980355824E-2</v>
      </c>
      <c r="F7468">
        <v>7465</v>
      </c>
      <c r="G7468">
        <f t="shared" ca="1" si="235"/>
        <v>-2.4217440513816215E-2</v>
      </c>
    </row>
    <row r="7469" spans="2:7" x14ac:dyDescent="0.35">
      <c r="B7469" s="191">
        <v>36938</v>
      </c>
      <c r="C7469" s="72">
        <v>17.53</v>
      </c>
      <c r="D7469" s="192">
        <f t="shared" si="234"/>
        <v>-0.86010693480169176</v>
      </c>
      <c r="E7469">
        <v>-4.4165757906215797E-2</v>
      </c>
      <c r="F7469">
        <v>7466</v>
      </c>
      <c r="G7469">
        <f t="shared" ca="1" si="235"/>
        <v>-1.8379246644191341E-2</v>
      </c>
    </row>
    <row r="7470" spans="2:7" x14ac:dyDescent="0.35">
      <c r="B7470" s="191">
        <v>41211</v>
      </c>
      <c r="C7470" s="72">
        <v>125.31</v>
      </c>
      <c r="D7470" s="192">
        <f t="shared" si="234"/>
        <v>-0.47421642260730923</v>
      </c>
      <c r="E7470">
        <v>-4.4237663031042707E-2</v>
      </c>
      <c r="F7470">
        <v>7467</v>
      </c>
      <c r="G7470">
        <f t="shared" ca="1" si="235"/>
        <v>1.1108935661947573E-3</v>
      </c>
    </row>
    <row r="7471" spans="2:7" x14ac:dyDescent="0.35">
      <c r="B7471" s="191">
        <v>43656</v>
      </c>
      <c r="C7471" s="72">
        <v>238.33</v>
      </c>
      <c r="D7471" s="192">
        <f t="shared" si="234"/>
        <v>13.839975093399753</v>
      </c>
      <c r="E7471">
        <v>-4.5152243589743568E-2</v>
      </c>
      <c r="F7471">
        <v>7468</v>
      </c>
      <c r="G7471">
        <f t="shared" ca="1" si="235"/>
        <v>-2.3196248964074864E-2</v>
      </c>
    </row>
    <row r="7472" spans="2:7" x14ac:dyDescent="0.35">
      <c r="B7472" s="191">
        <v>35142</v>
      </c>
      <c r="C7472" s="72">
        <v>16.059999999999999</v>
      </c>
      <c r="D7472" s="192">
        <f t="shared" si="234"/>
        <v>-0.68663414634146336</v>
      </c>
      <c r="E7472">
        <v>-4.5184304399524478E-2</v>
      </c>
      <c r="F7472">
        <v>7469</v>
      </c>
      <c r="G7472">
        <f t="shared" ca="1" si="235"/>
        <v>5.5360356110587417E-4</v>
      </c>
    </row>
    <row r="7473" spans="2:7" x14ac:dyDescent="0.35">
      <c r="B7473" s="191">
        <v>39063</v>
      </c>
      <c r="C7473" s="72">
        <v>51.25</v>
      </c>
      <c r="D7473" s="192">
        <f t="shared" si="234"/>
        <v>-0.76787898002626931</v>
      </c>
      <c r="E7473">
        <v>-4.5446079344384382E-2</v>
      </c>
      <c r="F7473">
        <v>7470</v>
      </c>
      <c r="G7473">
        <f t="shared" ca="1" si="235"/>
        <v>-1.9190840171350362E-2</v>
      </c>
    </row>
    <row r="7474" spans="2:7" x14ac:dyDescent="0.35">
      <c r="B7474" s="191">
        <v>43313</v>
      </c>
      <c r="C7474" s="72">
        <v>220.79</v>
      </c>
      <c r="D7474" s="192">
        <f t="shared" si="234"/>
        <v>7.1113152094048502</v>
      </c>
      <c r="E7474">
        <v>-4.5562616176025639E-2</v>
      </c>
      <c r="F7474">
        <v>7471</v>
      </c>
      <c r="G7474">
        <f t="shared" ca="1" si="235"/>
        <v>-8.6361370362134319E-3</v>
      </c>
    </row>
    <row r="7475" spans="2:7" x14ac:dyDescent="0.35">
      <c r="B7475" s="191">
        <v>36236</v>
      </c>
      <c r="C7475" s="72">
        <v>27.22</v>
      </c>
      <c r="D7475" s="192">
        <f t="shared" si="234"/>
        <v>-0.62068004459308812</v>
      </c>
      <c r="E7475">
        <v>-4.5582047685834515E-2</v>
      </c>
      <c r="F7475">
        <v>7472</v>
      </c>
      <c r="G7475">
        <f t="shared" ca="1" si="235"/>
        <v>1.0563651506464572E-2</v>
      </c>
    </row>
    <row r="7476" spans="2:7" x14ac:dyDescent="0.35">
      <c r="B7476" s="191">
        <v>40042</v>
      </c>
      <c r="C7476" s="72">
        <v>71.760000000000005</v>
      </c>
      <c r="D7476" s="192">
        <f t="shared" si="234"/>
        <v>1.9494451294697908</v>
      </c>
      <c r="E7476">
        <v>-4.5617768320255214E-2</v>
      </c>
      <c r="F7476">
        <v>7473</v>
      </c>
      <c r="G7476">
        <f t="shared" ca="1" si="235"/>
        <v>2.1075466556365184E-2</v>
      </c>
    </row>
    <row r="7477" spans="2:7" x14ac:dyDescent="0.35">
      <c r="B7477" s="191">
        <v>36213</v>
      </c>
      <c r="C7477" s="72">
        <v>24.33</v>
      </c>
      <c r="D7477" s="192">
        <f t="shared" si="234"/>
        <v>-0.9038377929726098</v>
      </c>
      <c r="E7477">
        <v>-4.5882352941176485E-2</v>
      </c>
      <c r="F7477">
        <v>7474</v>
      </c>
      <c r="G7477">
        <f t="shared" ca="1" si="235"/>
        <v>-1.5904439468564419E-2</v>
      </c>
    </row>
    <row r="7478" spans="2:7" x14ac:dyDescent="0.35">
      <c r="B7478" s="191">
        <v>43924</v>
      </c>
      <c r="C7478" s="72">
        <v>253.01</v>
      </c>
      <c r="D7478" s="192">
        <f t="shared" si="234"/>
        <v>10.990995260663507</v>
      </c>
      <c r="E7478">
        <v>-4.5893355456670948E-2</v>
      </c>
      <c r="F7478">
        <v>7475</v>
      </c>
      <c r="G7478">
        <f t="shared" ca="1" si="235"/>
        <v>-6.1711098881696187E-3</v>
      </c>
    </row>
    <row r="7479" spans="2:7" x14ac:dyDescent="0.35">
      <c r="B7479" s="191">
        <v>36629</v>
      </c>
      <c r="C7479" s="72">
        <v>21.1</v>
      </c>
      <c r="D7479" s="192">
        <f t="shared" si="234"/>
        <v>-0.84839775829860609</v>
      </c>
      <c r="E7479">
        <v>-4.6112115732368841E-2</v>
      </c>
      <c r="F7479">
        <v>7476</v>
      </c>
      <c r="G7479">
        <f t="shared" ca="1" si="235"/>
        <v>-1.1352742934120578E-2</v>
      </c>
    </row>
    <row r="7480" spans="2:7" x14ac:dyDescent="0.35">
      <c r="B7480" s="191">
        <v>41898</v>
      </c>
      <c r="C7480" s="72">
        <v>139.18</v>
      </c>
      <c r="D7480" s="192">
        <f t="shared" si="234"/>
        <v>3.0971445392993822</v>
      </c>
      <c r="E7480">
        <v>-4.6320405646155915E-2</v>
      </c>
      <c r="F7480">
        <v>7477</v>
      </c>
      <c r="G7480">
        <f t="shared" ca="1" si="235"/>
        <v>-4.5492270116841461E-2</v>
      </c>
    </row>
    <row r="7481" spans="2:7" x14ac:dyDescent="0.35">
      <c r="B7481" s="191">
        <v>36536</v>
      </c>
      <c r="C7481" s="72">
        <v>33.97</v>
      </c>
      <c r="D7481" s="192">
        <f t="shared" si="234"/>
        <v>2.1193755739210283</v>
      </c>
      <c r="E7481">
        <v>-4.6322290847838232E-2</v>
      </c>
      <c r="F7481">
        <v>7478</v>
      </c>
      <c r="G7481">
        <f t="shared" ca="1" si="235"/>
        <v>2.0225235999105768E-2</v>
      </c>
    </row>
    <row r="7482" spans="2:7" x14ac:dyDescent="0.35">
      <c r="B7482" s="191">
        <v>37244</v>
      </c>
      <c r="C7482" s="72">
        <v>10.89</v>
      </c>
      <c r="D7482" s="192">
        <f t="shared" si="234"/>
        <v>-0.90264616484891824</v>
      </c>
      <c r="E7482">
        <v>-4.6409807355516586E-2</v>
      </c>
      <c r="F7482">
        <v>7479</v>
      </c>
      <c r="G7482">
        <f t="shared" ca="1" si="235"/>
        <v>8.2372742528770224E-3</v>
      </c>
    </row>
    <row r="7483" spans="2:7" x14ac:dyDescent="0.35">
      <c r="B7483" s="191">
        <v>42167</v>
      </c>
      <c r="C7483" s="72">
        <v>111.86</v>
      </c>
      <c r="D7483" s="192">
        <f t="shared" si="234"/>
        <v>6</v>
      </c>
      <c r="E7483">
        <v>-4.6458102463558082E-2</v>
      </c>
      <c r="F7483">
        <v>7480</v>
      </c>
      <c r="G7483">
        <f t="shared" ca="1" si="235"/>
        <v>7.327189255637339E-3</v>
      </c>
    </row>
    <row r="7484" spans="2:7" x14ac:dyDescent="0.35">
      <c r="B7484" s="191">
        <v>36952</v>
      </c>
      <c r="C7484" s="72">
        <v>15.98</v>
      </c>
      <c r="D7484" s="192">
        <f t="shared" si="234"/>
        <v>-0.7236250432376341</v>
      </c>
      <c r="E7484">
        <v>-4.6539379474940357E-2</v>
      </c>
      <c r="F7484">
        <v>7481</v>
      </c>
      <c r="G7484">
        <f t="shared" ca="1" si="235"/>
        <v>1.9072571727910506E-2</v>
      </c>
    </row>
    <row r="7485" spans="2:7" x14ac:dyDescent="0.35">
      <c r="B7485" s="191">
        <v>39281</v>
      </c>
      <c r="C7485" s="72">
        <v>57.82</v>
      </c>
      <c r="D7485" s="192">
        <f t="shared" si="234"/>
        <v>-0.94848079836050969</v>
      </c>
      <c r="E7485">
        <v>-4.6818331684800429E-2</v>
      </c>
      <c r="F7485">
        <v>7482</v>
      </c>
      <c r="G7485">
        <f t="shared" ca="1" si="235"/>
        <v>-1.8703258464605643E-2</v>
      </c>
    </row>
    <row r="7486" spans="2:7" x14ac:dyDescent="0.35">
      <c r="B7486" s="191">
        <v>46050</v>
      </c>
      <c r="C7486" s="72">
        <v>1122.3</v>
      </c>
      <c r="D7486" s="192">
        <f t="shared" si="234"/>
        <v>3.3989338768470976</v>
      </c>
      <c r="E7486">
        <v>-4.6830411740725775E-2</v>
      </c>
      <c r="F7486">
        <v>7483</v>
      </c>
      <c r="G7486">
        <f t="shared" ca="1" si="235"/>
        <v>5.0091168704578682E-3</v>
      </c>
    </row>
    <row r="7487" spans="2:7" x14ac:dyDescent="0.35">
      <c r="B7487" s="191">
        <v>43133</v>
      </c>
      <c r="C7487" s="72">
        <v>255.13</v>
      </c>
      <c r="D7487" s="192">
        <f t="shared" si="234"/>
        <v>15.312659846547312</v>
      </c>
      <c r="E7487">
        <v>-4.6848731647177622E-2</v>
      </c>
      <c r="F7487">
        <v>7484</v>
      </c>
      <c r="G7487">
        <f t="shared" ca="1" si="235"/>
        <v>-2.8833257871597635E-2</v>
      </c>
    </row>
    <row r="7488" spans="2:7" x14ac:dyDescent="0.35">
      <c r="B7488" s="191">
        <v>36035</v>
      </c>
      <c r="C7488" s="72">
        <v>15.64</v>
      </c>
      <c r="D7488" s="192">
        <f t="shared" si="234"/>
        <v>-0.74356451877356944</v>
      </c>
      <c r="E7488">
        <v>-4.6922608165752555E-2</v>
      </c>
      <c r="F7488">
        <v>7485</v>
      </c>
      <c r="G7488">
        <f t="shared" ca="1" si="235"/>
        <v>2.6627012341920712E-2</v>
      </c>
    </row>
    <row r="7489" spans="2:7" x14ac:dyDescent="0.35">
      <c r="B7489" s="191">
        <v>39519</v>
      </c>
      <c r="C7489" s="72">
        <v>60.99</v>
      </c>
      <c r="D7489" s="192">
        <f t="shared" si="234"/>
        <v>-0.90091787832020143</v>
      </c>
      <c r="E7489">
        <v>-4.7031249999999969E-2</v>
      </c>
      <c r="F7489">
        <v>7486</v>
      </c>
      <c r="G7489">
        <f t="shared" ca="1" si="235"/>
        <v>3.3502621193216148E-2</v>
      </c>
    </row>
    <row r="7490" spans="2:7" x14ac:dyDescent="0.35">
      <c r="B7490" s="191">
        <v>44320</v>
      </c>
      <c r="C7490" s="72">
        <v>615.54999999999995</v>
      </c>
      <c r="D7490" s="192">
        <f t="shared" si="234"/>
        <v>8.8033126293995849</v>
      </c>
      <c r="E7490">
        <v>-4.7032960227888498E-2</v>
      </c>
      <c r="F7490">
        <v>7487</v>
      </c>
      <c r="G7490">
        <f t="shared" ca="1" si="235"/>
        <v>-1.2095648493905589E-2</v>
      </c>
    </row>
    <row r="7491" spans="2:7" x14ac:dyDescent="0.35">
      <c r="B7491" s="191">
        <v>39239</v>
      </c>
      <c r="C7491" s="72">
        <v>62.79</v>
      </c>
      <c r="D7491" s="192">
        <f t="shared" si="234"/>
        <v>-0.50987432675044886</v>
      </c>
      <c r="E7491">
        <v>-4.704811048717561E-2</v>
      </c>
      <c r="F7491">
        <v>7488</v>
      </c>
      <c r="G7491">
        <f t="shared" ca="1" si="235"/>
        <v>2.8523601135633032E-2</v>
      </c>
    </row>
    <row r="7492" spans="2:7" x14ac:dyDescent="0.35">
      <c r="B7492" s="191">
        <v>41788</v>
      </c>
      <c r="C7492" s="72">
        <v>128.11000000000001</v>
      </c>
      <c r="D7492" s="192">
        <f t="shared" ref="D7492:D7555" si="236">C7492/C7493-1</f>
        <v>-0.60921819235579411</v>
      </c>
      <c r="E7492">
        <v>-4.7084201130615733E-2</v>
      </c>
      <c r="F7492">
        <v>7489</v>
      </c>
      <c r="G7492">
        <f t="shared" ca="1" si="235"/>
        <v>1.2443125319581399E-2</v>
      </c>
    </row>
    <row r="7493" spans="2:7" x14ac:dyDescent="0.35">
      <c r="B7493" s="191">
        <v>43889</v>
      </c>
      <c r="C7493" s="72">
        <v>327.83</v>
      </c>
      <c r="D7493" s="192">
        <f t="shared" si="236"/>
        <v>3.3414242032594466E-2</v>
      </c>
      <c r="E7493">
        <v>-4.7227388979307117E-2</v>
      </c>
      <c r="F7493">
        <v>7490</v>
      </c>
      <c r="G7493">
        <f t="shared" ref="G7493:G7556" ca="1" si="237">_xlfn.NORM.INV(RAND(),M$5,M$6)</f>
        <v>3.278513982406922E-2</v>
      </c>
    </row>
    <row r="7494" spans="2:7" x14ac:dyDescent="0.35">
      <c r="B7494" s="191">
        <v>43955</v>
      </c>
      <c r="C7494" s="72">
        <v>317.23</v>
      </c>
      <c r="D7494" s="192">
        <f t="shared" si="236"/>
        <v>6.5657047460052471</v>
      </c>
      <c r="E7494">
        <v>-4.7357357357357355E-2</v>
      </c>
      <c r="F7494">
        <v>7491</v>
      </c>
      <c r="G7494">
        <f t="shared" ca="1" si="237"/>
        <v>3.020263293377404E-3</v>
      </c>
    </row>
    <row r="7495" spans="2:7" x14ac:dyDescent="0.35">
      <c r="B7495" s="191">
        <v>39146</v>
      </c>
      <c r="C7495" s="72">
        <v>41.93</v>
      </c>
      <c r="D7495" s="192">
        <f t="shared" si="236"/>
        <v>-0.4867180805484147</v>
      </c>
      <c r="E7495">
        <v>-4.7478418900499864E-2</v>
      </c>
      <c r="F7495">
        <v>7492</v>
      </c>
      <c r="G7495">
        <f t="shared" ca="1" si="237"/>
        <v>8.2421314438226347E-3</v>
      </c>
    </row>
    <row r="7496" spans="2:7" x14ac:dyDescent="0.35">
      <c r="B7496" s="191">
        <v>40732</v>
      </c>
      <c r="C7496" s="72">
        <v>81.69</v>
      </c>
      <c r="D7496" s="192">
        <f t="shared" si="236"/>
        <v>3.4835345773874868</v>
      </c>
      <c r="E7496">
        <v>-4.7569080097936367E-2</v>
      </c>
      <c r="F7496">
        <v>7493</v>
      </c>
      <c r="G7496">
        <f t="shared" ca="1" si="237"/>
        <v>-1.787118055560543E-2</v>
      </c>
    </row>
    <row r="7497" spans="2:7" x14ac:dyDescent="0.35">
      <c r="B7497" s="191">
        <v>36725</v>
      </c>
      <c r="C7497" s="72">
        <v>18.22</v>
      </c>
      <c r="D7497" s="192">
        <f t="shared" si="236"/>
        <v>-0.67551202137132682</v>
      </c>
      <c r="E7497">
        <v>-4.7569262937794066E-2</v>
      </c>
      <c r="F7497">
        <v>7494</v>
      </c>
      <c r="G7497">
        <f t="shared" ca="1" si="237"/>
        <v>-1.6721520759267371E-2</v>
      </c>
    </row>
    <row r="7498" spans="2:7" x14ac:dyDescent="0.35">
      <c r="B7498" s="191">
        <v>39489</v>
      </c>
      <c r="C7498" s="72">
        <v>56.15</v>
      </c>
      <c r="D7498" s="192">
        <f t="shared" si="236"/>
        <v>-0.91536026529996983</v>
      </c>
      <c r="E7498">
        <v>-4.7820925894522692E-2</v>
      </c>
      <c r="F7498">
        <v>7495</v>
      </c>
      <c r="G7498">
        <f t="shared" ca="1" si="237"/>
        <v>-1.704065232946575E-2</v>
      </c>
    </row>
    <row r="7499" spans="2:7" x14ac:dyDescent="0.35">
      <c r="B7499" s="191">
        <v>44585</v>
      </c>
      <c r="C7499" s="72">
        <v>663.4</v>
      </c>
      <c r="D7499" s="192">
        <f t="shared" si="236"/>
        <v>29.698750578435909</v>
      </c>
      <c r="E7499">
        <v>-4.831583175532228E-2</v>
      </c>
      <c r="F7499">
        <v>7496</v>
      </c>
      <c r="G7499">
        <f t="shared" ca="1" si="237"/>
        <v>-3.7346419679826395E-2</v>
      </c>
    </row>
    <row r="7500" spans="2:7" x14ac:dyDescent="0.35">
      <c r="B7500" s="191">
        <v>35762</v>
      </c>
      <c r="C7500" s="72">
        <v>21.61</v>
      </c>
      <c r="D7500" s="192">
        <f t="shared" si="236"/>
        <v>0.2955635491606714</v>
      </c>
      <c r="E7500">
        <v>-4.8436811977102701E-2</v>
      </c>
      <c r="F7500">
        <v>7497</v>
      </c>
      <c r="G7500">
        <f t="shared" ca="1" si="237"/>
        <v>-2.2752325467505049E-2</v>
      </c>
    </row>
    <row r="7501" spans="2:7" x14ac:dyDescent="0.35">
      <c r="B7501" s="191">
        <v>36941</v>
      </c>
      <c r="C7501" s="72">
        <v>16.68</v>
      </c>
      <c r="D7501" s="192">
        <f t="shared" si="236"/>
        <v>-0.86752442220633785</v>
      </c>
      <c r="E7501">
        <v>-4.848830576155172E-2</v>
      </c>
      <c r="F7501">
        <v>7498</v>
      </c>
      <c r="G7501">
        <f t="shared" ca="1" si="237"/>
        <v>-7.9208819858488638E-3</v>
      </c>
    </row>
    <row r="7502" spans="2:7" x14ac:dyDescent="0.35">
      <c r="B7502" s="191">
        <v>41989</v>
      </c>
      <c r="C7502" s="72">
        <v>125.91</v>
      </c>
      <c r="D7502" s="192">
        <f t="shared" si="236"/>
        <v>1.1504696840307429</v>
      </c>
      <c r="E7502">
        <v>-4.851507594649751E-2</v>
      </c>
      <c r="F7502">
        <v>7499</v>
      </c>
      <c r="G7502">
        <f t="shared" ca="1" si="237"/>
        <v>5.8034338490744767E-3</v>
      </c>
    </row>
    <row r="7503" spans="2:7" x14ac:dyDescent="0.35">
      <c r="B7503" s="191">
        <v>39603</v>
      </c>
      <c r="C7503" s="72">
        <v>58.55</v>
      </c>
      <c r="D7503" s="192">
        <f t="shared" si="236"/>
        <v>-0.49888736733995209</v>
      </c>
      <c r="E7503">
        <v>-4.8586285342866464E-2</v>
      </c>
      <c r="F7503">
        <v>7500</v>
      </c>
      <c r="G7503">
        <f t="shared" ca="1" si="237"/>
        <v>-2.8762742346272931E-2</v>
      </c>
    </row>
    <row r="7504" spans="2:7" x14ac:dyDescent="0.35">
      <c r="B7504" s="191">
        <v>41326</v>
      </c>
      <c r="C7504" s="72">
        <v>116.84</v>
      </c>
      <c r="D7504" s="192">
        <f t="shared" si="236"/>
        <v>7.9258976317799856</v>
      </c>
      <c r="E7504">
        <v>-4.8611676573568907E-2</v>
      </c>
      <c r="F7504">
        <v>7501</v>
      </c>
      <c r="G7504">
        <f t="shared" ca="1" si="237"/>
        <v>9.5008401585716714E-3</v>
      </c>
    </row>
    <row r="7505" spans="2:7" x14ac:dyDescent="0.35">
      <c r="B7505" s="191">
        <v>35451</v>
      </c>
      <c r="C7505" s="72">
        <v>13.09</v>
      </c>
      <c r="D7505" s="192">
        <f t="shared" si="236"/>
        <v>-0.89167494207216158</v>
      </c>
      <c r="E7505">
        <v>-4.869186046511631E-2</v>
      </c>
      <c r="F7505">
        <v>7502</v>
      </c>
      <c r="G7505">
        <f t="shared" ca="1" si="237"/>
        <v>-1.687587053705623E-2</v>
      </c>
    </row>
    <row r="7506" spans="2:7" x14ac:dyDescent="0.35">
      <c r="B7506" s="191">
        <v>41502</v>
      </c>
      <c r="C7506" s="72">
        <v>120.84</v>
      </c>
      <c r="D7506" s="192">
        <f t="shared" si="236"/>
        <v>3.6069386199008768</v>
      </c>
      <c r="E7506">
        <v>-4.8803526448362722E-2</v>
      </c>
      <c r="F7506">
        <v>7503</v>
      </c>
      <c r="G7506">
        <f t="shared" ca="1" si="237"/>
        <v>2.8043107427821849E-2</v>
      </c>
    </row>
    <row r="7507" spans="2:7" x14ac:dyDescent="0.35">
      <c r="B7507" s="191">
        <v>38176</v>
      </c>
      <c r="C7507" s="72">
        <v>26.23</v>
      </c>
      <c r="D7507" s="192">
        <f t="shared" si="236"/>
        <v>1.8265086206896552</v>
      </c>
      <c r="E7507">
        <v>-4.8948513415518424E-2</v>
      </c>
      <c r="F7507">
        <v>7504</v>
      </c>
      <c r="G7507">
        <f t="shared" ca="1" si="237"/>
        <v>4.4041154761500542E-2</v>
      </c>
    </row>
    <row r="7508" spans="2:7" x14ac:dyDescent="0.35">
      <c r="B7508" s="191">
        <v>37146</v>
      </c>
      <c r="C7508" s="72">
        <v>9.2799999999999994</v>
      </c>
      <c r="D7508" s="192">
        <f t="shared" si="236"/>
        <v>-0.34416961130742052</v>
      </c>
      <c r="E7508">
        <v>-4.9180327868852514E-2</v>
      </c>
      <c r="F7508">
        <v>7505</v>
      </c>
      <c r="G7508">
        <f t="shared" ca="1" si="237"/>
        <v>-6.3053846927921546E-5</v>
      </c>
    </row>
    <row r="7509" spans="2:7" x14ac:dyDescent="0.35">
      <c r="B7509" s="191">
        <v>36959</v>
      </c>
      <c r="C7509" s="72">
        <v>14.15</v>
      </c>
      <c r="D7509" s="192">
        <f t="shared" si="236"/>
        <v>-1.3249651324965139E-2</v>
      </c>
      <c r="E7509">
        <v>-4.9697783747481572E-2</v>
      </c>
      <c r="F7509">
        <v>7506</v>
      </c>
      <c r="G7509">
        <f t="shared" ca="1" si="237"/>
        <v>-6.6542385054646061E-2</v>
      </c>
    </row>
    <row r="7510" spans="2:7" x14ac:dyDescent="0.35">
      <c r="B7510" s="191">
        <v>35087</v>
      </c>
      <c r="C7510" s="72">
        <v>14.34</v>
      </c>
      <c r="D7510" s="192">
        <f t="shared" si="236"/>
        <v>-0.83292555050681583</v>
      </c>
      <c r="E7510">
        <v>-4.9701789264413487E-2</v>
      </c>
      <c r="F7510">
        <v>7507</v>
      </c>
      <c r="G7510">
        <f t="shared" ca="1" si="237"/>
        <v>-3.3764797441626089E-2</v>
      </c>
    </row>
    <row r="7511" spans="2:7" x14ac:dyDescent="0.35">
      <c r="B7511" s="191">
        <v>41043</v>
      </c>
      <c r="C7511" s="72">
        <v>85.83</v>
      </c>
      <c r="D7511" s="192">
        <f t="shared" si="236"/>
        <v>1.3605610561056105</v>
      </c>
      <c r="E7511">
        <v>-4.9817336433078729E-2</v>
      </c>
      <c r="F7511">
        <v>7508</v>
      </c>
      <c r="G7511">
        <f t="shared" ca="1" si="237"/>
        <v>-2.1265327152239503E-2</v>
      </c>
    </row>
    <row r="7512" spans="2:7" x14ac:dyDescent="0.35">
      <c r="B7512" s="191">
        <v>39772</v>
      </c>
      <c r="C7512" s="72">
        <v>36.36</v>
      </c>
      <c r="D7512" s="192">
        <f t="shared" si="236"/>
        <v>1.361038961038961</v>
      </c>
      <c r="E7512">
        <v>-4.9908544551868439E-2</v>
      </c>
      <c r="F7512">
        <v>7509</v>
      </c>
      <c r="G7512">
        <f t="shared" ca="1" si="237"/>
        <v>-6.2133846784827203E-3</v>
      </c>
    </row>
    <row r="7513" spans="2:7" x14ac:dyDescent="0.35">
      <c r="B7513" s="191">
        <v>36944</v>
      </c>
      <c r="C7513" s="72">
        <v>15.4</v>
      </c>
      <c r="D7513" s="192">
        <f t="shared" si="236"/>
        <v>-0.88721253845027093</v>
      </c>
      <c r="E7513">
        <v>-4.9969154842689711E-2</v>
      </c>
      <c r="F7513">
        <v>7510</v>
      </c>
      <c r="G7513">
        <f t="shared" ca="1" si="237"/>
        <v>-9.9074015373440856E-3</v>
      </c>
    </row>
    <row r="7514" spans="2:7" x14ac:dyDescent="0.35">
      <c r="B7514" s="191">
        <v>41828</v>
      </c>
      <c r="C7514" s="72">
        <v>136.54</v>
      </c>
      <c r="D7514" s="192">
        <f t="shared" si="236"/>
        <v>0.90273132664436995</v>
      </c>
      <c r="E7514">
        <v>-5.0024351214081997E-2</v>
      </c>
      <c r="F7514">
        <v>7511</v>
      </c>
      <c r="G7514">
        <f t="shared" ca="1" si="237"/>
        <v>-1.3013328529797412E-3</v>
      </c>
    </row>
    <row r="7515" spans="2:7" x14ac:dyDescent="0.35">
      <c r="B7515" s="191">
        <v>40583</v>
      </c>
      <c r="C7515" s="72">
        <v>71.760000000000005</v>
      </c>
      <c r="D7515" s="192">
        <f t="shared" si="236"/>
        <v>-0.72939135681423939</v>
      </c>
      <c r="E7515">
        <v>-5.0291159343567982E-2</v>
      </c>
      <c r="F7515">
        <v>7512</v>
      </c>
      <c r="G7515">
        <f t="shared" ca="1" si="237"/>
        <v>2.2924189893271888E-2</v>
      </c>
    </row>
    <row r="7516" spans="2:7" x14ac:dyDescent="0.35">
      <c r="B7516" s="191">
        <v>43922</v>
      </c>
      <c r="C7516" s="72">
        <v>265.18</v>
      </c>
      <c r="D7516" s="192">
        <f t="shared" si="236"/>
        <v>-0.65516703293845335</v>
      </c>
      <c r="E7516">
        <v>-5.0384959713518307E-2</v>
      </c>
      <c r="F7516">
        <v>7513</v>
      </c>
      <c r="G7516">
        <f t="shared" ca="1" si="237"/>
        <v>-3.6390546327963812E-2</v>
      </c>
    </row>
    <row r="7517" spans="2:7" x14ac:dyDescent="0.35">
      <c r="B7517" s="191">
        <v>44820</v>
      </c>
      <c r="C7517" s="72">
        <v>769.01</v>
      </c>
      <c r="D7517" s="192">
        <f t="shared" si="236"/>
        <v>90.223013048635821</v>
      </c>
      <c r="E7517">
        <v>-5.0393914697093201E-2</v>
      </c>
      <c r="F7517">
        <v>7514</v>
      </c>
      <c r="G7517">
        <f t="shared" ca="1" si="237"/>
        <v>3.3866751603294908E-2</v>
      </c>
    </row>
    <row r="7518" spans="2:7" x14ac:dyDescent="0.35">
      <c r="B7518" s="191">
        <v>37148</v>
      </c>
      <c r="C7518" s="72">
        <v>8.43</v>
      </c>
      <c r="D7518" s="192">
        <f t="shared" si="236"/>
        <v>-0.98853996737357264</v>
      </c>
      <c r="E7518">
        <v>-5.0675675675675769E-2</v>
      </c>
      <c r="F7518">
        <v>7515</v>
      </c>
      <c r="G7518">
        <f t="shared" ca="1" si="237"/>
        <v>8.62260220433992E-3</v>
      </c>
    </row>
    <row r="7519" spans="2:7" x14ac:dyDescent="0.35">
      <c r="B7519" s="191">
        <v>44526</v>
      </c>
      <c r="C7519" s="72">
        <v>735.6</v>
      </c>
      <c r="D7519" s="192">
        <f t="shared" si="236"/>
        <v>26.884761182714179</v>
      </c>
      <c r="E7519">
        <v>-5.0875449982581311E-2</v>
      </c>
      <c r="F7519">
        <v>7516</v>
      </c>
      <c r="G7519">
        <f t="shared" ca="1" si="237"/>
        <v>7.0299916076153723E-3</v>
      </c>
    </row>
    <row r="7520" spans="2:7" x14ac:dyDescent="0.35">
      <c r="B7520" s="191">
        <v>37998</v>
      </c>
      <c r="C7520" s="72">
        <v>26.38</v>
      </c>
      <c r="D7520" s="192">
        <f t="shared" si="236"/>
        <v>0.50227790432801833</v>
      </c>
      <c r="E7520">
        <v>-5.1079136690647564E-2</v>
      </c>
      <c r="F7520">
        <v>7517</v>
      </c>
      <c r="G7520">
        <f t="shared" ca="1" si="237"/>
        <v>-2.5381120441881958E-2</v>
      </c>
    </row>
    <row r="7521" spans="2:7" x14ac:dyDescent="0.35">
      <c r="B7521" s="191">
        <v>35951</v>
      </c>
      <c r="C7521" s="72">
        <v>17.559999999999999</v>
      </c>
      <c r="D7521" s="192">
        <f t="shared" si="236"/>
        <v>0.34765924788948577</v>
      </c>
      <c r="E7521">
        <v>-5.1323608860075809E-2</v>
      </c>
      <c r="F7521">
        <v>7518</v>
      </c>
      <c r="G7521">
        <f t="shared" ca="1" si="237"/>
        <v>2.339690983767256E-2</v>
      </c>
    </row>
    <row r="7522" spans="2:7" x14ac:dyDescent="0.35">
      <c r="B7522" s="191">
        <v>36976</v>
      </c>
      <c r="C7522" s="72">
        <v>13.03</v>
      </c>
      <c r="D7522" s="192">
        <f t="shared" si="236"/>
        <v>7.680491551458335E-4</v>
      </c>
      <c r="E7522">
        <v>-5.1673944687045226E-2</v>
      </c>
      <c r="F7522">
        <v>7519</v>
      </c>
      <c r="G7522">
        <f t="shared" ca="1" si="237"/>
        <v>-1.968909482504809E-2</v>
      </c>
    </row>
    <row r="7523" spans="2:7" x14ac:dyDescent="0.35">
      <c r="B7523" s="191">
        <v>37008</v>
      </c>
      <c r="C7523" s="72">
        <v>13.02</v>
      </c>
      <c r="D7523" s="192">
        <f t="shared" si="236"/>
        <v>-0.87954482375797949</v>
      </c>
      <c r="E7523">
        <v>-5.1711580480699237E-2</v>
      </c>
      <c r="F7523">
        <v>7520</v>
      </c>
      <c r="G7523">
        <f t="shared" ca="1" si="237"/>
        <v>1.0930382046680474E-2</v>
      </c>
    </row>
    <row r="7524" spans="2:7" x14ac:dyDescent="0.35">
      <c r="B7524" s="191">
        <v>42387</v>
      </c>
      <c r="C7524" s="72">
        <v>108.09</v>
      </c>
      <c r="D7524" s="192">
        <f t="shared" si="236"/>
        <v>-0.52011188066062863</v>
      </c>
      <c r="E7524">
        <v>-5.1758926221598278E-2</v>
      </c>
      <c r="F7524">
        <v>7521</v>
      </c>
      <c r="G7524">
        <f t="shared" ca="1" si="237"/>
        <v>-1.0958422137139478E-2</v>
      </c>
    </row>
    <row r="7525" spans="2:7" x14ac:dyDescent="0.35">
      <c r="B7525" s="191">
        <v>43235</v>
      </c>
      <c r="C7525" s="72">
        <v>225.24</v>
      </c>
      <c r="D7525" s="192">
        <f t="shared" si="236"/>
        <v>0.20629820051413894</v>
      </c>
      <c r="E7525">
        <v>-5.1780752715332112E-2</v>
      </c>
      <c r="F7525">
        <v>7522</v>
      </c>
      <c r="G7525">
        <f t="shared" ca="1" si="237"/>
        <v>1.0749236248591156E-3</v>
      </c>
    </row>
    <row r="7526" spans="2:7" x14ac:dyDescent="0.35">
      <c r="B7526" s="191">
        <v>43000</v>
      </c>
      <c r="C7526" s="72">
        <v>186.72</v>
      </c>
      <c r="D7526" s="192">
        <f t="shared" si="236"/>
        <v>2.9425675675675675</v>
      </c>
      <c r="E7526">
        <v>-5.2086506244288677E-2</v>
      </c>
      <c r="F7526">
        <v>7523</v>
      </c>
      <c r="G7526">
        <f t="shared" ca="1" si="237"/>
        <v>-1.6962168916372963E-2</v>
      </c>
    </row>
    <row r="7527" spans="2:7" x14ac:dyDescent="0.35">
      <c r="B7527" s="191">
        <v>38880</v>
      </c>
      <c r="C7527" s="72">
        <v>47.36</v>
      </c>
      <c r="D7527" s="192">
        <f t="shared" si="236"/>
        <v>-0.12829007914595991</v>
      </c>
      <c r="E7527">
        <v>-5.2231338803282013E-2</v>
      </c>
      <c r="F7527">
        <v>7524</v>
      </c>
      <c r="G7527">
        <f t="shared" ca="1" si="237"/>
        <v>3.7266743754320844E-3</v>
      </c>
    </row>
    <row r="7528" spans="2:7" x14ac:dyDescent="0.35">
      <c r="B7528" s="191">
        <v>39952</v>
      </c>
      <c r="C7528" s="72">
        <v>54.33</v>
      </c>
      <c r="D7528" s="192">
        <f t="shared" si="236"/>
        <v>0.22613405551794163</v>
      </c>
      <c r="E7528">
        <v>-5.2493896058597889E-2</v>
      </c>
      <c r="F7528">
        <v>7525</v>
      </c>
      <c r="G7528">
        <f t="shared" ca="1" si="237"/>
        <v>-1.9562993192994694E-2</v>
      </c>
    </row>
    <row r="7529" spans="2:7" x14ac:dyDescent="0.35">
      <c r="B7529" s="191">
        <v>39847</v>
      </c>
      <c r="C7529" s="72">
        <v>44.31</v>
      </c>
      <c r="D7529" s="192">
        <f t="shared" si="236"/>
        <v>-0.64317925591882752</v>
      </c>
      <c r="E7529">
        <v>-5.2597819114817201E-2</v>
      </c>
      <c r="F7529">
        <v>7526</v>
      </c>
      <c r="G7529">
        <f t="shared" ca="1" si="237"/>
        <v>4.8135016048159639E-2</v>
      </c>
    </row>
    <row r="7530" spans="2:7" x14ac:dyDescent="0.35">
      <c r="B7530" s="191">
        <v>42670</v>
      </c>
      <c r="C7530" s="72">
        <v>124.18</v>
      </c>
      <c r="D7530" s="192">
        <f t="shared" si="236"/>
        <v>0.62752293577981666</v>
      </c>
      <c r="E7530">
        <v>-5.2639609398840492E-2</v>
      </c>
      <c r="F7530">
        <v>7527</v>
      </c>
      <c r="G7530">
        <f t="shared" ca="1" si="237"/>
        <v>2.3335253014495228E-2</v>
      </c>
    </row>
    <row r="7531" spans="2:7" x14ac:dyDescent="0.35">
      <c r="B7531" s="191">
        <v>40714</v>
      </c>
      <c r="C7531" s="72">
        <v>76.3</v>
      </c>
      <c r="D7531" s="192">
        <f t="shared" si="236"/>
        <v>2.6333333333333333</v>
      </c>
      <c r="E7531">
        <v>-5.2644648621802959E-2</v>
      </c>
      <c r="F7531">
        <v>7528</v>
      </c>
      <c r="G7531">
        <f t="shared" ca="1" si="237"/>
        <v>4.9908330436267599E-2</v>
      </c>
    </row>
    <row r="7532" spans="2:7" x14ac:dyDescent="0.35">
      <c r="B7532" s="191">
        <v>36643</v>
      </c>
      <c r="C7532" s="72">
        <v>21</v>
      </c>
      <c r="D7532" s="192">
        <f t="shared" si="236"/>
        <v>-0.8019054806150363</v>
      </c>
      <c r="E7532">
        <v>-5.2774018944519718E-2</v>
      </c>
      <c r="F7532">
        <v>7529</v>
      </c>
      <c r="G7532">
        <f t="shared" ca="1" si="237"/>
        <v>-1.5837749969628942E-3</v>
      </c>
    </row>
    <row r="7533" spans="2:7" x14ac:dyDescent="0.35">
      <c r="B7533" s="191">
        <v>41333</v>
      </c>
      <c r="C7533" s="72">
        <v>106.01</v>
      </c>
      <c r="D7533" s="192">
        <f t="shared" si="236"/>
        <v>6.265935572309802</v>
      </c>
      <c r="E7533">
        <v>-5.2890199231662605E-2</v>
      </c>
      <c r="F7533">
        <v>7530</v>
      </c>
      <c r="G7533">
        <f t="shared" ca="1" si="237"/>
        <v>2.3279400861031783E-2</v>
      </c>
    </row>
    <row r="7534" spans="2:7" x14ac:dyDescent="0.35">
      <c r="B7534" s="191">
        <v>35446</v>
      </c>
      <c r="C7534" s="72">
        <v>14.59</v>
      </c>
      <c r="D7534" s="192">
        <f t="shared" si="236"/>
        <v>-0.89502841931074184</v>
      </c>
      <c r="E7534">
        <v>-5.3212199870214194E-2</v>
      </c>
      <c r="F7534">
        <v>7531</v>
      </c>
      <c r="G7534">
        <f t="shared" ca="1" si="237"/>
        <v>-4.2552971810236198E-4</v>
      </c>
    </row>
    <row r="7535" spans="2:7" x14ac:dyDescent="0.35">
      <c r="B7535" s="191">
        <v>41232</v>
      </c>
      <c r="C7535" s="72">
        <v>138.99</v>
      </c>
      <c r="D7535" s="192">
        <f t="shared" si="236"/>
        <v>4.4081712062256813</v>
      </c>
      <c r="E7535">
        <v>-5.3330608908867871E-2</v>
      </c>
      <c r="F7535">
        <v>7532</v>
      </c>
      <c r="G7535">
        <f t="shared" ca="1" si="237"/>
        <v>1.3559886890059888E-3</v>
      </c>
    </row>
    <row r="7536" spans="2:7" x14ac:dyDescent="0.35">
      <c r="B7536" s="191">
        <v>36301</v>
      </c>
      <c r="C7536" s="72">
        <v>25.7</v>
      </c>
      <c r="D7536" s="192">
        <f t="shared" si="236"/>
        <v>-0.54593639575971742</v>
      </c>
      <c r="E7536">
        <v>-5.3755522827687807E-2</v>
      </c>
      <c r="F7536">
        <v>7533</v>
      </c>
      <c r="G7536">
        <f t="shared" ca="1" si="237"/>
        <v>-4.0987703737509609E-2</v>
      </c>
    </row>
    <row r="7537" spans="2:7" x14ac:dyDescent="0.35">
      <c r="B7537" s="191">
        <v>39626</v>
      </c>
      <c r="C7537" s="72">
        <v>56.6</v>
      </c>
      <c r="D7537" s="192">
        <f t="shared" si="236"/>
        <v>-0.94784611840589728</v>
      </c>
      <c r="E7537">
        <v>-5.3828151120026702E-2</v>
      </c>
      <c r="F7537">
        <v>7534</v>
      </c>
      <c r="G7537">
        <f t="shared" ca="1" si="237"/>
        <v>9.3562112439341395E-4</v>
      </c>
    </row>
    <row r="7538" spans="2:7" x14ac:dyDescent="0.35">
      <c r="B7538" s="191">
        <v>45406</v>
      </c>
      <c r="C7538" s="72">
        <v>1085.25</v>
      </c>
      <c r="D7538" s="192">
        <f t="shared" si="236"/>
        <v>9.1463163799551239</v>
      </c>
      <c r="E7538">
        <v>-5.386908913377042E-2</v>
      </c>
      <c r="F7538">
        <v>7535</v>
      </c>
      <c r="G7538">
        <f t="shared" ca="1" si="237"/>
        <v>-7.5899643691882436E-3</v>
      </c>
    </row>
    <row r="7539" spans="2:7" x14ac:dyDescent="0.35">
      <c r="B7539" s="191">
        <v>42685</v>
      </c>
      <c r="C7539" s="72">
        <v>106.96</v>
      </c>
      <c r="D7539" s="192">
        <f t="shared" si="236"/>
        <v>5.7059561128526646</v>
      </c>
      <c r="E7539">
        <v>-5.3869969040247656E-2</v>
      </c>
      <c r="F7539">
        <v>7536</v>
      </c>
      <c r="G7539">
        <f t="shared" ca="1" si="237"/>
        <v>-7.9592903630398022E-3</v>
      </c>
    </row>
    <row r="7540" spans="2:7" x14ac:dyDescent="0.35">
      <c r="B7540" s="191">
        <v>37882</v>
      </c>
      <c r="C7540" s="72">
        <v>15.95</v>
      </c>
      <c r="D7540" s="192">
        <f t="shared" si="236"/>
        <v>-0.65423802297853895</v>
      </c>
      <c r="E7540">
        <v>-5.4534676941316085E-2</v>
      </c>
      <c r="F7540">
        <v>7537</v>
      </c>
      <c r="G7540">
        <f t="shared" ca="1" si="237"/>
        <v>-1.7560095933255884E-2</v>
      </c>
    </row>
    <row r="7541" spans="2:7" x14ac:dyDescent="0.35">
      <c r="B7541" s="191">
        <v>38874</v>
      </c>
      <c r="C7541" s="72">
        <v>46.13</v>
      </c>
      <c r="D7541" s="192">
        <f t="shared" si="236"/>
        <v>-0.82840456794256589</v>
      </c>
      <c r="E7541">
        <v>-5.4713114754098235E-2</v>
      </c>
      <c r="F7541">
        <v>7538</v>
      </c>
      <c r="G7541">
        <f t="shared" ca="1" si="237"/>
        <v>6.3659330058621578E-3</v>
      </c>
    </row>
    <row r="7542" spans="2:7" x14ac:dyDescent="0.35">
      <c r="B7542" s="191">
        <v>43907</v>
      </c>
      <c r="C7542" s="72">
        <v>268.83</v>
      </c>
      <c r="D7542" s="192">
        <f t="shared" si="236"/>
        <v>0.28264707285652935</v>
      </c>
      <c r="E7542">
        <v>-5.4780071024225774E-2</v>
      </c>
      <c r="F7542">
        <v>7539</v>
      </c>
      <c r="G7542">
        <f t="shared" ca="1" si="237"/>
        <v>2.9612470958218187E-2</v>
      </c>
    </row>
    <row r="7543" spans="2:7" x14ac:dyDescent="0.35">
      <c r="B7543" s="191">
        <v>43347</v>
      </c>
      <c r="C7543" s="72">
        <v>209.59</v>
      </c>
      <c r="D7543" s="192">
        <f t="shared" si="236"/>
        <v>2.0327014903776588</v>
      </c>
      <c r="E7543">
        <v>-5.4921765793389588E-2</v>
      </c>
      <c r="F7543">
        <v>7540</v>
      </c>
      <c r="G7543">
        <f t="shared" ca="1" si="237"/>
        <v>2.0110179048822598E-3</v>
      </c>
    </row>
    <row r="7544" spans="2:7" x14ac:dyDescent="0.35">
      <c r="B7544" s="191">
        <v>38764</v>
      </c>
      <c r="C7544" s="72">
        <v>69.11</v>
      </c>
      <c r="D7544" s="192">
        <f t="shared" si="236"/>
        <v>3.8935658448586929E-2</v>
      </c>
      <c r="E7544">
        <v>-5.5228981544771072E-2</v>
      </c>
      <c r="F7544">
        <v>7541</v>
      </c>
      <c r="G7544">
        <f t="shared" ca="1" si="237"/>
        <v>-7.0780452483531781E-3</v>
      </c>
    </row>
    <row r="7545" spans="2:7" x14ac:dyDescent="0.35">
      <c r="B7545" s="191">
        <v>39457</v>
      </c>
      <c r="C7545" s="72">
        <v>66.52</v>
      </c>
      <c r="D7545" s="192">
        <f t="shared" si="236"/>
        <v>0.15466064919284839</v>
      </c>
      <c r="E7545">
        <v>-5.5247834114472427E-2</v>
      </c>
      <c r="F7545">
        <v>7542</v>
      </c>
      <c r="G7545">
        <f t="shared" ca="1" si="237"/>
        <v>-6.5205056595449493E-2</v>
      </c>
    </row>
    <row r="7546" spans="2:7" x14ac:dyDescent="0.35">
      <c r="B7546" s="191">
        <v>39524</v>
      </c>
      <c r="C7546" s="72">
        <v>57.61</v>
      </c>
      <c r="D7546" s="192">
        <f t="shared" si="236"/>
        <v>0.82888888888888879</v>
      </c>
      <c r="E7546">
        <v>-5.526402099048866E-2</v>
      </c>
      <c r="F7546">
        <v>7543</v>
      </c>
      <c r="G7546">
        <f t="shared" ca="1" si="237"/>
        <v>-1.064226339311535E-2</v>
      </c>
    </row>
    <row r="7547" spans="2:7" x14ac:dyDescent="0.35">
      <c r="B7547" s="191">
        <v>36579</v>
      </c>
      <c r="C7547" s="72">
        <v>31.5</v>
      </c>
      <c r="D7547" s="192">
        <f t="shared" si="236"/>
        <v>6.2036412677006103E-2</v>
      </c>
      <c r="E7547">
        <v>-5.547226386806603E-2</v>
      </c>
      <c r="F7547">
        <v>7544</v>
      </c>
      <c r="G7547">
        <f t="shared" ca="1" si="237"/>
        <v>-7.0577870625228249E-3</v>
      </c>
    </row>
    <row r="7548" spans="2:7" x14ac:dyDescent="0.35">
      <c r="B7548" s="191">
        <v>36550</v>
      </c>
      <c r="C7548" s="72">
        <v>29.66</v>
      </c>
      <c r="D7548" s="192">
        <f t="shared" si="236"/>
        <v>0.99865229110512121</v>
      </c>
      <c r="E7548">
        <v>-5.5714740528494122E-2</v>
      </c>
      <c r="F7548">
        <v>7545</v>
      </c>
      <c r="G7548">
        <f t="shared" ca="1" si="237"/>
        <v>-9.8962972598863035E-3</v>
      </c>
    </row>
    <row r="7549" spans="2:7" x14ac:dyDescent="0.35">
      <c r="B7549" s="191">
        <v>35296</v>
      </c>
      <c r="C7549" s="72">
        <v>14.84</v>
      </c>
      <c r="D7549" s="192">
        <f t="shared" si="236"/>
        <v>-0.76129966221650314</v>
      </c>
      <c r="E7549">
        <v>-5.5979643765903364E-2</v>
      </c>
      <c r="F7549">
        <v>7546</v>
      </c>
      <c r="G7549">
        <f t="shared" ca="1" si="237"/>
        <v>-2.7381923684626848E-3</v>
      </c>
    </row>
    <row r="7550" spans="2:7" x14ac:dyDescent="0.35">
      <c r="B7550" s="191">
        <v>39462</v>
      </c>
      <c r="C7550" s="72">
        <v>62.17</v>
      </c>
      <c r="D7550" s="192">
        <f t="shared" si="236"/>
        <v>1.8401096391046141</v>
      </c>
      <c r="E7550">
        <v>-5.6027938050409953E-2</v>
      </c>
      <c r="F7550">
        <v>7547</v>
      </c>
      <c r="G7550">
        <f t="shared" ca="1" si="237"/>
        <v>8.1908610205765932E-3</v>
      </c>
    </row>
    <row r="7551" spans="2:7" x14ac:dyDescent="0.35">
      <c r="B7551" s="191">
        <v>36185</v>
      </c>
      <c r="C7551" s="72">
        <v>21.89</v>
      </c>
      <c r="D7551" s="192">
        <f t="shared" si="236"/>
        <v>-2.058165548098434E-2</v>
      </c>
      <c r="E7551">
        <v>-5.6058645968089738E-2</v>
      </c>
      <c r="F7551">
        <v>7548</v>
      </c>
      <c r="G7551">
        <f t="shared" ca="1" si="237"/>
        <v>2.3989406809593463E-2</v>
      </c>
    </row>
    <row r="7552" spans="2:7" x14ac:dyDescent="0.35">
      <c r="B7552" s="191">
        <v>38062</v>
      </c>
      <c r="C7552" s="72">
        <v>22.35</v>
      </c>
      <c r="D7552" s="192">
        <f t="shared" si="236"/>
        <v>0.40037593984962405</v>
      </c>
      <c r="E7552">
        <v>-5.616554054054046E-2</v>
      </c>
      <c r="F7552">
        <v>7549</v>
      </c>
      <c r="G7552">
        <f t="shared" ca="1" si="237"/>
        <v>3.5303818438862777E-3</v>
      </c>
    </row>
    <row r="7553" spans="2:7" x14ac:dyDescent="0.35">
      <c r="B7553" s="191">
        <v>35961</v>
      </c>
      <c r="C7553" s="72">
        <v>15.96</v>
      </c>
      <c r="D7553" s="192">
        <f t="shared" si="236"/>
        <v>-0.60030052592036065</v>
      </c>
      <c r="E7553">
        <v>-5.6179775280898792E-2</v>
      </c>
      <c r="F7553">
        <v>7550</v>
      </c>
      <c r="G7553">
        <f t="shared" ca="1" si="237"/>
        <v>4.0941643783795126E-2</v>
      </c>
    </row>
    <row r="7554" spans="2:7" x14ac:dyDescent="0.35">
      <c r="B7554" s="191">
        <v>39758</v>
      </c>
      <c r="C7554" s="72">
        <v>39.93</v>
      </c>
      <c r="D7554" s="192">
        <f t="shared" si="236"/>
        <v>-0.26975128017556693</v>
      </c>
      <c r="E7554">
        <v>-5.6251477192153176E-2</v>
      </c>
      <c r="F7554">
        <v>7551</v>
      </c>
      <c r="G7554">
        <f t="shared" ca="1" si="237"/>
        <v>1.6709501823426013E-2</v>
      </c>
    </row>
    <row r="7555" spans="2:7" x14ac:dyDescent="0.35">
      <c r="B7555" s="191">
        <v>39295</v>
      </c>
      <c r="C7555" s="72">
        <v>54.68</v>
      </c>
      <c r="D7555" s="192">
        <f t="shared" si="236"/>
        <v>1.9540788762830901</v>
      </c>
      <c r="E7555">
        <v>-5.6427955133735996E-2</v>
      </c>
      <c r="F7555">
        <v>7552</v>
      </c>
      <c r="G7555">
        <f t="shared" ca="1" si="237"/>
        <v>-2.6768933752135866E-2</v>
      </c>
    </row>
    <row r="7556" spans="2:7" x14ac:dyDescent="0.35">
      <c r="B7556" s="191">
        <v>35950</v>
      </c>
      <c r="C7556" s="72">
        <v>18.510000000000002</v>
      </c>
      <c r="D7556" s="192">
        <f t="shared" ref="D7556:D7619" si="238">C7556/C7557-1</f>
        <v>-4.0435458786936107E-2</v>
      </c>
      <c r="E7556">
        <v>-5.6574923547400569E-2</v>
      </c>
      <c r="F7556">
        <v>7553</v>
      </c>
      <c r="G7556">
        <f t="shared" ca="1" si="237"/>
        <v>-2.7338585415320214E-2</v>
      </c>
    </row>
    <row r="7557" spans="2:7" x14ac:dyDescent="0.35">
      <c r="B7557" s="191">
        <v>37908</v>
      </c>
      <c r="C7557" s="72">
        <v>19.29</v>
      </c>
      <c r="D7557" s="192">
        <f t="shared" si="238"/>
        <v>-0.79513593882752764</v>
      </c>
      <c r="E7557">
        <v>-5.718475073313789E-2</v>
      </c>
      <c r="F7557">
        <v>7554</v>
      </c>
      <c r="G7557">
        <f t="shared" ref="G7557:G7620" ca="1" si="239">_xlfn.NORM.INV(RAND(),M$5,M$6)</f>
        <v>-2.9866101657299662E-2</v>
      </c>
    </row>
    <row r="7558" spans="2:7" x14ac:dyDescent="0.35">
      <c r="B7558" s="191">
        <v>40966</v>
      </c>
      <c r="C7558" s="72">
        <v>94.16</v>
      </c>
      <c r="D7558" s="192">
        <f t="shared" si="238"/>
        <v>2.9763513513513513</v>
      </c>
      <c r="E7558">
        <v>-5.7457457457457561E-2</v>
      </c>
      <c r="F7558">
        <v>7555</v>
      </c>
      <c r="G7558">
        <f t="shared" ca="1" si="239"/>
        <v>1.4219045530960962E-2</v>
      </c>
    </row>
    <row r="7559" spans="2:7" x14ac:dyDescent="0.35">
      <c r="B7559" s="191">
        <v>38061</v>
      </c>
      <c r="C7559" s="72">
        <v>23.68</v>
      </c>
      <c r="D7559" s="192">
        <f t="shared" si="238"/>
        <v>-0.90651401500197393</v>
      </c>
      <c r="E7559">
        <v>-5.7699960206923917E-2</v>
      </c>
      <c r="F7559">
        <v>7556</v>
      </c>
      <c r="G7559">
        <f t="shared" ca="1" si="239"/>
        <v>-1.5443989395510379E-3</v>
      </c>
    </row>
    <row r="7560" spans="2:7" x14ac:dyDescent="0.35">
      <c r="B7560" s="191">
        <v>43908</v>
      </c>
      <c r="C7560" s="72">
        <v>253.3</v>
      </c>
      <c r="D7560" s="192">
        <f t="shared" si="238"/>
        <v>6.6020408163265305</v>
      </c>
      <c r="E7560">
        <v>-5.776885020273026E-2</v>
      </c>
      <c r="F7560">
        <v>7557</v>
      </c>
      <c r="G7560">
        <f t="shared" ca="1" si="239"/>
        <v>-2.3926301521005899E-2</v>
      </c>
    </row>
    <row r="7561" spans="2:7" x14ac:dyDescent="0.35">
      <c r="B7561" s="191">
        <v>36567</v>
      </c>
      <c r="C7561" s="72">
        <v>33.32</v>
      </c>
      <c r="D7561" s="192">
        <f t="shared" si="238"/>
        <v>0.77517314864144926</v>
      </c>
      <c r="E7561">
        <v>-5.7958722080859393E-2</v>
      </c>
      <c r="F7561">
        <v>7558</v>
      </c>
      <c r="G7561">
        <f t="shared" ca="1" si="239"/>
        <v>1.4444106480426426E-2</v>
      </c>
    </row>
    <row r="7562" spans="2:7" x14ac:dyDescent="0.35">
      <c r="B7562" s="191">
        <v>35947</v>
      </c>
      <c r="C7562" s="72">
        <v>18.77</v>
      </c>
      <c r="D7562" s="192">
        <f t="shared" si="238"/>
        <v>-0.79100322903908249</v>
      </c>
      <c r="E7562">
        <v>-5.8676028084252874E-2</v>
      </c>
      <c r="F7562">
        <v>7559</v>
      </c>
      <c r="G7562">
        <f t="shared" ca="1" si="239"/>
        <v>-1.1745010823624488E-2</v>
      </c>
    </row>
    <row r="7563" spans="2:7" x14ac:dyDescent="0.35">
      <c r="B7563" s="191">
        <v>40507</v>
      </c>
      <c r="C7563" s="72">
        <v>89.81</v>
      </c>
      <c r="D7563" s="192">
        <f t="shared" si="238"/>
        <v>5.6872673119880863</v>
      </c>
      <c r="E7563">
        <v>-5.8694057226705731E-2</v>
      </c>
      <c r="F7563">
        <v>7560</v>
      </c>
      <c r="G7563">
        <f t="shared" ca="1" si="239"/>
        <v>4.674812949244031E-5</v>
      </c>
    </row>
    <row r="7564" spans="2:7" x14ac:dyDescent="0.35">
      <c r="B7564" s="191">
        <v>37824</v>
      </c>
      <c r="C7564" s="72">
        <v>13.43</v>
      </c>
      <c r="D7564" s="192">
        <f t="shared" si="238"/>
        <v>-0.38759689922480622</v>
      </c>
      <c r="E7564">
        <v>-5.8864751226348933E-2</v>
      </c>
      <c r="F7564">
        <v>7561</v>
      </c>
      <c r="G7564">
        <f t="shared" ca="1" si="239"/>
        <v>1.5358247819687912E-2</v>
      </c>
    </row>
    <row r="7565" spans="2:7" x14ac:dyDescent="0.35">
      <c r="B7565" s="191">
        <v>38121</v>
      </c>
      <c r="C7565" s="72">
        <v>21.93</v>
      </c>
      <c r="D7565" s="192">
        <f t="shared" si="238"/>
        <v>-0.26161616161616164</v>
      </c>
      <c r="E7565">
        <v>-5.9202059202059121E-2</v>
      </c>
      <c r="F7565">
        <v>7562</v>
      </c>
      <c r="G7565">
        <f t="shared" ca="1" si="239"/>
        <v>1.4966240941448184E-2</v>
      </c>
    </row>
    <row r="7566" spans="2:7" x14ac:dyDescent="0.35">
      <c r="B7566" s="191">
        <v>36508</v>
      </c>
      <c r="C7566" s="72">
        <v>29.7</v>
      </c>
      <c r="D7566" s="192">
        <f t="shared" si="238"/>
        <v>1.26890756302521</v>
      </c>
      <c r="E7566">
        <v>-5.9233449477351985E-2</v>
      </c>
      <c r="F7566">
        <v>7563</v>
      </c>
      <c r="G7566">
        <f t="shared" ca="1" si="239"/>
        <v>1.9179257272015762E-2</v>
      </c>
    </row>
    <row r="7567" spans="2:7" x14ac:dyDescent="0.35">
      <c r="B7567" s="191">
        <v>36886</v>
      </c>
      <c r="C7567" s="72">
        <v>13.09</v>
      </c>
      <c r="D7567" s="192">
        <f t="shared" si="238"/>
        <v>-0.76532807457870211</v>
      </c>
      <c r="E7567">
        <v>-5.9626436781609171E-2</v>
      </c>
      <c r="F7567">
        <v>7564</v>
      </c>
      <c r="G7567">
        <f t="shared" ca="1" si="239"/>
        <v>3.3147984310613649E-3</v>
      </c>
    </row>
    <row r="7568" spans="2:7" x14ac:dyDescent="0.35">
      <c r="B7568" s="191">
        <v>38971</v>
      </c>
      <c r="C7568" s="72">
        <v>55.78</v>
      </c>
      <c r="D7568" s="192">
        <f t="shared" si="238"/>
        <v>-0.75525426703523313</v>
      </c>
      <c r="E7568">
        <v>-5.9676331759946022E-2</v>
      </c>
      <c r="F7568">
        <v>7565</v>
      </c>
      <c r="G7568">
        <f t="shared" ca="1" si="239"/>
        <v>-1.6156792860399526E-2</v>
      </c>
    </row>
    <row r="7569" spans="2:7" x14ac:dyDescent="0.35">
      <c r="B7569" s="191">
        <v>43297</v>
      </c>
      <c r="C7569" s="72">
        <v>227.91</v>
      </c>
      <c r="D7569" s="192">
        <f t="shared" si="238"/>
        <v>19.097883597883598</v>
      </c>
      <c r="E7569">
        <v>-6.0436162757142253E-2</v>
      </c>
      <c r="F7569">
        <v>7566</v>
      </c>
      <c r="G7569">
        <f t="shared" ca="1" si="239"/>
        <v>-1.6815005808321085E-2</v>
      </c>
    </row>
    <row r="7570" spans="2:7" x14ac:dyDescent="0.35">
      <c r="B7570" s="191">
        <v>36810</v>
      </c>
      <c r="C7570" s="72">
        <v>11.34</v>
      </c>
      <c r="D7570" s="192">
        <f t="shared" si="238"/>
        <v>-0.97658862876254182</v>
      </c>
      <c r="E7570">
        <v>-6.0480530240265118E-2</v>
      </c>
      <c r="F7570">
        <v>7567</v>
      </c>
      <c r="G7570">
        <f t="shared" ca="1" si="239"/>
        <v>5.0301712661236378E-3</v>
      </c>
    </row>
    <row r="7571" spans="2:7" x14ac:dyDescent="0.35">
      <c r="B7571" s="191">
        <v>44095</v>
      </c>
      <c r="C7571" s="72">
        <v>484.38</v>
      </c>
      <c r="D7571" s="192">
        <f t="shared" si="238"/>
        <v>37.38193343898574</v>
      </c>
      <c r="E7571">
        <v>-6.0769409757232662E-2</v>
      </c>
      <c r="F7571">
        <v>7568</v>
      </c>
      <c r="G7571">
        <f t="shared" ca="1" si="239"/>
        <v>7.4073320503303666E-3</v>
      </c>
    </row>
    <row r="7572" spans="2:7" x14ac:dyDescent="0.35">
      <c r="B7572" s="191">
        <v>37062</v>
      </c>
      <c r="C7572" s="72">
        <v>12.62</v>
      </c>
      <c r="D7572" s="192">
        <f t="shared" si="238"/>
        <v>-0.46160409556313997</v>
      </c>
      <c r="E7572">
        <v>-6.1011904761904767E-2</v>
      </c>
      <c r="F7572">
        <v>7569</v>
      </c>
      <c r="G7572">
        <f t="shared" ca="1" si="239"/>
        <v>2.2246850563765488E-2</v>
      </c>
    </row>
    <row r="7573" spans="2:7" x14ac:dyDescent="0.35">
      <c r="B7573" s="191">
        <v>36595</v>
      </c>
      <c r="C7573" s="72">
        <v>23.44</v>
      </c>
      <c r="D7573" s="192">
        <f t="shared" si="238"/>
        <v>-0.51967213114754096</v>
      </c>
      <c r="E7573">
        <v>-6.1273528233880548E-2</v>
      </c>
      <c r="F7573">
        <v>7570</v>
      </c>
      <c r="G7573">
        <f t="shared" ca="1" si="239"/>
        <v>-1.2541876728320809E-2</v>
      </c>
    </row>
    <row r="7574" spans="2:7" x14ac:dyDescent="0.35">
      <c r="B7574" s="191">
        <v>38873</v>
      </c>
      <c r="C7574" s="72">
        <v>48.8</v>
      </c>
      <c r="D7574" s="192">
        <f t="shared" si="238"/>
        <v>0.88344268622153588</v>
      </c>
      <c r="E7574">
        <v>-6.13579534525871E-2</v>
      </c>
      <c r="F7574">
        <v>7571</v>
      </c>
      <c r="G7574">
        <f t="shared" ca="1" si="239"/>
        <v>-5.6942101370752339E-3</v>
      </c>
    </row>
    <row r="7575" spans="2:7" x14ac:dyDescent="0.35">
      <c r="B7575" s="191">
        <v>38006</v>
      </c>
      <c r="C7575" s="72">
        <v>25.91</v>
      </c>
      <c r="D7575" s="192">
        <f t="shared" si="238"/>
        <v>-0.55724538619275465</v>
      </c>
      <c r="E7575">
        <v>-6.1571894241216896E-2</v>
      </c>
      <c r="F7575">
        <v>7572</v>
      </c>
      <c r="G7575">
        <f t="shared" ca="1" si="239"/>
        <v>-1.5525332827634216E-2</v>
      </c>
    </row>
    <row r="7576" spans="2:7" x14ac:dyDescent="0.35">
      <c r="B7576" s="191">
        <v>39465</v>
      </c>
      <c r="C7576" s="72">
        <v>58.52</v>
      </c>
      <c r="D7576" s="192">
        <f t="shared" si="238"/>
        <v>-0.28213935230618248</v>
      </c>
      <c r="E7576">
        <v>-6.1577934573444404E-2</v>
      </c>
      <c r="F7576">
        <v>7573</v>
      </c>
      <c r="G7576">
        <f t="shared" ca="1" si="239"/>
        <v>-2.8804076951339675E-2</v>
      </c>
    </row>
    <row r="7577" spans="2:7" x14ac:dyDescent="0.35">
      <c r="B7577" s="191">
        <v>40571</v>
      </c>
      <c r="C7577" s="72">
        <v>81.52</v>
      </c>
      <c r="D7577" s="192">
        <f t="shared" si="238"/>
        <v>2.3797678275290211</v>
      </c>
      <c r="E7577">
        <v>-6.1586278346955292E-2</v>
      </c>
      <c r="F7577">
        <v>7574</v>
      </c>
      <c r="G7577">
        <f t="shared" ca="1" si="239"/>
        <v>-3.1396619654099421E-2</v>
      </c>
    </row>
    <row r="7578" spans="2:7" x14ac:dyDescent="0.35">
      <c r="B7578" s="191">
        <v>38118</v>
      </c>
      <c r="C7578" s="72">
        <v>24.12</v>
      </c>
      <c r="D7578" s="192">
        <f t="shared" si="238"/>
        <v>1.3170028818443806</v>
      </c>
      <c r="E7578">
        <v>-6.1843640606767836E-2</v>
      </c>
      <c r="F7578">
        <v>7575</v>
      </c>
      <c r="G7578">
        <f t="shared" ca="1" si="239"/>
        <v>1.7210717059782721E-2</v>
      </c>
    </row>
    <row r="7579" spans="2:7" x14ac:dyDescent="0.35">
      <c r="B7579" s="191">
        <v>37127</v>
      </c>
      <c r="C7579" s="72">
        <v>10.41</v>
      </c>
      <c r="D7579" s="192">
        <f t="shared" si="238"/>
        <v>-0.95616472966144517</v>
      </c>
      <c r="E7579">
        <v>-6.2162162162162082E-2</v>
      </c>
      <c r="F7579">
        <v>7576</v>
      </c>
      <c r="G7579">
        <f t="shared" ca="1" si="239"/>
        <v>3.9621067811074148E-3</v>
      </c>
    </row>
    <row r="7580" spans="2:7" x14ac:dyDescent="0.35">
      <c r="B7580" s="191">
        <v>43909</v>
      </c>
      <c r="C7580" s="72">
        <v>237.48</v>
      </c>
      <c r="D7580" s="192">
        <f t="shared" si="238"/>
        <v>10.466924191211973</v>
      </c>
      <c r="E7580">
        <v>-6.2455586261350282E-2</v>
      </c>
      <c r="F7580">
        <v>7577</v>
      </c>
      <c r="G7580">
        <f t="shared" ca="1" si="239"/>
        <v>2.8066367460246092E-3</v>
      </c>
    </row>
    <row r="7581" spans="2:7" x14ac:dyDescent="0.35">
      <c r="B7581" s="191">
        <v>36620</v>
      </c>
      <c r="C7581" s="72">
        <v>20.71</v>
      </c>
      <c r="D7581" s="192">
        <f t="shared" si="238"/>
        <v>-0.96814875194168037</v>
      </c>
      <c r="E7581">
        <v>-6.2471706654594783E-2</v>
      </c>
      <c r="F7581">
        <v>7578</v>
      </c>
      <c r="G7581">
        <f t="shared" ca="1" si="239"/>
        <v>-2.7813529273729466E-2</v>
      </c>
    </row>
    <row r="7582" spans="2:7" x14ac:dyDescent="0.35">
      <c r="B7582" s="191">
        <v>44616</v>
      </c>
      <c r="C7582" s="72">
        <v>650.21</v>
      </c>
      <c r="D7582" s="192">
        <f t="shared" si="238"/>
        <v>24.172667440960126</v>
      </c>
      <c r="E7582">
        <v>-6.2976466688763555E-2</v>
      </c>
      <c r="F7582">
        <v>7579</v>
      </c>
      <c r="G7582">
        <f t="shared" ca="1" si="239"/>
        <v>1.4077876597084789E-2</v>
      </c>
    </row>
    <row r="7583" spans="2:7" x14ac:dyDescent="0.35">
      <c r="B7583" s="191">
        <v>36255</v>
      </c>
      <c r="C7583" s="72">
        <v>25.83</v>
      </c>
      <c r="D7583" s="192">
        <f t="shared" si="238"/>
        <v>1.0370662460567823</v>
      </c>
      <c r="E7583">
        <v>-6.3112078346028389E-2</v>
      </c>
      <c r="F7583">
        <v>7580</v>
      </c>
      <c r="G7583">
        <f t="shared" ca="1" si="239"/>
        <v>1.0376480106009688E-2</v>
      </c>
    </row>
    <row r="7584" spans="2:7" x14ac:dyDescent="0.35">
      <c r="B7584" s="191">
        <v>36797</v>
      </c>
      <c r="C7584" s="72">
        <v>12.68</v>
      </c>
      <c r="D7584" s="192">
        <f t="shared" si="238"/>
        <v>-0.12188365650969524</v>
      </c>
      <c r="E7584">
        <v>-6.4896755162241915E-2</v>
      </c>
      <c r="F7584">
        <v>7581</v>
      </c>
      <c r="G7584">
        <f t="shared" ca="1" si="239"/>
        <v>2.9236783752437132E-2</v>
      </c>
    </row>
    <row r="7585" spans="2:7" x14ac:dyDescent="0.35">
      <c r="B7585" s="191">
        <v>36735</v>
      </c>
      <c r="C7585" s="72">
        <v>14.44</v>
      </c>
      <c r="D7585" s="192">
        <f t="shared" si="238"/>
        <v>-0.56701649175412294</v>
      </c>
      <c r="E7585">
        <v>-6.5372168284789645E-2</v>
      </c>
      <c r="F7585">
        <v>7582</v>
      </c>
      <c r="G7585">
        <f t="shared" ca="1" si="239"/>
        <v>-1.9764424458624311E-2</v>
      </c>
    </row>
    <row r="7586" spans="2:7" x14ac:dyDescent="0.35">
      <c r="B7586" s="191">
        <v>36578</v>
      </c>
      <c r="C7586" s="72">
        <v>33.35</v>
      </c>
      <c r="D7586" s="192">
        <f t="shared" si="238"/>
        <v>0.14486783384826651</v>
      </c>
      <c r="E7586">
        <v>-6.5564583917063546E-2</v>
      </c>
      <c r="F7586">
        <v>7583</v>
      </c>
      <c r="G7586">
        <f t="shared" ca="1" si="239"/>
        <v>-6.8739906492351162E-3</v>
      </c>
    </row>
    <row r="7587" spans="2:7" x14ac:dyDescent="0.35">
      <c r="B7587" s="191">
        <v>36493</v>
      </c>
      <c r="C7587" s="72">
        <v>29.13</v>
      </c>
      <c r="D7587" s="192">
        <f t="shared" si="238"/>
        <v>0.26872822299651555</v>
      </c>
      <c r="E7587">
        <v>-6.574727389352153E-2</v>
      </c>
      <c r="F7587">
        <v>7584</v>
      </c>
      <c r="G7587">
        <f t="shared" ca="1" si="239"/>
        <v>5.7317730090889175E-2</v>
      </c>
    </row>
    <row r="7588" spans="2:7" x14ac:dyDescent="0.35">
      <c r="B7588" s="191">
        <v>36307</v>
      </c>
      <c r="C7588" s="72">
        <v>22.96</v>
      </c>
      <c r="D7588" s="192">
        <f t="shared" si="238"/>
        <v>-0.81506242448650823</v>
      </c>
      <c r="E7588">
        <v>-6.6287108580723841E-2</v>
      </c>
      <c r="F7588">
        <v>7585</v>
      </c>
      <c r="G7588">
        <f t="shared" ca="1" si="239"/>
        <v>-4.1682106640376804E-2</v>
      </c>
    </row>
    <row r="7589" spans="2:7" x14ac:dyDescent="0.35">
      <c r="B7589" s="191">
        <v>41591</v>
      </c>
      <c r="C7589" s="72">
        <v>124.15</v>
      </c>
      <c r="D7589" s="192">
        <f t="shared" si="238"/>
        <v>5.2631578947368585E-3</v>
      </c>
      <c r="E7589">
        <v>-6.6330751297285051E-2</v>
      </c>
      <c r="F7589">
        <v>7586</v>
      </c>
      <c r="G7589">
        <f t="shared" ca="1" si="239"/>
        <v>-8.2197673501055956E-4</v>
      </c>
    </row>
    <row r="7590" spans="2:7" x14ac:dyDescent="0.35">
      <c r="B7590" s="191">
        <v>42642</v>
      </c>
      <c r="C7590" s="72">
        <v>123.5</v>
      </c>
      <c r="D7590" s="192">
        <f t="shared" si="238"/>
        <v>8.3560606060606073</v>
      </c>
      <c r="E7590">
        <v>-6.6444931589689227E-2</v>
      </c>
      <c r="F7590">
        <v>7587</v>
      </c>
      <c r="G7590">
        <f t="shared" ca="1" si="239"/>
        <v>1.1519955124148594E-2</v>
      </c>
    </row>
    <row r="7591" spans="2:7" x14ac:dyDescent="0.35">
      <c r="B7591" s="191">
        <v>36962</v>
      </c>
      <c r="C7591" s="72">
        <v>13.2</v>
      </c>
      <c r="D7591" s="192">
        <f t="shared" si="238"/>
        <v>-0.49733434881949734</v>
      </c>
      <c r="E7591">
        <v>-6.7137809187279185E-2</v>
      </c>
      <c r="F7591">
        <v>7588</v>
      </c>
      <c r="G7591">
        <f t="shared" ca="1" si="239"/>
        <v>1.2976659007914303E-2</v>
      </c>
    </row>
    <row r="7592" spans="2:7" x14ac:dyDescent="0.35">
      <c r="B7592" s="191">
        <v>36558</v>
      </c>
      <c r="C7592" s="72">
        <v>26.26</v>
      </c>
      <c r="D7592" s="192">
        <f t="shared" si="238"/>
        <v>0.13532209252053629</v>
      </c>
      <c r="E7592">
        <v>-6.7140319715808028E-2</v>
      </c>
      <c r="F7592">
        <v>7589</v>
      </c>
      <c r="G7592">
        <f t="shared" ca="1" si="239"/>
        <v>-1.1933182435838983E-2</v>
      </c>
    </row>
    <row r="7593" spans="2:7" x14ac:dyDescent="0.35">
      <c r="B7593" s="191">
        <v>35627</v>
      </c>
      <c r="C7593" s="72">
        <v>23.13</v>
      </c>
      <c r="D7593" s="192">
        <f t="shared" si="238"/>
        <v>-0.28896403320012298</v>
      </c>
      <c r="E7593">
        <v>-6.8465565847764753E-2</v>
      </c>
      <c r="F7593">
        <v>7590</v>
      </c>
      <c r="G7593">
        <f t="shared" ca="1" si="239"/>
        <v>-1.5158749925262246E-2</v>
      </c>
    </row>
    <row r="7594" spans="2:7" x14ac:dyDescent="0.35">
      <c r="B7594" s="191">
        <v>36462</v>
      </c>
      <c r="C7594" s="72">
        <v>32.53</v>
      </c>
      <c r="D7594" s="192">
        <f t="shared" si="238"/>
        <v>-0.81328205716909652</v>
      </c>
      <c r="E7594">
        <v>-6.9508009153318118E-2</v>
      </c>
      <c r="F7594">
        <v>7591</v>
      </c>
      <c r="G7594">
        <f t="shared" ca="1" si="239"/>
        <v>-3.1875694802610999E-3</v>
      </c>
    </row>
    <row r="7595" spans="2:7" x14ac:dyDescent="0.35">
      <c r="B7595" s="191">
        <v>43501</v>
      </c>
      <c r="C7595" s="72">
        <v>174.22</v>
      </c>
      <c r="D7595" s="192">
        <f t="shared" si="238"/>
        <v>-0.82597143142543206</v>
      </c>
      <c r="E7595">
        <v>-6.9586114819759737E-2</v>
      </c>
      <c r="F7595">
        <v>7592</v>
      </c>
      <c r="G7595">
        <f t="shared" ca="1" si="239"/>
        <v>-6.8125331937595795E-3</v>
      </c>
    </row>
    <row r="7596" spans="2:7" x14ac:dyDescent="0.35">
      <c r="B7596" s="191">
        <v>45586</v>
      </c>
      <c r="C7596" s="72">
        <v>1001.1</v>
      </c>
      <c r="D7596" s="192">
        <f t="shared" si="238"/>
        <v>14.286303252404949</v>
      </c>
      <c r="E7596">
        <v>-6.9696124895455736E-2</v>
      </c>
      <c r="F7596">
        <v>7593</v>
      </c>
      <c r="G7596">
        <f t="shared" ca="1" si="239"/>
        <v>-3.413219640442921E-4</v>
      </c>
    </row>
    <row r="7597" spans="2:7" x14ac:dyDescent="0.35">
      <c r="B7597" s="191">
        <v>39433</v>
      </c>
      <c r="C7597" s="72">
        <v>65.489999999999995</v>
      </c>
      <c r="D7597" s="192">
        <f t="shared" si="238"/>
        <v>3.8013196480938412</v>
      </c>
      <c r="E7597">
        <v>-6.9744318181818366E-2</v>
      </c>
      <c r="F7597">
        <v>7594</v>
      </c>
      <c r="G7597">
        <f t="shared" ca="1" si="239"/>
        <v>-1.7401797513870065E-2</v>
      </c>
    </row>
    <row r="7598" spans="2:7" x14ac:dyDescent="0.35">
      <c r="B7598" s="191">
        <v>35520</v>
      </c>
      <c r="C7598" s="72">
        <v>13.64</v>
      </c>
      <c r="D7598" s="192">
        <f t="shared" si="238"/>
        <v>-0.45154804985926822</v>
      </c>
      <c r="E7598">
        <v>-7.0211315610088532E-2</v>
      </c>
      <c r="F7598">
        <v>7595</v>
      </c>
      <c r="G7598">
        <f t="shared" ca="1" si="239"/>
        <v>2.0430807912111007E-2</v>
      </c>
    </row>
    <row r="7599" spans="2:7" x14ac:dyDescent="0.35">
      <c r="B7599" s="191">
        <v>36588</v>
      </c>
      <c r="C7599" s="72">
        <v>24.87</v>
      </c>
      <c r="D7599" s="192">
        <f t="shared" si="238"/>
        <v>-0.67780800621842208</v>
      </c>
      <c r="E7599">
        <v>-7.0280373831775655E-2</v>
      </c>
      <c r="F7599">
        <v>7596</v>
      </c>
      <c r="G7599">
        <f t="shared" ca="1" si="239"/>
        <v>1.3114178695259868E-2</v>
      </c>
    </row>
    <row r="7600" spans="2:7" x14ac:dyDescent="0.35">
      <c r="B7600" s="191">
        <v>40592</v>
      </c>
      <c r="C7600" s="72">
        <v>77.19</v>
      </c>
      <c r="D7600" s="192">
        <f t="shared" si="238"/>
        <v>4.6076704160455284E-2</v>
      </c>
      <c r="E7600">
        <v>-7.0336023124171976E-2</v>
      </c>
      <c r="F7600">
        <v>7597</v>
      </c>
      <c r="G7600">
        <f t="shared" ca="1" si="239"/>
        <v>-1.9047535461833416E-2</v>
      </c>
    </row>
    <row r="7601" spans="2:7" x14ac:dyDescent="0.35">
      <c r="B7601" s="191">
        <v>40773</v>
      </c>
      <c r="C7601" s="72">
        <v>73.790000000000006</v>
      </c>
      <c r="D7601" s="192">
        <f t="shared" si="238"/>
        <v>0.31885612153708665</v>
      </c>
      <c r="E7601">
        <v>-7.0771943080216504E-2</v>
      </c>
      <c r="F7601">
        <v>7598</v>
      </c>
      <c r="G7601">
        <f t="shared" ca="1" si="239"/>
        <v>-1.6112710344413309E-2</v>
      </c>
    </row>
    <row r="7602" spans="2:7" x14ac:dyDescent="0.35">
      <c r="B7602" s="191">
        <v>38855</v>
      </c>
      <c r="C7602" s="72">
        <v>55.95</v>
      </c>
      <c r="D7602" s="192">
        <f t="shared" si="238"/>
        <v>-0.22064354366903471</v>
      </c>
      <c r="E7602">
        <v>-7.1060933089822198E-2</v>
      </c>
      <c r="F7602">
        <v>7599</v>
      </c>
      <c r="G7602">
        <f t="shared" ca="1" si="239"/>
        <v>1.5466888969894515E-2</v>
      </c>
    </row>
    <row r="7603" spans="2:7" x14ac:dyDescent="0.35">
      <c r="B7603" s="191">
        <v>40808</v>
      </c>
      <c r="C7603" s="72">
        <v>71.790000000000006</v>
      </c>
      <c r="D7603" s="192">
        <f t="shared" si="238"/>
        <v>5.869856459330145</v>
      </c>
      <c r="E7603">
        <v>-7.1160564109199131E-2</v>
      </c>
      <c r="F7603">
        <v>7600</v>
      </c>
      <c r="G7603">
        <f t="shared" ca="1" si="239"/>
        <v>-5.1196895308003115E-2</v>
      </c>
    </row>
    <row r="7604" spans="2:7" x14ac:dyDescent="0.35">
      <c r="B7604" s="191">
        <v>37091</v>
      </c>
      <c r="C7604" s="72">
        <v>10.45</v>
      </c>
      <c r="D7604" s="192">
        <f t="shared" si="238"/>
        <v>-0.65316959840690347</v>
      </c>
      <c r="E7604">
        <v>-7.1936056838365903E-2</v>
      </c>
      <c r="F7604">
        <v>7601</v>
      </c>
      <c r="G7604">
        <f t="shared" ca="1" si="239"/>
        <v>-1.9864615500973754E-2</v>
      </c>
    </row>
    <row r="7605" spans="2:7" x14ac:dyDescent="0.35">
      <c r="B7605" s="191">
        <v>36465</v>
      </c>
      <c r="C7605" s="72">
        <v>30.13</v>
      </c>
      <c r="D7605" s="192">
        <f t="shared" si="238"/>
        <v>-0.89406139024647513</v>
      </c>
      <c r="E7605">
        <v>-7.3778051029818714E-2</v>
      </c>
      <c r="F7605">
        <v>7602</v>
      </c>
      <c r="G7605">
        <f t="shared" ca="1" si="239"/>
        <v>-2.7115035661443285E-2</v>
      </c>
    </row>
    <row r="7606" spans="2:7" x14ac:dyDescent="0.35">
      <c r="B7606" s="191">
        <v>43906</v>
      </c>
      <c r="C7606" s="72">
        <v>284.41000000000003</v>
      </c>
      <c r="D7606" s="192">
        <f t="shared" si="238"/>
        <v>13.003446578040377</v>
      </c>
      <c r="E7606">
        <v>-7.3854570321403967E-2</v>
      </c>
      <c r="F7606">
        <v>7603</v>
      </c>
      <c r="G7606">
        <f t="shared" ca="1" si="239"/>
        <v>1.085394397226151E-2</v>
      </c>
    </row>
    <row r="7607" spans="2:7" x14ac:dyDescent="0.35">
      <c r="B7607" s="191">
        <v>38124</v>
      </c>
      <c r="C7607" s="72">
        <v>20.309999999999999</v>
      </c>
      <c r="D7607" s="192">
        <f t="shared" si="238"/>
        <v>0.73145780051150888</v>
      </c>
      <c r="E7607">
        <v>-7.3871409028727797E-2</v>
      </c>
      <c r="F7607">
        <v>7604</v>
      </c>
      <c r="G7607">
        <f t="shared" ca="1" si="239"/>
        <v>-1.0197636132902407E-2</v>
      </c>
    </row>
    <row r="7608" spans="2:7" x14ac:dyDescent="0.35">
      <c r="B7608" s="191">
        <v>37064</v>
      </c>
      <c r="C7608" s="72">
        <v>11.73</v>
      </c>
      <c r="D7608" s="192">
        <f t="shared" si="238"/>
        <v>-0.95918438359024316</v>
      </c>
      <c r="E7608">
        <v>-7.4191002367797854E-2</v>
      </c>
      <c r="F7608">
        <v>7605</v>
      </c>
      <c r="G7608">
        <f t="shared" ca="1" si="239"/>
        <v>-1.3051461045081951E-2</v>
      </c>
    </row>
    <row r="7609" spans="2:7" x14ac:dyDescent="0.35">
      <c r="B7609" s="191">
        <v>43902</v>
      </c>
      <c r="C7609" s="72">
        <v>287.39</v>
      </c>
      <c r="D7609" s="192">
        <f t="shared" si="238"/>
        <v>5.3595928302721845</v>
      </c>
      <c r="E7609">
        <v>-7.4428341384863206E-2</v>
      </c>
      <c r="F7609">
        <v>7606</v>
      </c>
      <c r="G7609">
        <f t="shared" ca="1" si="239"/>
        <v>8.5460907964108341E-3</v>
      </c>
    </row>
    <row r="7610" spans="2:7" x14ac:dyDescent="0.35">
      <c r="B7610" s="191">
        <v>39731</v>
      </c>
      <c r="C7610" s="72">
        <v>45.19</v>
      </c>
      <c r="D7610" s="192">
        <f t="shared" si="238"/>
        <v>-7.4544337497440161E-2</v>
      </c>
      <c r="E7610">
        <v>-7.4544337497440161E-2</v>
      </c>
      <c r="F7610">
        <v>7607</v>
      </c>
      <c r="G7610">
        <f t="shared" ca="1" si="239"/>
        <v>-9.0318485498775362E-3</v>
      </c>
    </row>
    <row r="7611" spans="2:7" x14ac:dyDescent="0.35">
      <c r="B7611" s="191">
        <v>39729</v>
      </c>
      <c r="C7611" s="72">
        <v>48.83</v>
      </c>
      <c r="D7611" s="192">
        <f t="shared" si="238"/>
        <v>0.61795891318754137</v>
      </c>
      <c r="E7611">
        <v>-7.5189393939393945E-2</v>
      </c>
      <c r="F7611">
        <v>7608</v>
      </c>
      <c r="G7611">
        <f t="shared" ca="1" si="239"/>
        <v>7.7439706481080804E-3</v>
      </c>
    </row>
    <row r="7612" spans="2:7" x14ac:dyDescent="0.35">
      <c r="B7612" s="191">
        <v>36585</v>
      </c>
      <c r="C7612" s="72">
        <v>30.18</v>
      </c>
      <c r="D7612" s="192">
        <f t="shared" si="238"/>
        <v>0.88154613466334175</v>
      </c>
      <c r="E7612">
        <v>-7.5933864053888467E-2</v>
      </c>
      <c r="F7612">
        <v>7609</v>
      </c>
      <c r="G7612">
        <f t="shared" ca="1" si="239"/>
        <v>-1.1512590160499261E-2</v>
      </c>
    </row>
    <row r="7613" spans="2:7" x14ac:dyDescent="0.35">
      <c r="B7613" s="191">
        <v>36073</v>
      </c>
      <c r="C7613" s="72">
        <v>16.04</v>
      </c>
      <c r="D7613" s="192">
        <f t="shared" si="238"/>
        <v>8.6720867208672114E-2</v>
      </c>
      <c r="E7613">
        <v>-7.6036866359447064E-2</v>
      </c>
      <c r="F7613">
        <v>7610</v>
      </c>
      <c r="G7613">
        <f t="shared" ca="1" si="239"/>
        <v>9.2158548845923689E-3</v>
      </c>
    </row>
    <row r="7614" spans="2:7" x14ac:dyDescent="0.35">
      <c r="B7614" s="191">
        <v>36955</v>
      </c>
      <c r="C7614" s="72">
        <v>14.76</v>
      </c>
      <c r="D7614" s="192">
        <f t="shared" si="238"/>
        <v>-0.64764860348531872</v>
      </c>
      <c r="E7614">
        <v>-7.6345431789737184E-2</v>
      </c>
      <c r="F7614">
        <v>7611</v>
      </c>
      <c r="G7614">
        <f t="shared" ca="1" si="239"/>
        <v>4.6700061937289962E-2</v>
      </c>
    </row>
    <row r="7615" spans="2:7" x14ac:dyDescent="0.35">
      <c r="B7615" s="191">
        <v>38882</v>
      </c>
      <c r="C7615" s="72">
        <v>41.89</v>
      </c>
      <c r="D7615" s="192">
        <f t="shared" si="238"/>
        <v>1.7815405046480741</v>
      </c>
      <c r="E7615">
        <v>-7.751596564633334E-2</v>
      </c>
      <c r="F7615">
        <v>7612</v>
      </c>
      <c r="G7615">
        <f t="shared" ca="1" si="239"/>
        <v>5.8971982567106234E-3</v>
      </c>
    </row>
    <row r="7616" spans="2:7" x14ac:dyDescent="0.35">
      <c r="B7616" s="191">
        <v>37798</v>
      </c>
      <c r="C7616" s="72">
        <v>15.06</v>
      </c>
      <c r="D7616" s="192">
        <f t="shared" si="238"/>
        <v>-0.67902813299232734</v>
      </c>
      <c r="E7616">
        <v>-7.8335373317013457E-2</v>
      </c>
      <c r="F7616">
        <v>7613</v>
      </c>
      <c r="G7616">
        <f t="shared" ca="1" si="239"/>
        <v>-1.400857640040723E-2</v>
      </c>
    </row>
    <row r="7617" spans="2:7" x14ac:dyDescent="0.35">
      <c r="B7617" s="191">
        <v>38859</v>
      </c>
      <c r="C7617" s="72">
        <v>46.92</v>
      </c>
      <c r="D7617" s="192">
        <f t="shared" si="238"/>
        <v>-0.62914954157445457</v>
      </c>
      <c r="E7617">
        <v>-7.909715407262019E-2</v>
      </c>
      <c r="F7617">
        <v>7614</v>
      </c>
      <c r="G7617">
        <f t="shared" ca="1" si="239"/>
        <v>1.7888705766163773E-2</v>
      </c>
    </row>
    <row r="7618" spans="2:7" x14ac:dyDescent="0.35">
      <c r="B7618" s="191">
        <v>41487</v>
      </c>
      <c r="C7618" s="72">
        <v>126.52</v>
      </c>
      <c r="D7618" s="192">
        <f t="shared" si="238"/>
        <v>3.7297196261682242</v>
      </c>
      <c r="E7618">
        <v>-7.9184861717612853E-2</v>
      </c>
      <c r="F7618">
        <v>7615</v>
      </c>
      <c r="G7618">
        <f t="shared" ca="1" si="239"/>
        <v>-1.3262994787842378E-2</v>
      </c>
    </row>
    <row r="7619" spans="2:7" x14ac:dyDescent="0.35">
      <c r="B7619" s="191">
        <v>36587</v>
      </c>
      <c r="C7619" s="72">
        <v>26.75</v>
      </c>
      <c r="D7619" s="192">
        <f t="shared" si="238"/>
        <v>0.1979399910434394</v>
      </c>
      <c r="E7619">
        <v>-7.980736154110768E-2</v>
      </c>
      <c r="F7619">
        <v>7616</v>
      </c>
      <c r="G7619">
        <f t="shared" ca="1" si="239"/>
        <v>4.5370638667551061E-2</v>
      </c>
    </row>
    <row r="7620" spans="2:7" x14ac:dyDescent="0.35">
      <c r="B7620" s="191">
        <v>36265</v>
      </c>
      <c r="C7620" s="72">
        <v>22.33</v>
      </c>
      <c r="D7620" s="192">
        <f t="shared" ref="D7620:D7636" si="240">C7620/C7621-1</f>
        <v>9.6758349705304392E-2</v>
      </c>
      <c r="E7620">
        <v>-7.9934074989699289E-2</v>
      </c>
      <c r="F7620">
        <v>7617</v>
      </c>
      <c r="G7620">
        <f t="shared" ca="1" si="239"/>
        <v>-2.7626356493329587E-2</v>
      </c>
    </row>
    <row r="7621" spans="2:7" x14ac:dyDescent="0.35">
      <c r="B7621" s="191">
        <v>36276</v>
      </c>
      <c r="C7621" s="72">
        <v>20.36</v>
      </c>
      <c r="D7621" s="192">
        <f t="shared" si="240"/>
        <v>1.1319371727748688</v>
      </c>
      <c r="E7621">
        <v>-7.9981924988703157E-2</v>
      </c>
      <c r="F7621">
        <v>7618</v>
      </c>
      <c r="G7621">
        <f t="shared" ref="G7621:G7684" ca="1" si="241">_xlfn.NORM.INV(RAND(),M$5,M$6)</f>
        <v>4.116033552778172E-3</v>
      </c>
    </row>
    <row r="7622" spans="2:7" x14ac:dyDescent="0.35">
      <c r="B7622" s="191">
        <v>37097</v>
      </c>
      <c r="C7622" s="72">
        <v>9.5500000000000007</v>
      </c>
      <c r="D7622" s="192">
        <f t="shared" si="240"/>
        <v>-0.28087349397590355</v>
      </c>
      <c r="E7622">
        <v>-8.0846968238691086E-2</v>
      </c>
      <c r="F7622">
        <v>7619</v>
      </c>
      <c r="G7622">
        <f t="shared" ca="1" si="241"/>
        <v>-8.8067324566539103E-3</v>
      </c>
    </row>
    <row r="7623" spans="2:7" x14ac:dyDescent="0.35">
      <c r="B7623" s="191">
        <v>36983</v>
      </c>
      <c r="C7623" s="72">
        <v>13.28</v>
      </c>
      <c r="D7623" s="192">
        <f t="shared" si="240"/>
        <v>-0.81397954895643654</v>
      </c>
      <c r="E7623">
        <v>-8.0968858131487909E-2</v>
      </c>
      <c r="F7623">
        <v>7620</v>
      </c>
      <c r="G7623">
        <f t="shared" ca="1" si="241"/>
        <v>1.8797610898194966E-2</v>
      </c>
    </row>
    <row r="7624" spans="2:7" x14ac:dyDescent="0.35">
      <c r="B7624" s="191">
        <v>40598</v>
      </c>
      <c r="C7624" s="72">
        <v>71.39</v>
      </c>
      <c r="D7624" s="192">
        <f t="shared" si="240"/>
        <v>8.2474093264248705</v>
      </c>
      <c r="E7624">
        <v>-8.2980089916506072E-2</v>
      </c>
      <c r="F7624">
        <v>7621</v>
      </c>
      <c r="G7624">
        <f t="shared" ca="1" si="241"/>
        <v>-1.368764585223441E-2</v>
      </c>
    </row>
    <row r="7625" spans="2:7" x14ac:dyDescent="0.35">
      <c r="B7625" s="191">
        <v>37151</v>
      </c>
      <c r="C7625" s="72">
        <v>7.72</v>
      </c>
      <c r="D7625" s="192">
        <f t="shared" si="240"/>
        <v>-0.51293375394321772</v>
      </c>
      <c r="E7625">
        <v>-8.4223013048635775E-2</v>
      </c>
      <c r="F7625">
        <v>7622</v>
      </c>
      <c r="G7625">
        <f t="shared" ca="1" si="241"/>
        <v>-2.4024342436752021E-3</v>
      </c>
    </row>
    <row r="7626" spans="2:7" x14ac:dyDescent="0.35">
      <c r="B7626" s="191">
        <v>36731</v>
      </c>
      <c r="C7626" s="72">
        <v>15.85</v>
      </c>
      <c r="D7626" s="192">
        <f t="shared" si="240"/>
        <v>-0.70395965633171453</v>
      </c>
      <c r="E7626">
        <v>-8.4344309647602533E-2</v>
      </c>
      <c r="F7626">
        <v>7623</v>
      </c>
      <c r="G7626">
        <f t="shared" ca="1" si="241"/>
        <v>-1.8596760141707451E-3</v>
      </c>
    </row>
    <row r="7627" spans="2:7" x14ac:dyDescent="0.35">
      <c r="B7627" s="191">
        <v>39468</v>
      </c>
      <c r="C7627" s="72">
        <v>53.54</v>
      </c>
      <c r="D7627" s="192">
        <f t="shared" si="240"/>
        <v>5.083415112855727E-2</v>
      </c>
      <c r="E7627">
        <v>-8.5099111414901007E-2</v>
      </c>
      <c r="F7627">
        <v>7624</v>
      </c>
      <c r="G7627">
        <f t="shared" ca="1" si="241"/>
        <v>2.1424770743477262E-2</v>
      </c>
    </row>
    <row r="7628" spans="2:7" x14ac:dyDescent="0.35">
      <c r="B7628" s="191">
        <v>38856</v>
      </c>
      <c r="C7628" s="72">
        <v>50.95</v>
      </c>
      <c r="D7628" s="192">
        <f t="shared" si="240"/>
        <v>1.3841834347215722</v>
      </c>
      <c r="E7628">
        <v>-8.9365504915102756E-2</v>
      </c>
      <c r="F7628">
        <v>7625</v>
      </c>
      <c r="G7628">
        <f t="shared" ca="1" si="241"/>
        <v>8.8852013485198368E-3</v>
      </c>
    </row>
    <row r="7629" spans="2:7" x14ac:dyDescent="0.35">
      <c r="B7629" s="191">
        <v>35731</v>
      </c>
      <c r="C7629" s="72">
        <v>21.37</v>
      </c>
      <c r="D7629" s="192">
        <f t="shared" si="240"/>
        <v>-0.91003620442872779</v>
      </c>
      <c r="E7629">
        <v>-0.10021052631578942</v>
      </c>
      <c r="F7629">
        <v>7626</v>
      </c>
      <c r="G7629">
        <f t="shared" ca="1" si="241"/>
        <v>3.307998021928648E-2</v>
      </c>
    </row>
    <row r="7630" spans="2:7" x14ac:dyDescent="0.35">
      <c r="B7630" s="191">
        <v>43234</v>
      </c>
      <c r="C7630" s="72">
        <v>237.54</v>
      </c>
      <c r="D7630" s="192">
        <f t="shared" si="240"/>
        <v>1.5440719717253932</v>
      </c>
      <c r="E7630">
        <v>-0.10993705035971224</v>
      </c>
      <c r="F7630">
        <v>7627</v>
      </c>
      <c r="G7630">
        <f t="shared" ca="1" si="241"/>
        <v>-9.007781353003369E-3</v>
      </c>
    </row>
    <row r="7631" spans="2:7" x14ac:dyDescent="0.35">
      <c r="B7631" s="191">
        <v>42411</v>
      </c>
      <c r="C7631" s="72">
        <v>93.37</v>
      </c>
      <c r="D7631" s="192">
        <f t="shared" si="240"/>
        <v>-8.3529642716921759E-2</v>
      </c>
      <c r="E7631">
        <v>-0.11067720735308118</v>
      </c>
      <c r="F7631">
        <v>7628</v>
      </c>
      <c r="G7631">
        <f t="shared" ca="1" si="241"/>
        <v>-3.2319411806622178E-2</v>
      </c>
    </row>
    <row r="7632" spans="2:7" x14ac:dyDescent="0.35">
      <c r="B7632" s="191">
        <v>42240</v>
      </c>
      <c r="C7632" s="72">
        <v>101.88</v>
      </c>
      <c r="D7632" s="192">
        <f t="shared" si="240"/>
        <v>7.775193798449612</v>
      </c>
      <c r="E7632">
        <v>-0.11929460580912876</v>
      </c>
      <c r="F7632">
        <v>7629</v>
      </c>
      <c r="G7632">
        <f t="shared" ca="1" si="241"/>
        <v>1.8856523869104486E-2</v>
      </c>
    </row>
    <row r="7633" spans="2:7" x14ac:dyDescent="0.35">
      <c r="B7633" s="191">
        <v>36963</v>
      </c>
      <c r="C7633" s="72">
        <v>11.61</v>
      </c>
      <c r="D7633" s="192">
        <f t="shared" si="240"/>
        <v>-0.75218783351120599</v>
      </c>
      <c r="E7633">
        <v>-0.12045454545454548</v>
      </c>
      <c r="F7633">
        <v>7630</v>
      </c>
      <c r="G7633">
        <f t="shared" ca="1" si="241"/>
        <v>1.6994875031084766E-2</v>
      </c>
    </row>
    <row r="7634" spans="2:7" x14ac:dyDescent="0.35">
      <c r="B7634" s="191">
        <v>39469</v>
      </c>
      <c r="C7634" s="72">
        <v>46.85</v>
      </c>
      <c r="D7634" s="192">
        <f t="shared" si="240"/>
        <v>1.0702607158638977</v>
      </c>
      <c r="E7634">
        <v>-0.1249533059394845</v>
      </c>
      <c r="F7634">
        <v>7631</v>
      </c>
      <c r="G7634">
        <f t="shared" ca="1" si="241"/>
        <v>8.8779598177096877E-3</v>
      </c>
    </row>
    <row r="7635" spans="2:7" x14ac:dyDescent="0.35">
      <c r="B7635" s="191">
        <v>38007</v>
      </c>
      <c r="C7635" s="72">
        <v>22.63</v>
      </c>
      <c r="D7635" s="192">
        <f t="shared" si="240"/>
        <v>-0.8945086705202312</v>
      </c>
      <c r="E7635">
        <v>-0.12659204940177538</v>
      </c>
      <c r="F7635">
        <v>7632</v>
      </c>
      <c r="G7635">
        <f t="shared" ca="1" si="241"/>
        <v>9.146959777729868E-3</v>
      </c>
    </row>
    <row r="7636" spans="2:7" x14ac:dyDescent="0.35">
      <c r="B7636" s="191">
        <v>43913</v>
      </c>
      <c r="C7636" s="72">
        <v>214.52</v>
      </c>
      <c r="D7636" s="192" t="e">
        <f t="shared" si="240"/>
        <v>#DIV/0!</v>
      </c>
      <c r="E7636">
        <v>-0.14267444648709127</v>
      </c>
      <c r="F7636">
        <v>7633</v>
      </c>
      <c r="G7636">
        <f t="shared" ca="1" si="241"/>
        <v>-3.724858172718145E-2</v>
      </c>
    </row>
    <row r="7637" spans="2:7" x14ac:dyDescent="0.35">
      <c r="F7637">
        <v>7634</v>
      </c>
      <c r="G7637">
        <f t="shared" ca="1" si="241"/>
        <v>-2.8529024763861755E-2</v>
      </c>
    </row>
    <row r="7638" spans="2:7" x14ac:dyDescent="0.35">
      <c r="F7638">
        <v>7635</v>
      </c>
      <c r="G7638">
        <f t="shared" ca="1" si="241"/>
        <v>1.832452687433779E-2</v>
      </c>
    </row>
    <row r="7639" spans="2:7" x14ac:dyDescent="0.35">
      <c r="F7639">
        <v>7636</v>
      </c>
      <c r="G7639">
        <f t="shared" ca="1" si="241"/>
        <v>6.3121902486870232E-2</v>
      </c>
    </row>
    <row r="7640" spans="2:7" x14ac:dyDescent="0.35">
      <c r="F7640">
        <v>7637</v>
      </c>
      <c r="G7640">
        <f t="shared" ca="1" si="241"/>
        <v>2.1405431852443901E-4</v>
      </c>
    </row>
    <row r="7641" spans="2:7" x14ac:dyDescent="0.35">
      <c r="F7641">
        <v>7638</v>
      </c>
      <c r="G7641">
        <f t="shared" ca="1" si="241"/>
        <v>-3.8487953100297613E-3</v>
      </c>
    </row>
    <row r="7642" spans="2:7" x14ac:dyDescent="0.35">
      <c r="F7642">
        <v>7639</v>
      </c>
      <c r="G7642">
        <f t="shared" ca="1" si="241"/>
        <v>5.6088836109133896E-3</v>
      </c>
    </row>
    <row r="7643" spans="2:7" x14ac:dyDescent="0.35">
      <c r="F7643">
        <v>7640</v>
      </c>
      <c r="G7643">
        <f t="shared" ca="1" si="241"/>
        <v>2.4493494415705749E-2</v>
      </c>
    </row>
    <row r="7644" spans="2:7" x14ac:dyDescent="0.35">
      <c r="F7644">
        <v>7641</v>
      </c>
      <c r="G7644">
        <f t="shared" ca="1" si="241"/>
        <v>3.9158799664041925E-3</v>
      </c>
    </row>
    <row r="7645" spans="2:7" x14ac:dyDescent="0.35">
      <c r="F7645">
        <v>7642</v>
      </c>
      <c r="G7645">
        <f t="shared" ca="1" si="241"/>
        <v>1.650060640688673E-2</v>
      </c>
    </row>
    <row r="7646" spans="2:7" x14ac:dyDescent="0.35">
      <c r="F7646">
        <v>7643</v>
      </c>
      <c r="G7646">
        <f t="shared" ca="1" si="241"/>
        <v>-8.3750727737015619E-3</v>
      </c>
    </row>
    <row r="7647" spans="2:7" x14ac:dyDescent="0.35">
      <c r="F7647">
        <v>7644</v>
      </c>
      <c r="G7647">
        <f t="shared" ca="1" si="241"/>
        <v>2.8762176684223439E-2</v>
      </c>
    </row>
    <row r="7648" spans="2:7" x14ac:dyDescent="0.35">
      <c r="F7648">
        <v>7645</v>
      </c>
      <c r="G7648">
        <f t="shared" ca="1" si="241"/>
        <v>1.6304211550314335E-2</v>
      </c>
    </row>
    <row r="7649" spans="6:7" x14ac:dyDescent="0.35">
      <c r="F7649">
        <v>7646</v>
      </c>
      <c r="G7649">
        <f t="shared" ca="1" si="241"/>
        <v>-3.5095375721339042E-2</v>
      </c>
    </row>
    <row r="7650" spans="6:7" x14ac:dyDescent="0.35">
      <c r="F7650">
        <v>7647</v>
      </c>
      <c r="G7650">
        <f t="shared" ca="1" si="241"/>
        <v>2.7923453257626622E-2</v>
      </c>
    </row>
    <row r="7651" spans="6:7" x14ac:dyDescent="0.35">
      <c r="F7651">
        <v>7648</v>
      </c>
      <c r="G7651">
        <f t="shared" ca="1" si="241"/>
        <v>-5.4021521729305418E-3</v>
      </c>
    </row>
    <row r="7652" spans="6:7" x14ac:dyDescent="0.35">
      <c r="F7652">
        <v>7649</v>
      </c>
      <c r="G7652">
        <f t="shared" ca="1" si="241"/>
        <v>9.0993599172625749E-4</v>
      </c>
    </row>
    <row r="7653" spans="6:7" x14ac:dyDescent="0.35">
      <c r="F7653">
        <v>7650</v>
      </c>
      <c r="G7653">
        <f t="shared" ca="1" si="241"/>
        <v>-2.1131990238526112E-2</v>
      </c>
    </row>
    <row r="7654" spans="6:7" x14ac:dyDescent="0.35">
      <c r="F7654">
        <v>7651</v>
      </c>
      <c r="G7654">
        <f t="shared" ca="1" si="241"/>
        <v>1.9757718380852312E-2</v>
      </c>
    </row>
    <row r="7655" spans="6:7" x14ac:dyDescent="0.35">
      <c r="F7655">
        <v>7652</v>
      </c>
      <c r="G7655">
        <f t="shared" ca="1" si="241"/>
        <v>-1.2420767597471601E-2</v>
      </c>
    </row>
    <row r="7656" spans="6:7" x14ac:dyDescent="0.35">
      <c r="F7656">
        <v>7653</v>
      </c>
      <c r="G7656">
        <f t="shared" ca="1" si="241"/>
        <v>-2.4037598281904504E-3</v>
      </c>
    </row>
    <row r="7657" spans="6:7" x14ac:dyDescent="0.35">
      <c r="F7657">
        <v>7654</v>
      </c>
      <c r="G7657">
        <f t="shared" ca="1" si="241"/>
        <v>-1.3780108618970284E-2</v>
      </c>
    </row>
    <row r="7658" spans="6:7" x14ac:dyDescent="0.35">
      <c r="F7658">
        <v>7655</v>
      </c>
      <c r="G7658">
        <f t="shared" ca="1" si="241"/>
        <v>-3.1718773826945467E-3</v>
      </c>
    </row>
    <row r="7659" spans="6:7" x14ac:dyDescent="0.35">
      <c r="F7659">
        <v>7656</v>
      </c>
      <c r="G7659">
        <f t="shared" ca="1" si="241"/>
        <v>-2.4697073855763356E-4</v>
      </c>
    </row>
    <row r="7660" spans="6:7" x14ac:dyDescent="0.35">
      <c r="F7660">
        <v>7657</v>
      </c>
      <c r="G7660">
        <f t="shared" ca="1" si="241"/>
        <v>1.4912167761466947E-2</v>
      </c>
    </row>
    <row r="7661" spans="6:7" x14ac:dyDescent="0.35">
      <c r="F7661">
        <v>7658</v>
      </c>
      <c r="G7661">
        <f t="shared" ca="1" si="241"/>
        <v>5.0540717205685669E-2</v>
      </c>
    </row>
    <row r="7662" spans="6:7" x14ac:dyDescent="0.35">
      <c r="F7662">
        <v>7659</v>
      </c>
      <c r="G7662">
        <f t="shared" ca="1" si="241"/>
        <v>1.8434335906331426E-2</v>
      </c>
    </row>
    <row r="7663" spans="6:7" x14ac:dyDescent="0.35">
      <c r="F7663">
        <v>7660</v>
      </c>
      <c r="G7663">
        <f t="shared" ca="1" si="241"/>
        <v>3.2544899113243798E-2</v>
      </c>
    </row>
    <row r="7664" spans="6:7" x14ac:dyDescent="0.35">
      <c r="F7664">
        <v>7661</v>
      </c>
      <c r="G7664">
        <f t="shared" ca="1" si="241"/>
        <v>-1.2605437383428147E-2</v>
      </c>
    </row>
    <row r="7665" spans="6:7" x14ac:dyDescent="0.35">
      <c r="F7665">
        <v>7662</v>
      </c>
      <c r="G7665">
        <f t="shared" ca="1" si="241"/>
        <v>-2.3092276899169047E-2</v>
      </c>
    </row>
    <row r="7666" spans="6:7" x14ac:dyDescent="0.35">
      <c r="F7666">
        <v>7663</v>
      </c>
      <c r="G7666">
        <f t="shared" ca="1" si="241"/>
        <v>-2.1625533678412488E-2</v>
      </c>
    </row>
    <row r="7667" spans="6:7" x14ac:dyDescent="0.35">
      <c r="F7667">
        <v>7664</v>
      </c>
      <c r="G7667">
        <f t="shared" ca="1" si="241"/>
        <v>2.0703950353761817E-2</v>
      </c>
    </row>
    <row r="7668" spans="6:7" x14ac:dyDescent="0.35">
      <c r="F7668">
        <v>7665</v>
      </c>
      <c r="G7668">
        <f t="shared" ca="1" si="241"/>
        <v>-2.3805463384986972E-2</v>
      </c>
    </row>
    <row r="7669" spans="6:7" x14ac:dyDescent="0.35">
      <c r="F7669">
        <v>7666</v>
      </c>
      <c r="G7669">
        <f t="shared" ca="1" si="241"/>
        <v>-1.0664550086000283E-2</v>
      </c>
    </row>
    <row r="7670" spans="6:7" x14ac:dyDescent="0.35">
      <c r="F7670">
        <v>7667</v>
      </c>
      <c r="G7670">
        <f t="shared" ca="1" si="241"/>
        <v>-9.0581898818324035E-3</v>
      </c>
    </row>
    <row r="7671" spans="6:7" x14ac:dyDescent="0.35">
      <c r="F7671">
        <v>7668</v>
      </c>
      <c r="G7671">
        <f t="shared" ca="1" si="241"/>
        <v>9.8996721473449435E-3</v>
      </c>
    </row>
    <row r="7672" spans="6:7" x14ac:dyDescent="0.35">
      <c r="F7672">
        <v>7669</v>
      </c>
      <c r="G7672">
        <f t="shared" ca="1" si="241"/>
        <v>1.9289759648485148E-2</v>
      </c>
    </row>
    <row r="7673" spans="6:7" x14ac:dyDescent="0.35">
      <c r="F7673">
        <v>7670</v>
      </c>
      <c r="G7673">
        <f t="shared" ca="1" si="241"/>
        <v>-1.5721246265283123E-2</v>
      </c>
    </row>
    <row r="7674" spans="6:7" x14ac:dyDescent="0.35">
      <c r="F7674">
        <v>7671</v>
      </c>
      <c r="G7674">
        <f t="shared" ca="1" si="241"/>
        <v>1.1249799780942317E-2</v>
      </c>
    </row>
    <row r="7675" spans="6:7" x14ac:dyDescent="0.35">
      <c r="F7675">
        <v>7672</v>
      </c>
      <c r="G7675">
        <f t="shared" ca="1" si="241"/>
        <v>3.1231099016791952E-2</v>
      </c>
    </row>
    <row r="7676" spans="6:7" x14ac:dyDescent="0.35">
      <c r="F7676">
        <v>7673</v>
      </c>
      <c r="G7676">
        <f t="shared" ca="1" si="241"/>
        <v>-1.0248721283738414E-2</v>
      </c>
    </row>
    <row r="7677" spans="6:7" x14ac:dyDescent="0.35">
      <c r="F7677">
        <v>7674</v>
      </c>
      <c r="G7677">
        <f t="shared" ca="1" si="241"/>
        <v>9.9321026104586835E-3</v>
      </c>
    </row>
    <row r="7678" spans="6:7" x14ac:dyDescent="0.35">
      <c r="F7678">
        <v>7675</v>
      </c>
      <c r="G7678">
        <f t="shared" ca="1" si="241"/>
        <v>-2.6960879131168798E-2</v>
      </c>
    </row>
    <row r="7679" spans="6:7" x14ac:dyDescent="0.35">
      <c r="F7679">
        <v>7676</v>
      </c>
      <c r="G7679">
        <f t="shared" ca="1" si="241"/>
        <v>-3.6064587693056024E-2</v>
      </c>
    </row>
    <row r="7680" spans="6:7" x14ac:dyDescent="0.35">
      <c r="F7680">
        <v>7677</v>
      </c>
      <c r="G7680">
        <f t="shared" ca="1" si="241"/>
        <v>-3.1109020128865045E-2</v>
      </c>
    </row>
    <row r="7681" spans="6:7" x14ac:dyDescent="0.35">
      <c r="F7681">
        <v>7678</v>
      </c>
      <c r="G7681">
        <f t="shared" ca="1" si="241"/>
        <v>4.0305498990026393E-3</v>
      </c>
    </row>
    <row r="7682" spans="6:7" x14ac:dyDescent="0.35">
      <c r="F7682">
        <v>7679</v>
      </c>
      <c r="G7682">
        <f t="shared" ca="1" si="241"/>
        <v>2.4835386350445351E-2</v>
      </c>
    </row>
    <row r="7683" spans="6:7" x14ac:dyDescent="0.35">
      <c r="F7683">
        <v>7680</v>
      </c>
      <c r="G7683">
        <f t="shared" ca="1" si="241"/>
        <v>-2.9206279313314597E-3</v>
      </c>
    </row>
    <row r="7684" spans="6:7" x14ac:dyDescent="0.35">
      <c r="F7684">
        <v>7681</v>
      </c>
      <c r="G7684">
        <f t="shared" ca="1" si="241"/>
        <v>2.9198198391117303E-2</v>
      </c>
    </row>
    <row r="7685" spans="6:7" x14ac:dyDescent="0.35">
      <c r="F7685">
        <v>7682</v>
      </c>
      <c r="G7685">
        <f t="shared" ref="G7685:G7748" ca="1" si="242">_xlfn.NORM.INV(RAND(),M$5,M$6)</f>
        <v>1.4756464984670922E-2</v>
      </c>
    </row>
    <row r="7686" spans="6:7" x14ac:dyDescent="0.35">
      <c r="F7686">
        <v>7683</v>
      </c>
      <c r="G7686">
        <f t="shared" ca="1" si="242"/>
        <v>-7.4888608638827812E-3</v>
      </c>
    </row>
    <row r="7687" spans="6:7" x14ac:dyDescent="0.35">
      <c r="F7687">
        <v>7684</v>
      </c>
      <c r="G7687">
        <f t="shared" ca="1" si="242"/>
        <v>7.6969085395419659E-4</v>
      </c>
    </row>
    <row r="7688" spans="6:7" x14ac:dyDescent="0.35">
      <c r="F7688">
        <v>7685</v>
      </c>
      <c r="G7688">
        <f t="shared" ca="1" si="242"/>
        <v>-7.757948915056665E-4</v>
      </c>
    </row>
    <row r="7689" spans="6:7" x14ac:dyDescent="0.35">
      <c r="F7689">
        <v>7686</v>
      </c>
      <c r="G7689">
        <f t="shared" ca="1" si="242"/>
        <v>-2.2428269848825334E-2</v>
      </c>
    </row>
    <row r="7690" spans="6:7" x14ac:dyDescent="0.35">
      <c r="F7690">
        <v>7687</v>
      </c>
      <c r="G7690">
        <f t="shared" ca="1" si="242"/>
        <v>-5.0688139183763976E-3</v>
      </c>
    </row>
    <row r="7691" spans="6:7" x14ac:dyDescent="0.35">
      <c r="F7691">
        <v>7688</v>
      </c>
      <c r="G7691">
        <f t="shared" ca="1" si="242"/>
        <v>2.9604831100739416E-3</v>
      </c>
    </row>
    <row r="7692" spans="6:7" x14ac:dyDescent="0.35">
      <c r="F7692">
        <v>7689</v>
      </c>
      <c r="G7692">
        <f t="shared" ca="1" si="242"/>
        <v>-1.2137971259361115E-2</v>
      </c>
    </row>
    <row r="7693" spans="6:7" x14ac:dyDescent="0.35">
      <c r="F7693">
        <v>7690</v>
      </c>
      <c r="G7693">
        <f t="shared" ca="1" si="242"/>
        <v>4.5492184609406031E-2</v>
      </c>
    </row>
    <row r="7694" spans="6:7" x14ac:dyDescent="0.35">
      <c r="F7694">
        <v>7691</v>
      </c>
      <c r="G7694">
        <f t="shared" ca="1" si="242"/>
        <v>-2.0142696348886793E-2</v>
      </c>
    </row>
    <row r="7695" spans="6:7" x14ac:dyDescent="0.35">
      <c r="F7695">
        <v>7692</v>
      </c>
      <c r="G7695">
        <f t="shared" ca="1" si="242"/>
        <v>2.050941735828497E-2</v>
      </c>
    </row>
    <row r="7696" spans="6:7" x14ac:dyDescent="0.35">
      <c r="F7696">
        <v>7693</v>
      </c>
      <c r="G7696">
        <f t="shared" ca="1" si="242"/>
        <v>7.9913596450967347E-3</v>
      </c>
    </row>
    <row r="7697" spans="6:7" x14ac:dyDescent="0.35">
      <c r="F7697">
        <v>7694</v>
      </c>
      <c r="G7697">
        <f t="shared" ca="1" si="242"/>
        <v>3.3730126767158794E-2</v>
      </c>
    </row>
    <row r="7698" spans="6:7" x14ac:dyDescent="0.35">
      <c r="F7698">
        <v>7695</v>
      </c>
      <c r="G7698">
        <f t="shared" ca="1" si="242"/>
        <v>5.7836349565693352E-3</v>
      </c>
    </row>
    <row r="7699" spans="6:7" x14ac:dyDescent="0.35">
      <c r="F7699">
        <v>7696</v>
      </c>
      <c r="G7699">
        <f t="shared" ca="1" si="242"/>
        <v>-5.976958058593683E-2</v>
      </c>
    </row>
    <row r="7700" spans="6:7" x14ac:dyDescent="0.35">
      <c r="F7700">
        <v>7697</v>
      </c>
      <c r="G7700">
        <f t="shared" ca="1" si="242"/>
        <v>2.5108328451605051E-3</v>
      </c>
    </row>
    <row r="7701" spans="6:7" x14ac:dyDescent="0.35">
      <c r="F7701">
        <v>7698</v>
      </c>
      <c r="G7701">
        <f t="shared" ca="1" si="242"/>
        <v>-3.2354010012414051E-2</v>
      </c>
    </row>
    <row r="7702" spans="6:7" x14ac:dyDescent="0.35">
      <c r="F7702">
        <v>7699</v>
      </c>
      <c r="G7702">
        <f t="shared" ca="1" si="242"/>
        <v>4.0144917556448008E-2</v>
      </c>
    </row>
    <row r="7703" spans="6:7" x14ac:dyDescent="0.35">
      <c r="F7703">
        <v>7700</v>
      </c>
      <c r="G7703">
        <f t="shared" ca="1" si="242"/>
        <v>2.0779806425652213E-2</v>
      </c>
    </row>
    <row r="7704" spans="6:7" x14ac:dyDescent="0.35">
      <c r="F7704">
        <v>7701</v>
      </c>
      <c r="G7704">
        <f t="shared" ca="1" si="242"/>
        <v>-3.3458478150135758E-2</v>
      </c>
    </row>
    <row r="7705" spans="6:7" x14ac:dyDescent="0.35">
      <c r="F7705">
        <v>7702</v>
      </c>
      <c r="G7705">
        <f t="shared" ca="1" si="242"/>
        <v>-1.2897004306343123E-2</v>
      </c>
    </row>
    <row r="7706" spans="6:7" x14ac:dyDescent="0.35">
      <c r="F7706">
        <v>7703</v>
      </c>
      <c r="G7706">
        <f t="shared" ca="1" si="242"/>
        <v>-6.4893270564205952E-3</v>
      </c>
    </row>
    <row r="7707" spans="6:7" x14ac:dyDescent="0.35">
      <c r="F7707">
        <v>7704</v>
      </c>
      <c r="G7707">
        <f t="shared" ca="1" si="242"/>
        <v>3.0796640535912167E-3</v>
      </c>
    </row>
    <row r="7708" spans="6:7" x14ac:dyDescent="0.35">
      <c r="F7708">
        <v>7705</v>
      </c>
      <c r="G7708">
        <f t="shared" ca="1" si="242"/>
        <v>-1.613178873675404E-3</v>
      </c>
    </row>
    <row r="7709" spans="6:7" x14ac:dyDescent="0.35">
      <c r="F7709">
        <v>7706</v>
      </c>
      <c r="G7709">
        <f t="shared" ca="1" si="242"/>
        <v>2.8738413037952788E-2</v>
      </c>
    </row>
    <row r="7710" spans="6:7" x14ac:dyDescent="0.35">
      <c r="F7710">
        <v>7707</v>
      </c>
      <c r="G7710">
        <f t="shared" ca="1" si="242"/>
        <v>-5.0349974951071222E-3</v>
      </c>
    </row>
    <row r="7711" spans="6:7" x14ac:dyDescent="0.35">
      <c r="F7711">
        <v>7708</v>
      </c>
      <c r="G7711">
        <f t="shared" ca="1" si="242"/>
        <v>1.0433634288376354E-3</v>
      </c>
    </row>
    <row r="7712" spans="6:7" x14ac:dyDescent="0.35">
      <c r="F7712">
        <v>7709</v>
      </c>
      <c r="G7712">
        <f t="shared" ca="1" si="242"/>
        <v>-5.5677677262408416E-2</v>
      </c>
    </row>
    <row r="7713" spans="6:7" x14ac:dyDescent="0.35">
      <c r="F7713">
        <v>7710</v>
      </c>
      <c r="G7713">
        <f t="shared" ca="1" si="242"/>
        <v>2.4685934860890397E-2</v>
      </c>
    </row>
    <row r="7714" spans="6:7" x14ac:dyDescent="0.35">
      <c r="F7714">
        <v>7711</v>
      </c>
      <c r="G7714">
        <f t="shared" ca="1" si="242"/>
        <v>1.2315815369081204E-2</v>
      </c>
    </row>
    <row r="7715" spans="6:7" x14ac:dyDescent="0.35">
      <c r="F7715">
        <v>7712</v>
      </c>
      <c r="G7715">
        <f t="shared" ca="1" si="242"/>
        <v>-2.8870410393853765E-2</v>
      </c>
    </row>
    <row r="7716" spans="6:7" x14ac:dyDescent="0.35">
      <c r="F7716">
        <v>7713</v>
      </c>
      <c r="G7716">
        <f t="shared" ca="1" si="242"/>
        <v>1.5453483668194818E-2</v>
      </c>
    </row>
    <row r="7717" spans="6:7" x14ac:dyDescent="0.35">
      <c r="F7717">
        <v>7714</v>
      </c>
      <c r="G7717">
        <f t="shared" ca="1" si="242"/>
        <v>-9.144251158644038E-3</v>
      </c>
    </row>
    <row r="7718" spans="6:7" x14ac:dyDescent="0.35">
      <c r="F7718">
        <v>7715</v>
      </c>
      <c r="G7718">
        <f t="shared" ca="1" si="242"/>
        <v>1.5039880764023843E-2</v>
      </c>
    </row>
    <row r="7719" spans="6:7" x14ac:dyDescent="0.35">
      <c r="F7719">
        <v>7716</v>
      </c>
      <c r="G7719">
        <f t="shared" ca="1" si="242"/>
        <v>2.2732032529154247E-2</v>
      </c>
    </row>
    <row r="7720" spans="6:7" x14ac:dyDescent="0.35">
      <c r="F7720">
        <v>7717</v>
      </c>
      <c r="G7720">
        <f t="shared" ca="1" si="242"/>
        <v>-3.5503259574052072E-2</v>
      </c>
    </row>
    <row r="7721" spans="6:7" x14ac:dyDescent="0.35">
      <c r="F7721">
        <v>7718</v>
      </c>
      <c r="G7721">
        <f t="shared" ca="1" si="242"/>
        <v>4.1898875253449985E-2</v>
      </c>
    </row>
    <row r="7722" spans="6:7" x14ac:dyDescent="0.35">
      <c r="F7722">
        <v>7719</v>
      </c>
      <c r="G7722">
        <f t="shared" ca="1" si="242"/>
        <v>5.2248006235757587E-3</v>
      </c>
    </row>
    <row r="7723" spans="6:7" x14ac:dyDescent="0.35">
      <c r="F7723">
        <v>7720</v>
      </c>
      <c r="G7723">
        <f t="shared" ca="1" si="242"/>
        <v>1.5832657141701855E-2</v>
      </c>
    </row>
    <row r="7724" spans="6:7" x14ac:dyDescent="0.35">
      <c r="F7724">
        <v>7721</v>
      </c>
      <c r="G7724">
        <f t="shared" ca="1" si="242"/>
        <v>1.4598903443341262E-4</v>
      </c>
    </row>
    <row r="7725" spans="6:7" x14ac:dyDescent="0.35">
      <c r="F7725">
        <v>7722</v>
      </c>
      <c r="G7725">
        <f t="shared" ca="1" si="242"/>
        <v>-2.7129715403738208E-2</v>
      </c>
    </row>
    <row r="7726" spans="6:7" x14ac:dyDescent="0.35">
      <c r="F7726">
        <v>7723</v>
      </c>
      <c r="G7726">
        <f t="shared" ca="1" si="242"/>
        <v>1.5994301052182757E-2</v>
      </c>
    </row>
    <row r="7727" spans="6:7" x14ac:dyDescent="0.35">
      <c r="F7727">
        <v>7724</v>
      </c>
      <c r="G7727">
        <f t="shared" ca="1" si="242"/>
        <v>3.9138710924426272E-2</v>
      </c>
    </row>
    <row r="7728" spans="6:7" x14ac:dyDescent="0.35">
      <c r="F7728">
        <v>7725</v>
      </c>
      <c r="G7728">
        <f t="shared" ca="1" si="242"/>
        <v>-8.0891199497751531E-3</v>
      </c>
    </row>
    <row r="7729" spans="6:7" x14ac:dyDescent="0.35">
      <c r="F7729">
        <v>7726</v>
      </c>
      <c r="G7729">
        <f t="shared" ca="1" si="242"/>
        <v>4.0989422179339388E-2</v>
      </c>
    </row>
    <row r="7730" spans="6:7" x14ac:dyDescent="0.35">
      <c r="F7730">
        <v>7727</v>
      </c>
      <c r="G7730">
        <f t="shared" ca="1" si="242"/>
        <v>1.6813179961570657E-2</v>
      </c>
    </row>
    <row r="7731" spans="6:7" x14ac:dyDescent="0.35">
      <c r="F7731">
        <v>7728</v>
      </c>
      <c r="G7731">
        <f t="shared" ca="1" si="242"/>
        <v>-7.347898738436786E-3</v>
      </c>
    </row>
    <row r="7732" spans="6:7" x14ac:dyDescent="0.35">
      <c r="F7732">
        <v>7729</v>
      </c>
      <c r="G7732">
        <f t="shared" ca="1" si="242"/>
        <v>2.5619807216563269E-2</v>
      </c>
    </row>
    <row r="7733" spans="6:7" x14ac:dyDescent="0.35">
      <c r="F7733">
        <v>7730</v>
      </c>
      <c r="G7733">
        <f t="shared" ca="1" si="242"/>
        <v>8.7038838715670778E-4</v>
      </c>
    </row>
    <row r="7734" spans="6:7" x14ac:dyDescent="0.35">
      <c r="F7734">
        <v>7731</v>
      </c>
      <c r="G7734">
        <f t="shared" ca="1" si="242"/>
        <v>-7.6747785206763078E-3</v>
      </c>
    </row>
    <row r="7735" spans="6:7" x14ac:dyDescent="0.35">
      <c r="F7735">
        <v>7732</v>
      </c>
      <c r="G7735">
        <f t="shared" ca="1" si="242"/>
        <v>1.9244749611819724E-3</v>
      </c>
    </row>
    <row r="7736" spans="6:7" x14ac:dyDescent="0.35">
      <c r="F7736">
        <v>7733</v>
      </c>
      <c r="G7736">
        <f t="shared" ca="1" si="242"/>
        <v>2.6776350795419093E-2</v>
      </c>
    </row>
    <row r="7737" spans="6:7" x14ac:dyDescent="0.35">
      <c r="F7737">
        <v>7734</v>
      </c>
      <c r="G7737">
        <f t="shared" ca="1" si="242"/>
        <v>1.6732494132248792E-2</v>
      </c>
    </row>
    <row r="7738" spans="6:7" x14ac:dyDescent="0.35">
      <c r="F7738">
        <v>7735</v>
      </c>
      <c r="G7738">
        <f t="shared" ca="1" si="242"/>
        <v>1.1323424342922214E-2</v>
      </c>
    </row>
    <row r="7739" spans="6:7" x14ac:dyDescent="0.35">
      <c r="F7739">
        <v>7736</v>
      </c>
      <c r="G7739">
        <f t="shared" ca="1" si="242"/>
        <v>-4.399881426155576E-2</v>
      </c>
    </row>
    <row r="7740" spans="6:7" x14ac:dyDescent="0.35">
      <c r="F7740">
        <v>7737</v>
      </c>
      <c r="G7740">
        <f t="shared" ca="1" si="242"/>
        <v>1.7070547316455419E-2</v>
      </c>
    </row>
    <row r="7741" spans="6:7" x14ac:dyDescent="0.35">
      <c r="F7741">
        <v>7738</v>
      </c>
      <c r="G7741">
        <f t="shared" ca="1" si="242"/>
        <v>-2.3726617129575862E-2</v>
      </c>
    </row>
    <row r="7742" spans="6:7" x14ac:dyDescent="0.35">
      <c r="F7742">
        <v>7739</v>
      </c>
      <c r="G7742">
        <f t="shared" ca="1" si="242"/>
        <v>2.0941878864786954E-2</v>
      </c>
    </row>
    <row r="7743" spans="6:7" x14ac:dyDescent="0.35">
      <c r="F7743">
        <v>7740</v>
      </c>
      <c r="G7743">
        <f t="shared" ca="1" si="242"/>
        <v>4.3277501541075358E-3</v>
      </c>
    </row>
    <row r="7744" spans="6:7" x14ac:dyDescent="0.35">
      <c r="F7744">
        <v>7741</v>
      </c>
      <c r="G7744">
        <f t="shared" ca="1" si="242"/>
        <v>1.173117065443869E-2</v>
      </c>
    </row>
    <row r="7745" spans="6:7" x14ac:dyDescent="0.35">
      <c r="F7745">
        <v>7742</v>
      </c>
      <c r="G7745">
        <f t="shared" ca="1" si="242"/>
        <v>3.4336452059014401E-2</v>
      </c>
    </row>
    <row r="7746" spans="6:7" x14ac:dyDescent="0.35">
      <c r="F7746">
        <v>7743</v>
      </c>
      <c r="G7746">
        <f t="shared" ca="1" si="242"/>
        <v>-2.5850094331479105E-2</v>
      </c>
    </row>
    <row r="7747" spans="6:7" x14ac:dyDescent="0.35">
      <c r="F7747">
        <v>7744</v>
      </c>
      <c r="G7747">
        <f t="shared" ca="1" si="242"/>
        <v>-6.928077205586706E-3</v>
      </c>
    </row>
    <row r="7748" spans="6:7" x14ac:dyDescent="0.35">
      <c r="F7748">
        <v>7745</v>
      </c>
      <c r="G7748">
        <f t="shared" ca="1" si="242"/>
        <v>-4.6336725719536686E-3</v>
      </c>
    </row>
    <row r="7749" spans="6:7" x14ac:dyDescent="0.35">
      <c r="F7749">
        <v>7746</v>
      </c>
      <c r="G7749">
        <f t="shared" ref="G7749:G7812" ca="1" si="243">_xlfn.NORM.INV(RAND(),M$5,M$6)</f>
        <v>2.2963654530949004E-2</v>
      </c>
    </row>
    <row r="7750" spans="6:7" x14ac:dyDescent="0.35">
      <c r="F7750">
        <v>7747</v>
      </c>
      <c r="G7750">
        <f t="shared" ca="1" si="243"/>
        <v>7.6671360489262604E-4</v>
      </c>
    </row>
    <row r="7751" spans="6:7" x14ac:dyDescent="0.35">
      <c r="F7751">
        <v>7748</v>
      </c>
      <c r="G7751">
        <f t="shared" ca="1" si="243"/>
        <v>-2.8735107046499748E-3</v>
      </c>
    </row>
    <row r="7752" spans="6:7" x14ac:dyDescent="0.35">
      <c r="F7752">
        <v>7749</v>
      </c>
      <c r="G7752">
        <f t="shared" ca="1" si="243"/>
        <v>4.0496266761783438E-2</v>
      </c>
    </row>
    <row r="7753" spans="6:7" x14ac:dyDescent="0.35">
      <c r="F7753">
        <v>7750</v>
      </c>
      <c r="G7753">
        <f t="shared" ca="1" si="243"/>
        <v>-3.2130188051854636E-2</v>
      </c>
    </row>
    <row r="7754" spans="6:7" x14ac:dyDescent="0.35">
      <c r="F7754">
        <v>7751</v>
      </c>
      <c r="G7754">
        <f t="shared" ca="1" si="243"/>
        <v>-2.8619364515647328E-2</v>
      </c>
    </row>
    <row r="7755" spans="6:7" x14ac:dyDescent="0.35">
      <c r="F7755">
        <v>7752</v>
      </c>
      <c r="G7755">
        <f t="shared" ca="1" si="243"/>
        <v>-1.8599570855018194E-2</v>
      </c>
    </row>
    <row r="7756" spans="6:7" x14ac:dyDescent="0.35">
      <c r="F7756">
        <v>7753</v>
      </c>
      <c r="G7756">
        <f t="shared" ca="1" si="243"/>
        <v>7.4089197950105105E-3</v>
      </c>
    </row>
    <row r="7757" spans="6:7" x14ac:dyDescent="0.35">
      <c r="F7757">
        <v>7754</v>
      </c>
      <c r="G7757">
        <f t="shared" ca="1" si="243"/>
        <v>2.1358766570664794E-3</v>
      </c>
    </row>
    <row r="7758" spans="6:7" x14ac:dyDescent="0.35">
      <c r="F7758">
        <v>7755</v>
      </c>
      <c r="G7758">
        <f t="shared" ca="1" si="243"/>
        <v>-1.2112953520007057E-2</v>
      </c>
    </row>
    <row r="7759" spans="6:7" x14ac:dyDescent="0.35">
      <c r="F7759">
        <v>7756</v>
      </c>
      <c r="G7759">
        <f t="shared" ca="1" si="243"/>
        <v>-2.5990253296857911E-2</v>
      </c>
    </row>
    <row r="7760" spans="6:7" x14ac:dyDescent="0.35">
      <c r="F7760">
        <v>7757</v>
      </c>
      <c r="G7760">
        <f t="shared" ca="1" si="243"/>
        <v>-1.0028213190382152E-2</v>
      </c>
    </row>
    <row r="7761" spans="6:7" x14ac:dyDescent="0.35">
      <c r="F7761">
        <v>7758</v>
      </c>
      <c r="G7761">
        <f t="shared" ca="1" si="243"/>
        <v>-1.1109349233503213E-2</v>
      </c>
    </row>
    <row r="7762" spans="6:7" x14ac:dyDescent="0.35">
      <c r="F7762">
        <v>7759</v>
      </c>
      <c r="G7762">
        <f t="shared" ca="1" si="243"/>
        <v>-4.0688235266497681E-2</v>
      </c>
    </row>
    <row r="7763" spans="6:7" x14ac:dyDescent="0.35">
      <c r="F7763">
        <v>7760</v>
      </c>
      <c r="G7763">
        <f t="shared" ca="1" si="243"/>
        <v>-8.1019905575847213E-3</v>
      </c>
    </row>
    <row r="7764" spans="6:7" x14ac:dyDescent="0.35">
      <c r="F7764">
        <v>7761</v>
      </c>
      <c r="G7764">
        <f t="shared" ca="1" si="243"/>
        <v>3.4550559779069422E-2</v>
      </c>
    </row>
    <row r="7765" spans="6:7" x14ac:dyDescent="0.35">
      <c r="F7765">
        <v>7762</v>
      </c>
      <c r="G7765">
        <f t="shared" ca="1" si="243"/>
        <v>-3.1914895566855832E-2</v>
      </c>
    </row>
    <row r="7766" spans="6:7" x14ac:dyDescent="0.35">
      <c r="F7766">
        <v>7763</v>
      </c>
      <c r="G7766">
        <f t="shared" ca="1" si="243"/>
        <v>1.2015129729668918E-2</v>
      </c>
    </row>
    <row r="7767" spans="6:7" x14ac:dyDescent="0.35">
      <c r="F7767">
        <v>7764</v>
      </c>
      <c r="G7767">
        <f t="shared" ca="1" si="243"/>
        <v>1.4092258250396287E-2</v>
      </c>
    </row>
    <row r="7768" spans="6:7" x14ac:dyDescent="0.35">
      <c r="F7768">
        <v>7765</v>
      </c>
      <c r="G7768">
        <f t="shared" ca="1" si="243"/>
        <v>-3.3639650101559608E-2</v>
      </c>
    </row>
    <row r="7769" spans="6:7" x14ac:dyDescent="0.35">
      <c r="F7769">
        <v>7766</v>
      </c>
      <c r="G7769">
        <f t="shared" ca="1" si="243"/>
        <v>-2.4055635672484976E-2</v>
      </c>
    </row>
    <row r="7770" spans="6:7" x14ac:dyDescent="0.35">
      <c r="F7770">
        <v>7767</v>
      </c>
      <c r="G7770">
        <f t="shared" ca="1" si="243"/>
        <v>5.7342678055918115E-3</v>
      </c>
    </row>
    <row r="7771" spans="6:7" x14ac:dyDescent="0.35">
      <c r="F7771">
        <v>7768</v>
      </c>
      <c r="G7771">
        <f t="shared" ca="1" si="243"/>
        <v>-2.2471714909153943E-2</v>
      </c>
    </row>
    <row r="7772" spans="6:7" x14ac:dyDescent="0.35">
      <c r="F7772">
        <v>7769</v>
      </c>
      <c r="G7772">
        <f t="shared" ca="1" si="243"/>
        <v>-1.1046697059315725E-2</v>
      </c>
    </row>
    <row r="7773" spans="6:7" x14ac:dyDescent="0.35">
      <c r="F7773">
        <v>7770</v>
      </c>
      <c r="G7773">
        <f t="shared" ca="1" si="243"/>
        <v>-1.9684905903581091E-2</v>
      </c>
    </row>
    <row r="7774" spans="6:7" x14ac:dyDescent="0.35">
      <c r="F7774">
        <v>7771</v>
      </c>
      <c r="G7774">
        <f t="shared" ca="1" si="243"/>
        <v>1.0345665923336042E-2</v>
      </c>
    </row>
    <row r="7775" spans="6:7" x14ac:dyDescent="0.35">
      <c r="F7775">
        <v>7772</v>
      </c>
      <c r="G7775">
        <f t="shared" ca="1" si="243"/>
        <v>-2.5419942489434254E-2</v>
      </c>
    </row>
    <row r="7776" spans="6:7" x14ac:dyDescent="0.35">
      <c r="F7776">
        <v>7773</v>
      </c>
      <c r="G7776">
        <f t="shared" ca="1" si="243"/>
        <v>4.5003127275221419E-2</v>
      </c>
    </row>
    <row r="7777" spans="6:7" x14ac:dyDescent="0.35">
      <c r="F7777">
        <v>7774</v>
      </c>
      <c r="G7777">
        <f t="shared" ca="1" si="243"/>
        <v>-1.3942879562325525E-2</v>
      </c>
    </row>
    <row r="7778" spans="6:7" x14ac:dyDescent="0.35">
      <c r="F7778">
        <v>7775</v>
      </c>
      <c r="G7778">
        <f t="shared" ca="1" si="243"/>
        <v>2.541544758706285E-2</v>
      </c>
    </row>
    <row r="7779" spans="6:7" x14ac:dyDescent="0.35">
      <c r="F7779">
        <v>7776</v>
      </c>
      <c r="G7779">
        <f t="shared" ca="1" si="243"/>
        <v>-1.1558723851547157E-2</v>
      </c>
    </row>
    <row r="7780" spans="6:7" x14ac:dyDescent="0.35">
      <c r="F7780">
        <v>7777</v>
      </c>
      <c r="G7780">
        <f t="shared" ca="1" si="243"/>
        <v>3.0832572470676303E-2</v>
      </c>
    </row>
    <row r="7781" spans="6:7" x14ac:dyDescent="0.35">
      <c r="F7781">
        <v>7778</v>
      </c>
      <c r="G7781">
        <f t="shared" ca="1" si="243"/>
        <v>1.7716559223034913E-2</v>
      </c>
    </row>
    <row r="7782" spans="6:7" x14ac:dyDescent="0.35">
      <c r="F7782">
        <v>7779</v>
      </c>
      <c r="G7782">
        <f t="shared" ca="1" si="243"/>
        <v>2.0569395397445803E-2</v>
      </c>
    </row>
    <row r="7783" spans="6:7" x14ac:dyDescent="0.35">
      <c r="F7783">
        <v>7780</v>
      </c>
      <c r="G7783">
        <f t="shared" ca="1" si="243"/>
        <v>5.3309231279757494E-2</v>
      </c>
    </row>
    <row r="7784" spans="6:7" x14ac:dyDescent="0.35">
      <c r="F7784">
        <v>7781</v>
      </c>
      <c r="G7784">
        <f t="shared" ca="1" si="243"/>
        <v>1.9061182044696468E-2</v>
      </c>
    </row>
    <row r="7785" spans="6:7" x14ac:dyDescent="0.35">
      <c r="F7785">
        <v>7782</v>
      </c>
      <c r="G7785">
        <f t="shared" ca="1" si="243"/>
        <v>-4.5478008415909795E-3</v>
      </c>
    </row>
    <row r="7786" spans="6:7" x14ac:dyDescent="0.35">
      <c r="F7786">
        <v>7783</v>
      </c>
      <c r="G7786">
        <f t="shared" ca="1" si="243"/>
        <v>2.2854404478725169E-2</v>
      </c>
    </row>
    <row r="7787" spans="6:7" x14ac:dyDescent="0.35">
      <c r="F7787">
        <v>7784</v>
      </c>
      <c r="G7787">
        <f t="shared" ca="1" si="243"/>
        <v>2.5871908038810746E-3</v>
      </c>
    </row>
    <row r="7788" spans="6:7" x14ac:dyDescent="0.35">
      <c r="F7788">
        <v>7785</v>
      </c>
      <c r="G7788">
        <f t="shared" ca="1" si="243"/>
        <v>3.630487939847709E-2</v>
      </c>
    </row>
    <row r="7789" spans="6:7" x14ac:dyDescent="0.35">
      <c r="F7789">
        <v>7786</v>
      </c>
      <c r="G7789">
        <f t="shared" ca="1" si="243"/>
        <v>-1.5048612764794996E-2</v>
      </c>
    </row>
    <row r="7790" spans="6:7" x14ac:dyDescent="0.35">
      <c r="F7790">
        <v>7787</v>
      </c>
      <c r="G7790">
        <f t="shared" ca="1" si="243"/>
        <v>4.7314575858889603E-3</v>
      </c>
    </row>
    <row r="7791" spans="6:7" x14ac:dyDescent="0.35">
      <c r="F7791">
        <v>7788</v>
      </c>
      <c r="G7791">
        <f t="shared" ca="1" si="243"/>
        <v>2.4586047743870364E-2</v>
      </c>
    </row>
    <row r="7792" spans="6:7" x14ac:dyDescent="0.35">
      <c r="F7792">
        <v>7789</v>
      </c>
      <c r="G7792">
        <f t="shared" ca="1" si="243"/>
        <v>-7.8091580528302923E-3</v>
      </c>
    </row>
    <row r="7793" spans="6:7" x14ac:dyDescent="0.35">
      <c r="F7793">
        <v>7790</v>
      </c>
      <c r="G7793">
        <f t="shared" ca="1" si="243"/>
        <v>-1.8635925150994096E-3</v>
      </c>
    </row>
    <row r="7794" spans="6:7" x14ac:dyDescent="0.35">
      <c r="F7794">
        <v>7791</v>
      </c>
      <c r="G7794">
        <f t="shared" ca="1" si="243"/>
        <v>5.8959532631306141E-2</v>
      </c>
    </row>
    <row r="7795" spans="6:7" x14ac:dyDescent="0.35">
      <c r="F7795">
        <v>7792</v>
      </c>
      <c r="G7795">
        <f t="shared" ca="1" si="243"/>
        <v>8.7023444561737679E-3</v>
      </c>
    </row>
    <row r="7796" spans="6:7" x14ac:dyDescent="0.35">
      <c r="F7796">
        <v>7793</v>
      </c>
      <c r="G7796">
        <f t="shared" ca="1" si="243"/>
        <v>3.1967554285551758E-2</v>
      </c>
    </row>
    <row r="7797" spans="6:7" x14ac:dyDescent="0.35">
      <c r="F7797">
        <v>7794</v>
      </c>
      <c r="G7797">
        <f t="shared" ca="1" si="243"/>
        <v>2.8219068826575707E-2</v>
      </c>
    </row>
    <row r="7798" spans="6:7" x14ac:dyDescent="0.35">
      <c r="F7798">
        <v>7795</v>
      </c>
      <c r="G7798">
        <f t="shared" ca="1" si="243"/>
        <v>-5.0637149855023246E-2</v>
      </c>
    </row>
    <row r="7799" spans="6:7" x14ac:dyDescent="0.35">
      <c r="F7799">
        <v>7796</v>
      </c>
      <c r="G7799">
        <f t="shared" ca="1" si="243"/>
        <v>1.8577433034380496E-2</v>
      </c>
    </row>
    <row r="7800" spans="6:7" x14ac:dyDescent="0.35">
      <c r="F7800">
        <v>7797</v>
      </c>
      <c r="G7800">
        <f t="shared" ca="1" si="243"/>
        <v>-1.0301534206432933E-2</v>
      </c>
    </row>
    <row r="7801" spans="6:7" x14ac:dyDescent="0.35">
      <c r="F7801">
        <v>7798</v>
      </c>
      <c r="G7801">
        <f t="shared" ca="1" si="243"/>
        <v>-3.5079128094365933E-2</v>
      </c>
    </row>
    <row r="7802" spans="6:7" x14ac:dyDescent="0.35">
      <c r="F7802">
        <v>7799</v>
      </c>
      <c r="G7802">
        <f t="shared" ca="1" si="243"/>
        <v>-2.1223785273715573E-2</v>
      </c>
    </row>
    <row r="7803" spans="6:7" x14ac:dyDescent="0.35">
      <c r="F7803">
        <v>7800</v>
      </c>
      <c r="G7803">
        <f t="shared" ca="1" si="243"/>
        <v>-1.3714298111149379E-2</v>
      </c>
    </row>
    <row r="7804" spans="6:7" x14ac:dyDescent="0.35">
      <c r="F7804">
        <v>7801</v>
      </c>
      <c r="G7804">
        <f t="shared" ca="1" si="243"/>
        <v>-2.6833462747044581E-2</v>
      </c>
    </row>
    <row r="7805" spans="6:7" x14ac:dyDescent="0.35">
      <c r="F7805">
        <v>7802</v>
      </c>
      <c r="G7805">
        <f t="shared" ca="1" si="243"/>
        <v>-1.4391787330001944E-2</v>
      </c>
    </row>
    <row r="7806" spans="6:7" x14ac:dyDescent="0.35">
      <c r="F7806">
        <v>7803</v>
      </c>
      <c r="G7806">
        <f t="shared" ca="1" si="243"/>
        <v>6.1536717528537694E-4</v>
      </c>
    </row>
    <row r="7807" spans="6:7" x14ac:dyDescent="0.35">
      <c r="F7807">
        <v>7804</v>
      </c>
      <c r="G7807">
        <f t="shared" ca="1" si="243"/>
        <v>-7.5519955948483136E-3</v>
      </c>
    </row>
    <row r="7808" spans="6:7" x14ac:dyDescent="0.35">
      <c r="F7808">
        <v>7805</v>
      </c>
      <c r="G7808">
        <f t="shared" ca="1" si="243"/>
        <v>-7.3087532271213856E-4</v>
      </c>
    </row>
    <row r="7809" spans="6:7" x14ac:dyDescent="0.35">
      <c r="F7809">
        <v>7806</v>
      </c>
      <c r="G7809">
        <f t="shared" ca="1" si="243"/>
        <v>-2.3452776701245778E-2</v>
      </c>
    </row>
    <row r="7810" spans="6:7" x14ac:dyDescent="0.35">
      <c r="F7810">
        <v>7807</v>
      </c>
      <c r="G7810">
        <f t="shared" ca="1" si="243"/>
        <v>1.630765686890203E-2</v>
      </c>
    </row>
    <row r="7811" spans="6:7" x14ac:dyDescent="0.35">
      <c r="F7811">
        <v>7808</v>
      </c>
      <c r="G7811">
        <f t="shared" ca="1" si="243"/>
        <v>2.3502744408982583E-2</v>
      </c>
    </row>
    <row r="7812" spans="6:7" x14ac:dyDescent="0.35">
      <c r="F7812">
        <v>7809</v>
      </c>
      <c r="G7812">
        <f t="shared" ca="1" si="243"/>
        <v>1.5450236548819048E-3</v>
      </c>
    </row>
    <row r="7813" spans="6:7" x14ac:dyDescent="0.35">
      <c r="F7813">
        <v>7810</v>
      </c>
      <c r="G7813">
        <f t="shared" ref="G7813:G7876" ca="1" si="244">_xlfn.NORM.INV(RAND(),M$5,M$6)</f>
        <v>3.8579570343547802E-2</v>
      </c>
    </row>
    <row r="7814" spans="6:7" x14ac:dyDescent="0.35">
      <c r="F7814">
        <v>7811</v>
      </c>
      <c r="G7814">
        <f t="shared" ca="1" si="244"/>
        <v>7.99097870709819E-3</v>
      </c>
    </row>
    <row r="7815" spans="6:7" x14ac:dyDescent="0.35">
      <c r="F7815">
        <v>7812</v>
      </c>
      <c r="G7815">
        <f t="shared" ca="1" si="244"/>
        <v>4.1128834796300633E-2</v>
      </c>
    </row>
    <row r="7816" spans="6:7" x14ac:dyDescent="0.35">
      <c r="F7816">
        <v>7813</v>
      </c>
      <c r="G7816">
        <f t="shared" ca="1" si="244"/>
        <v>-1.5935461734140184E-2</v>
      </c>
    </row>
    <row r="7817" spans="6:7" x14ac:dyDescent="0.35">
      <c r="F7817">
        <v>7814</v>
      </c>
      <c r="G7817">
        <f t="shared" ca="1" si="244"/>
        <v>2.8620260390007736E-2</v>
      </c>
    </row>
    <row r="7818" spans="6:7" x14ac:dyDescent="0.35">
      <c r="F7818">
        <v>7815</v>
      </c>
      <c r="G7818">
        <f t="shared" ca="1" si="244"/>
        <v>6.6986042525659963E-3</v>
      </c>
    </row>
    <row r="7819" spans="6:7" x14ac:dyDescent="0.35">
      <c r="F7819">
        <v>7816</v>
      </c>
      <c r="G7819">
        <f t="shared" ca="1" si="244"/>
        <v>-1.2200785054411212E-2</v>
      </c>
    </row>
    <row r="7820" spans="6:7" x14ac:dyDescent="0.35">
      <c r="F7820">
        <v>7817</v>
      </c>
      <c r="G7820">
        <f t="shared" ca="1" si="244"/>
        <v>1.0407213297990565E-2</v>
      </c>
    </row>
    <row r="7821" spans="6:7" x14ac:dyDescent="0.35">
      <c r="F7821">
        <v>7818</v>
      </c>
      <c r="G7821">
        <f t="shared" ca="1" si="244"/>
        <v>2.9998796966954996E-2</v>
      </c>
    </row>
    <row r="7822" spans="6:7" x14ac:dyDescent="0.35">
      <c r="F7822">
        <v>7819</v>
      </c>
      <c r="G7822">
        <f t="shared" ca="1" si="244"/>
        <v>1.5522588322117468E-2</v>
      </c>
    </row>
    <row r="7823" spans="6:7" x14ac:dyDescent="0.35">
      <c r="F7823">
        <v>7820</v>
      </c>
      <c r="G7823">
        <f t="shared" ca="1" si="244"/>
        <v>-9.5457933037675219E-3</v>
      </c>
    </row>
    <row r="7824" spans="6:7" x14ac:dyDescent="0.35">
      <c r="F7824">
        <v>7821</v>
      </c>
      <c r="G7824">
        <f t="shared" ca="1" si="244"/>
        <v>-2.785587751939737E-3</v>
      </c>
    </row>
    <row r="7825" spans="6:7" x14ac:dyDescent="0.35">
      <c r="F7825">
        <v>7822</v>
      </c>
      <c r="G7825">
        <f t="shared" ca="1" si="244"/>
        <v>1.4677186514115377E-2</v>
      </c>
    </row>
    <row r="7826" spans="6:7" x14ac:dyDescent="0.35">
      <c r="F7826">
        <v>7823</v>
      </c>
      <c r="G7826">
        <f t="shared" ca="1" si="244"/>
        <v>-2.9271774670106852E-2</v>
      </c>
    </row>
    <row r="7827" spans="6:7" x14ac:dyDescent="0.35">
      <c r="F7827">
        <v>7824</v>
      </c>
      <c r="G7827">
        <f t="shared" ca="1" si="244"/>
        <v>2.3798014130551499E-2</v>
      </c>
    </row>
    <row r="7828" spans="6:7" x14ac:dyDescent="0.35">
      <c r="F7828">
        <v>7825</v>
      </c>
      <c r="G7828">
        <f t="shared" ca="1" si="244"/>
        <v>1.5685499658612614E-2</v>
      </c>
    </row>
    <row r="7829" spans="6:7" x14ac:dyDescent="0.35">
      <c r="F7829">
        <v>7826</v>
      </c>
      <c r="G7829">
        <f t="shared" ca="1" si="244"/>
        <v>-1.1767559797562423E-2</v>
      </c>
    </row>
    <row r="7830" spans="6:7" x14ac:dyDescent="0.35">
      <c r="F7830">
        <v>7827</v>
      </c>
      <c r="G7830">
        <f t="shared" ca="1" si="244"/>
        <v>-5.0153415284858406E-3</v>
      </c>
    </row>
    <row r="7831" spans="6:7" x14ac:dyDescent="0.35">
      <c r="F7831">
        <v>7828</v>
      </c>
      <c r="G7831">
        <f t="shared" ca="1" si="244"/>
        <v>4.5475992585796716E-2</v>
      </c>
    </row>
    <row r="7832" spans="6:7" x14ac:dyDescent="0.35">
      <c r="F7832">
        <v>7829</v>
      </c>
      <c r="G7832">
        <f t="shared" ca="1" si="244"/>
        <v>-2.3519306088174902E-2</v>
      </c>
    </row>
    <row r="7833" spans="6:7" x14ac:dyDescent="0.35">
      <c r="F7833">
        <v>7830</v>
      </c>
      <c r="G7833">
        <f t="shared" ca="1" si="244"/>
        <v>7.5331311337340006E-3</v>
      </c>
    </row>
    <row r="7834" spans="6:7" x14ac:dyDescent="0.35">
      <c r="F7834">
        <v>7831</v>
      </c>
      <c r="G7834">
        <f t="shared" ca="1" si="244"/>
        <v>6.7204739853276669E-3</v>
      </c>
    </row>
    <row r="7835" spans="6:7" x14ac:dyDescent="0.35">
      <c r="F7835">
        <v>7832</v>
      </c>
      <c r="G7835">
        <f t="shared" ca="1" si="244"/>
        <v>-1.0574273357703773E-2</v>
      </c>
    </row>
    <row r="7836" spans="6:7" x14ac:dyDescent="0.35">
      <c r="F7836">
        <v>7833</v>
      </c>
      <c r="G7836">
        <f t="shared" ca="1" si="244"/>
        <v>-1.6634683740158519E-2</v>
      </c>
    </row>
    <row r="7837" spans="6:7" x14ac:dyDescent="0.35">
      <c r="F7837">
        <v>7834</v>
      </c>
      <c r="G7837">
        <f t="shared" ca="1" si="244"/>
        <v>-3.2140758828599285E-2</v>
      </c>
    </row>
    <row r="7838" spans="6:7" x14ac:dyDescent="0.35">
      <c r="F7838">
        <v>7835</v>
      </c>
      <c r="G7838">
        <f t="shared" ca="1" si="244"/>
        <v>-2.7536006456299104E-3</v>
      </c>
    </row>
    <row r="7839" spans="6:7" x14ac:dyDescent="0.35">
      <c r="F7839">
        <v>7836</v>
      </c>
      <c r="G7839">
        <f t="shared" ca="1" si="244"/>
        <v>-2.2821138228273981E-2</v>
      </c>
    </row>
    <row r="7840" spans="6:7" x14ac:dyDescent="0.35">
      <c r="F7840">
        <v>7837</v>
      </c>
      <c r="G7840">
        <f t="shared" ca="1" si="244"/>
        <v>3.0142860437872069E-2</v>
      </c>
    </row>
    <row r="7841" spans="6:7" x14ac:dyDescent="0.35">
      <c r="F7841">
        <v>7838</v>
      </c>
      <c r="G7841">
        <f t="shared" ca="1" si="244"/>
        <v>1.5341013466033336E-2</v>
      </c>
    </row>
    <row r="7842" spans="6:7" x14ac:dyDescent="0.35">
      <c r="F7842">
        <v>7839</v>
      </c>
      <c r="G7842">
        <f t="shared" ca="1" si="244"/>
        <v>1.9052657812950954E-2</v>
      </c>
    </row>
    <row r="7843" spans="6:7" x14ac:dyDescent="0.35">
      <c r="F7843">
        <v>7840</v>
      </c>
      <c r="G7843">
        <f t="shared" ca="1" si="244"/>
        <v>-2.5160272446316599E-2</v>
      </c>
    </row>
    <row r="7844" spans="6:7" x14ac:dyDescent="0.35">
      <c r="F7844">
        <v>7841</v>
      </c>
      <c r="G7844">
        <f t="shared" ca="1" si="244"/>
        <v>-2.1261630143410492E-2</v>
      </c>
    </row>
    <row r="7845" spans="6:7" x14ac:dyDescent="0.35">
      <c r="F7845">
        <v>7842</v>
      </c>
      <c r="G7845">
        <f t="shared" ca="1" si="244"/>
        <v>2.2823267794278079E-2</v>
      </c>
    </row>
    <row r="7846" spans="6:7" x14ac:dyDescent="0.35">
      <c r="F7846">
        <v>7843</v>
      </c>
      <c r="G7846">
        <f t="shared" ca="1" si="244"/>
        <v>-1.4672044159828531E-2</v>
      </c>
    </row>
    <row r="7847" spans="6:7" x14ac:dyDescent="0.35">
      <c r="F7847">
        <v>7844</v>
      </c>
      <c r="G7847">
        <f t="shared" ca="1" si="244"/>
        <v>1.2636780409588365E-2</v>
      </c>
    </row>
    <row r="7848" spans="6:7" x14ac:dyDescent="0.35">
      <c r="F7848">
        <v>7845</v>
      </c>
      <c r="G7848">
        <f t="shared" ca="1" si="244"/>
        <v>-2.4408750986096746E-2</v>
      </c>
    </row>
    <row r="7849" spans="6:7" x14ac:dyDescent="0.35">
      <c r="F7849">
        <v>7846</v>
      </c>
      <c r="G7849">
        <f t="shared" ca="1" si="244"/>
        <v>-2.5969853621327999E-3</v>
      </c>
    </row>
    <row r="7850" spans="6:7" x14ac:dyDescent="0.35">
      <c r="F7850">
        <v>7847</v>
      </c>
      <c r="G7850">
        <f t="shared" ca="1" si="244"/>
        <v>3.3566750416568363E-2</v>
      </c>
    </row>
    <row r="7851" spans="6:7" x14ac:dyDescent="0.35">
      <c r="F7851">
        <v>7848</v>
      </c>
      <c r="G7851">
        <f t="shared" ca="1" si="244"/>
        <v>2.2308700108564644E-2</v>
      </c>
    </row>
    <row r="7852" spans="6:7" x14ac:dyDescent="0.35">
      <c r="F7852">
        <v>7849</v>
      </c>
      <c r="G7852">
        <f t="shared" ca="1" si="244"/>
        <v>5.959016103997683E-3</v>
      </c>
    </row>
    <row r="7853" spans="6:7" x14ac:dyDescent="0.35">
      <c r="F7853">
        <v>7850</v>
      </c>
      <c r="G7853">
        <f t="shared" ca="1" si="244"/>
        <v>-3.8782192873085312E-2</v>
      </c>
    </row>
    <row r="7854" spans="6:7" x14ac:dyDescent="0.35">
      <c r="F7854">
        <v>7851</v>
      </c>
      <c r="G7854">
        <f t="shared" ca="1" si="244"/>
        <v>-1.9292176337268031E-2</v>
      </c>
    </row>
    <row r="7855" spans="6:7" x14ac:dyDescent="0.35">
      <c r="F7855">
        <v>7852</v>
      </c>
      <c r="G7855">
        <f t="shared" ca="1" si="244"/>
        <v>-7.4137313307519916E-3</v>
      </c>
    </row>
    <row r="7856" spans="6:7" x14ac:dyDescent="0.35">
      <c r="F7856">
        <v>7853</v>
      </c>
      <c r="G7856">
        <f t="shared" ca="1" si="244"/>
        <v>2.6463511486246635E-2</v>
      </c>
    </row>
    <row r="7857" spans="6:7" x14ac:dyDescent="0.35">
      <c r="F7857">
        <v>7854</v>
      </c>
      <c r="G7857">
        <f t="shared" ca="1" si="244"/>
        <v>-1.9237996834178567E-2</v>
      </c>
    </row>
    <row r="7858" spans="6:7" x14ac:dyDescent="0.35">
      <c r="F7858">
        <v>7855</v>
      </c>
      <c r="G7858">
        <f t="shared" ca="1" si="244"/>
        <v>-1.8220284732710219E-2</v>
      </c>
    </row>
    <row r="7859" spans="6:7" x14ac:dyDescent="0.35">
      <c r="F7859">
        <v>7856</v>
      </c>
      <c r="G7859">
        <f t="shared" ca="1" si="244"/>
        <v>-1.843009346391011E-2</v>
      </c>
    </row>
    <row r="7860" spans="6:7" x14ac:dyDescent="0.35">
      <c r="F7860">
        <v>7857</v>
      </c>
      <c r="G7860">
        <f t="shared" ca="1" si="244"/>
        <v>3.6082821120195584E-2</v>
      </c>
    </row>
    <row r="7861" spans="6:7" x14ac:dyDescent="0.35">
      <c r="F7861">
        <v>7858</v>
      </c>
      <c r="G7861">
        <f t="shared" ca="1" si="244"/>
        <v>-1.1602576782501475E-2</v>
      </c>
    </row>
    <row r="7862" spans="6:7" x14ac:dyDescent="0.35">
      <c r="F7862">
        <v>7859</v>
      </c>
      <c r="G7862">
        <f t="shared" ca="1" si="244"/>
        <v>1.9618557542910885E-2</v>
      </c>
    </row>
    <row r="7863" spans="6:7" x14ac:dyDescent="0.35">
      <c r="F7863">
        <v>7860</v>
      </c>
      <c r="G7863">
        <f t="shared" ca="1" si="244"/>
        <v>-1.283000083773188E-2</v>
      </c>
    </row>
    <row r="7864" spans="6:7" x14ac:dyDescent="0.35">
      <c r="F7864">
        <v>7861</v>
      </c>
      <c r="G7864">
        <f t="shared" ca="1" si="244"/>
        <v>-4.0066013253670492E-2</v>
      </c>
    </row>
    <row r="7865" spans="6:7" x14ac:dyDescent="0.35">
      <c r="F7865">
        <v>7862</v>
      </c>
      <c r="G7865">
        <f t="shared" ca="1" si="244"/>
        <v>2.3069310630655167E-3</v>
      </c>
    </row>
    <row r="7866" spans="6:7" x14ac:dyDescent="0.35">
      <c r="F7866">
        <v>7863</v>
      </c>
      <c r="G7866">
        <f t="shared" ca="1" si="244"/>
        <v>-1.8813962737528896E-2</v>
      </c>
    </row>
    <row r="7867" spans="6:7" x14ac:dyDescent="0.35">
      <c r="F7867">
        <v>7864</v>
      </c>
      <c r="G7867">
        <f t="shared" ca="1" si="244"/>
        <v>-2.7910706257933322E-3</v>
      </c>
    </row>
    <row r="7868" spans="6:7" x14ac:dyDescent="0.35">
      <c r="F7868">
        <v>7865</v>
      </c>
      <c r="G7868">
        <f t="shared" ca="1" si="244"/>
        <v>-9.7526673006480945E-3</v>
      </c>
    </row>
    <row r="7869" spans="6:7" x14ac:dyDescent="0.35">
      <c r="F7869">
        <v>7866</v>
      </c>
      <c r="G7869">
        <f t="shared" ca="1" si="244"/>
        <v>-5.9656444526932024E-3</v>
      </c>
    </row>
    <row r="7870" spans="6:7" x14ac:dyDescent="0.35">
      <c r="F7870">
        <v>7867</v>
      </c>
      <c r="G7870">
        <f t="shared" ca="1" si="244"/>
        <v>8.8703620725026355E-3</v>
      </c>
    </row>
    <row r="7871" spans="6:7" x14ac:dyDescent="0.35">
      <c r="F7871">
        <v>7868</v>
      </c>
      <c r="G7871">
        <f t="shared" ca="1" si="244"/>
        <v>1.3084461397335283E-2</v>
      </c>
    </row>
    <row r="7872" spans="6:7" x14ac:dyDescent="0.35">
      <c r="F7872">
        <v>7869</v>
      </c>
      <c r="G7872">
        <f t="shared" ca="1" si="244"/>
        <v>5.3593817997586543E-2</v>
      </c>
    </row>
    <row r="7873" spans="6:7" x14ac:dyDescent="0.35">
      <c r="F7873">
        <v>7870</v>
      </c>
      <c r="G7873">
        <f t="shared" ca="1" si="244"/>
        <v>2.7307029782754805E-2</v>
      </c>
    </row>
    <row r="7874" spans="6:7" x14ac:dyDescent="0.35">
      <c r="F7874">
        <v>7871</v>
      </c>
      <c r="G7874">
        <f t="shared" ca="1" si="244"/>
        <v>2.2187574415977292E-2</v>
      </c>
    </row>
    <row r="7875" spans="6:7" x14ac:dyDescent="0.35">
      <c r="F7875">
        <v>7872</v>
      </c>
      <c r="G7875">
        <f t="shared" ca="1" si="244"/>
        <v>-2.3806034437919479E-2</v>
      </c>
    </row>
    <row r="7876" spans="6:7" x14ac:dyDescent="0.35">
      <c r="F7876">
        <v>7873</v>
      </c>
      <c r="G7876">
        <f t="shared" ca="1" si="244"/>
        <v>2.9808510284906942E-2</v>
      </c>
    </row>
    <row r="7877" spans="6:7" x14ac:dyDescent="0.35">
      <c r="F7877">
        <v>7874</v>
      </c>
      <c r="G7877">
        <f t="shared" ref="G7877:G7940" ca="1" si="245">_xlfn.NORM.INV(RAND(),M$5,M$6)</f>
        <v>6.3025349865776991E-3</v>
      </c>
    </row>
    <row r="7878" spans="6:7" x14ac:dyDescent="0.35">
      <c r="F7878">
        <v>7875</v>
      </c>
      <c r="G7878">
        <f t="shared" ca="1" si="245"/>
        <v>2.5455121688004338E-2</v>
      </c>
    </row>
    <row r="7879" spans="6:7" x14ac:dyDescent="0.35">
      <c r="F7879">
        <v>7876</v>
      </c>
      <c r="G7879">
        <f t="shared" ca="1" si="245"/>
        <v>-2.5026756875852596E-2</v>
      </c>
    </row>
    <row r="7880" spans="6:7" x14ac:dyDescent="0.35">
      <c r="F7880">
        <v>7877</v>
      </c>
      <c r="G7880">
        <f t="shared" ca="1" si="245"/>
        <v>-2.6905868189239984E-2</v>
      </c>
    </row>
    <row r="7881" spans="6:7" x14ac:dyDescent="0.35">
      <c r="F7881">
        <v>7878</v>
      </c>
      <c r="G7881">
        <f t="shared" ca="1" si="245"/>
        <v>-2.0045305604601328E-3</v>
      </c>
    </row>
    <row r="7882" spans="6:7" x14ac:dyDescent="0.35">
      <c r="F7882">
        <v>7879</v>
      </c>
      <c r="G7882">
        <f t="shared" ca="1" si="245"/>
        <v>-8.729749259045759E-3</v>
      </c>
    </row>
    <row r="7883" spans="6:7" x14ac:dyDescent="0.35">
      <c r="F7883">
        <v>7880</v>
      </c>
      <c r="G7883">
        <f t="shared" ca="1" si="245"/>
        <v>5.2250648598853776E-2</v>
      </c>
    </row>
    <row r="7884" spans="6:7" x14ac:dyDescent="0.35">
      <c r="F7884">
        <v>7881</v>
      </c>
      <c r="G7884">
        <f t="shared" ca="1" si="245"/>
        <v>-3.5565276941091857E-2</v>
      </c>
    </row>
    <row r="7885" spans="6:7" x14ac:dyDescent="0.35">
      <c r="F7885">
        <v>7882</v>
      </c>
      <c r="G7885">
        <f t="shared" ca="1" si="245"/>
        <v>1.7536378791964295E-2</v>
      </c>
    </row>
    <row r="7886" spans="6:7" x14ac:dyDescent="0.35">
      <c r="F7886">
        <v>7883</v>
      </c>
      <c r="G7886">
        <f t="shared" ca="1" si="245"/>
        <v>-2.2448090511329087E-2</v>
      </c>
    </row>
    <row r="7887" spans="6:7" x14ac:dyDescent="0.35">
      <c r="F7887">
        <v>7884</v>
      </c>
      <c r="G7887">
        <f t="shared" ca="1" si="245"/>
        <v>-5.7739636977327119E-3</v>
      </c>
    </row>
    <row r="7888" spans="6:7" x14ac:dyDescent="0.35">
      <c r="F7888">
        <v>7885</v>
      </c>
      <c r="G7888">
        <f t="shared" ca="1" si="245"/>
        <v>-2.5905613753511789E-2</v>
      </c>
    </row>
    <row r="7889" spans="6:7" x14ac:dyDescent="0.35">
      <c r="F7889">
        <v>7886</v>
      </c>
      <c r="G7889">
        <f t="shared" ca="1" si="245"/>
        <v>-4.0095972491637746E-4</v>
      </c>
    </row>
    <row r="7890" spans="6:7" x14ac:dyDescent="0.35">
      <c r="F7890">
        <v>7887</v>
      </c>
      <c r="G7890">
        <f t="shared" ca="1" si="245"/>
        <v>5.960722922994083E-3</v>
      </c>
    </row>
    <row r="7891" spans="6:7" x14ac:dyDescent="0.35">
      <c r="F7891">
        <v>7888</v>
      </c>
      <c r="G7891">
        <f t="shared" ca="1" si="245"/>
        <v>1.5164886777802725E-3</v>
      </c>
    </row>
    <row r="7892" spans="6:7" x14ac:dyDescent="0.35">
      <c r="F7892">
        <v>7889</v>
      </c>
      <c r="G7892">
        <f t="shared" ca="1" si="245"/>
        <v>2.4964812098456145E-2</v>
      </c>
    </row>
    <row r="7893" spans="6:7" x14ac:dyDescent="0.35">
      <c r="F7893">
        <v>7890</v>
      </c>
      <c r="G7893">
        <f t="shared" ca="1" si="245"/>
        <v>-2.7373972717397298E-2</v>
      </c>
    </row>
    <row r="7894" spans="6:7" x14ac:dyDescent="0.35">
      <c r="F7894">
        <v>7891</v>
      </c>
      <c r="G7894">
        <f t="shared" ca="1" si="245"/>
        <v>2.6772479556473217E-2</v>
      </c>
    </row>
    <row r="7895" spans="6:7" x14ac:dyDescent="0.35">
      <c r="F7895">
        <v>7892</v>
      </c>
      <c r="G7895">
        <f t="shared" ca="1" si="245"/>
        <v>-6.6709318748196106E-3</v>
      </c>
    </row>
    <row r="7896" spans="6:7" x14ac:dyDescent="0.35">
      <c r="F7896">
        <v>7893</v>
      </c>
      <c r="G7896">
        <f t="shared" ca="1" si="245"/>
        <v>3.1934876081372798E-2</v>
      </c>
    </row>
    <row r="7897" spans="6:7" x14ac:dyDescent="0.35">
      <c r="F7897">
        <v>7894</v>
      </c>
      <c r="G7897">
        <f t="shared" ca="1" si="245"/>
        <v>3.0350670813642259E-3</v>
      </c>
    </row>
    <row r="7898" spans="6:7" x14ac:dyDescent="0.35">
      <c r="F7898">
        <v>7895</v>
      </c>
      <c r="G7898">
        <f t="shared" ca="1" si="245"/>
        <v>-2.1939217723835766E-2</v>
      </c>
    </row>
    <row r="7899" spans="6:7" x14ac:dyDescent="0.35">
      <c r="F7899">
        <v>7896</v>
      </c>
      <c r="G7899">
        <f t="shared" ca="1" si="245"/>
        <v>7.0067787071431617E-3</v>
      </c>
    </row>
    <row r="7900" spans="6:7" x14ac:dyDescent="0.35">
      <c r="F7900">
        <v>7897</v>
      </c>
      <c r="G7900">
        <f t="shared" ca="1" si="245"/>
        <v>-2.3713664496374302E-2</v>
      </c>
    </row>
    <row r="7901" spans="6:7" x14ac:dyDescent="0.35">
      <c r="F7901">
        <v>7898</v>
      </c>
      <c r="G7901">
        <f t="shared" ca="1" si="245"/>
        <v>-1.0307842726897002E-2</v>
      </c>
    </row>
    <row r="7902" spans="6:7" x14ac:dyDescent="0.35">
      <c r="F7902">
        <v>7899</v>
      </c>
      <c r="G7902">
        <f t="shared" ca="1" si="245"/>
        <v>-2.5486045790703016E-2</v>
      </c>
    </row>
    <row r="7903" spans="6:7" x14ac:dyDescent="0.35">
      <c r="F7903">
        <v>7900</v>
      </c>
      <c r="G7903">
        <f t="shared" ca="1" si="245"/>
        <v>-3.54103767703655E-3</v>
      </c>
    </row>
    <row r="7904" spans="6:7" x14ac:dyDescent="0.35">
      <c r="F7904">
        <v>7901</v>
      </c>
      <c r="G7904">
        <f t="shared" ca="1" si="245"/>
        <v>-2.4017562814432052E-2</v>
      </c>
    </row>
    <row r="7905" spans="6:7" x14ac:dyDescent="0.35">
      <c r="F7905">
        <v>7902</v>
      </c>
      <c r="G7905">
        <f t="shared" ca="1" si="245"/>
        <v>2.9495029891949123E-3</v>
      </c>
    </row>
    <row r="7906" spans="6:7" x14ac:dyDescent="0.35">
      <c r="F7906">
        <v>7903</v>
      </c>
      <c r="G7906">
        <f t="shared" ca="1" si="245"/>
        <v>-6.1385322937582238E-3</v>
      </c>
    </row>
    <row r="7907" spans="6:7" x14ac:dyDescent="0.35">
      <c r="F7907">
        <v>7904</v>
      </c>
      <c r="G7907">
        <f t="shared" ca="1" si="245"/>
        <v>-2.5964685435139107E-2</v>
      </c>
    </row>
    <row r="7908" spans="6:7" x14ac:dyDescent="0.35">
      <c r="F7908">
        <v>7905</v>
      </c>
      <c r="G7908">
        <f t="shared" ca="1" si="245"/>
        <v>-8.8377378200873956E-3</v>
      </c>
    </row>
    <row r="7909" spans="6:7" x14ac:dyDescent="0.35">
      <c r="F7909">
        <v>7906</v>
      </c>
      <c r="G7909">
        <f t="shared" ca="1" si="245"/>
        <v>-2.5330103094255256E-2</v>
      </c>
    </row>
    <row r="7910" spans="6:7" x14ac:dyDescent="0.35">
      <c r="F7910">
        <v>7907</v>
      </c>
      <c r="G7910">
        <f t="shared" ca="1" si="245"/>
        <v>-1.246443232541816E-2</v>
      </c>
    </row>
    <row r="7911" spans="6:7" x14ac:dyDescent="0.35">
      <c r="F7911">
        <v>7908</v>
      </c>
      <c r="G7911">
        <f t="shared" ca="1" si="245"/>
        <v>1.1022538217739184E-2</v>
      </c>
    </row>
    <row r="7912" spans="6:7" x14ac:dyDescent="0.35">
      <c r="F7912">
        <v>7909</v>
      </c>
      <c r="G7912">
        <f t="shared" ca="1" si="245"/>
        <v>1.779294938575551E-2</v>
      </c>
    </row>
    <row r="7913" spans="6:7" x14ac:dyDescent="0.35">
      <c r="F7913">
        <v>7910</v>
      </c>
      <c r="G7913">
        <f t="shared" ca="1" si="245"/>
        <v>2.5087542283150403E-2</v>
      </c>
    </row>
    <row r="7914" spans="6:7" x14ac:dyDescent="0.35">
      <c r="F7914">
        <v>7911</v>
      </c>
      <c r="G7914">
        <f t="shared" ca="1" si="245"/>
        <v>1.0801514782278905E-2</v>
      </c>
    </row>
    <row r="7915" spans="6:7" x14ac:dyDescent="0.35">
      <c r="F7915">
        <v>7912</v>
      </c>
      <c r="G7915">
        <f t="shared" ca="1" si="245"/>
        <v>-2.8456247028561155E-3</v>
      </c>
    </row>
    <row r="7916" spans="6:7" x14ac:dyDescent="0.35">
      <c r="F7916">
        <v>7913</v>
      </c>
      <c r="G7916">
        <f t="shared" ca="1" si="245"/>
        <v>4.3012860732275712E-2</v>
      </c>
    </row>
    <row r="7917" spans="6:7" x14ac:dyDescent="0.35">
      <c r="F7917">
        <v>7914</v>
      </c>
      <c r="G7917">
        <f t="shared" ca="1" si="245"/>
        <v>-6.2048421444212123E-3</v>
      </c>
    </row>
    <row r="7918" spans="6:7" x14ac:dyDescent="0.35">
      <c r="F7918">
        <v>7915</v>
      </c>
      <c r="G7918">
        <f t="shared" ca="1" si="245"/>
        <v>-1.1553055288622356E-2</v>
      </c>
    </row>
    <row r="7919" spans="6:7" x14ac:dyDescent="0.35">
      <c r="F7919">
        <v>7916</v>
      </c>
      <c r="G7919">
        <f t="shared" ca="1" si="245"/>
        <v>3.877501996707531E-3</v>
      </c>
    </row>
    <row r="7920" spans="6:7" x14ac:dyDescent="0.35">
      <c r="F7920">
        <v>7917</v>
      </c>
      <c r="G7920">
        <f t="shared" ca="1" si="245"/>
        <v>2.8232091761254255E-2</v>
      </c>
    </row>
    <row r="7921" spans="6:7" x14ac:dyDescent="0.35">
      <c r="F7921">
        <v>7918</v>
      </c>
      <c r="G7921">
        <f t="shared" ca="1" si="245"/>
        <v>-1.6548080603505616E-3</v>
      </c>
    </row>
    <row r="7922" spans="6:7" x14ac:dyDescent="0.35">
      <c r="F7922">
        <v>7919</v>
      </c>
      <c r="G7922">
        <f t="shared" ca="1" si="245"/>
        <v>-6.5201951033379635E-3</v>
      </c>
    </row>
    <row r="7923" spans="6:7" x14ac:dyDescent="0.35">
      <c r="F7923">
        <v>7920</v>
      </c>
      <c r="G7923">
        <f t="shared" ca="1" si="245"/>
        <v>5.4467224616111653E-3</v>
      </c>
    </row>
    <row r="7924" spans="6:7" x14ac:dyDescent="0.35">
      <c r="F7924">
        <v>7921</v>
      </c>
      <c r="G7924">
        <f t="shared" ca="1" si="245"/>
        <v>-1.2440185793935778E-2</v>
      </c>
    </row>
    <row r="7925" spans="6:7" x14ac:dyDescent="0.35">
      <c r="F7925">
        <v>7922</v>
      </c>
      <c r="G7925">
        <f t="shared" ca="1" si="245"/>
        <v>1.049200511754057E-2</v>
      </c>
    </row>
    <row r="7926" spans="6:7" x14ac:dyDescent="0.35">
      <c r="F7926">
        <v>7923</v>
      </c>
      <c r="G7926">
        <f t="shared" ca="1" si="245"/>
        <v>-1.9236657987926321E-2</v>
      </c>
    </row>
    <row r="7927" spans="6:7" x14ac:dyDescent="0.35">
      <c r="F7927">
        <v>7924</v>
      </c>
      <c r="G7927">
        <f t="shared" ca="1" si="245"/>
        <v>-1.1887814656289701E-2</v>
      </c>
    </row>
    <row r="7928" spans="6:7" x14ac:dyDescent="0.35">
      <c r="F7928">
        <v>7925</v>
      </c>
      <c r="G7928">
        <f t="shared" ca="1" si="245"/>
        <v>-2.1898496575047853E-2</v>
      </c>
    </row>
    <row r="7929" spans="6:7" x14ac:dyDescent="0.35">
      <c r="F7929">
        <v>7926</v>
      </c>
      <c r="G7929">
        <f t="shared" ca="1" si="245"/>
        <v>3.1095360534980493E-2</v>
      </c>
    </row>
    <row r="7930" spans="6:7" x14ac:dyDescent="0.35">
      <c r="F7930">
        <v>7927</v>
      </c>
      <c r="G7930">
        <f t="shared" ca="1" si="245"/>
        <v>-2.6573878030972361E-3</v>
      </c>
    </row>
    <row r="7931" spans="6:7" x14ac:dyDescent="0.35">
      <c r="F7931">
        <v>7928</v>
      </c>
      <c r="G7931">
        <f t="shared" ca="1" si="245"/>
        <v>-1.238243900488462E-3</v>
      </c>
    </row>
    <row r="7932" spans="6:7" x14ac:dyDescent="0.35">
      <c r="F7932">
        <v>7929</v>
      </c>
      <c r="G7932">
        <f t="shared" ca="1" si="245"/>
        <v>-3.7693284127249239E-3</v>
      </c>
    </row>
    <row r="7933" spans="6:7" x14ac:dyDescent="0.35">
      <c r="F7933">
        <v>7930</v>
      </c>
      <c r="G7933">
        <f t="shared" ca="1" si="245"/>
        <v>1.6359157243803629E-2</v>
      </c>
    </row>
    <row r="7934" spans="6:7" x14ac:dyDescent="0.35">
      <c r="F7934">
        <v>7931</v>
      </c>
      <c r="G7934">
        <f t="shared" ca="1" si="245"/>
        <v>1.6909626397290232E-2</v>
      </c>
    </row>
    <row r="7935" spans="6:7" x14ac:dyDescent="0.35">
      <c r="F7935">
        <v>7932</v>
      </c>
      <c r="G7935">
        <f t="shared" ca="1" si="245"/>
        <v>-9.4255938273620846E-3</v>
      </c>
    </row>
    <row r="7936" spans="6:7" x14ac:dyDescent="0.35">
      <c r="F7936">
        <v>7933</v>
      </c>
      <c r="G7936">
        <f t="shared" ca="1" si="245"/>
        <v>-7.1243893815007998E-3</v>
      </c>
    </row>
    <row r="7937" spans="6:7" x14ac:dyDescent="0.35">
      <c r="F7937">
        <v>7934</v>
      </c>
      <c r="G7937">
        <f t="shared" ca="1" si="245"/>
        <v>1.8294094052638869E-2</v>
      </c>
    </row>
    <row r="7938" spans="6:7" x14ac:dyDescent="0.35">
      <c r="F7938">
        <v>7935</v>
      </c>
      <c r="G7938">
        <f t="shared" ca="1" si="245"/>
        <v>3.6638489757799521E-2</v>
      </c>
    </row>
    <row r="7939" spans="6:7" x14ac:dyDescent="0.35">
      <c r="F7939">
        <v>7936</v>
      </c>
      <c r="G7939">
        <f t="shared" ca="1" si="245"/>
        <v>-1.1200899176847769E-2</v>
      </c>
    </row>
    <row r="7940" spans="6:7" x14ac:dyDescent="0.35">
      <c r="F7940">
        <v>7937</v>
      </c>
      <c r="G7940">
        <f t="shared" ca="1" si="245"/>
        <v>-4.3903212301048017E-4</v>
      </c>
    </row>
    <row r="7941" spans="6:7" x14ac:dyDescent="0.35">
      <c r="F7941">
        <v>7938</v>
      </c>
      <c r="G7941">
        <f t="shared" ref="G7941:G8004" ca="1" si="246">_xlfn.NORM.INV(RAND(),M$5,M$6)</f>
        <v>3.9338140622946044E-4</v>
      </c>
    </row>
    <row r="7942" spans="6:7" x14ac:dyDescent="0.35">
      <c r="F7942">
        <v>7939</v>
      </c>
      <c r="G7942">
        <f t="shared" ca="1" si="246"/>
        <v>-2.2615967593841185E-2</v>
      </c>
    </row>
    <row r="7943" spans="6:7" x14ac:dyDescent="0.35">
      <c r="F7943">
        <v>7940</v>
      </c>
      <c r="G7943">
        <f t="shared" ca="1" si="246"/>
        <v>2.7346947325581218E-2</v>
      </c>
    </row>
    <row r="7944" spans="6:7" x14ac:dyDescent="0.35">
      <c r="F7944">
        <v>7941</v>
      </c>
      <c r="G7944">
        <f t="shared" ca="1" si="246"/>
        <v>-3.3772082019955499E-4</v>
      </c>
    </row>
    <row r="7945" spans="6:7" x14ac:dyDescent="0.35">
      <c r="F7945">
        <v>7942</v>
      </c>
      <c r="G7945">
        <f t="shared" ca="1" si="246"/>
        <v>-2.1531376282417459E-2</v>
      </c>
    </row>
    <row r="7946" spans="6:7" x14ac:dyDescent="0.35">
      <c r="F7946">
        <v>7943</v>
      </c>
      <c r="G7946">
        <f t="shared" ca="1" si="246"/>
        <v>-8.0647504805478071E-3</v>
      </c>
    </row>
    <row r="7947" spans="6:7" x14ac:dyDescent="0.35">
      <c r="F7947">
        <v>7944</v>
      </c>
      <c r="G7947">
        <f t="shared" ca="1" si="246"/>
        <v>2.0272899661719131E-2</v>
      </c>
    </row>
    <row r="7948" spans="6:7" x14ac:dyDescent="0.35">
      <c r="F7948">
        <v>7945</v>
      </c>
      <c r="G7948">
        <f t="shared" ca="1" si="246"/>
        <v>3.6253331524504356E-2</v>
      </c>
    </row>
    <row r="7949" spans="6:7" x14ac:dyDescent="0.35">
      <c r="F7949">
        <v>7946</v>
      </c>
      <c r="G7949">
        <f t="shared" ca="1" si="246"/>
        <v>-2.2665723682168366E-2</v>
      </c>
    </row>
    <row r="7950" spans="6:7" x14ac:dyDescent="0.35">
      <c r="F7950">
        <v>7947</v>
      </c>
      <c r="G7950">
        <f t="shared" ca="1" si="246"/>
        <v>-4.0630333760683215E-2</v>
      </c>
    </row>
    <row r="7951" spans="6:7" x14ac:dyDescent="0.35">
      <c r="F7951">
        <v>7948</v>
      </c>
      <c r="G7951">
        <f t="shared" ca="1" si="246"/>
        <v>2.5724504084424647E-3</v>
      </c>
    </row>
    <row r="7952" spans="6:7" x14ac:dyDescent="0.35">
      <c r="F7952">
        <v>7949</v>
      </c>
      <c r="G7952">
        <f t="shared" ca="1" si="246"/>
        <v>8.2960711299746512E-3</v>
      </c>
    </row>
    <row r="7953" spans="6:7" x14ac:dyDescent="0.35">
      <c r="F7953">
        <v>7950</v>
      </c>
      <c r="G7953">
        <f t="shared" ca="1" si="246"/>
        <v>4.9516191496191402E-2</v>
      </c>
    </row>
    <row r="7954" spans="6:7" x14ac:dyDescent="0.35">
      <c r="F7954">
        <v>7951</v>
      </c>
      <c r="G7954">
        <f t="shared" ca="1" si="246"/>
        <v>2.5324304391874896E-2</v>
      </c>
    </row>
    <row r="7955" spans="6:7" x14ac:dyDescent="0.35">
      <c r="F7955">
        <v>7952</v>
      </c>
      <c r="G7955">
        <f t="shared" ca="1" si="246"/>
        <v>1.3059050374776868E-2</v>
      </c>
    </row>
    <row r="7956" spans="6:7" x14ac:dyDescent="0.35">
      <c r="F7956">
        <v>7953</v>
      </c>
      <c r="G7956">
        <f t="shared" ca="1" si="246"/>
        <v>-1.7210147379300818E-2</v>
      </c>
    </row>
    <row r="7957" spans="6:7" x14ac:dyDescent="0.35">
      <c r="F7957">
        <v>7954</v>
      </c>
      <c r="G7957">
        <f t="shared" ca="1" si="246"/>
        <v>-3.1697115084865002E-2</v>
      </c>
    </row>
    <row r="7958" spans="6:7" x14ac:dyDescent="0.35">
      <c r="F7958">
        <v>7955</v>
      </c>
      <c r="G7958">
        <f t="shared" ca="1" si="246"/>
        <v>4.9947704143095746E-2</v>
      </c>
    </row>
    <row r="7959" spans="6:7" x14ac:dyDescent="0.35">
      <c r="F7959">
        <v>7956</v>
      </c>
      <c r="G7959">
        <f t="shared" ca="1" si="246"/>
        <v>2.2177473295262477E-2</v>
      </c>
    </row>
    <row r="7960" spans="6:7" x14ac:dyDescent="0.35">
      <c r="F7960">
        <v>7957</v>
      </c>
      <c r="G7960">
        <f t="shared" ca="1" si="246"/>
        <v>-9.2367073830379696E-3</v>
      </c>
    </row>
    <row r="7961" spans="6:7" x14ac:dyDescent="0.35">
      <c r="F7961">
        <v>7958</v>
      </c>
      <c r="G7961">
        <f t="shared" ca="1" si="246"/>
        <v>2.0093284769816561E-2</v>
      </c>
    </row>
    <row r="7962" spans="6:7" x14ac:dyDescent="0.35">
      <c r="F7962">
        <v>7959</v>
      </c>
      <c r="G7962">
        <f t="shared" ca="1" si="246"/>
        <v>2.5980925251420796E-2</v>
      </c>
    </row>
    <row r="7963" spans="6:7" x14ac:dyDescent="0.35">
      <c r="F7963">
        <v>7960</v>
      </c>
      <c r="G7963">
        <f t="shared" ca="1" si="246"/>
        <v>1.6558942226360823E-2</v>
      </c>
    </row>
    <row r="7964" spans="6:7" x14ac:dyDescent="0.35">
      <c r="F7964">
        <v>7961</v>
      </c>
      <c r="G7964">
        <f t="shared" ca="1" si="246"/>
        <v>2.5118055088026704E-2</v>
      </c>
    </row>
    <row r="7965" spans="6:7" x14ac:dyDescent="0.35">
      <c r="F7965">
        <v>7962</v>
      </c>
      <c r="G7965">
        <f t="shared" ca="1" si="246"/>
        <v>-4.9735306111602692E-2</v>
      </c>
    </row>
    <row r="7966" spans="6:7" x14ac:dyDescent="0.35">
      <c r="F7966">
        <v>7963</v>
      </c>
      <c r="G7966">
        <f t="shared" ca="1" si="246"/>
        <v>2.4332744631973876E-4</v>
      </c>
    </row>
    <row r="7967" spans="6:7" x14ac:dyDescent="0.35">
      <c r="F7967">
        <v>7964</v>
      </c>
      <c r="G7967">
        <f t="shared" ca="1" si="246"/>
        <v>-5.6448274195849508E-3</v>
      </c>
    </row>
    <row r="7968" spans="6:7" x14ac:dyDescent="0.35">
      <c r="F7968">
        <v>7965</v>
      </c>
      <c r="G7968">
        <f t="shared" ca="1" si="246"/>
        <v>-3.7461611500606673E-2</v>
      </c>
    </row>
    <row r="7969" spans="6:7" x14ac:dyDescent="0.35">
      <c r="F7969">
        <v>7966</v>
      </c>
      <c r="G7969">
        <f t="shared" ca="1" si="246"/>
        <v>3.692291564540795E-2</v>
      </c>
    </row>
    <row r="7970" spans="6:7" x14ac:dyDescent="0.35">
      <c r="F7970">
        <v>7967</v>
      </c>
      <c r="G7970">
        <f t="shared" ca="1" si="246"/>
        <v>-2.0328655608822674E-2</v>
      </c>
    </row>
    <row r="7971" spans="6:7" x14ac:dyDescent="0.35">
      <c r="F7971">
        <v>7968</v>
      </c>
      <c r="G7971">
        <f t="shared" ca="1" si="246"/>
        <v>2.0542499844717406E-2</v>
      </c>
    </row>
    <row r="7972" spans="6:7" x14ac:dyDescent="0.35">
      <c r="F7972">
        <v>7969</v>
      </c>
      <c r="G7972">
        <f t="shared" ca="1" si="246"/>
        <v>-1.8743519528937092E-2</v>
      </c>
    </row>
    <row r="7973" spans="6:7" x14ac:dyDescent="0.35">
      <c r="F7973">
        <v>7970</v>
      </c>
      <c r="G7973">
        <f t="shared" ca="1" si="246"/>
        <v>-1.0349216566081626E-2</v>
      </c>
    </row>
    <row r="7974" spans="6:7" x14ac:dyDescent="0.35">
      <c r="F7974">
        <v>7971</v>
      </c>
      <c r="G7974">
        <f t="shared" ca="1" si="246"/>
        <v>-7.4888320735952971E-4</v>
      </c>
    </row>
    <row r="7975" spans="6:7" x14ac:dyDescent="0.35">
      <c r="F7975">
        <v>7972</v>
      </c>
      <c r="G7975">
        <f t="shared" ca="1" si="246"/>
        <v>-1.9584419466908254E-2</v>
      </c>
    </row>
    <row r="7976" spans="6:7" x14ac:dyDescent="0.35">
      <c r="F7976">
        <v>7973</v>
      </c>
      <c r="G7976">
        <f t="shared" ca="1" si="246"/>
        <v>-6.1790842369029448E-3</v>
      </c>
    </row>
    <row r="7977" spans="6:7" x14ac:dyDescent="0.35">
      <c r="F7977">
        <v>7974</v>
      </c>
      <c r="G7977">
        <f t="shared" ca="1" si="246"/>
        <v>1.3714288042704383E-2</v>
      </c>
    </row>
    <row r="7978" spans="6:7" x14ac:dyDescent="0.35">
      <c r="F7978">
        <v>7975</v>
      </c>
      <c r="G7978">
        <f t="shared" ca="1" si="246"/>
        <v>-9.4340520324205299E-3</v>
      </c>
    </row>
    <row r="7979" spans="6:7" x14ac:dyDescent="0.35">
      <c r="F7979">
        <v>7976</v>
      </c>
      <c r="G7979">
        <f t="shared" ca="1" si="246"/>
        <v>-3.1891871598641611E-2</v>
      </c>
    </row>
    <row r="7980" spans="6:7" x14ac:dyDescent="0.35">
      <c r="F7980">
        <v>7977</v>
      </c>
      <c r="G7980">
        <f t="shared" ca="1" si="246"/>
        <v>2.850272034463015E-3</v>
      </c>
    </row>
    <row r="7981" spans="6:7" x14ac:dyDescent="0.35">
      <c r="F7981">
        <v>7978</v>
      </c>
      <c r="G7981">
        <f t="shared" ca="1" si="246"/>
        <v>1.3921860618929752E-2</v>
      </c>
    </row>
    <row r="7982" spans="6:7" x14ac:dyDescent="0.35">
      <c r="F7982">
        <v>7979</v>
      </c>
      <c r="G7982">
        <f t="shared" ca="1" si="246"/>
        <v>-1.5578911663555928E-2</v>
      </c>
    </row>
    <row r="7983" spans="6:7" x14ac:dyDescent="0.35">
      <c r="F7983">
        <v>7980</v>
      </c>
      <c r="G7983">
        <f t="shared" ca="1" si="246"/>
        <v>3.1727648617994472E-2</v>
      </c>
    </row>
    <row r="7984" spans="6:7" x14ac:dyDescent="0.35">
      <c r="F7984">
        <v>7981</v>
      </c>
      <c r="G7984">
        <f t="shared" ca="1" si="246"/>
        <v>-1.6602430727546403E-2</v>
      </c>
    </row>
    <row r="7985" spans="6:7" x14ac:dyDescent="0.35">
      <c r="F7985">
        <v>7982</v>
      </c>
      <c r="G7985">
        <f t="shared" ca="1" si="246"/>
        <v>3.9589267362670891E-2</v>
      </c>
    </row>
    <row r="7986" spans="6:7" x14ac:dyDescent="0.35">
      <c r="F7986">
        <v>7983</v>
      </c>
      <c r="G7986">
        <f t="shared" ca="1" si="246"/>
        <v>-9.1703849575079863E-3</v>
      </c>
    </row>
    <row r="7987" spans="6:7" x14ac:dyDescent="0.35">
      <c r="F7987">
        <v>7984</v>
      </c>
      <c r="G7987">
        <f t="shared" ca="1" si="246"/>
        <v>-2.1721539826813449E-2</v>
      </c>
    </row>
    <row r="7988" spans="6:7" x14ac:dyDescent="0.35">
      <c r="F7988">
        <v>7985</v>
      </c>
      <c r="G7988">
        <f t="shared" ca="1" si="246"/>
        <v>4.0765387878026381E-2</v>
      </c>
    </row>
    <row r="7989" spans="6:7" x14ac:dyDescent="0.35">
      <c r="F7989">
        <v>7986</v>
      </c>
      <c r="G7989">
        <f t="shared" ca="1" si="246"/>
        <v>1.8449618282608982E-2</v>
      </c>
    </row>
    <row r="7990" spans="6:7" x14ac:dyDescent="0.35">
      <c r="F7990">
        <v>7987</v>
      </c>
      <c r="G7990">
        <f t="shared" ca="1" si="246"/>
        <v>-2.2877912034799417E-2</v>
      </c>
    </row>
    <row r="7991" spans="6:7" x14ac:dyDescent="0.35">
      <c r="F7991">
        <v>7988</v>
      </c>
      <c r="G7991">
        <f t="shared" ca="1" si="246"/>
        <v>4.2745943105270395E-3</v>
      </c>
    </row>
    <row r="7992" spans="6:7" x14ac:dyDescent="0.35">
      <c r="F7992">
        <v>7989</v>
      </c>
      <c r="G7992">
        <f t="shared" ca="1" si="246"/>
        <v>7.3503286270587978E-3</v>
      </c>
    </row>
    <row r="7993" spans="6:7" x14ac:dyDescent="0.35">
      <c r="F7993">
        <v>7990</v>
      </c>
      <c r="G7993">
        <f t="shared" ca="1" si="246"/>
        <v>-1.4772739527226884E-2</v>
      </c>
    </row>
    <row r="7994" spans="6:7" x14ac:dyDescent="0.35">
      <c r="F7994">
        <v>7991</v>
      </c>
      <c r="G7994">
        <f t="shared" ca="1" si="246"/>
        <v>-1.6628103038803303E-2</v>
      </c>
    </row>
    <row r="7995" spans="6:7" x14ac:dyDescent="0.35">
      <c r="F7995">
        <v>7992</v>
      </c>
      <c r="G7995">
        <f t="shared" ca="1" si="246"/>
        <v>-1.3360163152902862E-2</v>
      </c>
    </row>
    <row r="7996" spans="6:7" x14ac:dyDescent="0.35">
      <c r="F7996">
        <v>7993</v>
      </c>
      <c r="G7996">
        <f t="shared" ca="1" si="246"/>
        <v>-4.1268625485291919E-3</v>
      </c>
    </row>
    <row r="7997" spans="6:7" x14ac:dyDescent="0.35">
      <c r="F7997">
        <v>7994</v>
      </c>
      <c r="G7997">
        <f t="shared" ca="1" si="246"/>
        <v>1.5738793901009178E-2</v>
      </c>
    </row>
    <row r="7998" spans="6:7" x14ac:dyDescent="0.35">
      <c r="F7998">
        <v>7995</v>
      </c>
      <c r="G7998">
        <f t="shared" ca="1" si="246"/>
        <v>3.4012923930195227E-2</v>
      </c>
    </row>
    <row r="7999" spans="6:7" x14ac:dyDescent="0.35">
      <c r="F7999">
        <v>7996</v>
      </c>
      <c r="G7999">
        <f t="shared" ca="1" si="246"/>
        <v>1.471582601769651E-2</v>
      </c>
    </row>
    <row r="8000" spans="6:7" x14ac:dyDescent="0.35">
      <c r="F8000">
        <v>7997</v>
      </c>
      <c r="G8000">
        <f t="shared" ca="1" si="246"/>
        <v>1.2179176810272394E-2</v>
      </c>
    </row>
    <row r="8001" spans="6:7" x14ac:dyDescent="0.35">
      <c r="F8001">
        <v>7998</v>
      </c>
      <c r="G8001">
        <f t="shared" ca="1" si="246"/>
        <v>-1.7701854725365965E-2</v>
      </c>
    </row>
    <row r="8002" spans="6:7" x14ac:dyDescent="0.35">
      <c r="F8002">
        <v>7999</v>
      </c>
      <c r="G8002">
        <f t="shared" ca="1" si="246"/>
        <v>1.746332110360025E-2</v>
      </c>
    </row>
    <row r="8003" spans="6:7" x14ac:dyDescent="0.35">
      <c r="F8003">
        <v>8000</v>
      </c>
      <c r="G8003">
        <f t="shared" ca="1" si="246"/>
        <v>1.0093992796318004E-2</v>
      </c>
    </row>
    <row r="8004" spans="6:7" x14ac:dyDescent="0.35">
      <c r="F8004">
        <v>8001</v>
      </c>
      <c r="G8004">
        <f t="shared" ca="1" si="246"/>
        <v>3.2380770528959234E-2</v>
      </c>
    </row>
    <row r="8005" spans="6:7" x14ac:dyDescent="0.35">
      <c r="F8005">
        <v>8002</v>
      </c>
      <c r="G8005">
        <f t="shared" ref="G8005:G8068" ca="1" si="247">_xlfn.NORM.INV(RAND(),M$5,M$6)</f>
        <v>5.4195667365636933E-2</v>
      </c>
    </row>
    <row r="8006" spans="6:7" x14ac:dyDescent="0.35">
      <c r="F8006">
        <v>8003</v>
      </c>
      <c r="G8006">
        <f t="shared" ca="1" si="247"/>
        <v>3.8379773758566292E-2</v>
      </c>
    </row>
    <row r="8007" spans="6:7" x14ac:dyDescent="0.35">
      <c r="F8007">
        <v>8004</v>
      </c>
      <c r="G8007">
        <f t="shared" ca="1" si="247"/>
        <v>-4.2082974186143129E-4</v>
      </c>
    </row>
    <row r="8008" spans="6:7" x14ac:dyDescent="0.35">
      <c r="F8008">
        <v>8005</v>
      </c>
      <c r="G8008">
        <f t="shared" ca="1" si="247"/>
        <v>-1.0861443186242183E-2</v>
      </c>
    </row>
    <row r="8009" spans="6:7" x14ac:dyDescent="0.35">
      <c r="F8009">
        <v>8006</v>
      </c>
      <c r="G8009">
        <f t="shared" ca="1" si="247"/>
        <v>3.2350803245042394E-3</v>
      </c>
    </row>
    <row r="8010" spans="6:7" x14ac:dyDescent="0.35">
      <c r="F8010">
        <v>8007</v>
      </c>
      <c r="G8010">
        <f t="shared" ca="1" si="247"/>
        <v>-1.9742491303157028E-2</v>
      </c>
    </row>
    <row r="8011" spans="6:7" x14ac:dyDescent="0.35">
      <c r="F8011">
        <v>8008</v>
      </c>
      <c r="G8011">
        <f t="shared" ca="1" si="247"/>
        <v>3.0868689595954017E-2</v>
      </c>
    </row>
    <row r="8012" spans="6:7" x14ac:dyDescent="0.35">
      <c r="F8012">
        <v>8009</v>
      </c>
      <c r="G8012">
        <f t="shared" ca="1" si="247"/>
        <v>-2.4177852588786714E-2</v>
      </c>
    </row>
    <row r="8013" spans="6:7" x14ac:dyDescent="0.35">
      <c r="F8013">
        <v>8010</v>
      </c>
      <c r="G8013">
        <f t="shared" ca="1" si="247"/>
        <v>4.5931672890072439E-2</v>
      </c>
    </row>
    <row r="8014" spans="6:7" x14ac:dyDescent="0.35">
      <c r="F8014">
        <v>8011</v>
      </c>
      <c r="G8014">
        <f t="shared" ca="1" si="247"/>
        <v>-2.1784385426676722E-2</v>
      </c>
    </row>
    <row r="8015" spans="6:7" x14ac:dyDescent="0.35">
      <c r="F8015">
        <v>8012</v>
      </c>
      <c r="G8015">
        <f t="shared" ca="1" si="247"/>
        <v>-2.7592391901026823E-2</v>
      </c>
    </row>
    <row r="8016" spans="6:7" x14ac:dyDescent="0.35">
      <c r="F8016">
        <v>8013</v>
      </c>
      <c r="G8016">
        <f t="shared" ca="1" si="247"/>
        <v>-2.5427119491187584E-3</v>
      </c>
    </row>
    <row r="8017" spans="6:7" x14ac:dyDescent="0.35">
      <c r="F8017">
        <v>8014</v>
      </c>
      <c r="G8017">
        <f t="shared" ca="1" si="247"/>
        <v>1.0501269897351829E-2</v>
      </c>
    </row>
    <row r="8018" spans="6:7" x14ac:dyDescent="0.35">
      <c r="F8018">
        <v>8015</v>
      </c>
      <c r="G8018">
        <f t="shared" ca="1" si="247"/>
        <v>1.6308602660808469E-2</v>
      </c>
    </row>
    <row r="8019" spans="6:7" x14ac:dyDescent="0.35">
      <c r="F8019">
        <v>8016</v>
      </c>
      <c r="G8019">
        <f t="shared" ca="1" si="247"/>
        <v>-1.6367822726670311E-3</v>
      </c>
    </row>
    <row r="8020" spans="6:7" x14ac:dyDescent="0.35">
      <c r="F8020">
        <v>8017</v>
      </c>
      <c r="G8020">
        <f t="shared" ca="1" si="247"/>
        <v>1.795776858909098E-2</v>
      </c>
    </row>
    <row r="8021" spans="6:7" x14ac:dyDescent="0.35">
      <c r="F8021">
        <v>8018</v>
      </c>
      <c r="G8021">
        <f t="shared" ca="1" si="247"/>
        <v>-3.1306459585584215E-2</v>
      </c>
    </row>
    <row r="8022" spans="6:7" x14ac:dyDescent="0.35">
      <c r="F8022">
        <v>8019</v>
      </c>
      <c r="G8022">
        <f t="shared" ca="1" si="247"/>
        <v>-9.8168595975538682E-3</v>
      </c>
    </row>
    <row r="8023" spans="6:7" x14ac:dyDescent="0.35">
      <c r="F8023">
        <v>8020</v>
      </c>
      <c r="G8023">
        <f t="shared" ca="1" si="247"/>
        <v>-2.7194692187536454E-3</v>
      </c>
    </row>
    <row r="8024" spans="6:7" x14ac:dyDescent="0.35">
      <c r="F8024">
        <v>8021</v>
      </c>
      <c r="G8024">
        <f t="shared" ca="1" si="247"/>
        <v>8.3295976429222599E-3</v>
      </c>
    </row>
    <row r="8025" spans="6:7" x14ac:dyDescent="0.35">
      <c r="F8025">
        <v>8022</v>
      </c>
      <c r="G8025">
        <f t="shared" ca="1" si="247"/>
        <v>-1.8924864306297418E-2</v>
      </c>
    </row>
    <row r="8026" spans="6:7" x14ac:dyDescent="0.35">
      <c r="F8026">
        <v>8023</v>
      </c>
      <c r="G8026">
        <f t="shared" ca="1" si="247"/>
        <v>-2.5449083966628636E-2</v>
      </c>
    </row>
    <row r="8027" spans="6:7" x14ac:dyDescent="0.35">
      <c r="F8027">
        <v>8024</v>
      </c>
      <c r="G8027">
        <f t="shared" ca="1" si="247"/>
        <v>-1.098557880180852E-2</v>
      </c>
    </row>
    <row r="8028" spans="6:7" x14ac:dyDescent="0.35">
      <c r="F8028">
        <v>8025</v>
      </c>
      <c r="G8028">
        <f t="shared" ca="1" si="247"/>
        <v>1.4664280282285272E-2</v>
      </c>
    </row>
    <row r="8029" spans="6:7" x14ac:dyDescent="0.35">
      <c r="F8029">
        <v>8026</v>
      </c>
      <c r="G8029">
        <f t="shared" ca="1" si="247"/>
        <v>1.7632244764197492E-2</v>
      </c>
    </row>
    <row r="8030" spans="6:7" x14ac:dyDescent="0.35">
      <c r="F8030">
        <v>8027</v>
      </c>
      <c r="G8030">
        <f t="shared" ca="1" si="247"/>
        <v>1.027212301597555E-2</v>
      </c>
    </row>
    <row r="8031" spans="6:7" x14ac:dyDescent="0.35">
      <c r="F8031">
        <v>8028</v>
      </c>
      <c r="G8031">
        <f t="shared" ca="1" si="247"/>
        <v>2.5396678762035454E-2</v>
      </c>
    </row>
    <row r="8032" spans="6:7" x14ac:dyDescent="0.35">
      <c r="F8032">
        <v>8029</v>
      </c>
      <c r="G8032">
        <f t="shared" ca="1" si="247"/>
        <v>-4.7524170581069336E-2</v>
      </c>
    </row>
    <row r="8033" spans="6:7" x14ac:dyDescent="0.35">
      <c r="F8033">
        <v>8030</v>
      </c>
      <c r="G8033">
        <f t="shared" ca="1" si="247"/>
        <v>2.8866824124318814E-3</v>
      </c>
    </row>
    <row r="8034" spans="6:7" x14ac:dyDescent="0.35">
      <c r="F8034">
        <v>8031</v>
      </c>
      <c r="G8034">
        <f t="shared" ca="1" si="247"/>
        <v>1.3370277765145317E-2</v>
      </c>
    </row>
    <row r="8035" spans="6:7" x14ac:dyDescent="0.35">
      <c r="F8035">
        <v>8032</v>
      </c>
      <c r="G8035">
        <f t="shared" ca="1" si="247"/>
        <v>1.760621171767221E-2</v>
      </c>
    </row>
    <row r="8036" spans="6:7" x14ac:dyDescent="0.35">
      <c r="F8036">
        <v>8033</v>
      </c>
      <c r="G8036">
        <f t="shared" ca="1" si="247"/>
        <v>1.1898244240371229E-2</v>
      </c>
    </row>
    <row r="8037" spans="6:7" x14ac:dyDescent="0.35">
      <c r="F8037">
        <v>8034</v>
      </c>
      <c r="G8037">
        <f t="shared" ca="1" si="247"/>
        <v>7.5851107687569244E-3</v>
      </c>
    </row>
    <row r="8038" spans="6:7" x14ac:dyDescent="0.35">
      <c r="F8038">
        <v>8035</v>
      </c>
      <c r="G8038">
        <f t="shared" ca="1" si="247"/>
        <v>-1.0326505042379643E-2</v>
      </c>
    </row>
    <row r="8039" spans="6:7" x14ac:dyDescent="0.35">
      <c r="F8039">
        <v>8036</v>
      </c>
      <c r="G8039">
        <f t="shared" ca="1" si="247"/>
        <v>-6.9546829084935029E-3</v>
      </c>
    </row>
    <row r="8040" spans="6:7" x14ac:dyDescent="0.35">
      <c r="F8040">
        <v>8037</v>
      </c>
      <c r="G8040">
        <f t="shared" ca="1" si="247"/>
        <v>-2.2368855248139832E-3</v>
      </c>
    </row>
    <row r="8041" spans="6:7" x14ac:dyDescent="0.35">
      <c r="F8041">
        <v>8038</v>
      </c>
      <c r="G8041">
        <f t="shared" ca="1" si="247"/>
        <v>1.1321941545416716E-3</v>
      </c>
    </row>
    <row r="8042" spans="6:7" x14ac:dyDescent="0.35">
      <c r="F8042">
        <v>8039</v>
      </c>
      <c r="G8042">
        <f t="shared" ca="1" si="247"/>
        <v>-3.9464886046904166E-2</v>
      </c>
    </row>
    <row r="8043" spans="6:7" x14ac:dyDescent="0.35">
      <c r="F8043">
        <v>8040</v>
      </c>
      <c r="G8043">
        <f t="shared" ca="1" si="247"/>
        <v>-2.6213345255853292E-2</v>
      </c>
    </row>
    <row r="8044" spans="6:7" x14ac:dyDescent="0.35">
      <c r="F8044">
        <v>8041</v>
      </c>
      <c r="G8044">
        <f t="shared" ca="1" si="247"/>
        <v>6.2867055007690175E-3</v>
      </c>
    </row>
    <row r="8045" spans="6:7" x14ac:dyDescent="0.35">
      <c r="F8045">
        <v>8042</v>
      </c>
      <c r="G8045">
        <f t="shared" ca="1" si="247"/>
        <v>-1.4296434614924938E-2</v>
      </c>
    </row>
    <row r="8046" spans="6:7" x14ac:dyDescent="0.35">
      <c r="F8046">
        <v>8043</v>
      </c>
      <c r="G8046">
        <f t="shared" ca="1" si="247"/>
        <v>-2.3662729082870947E-2</v>
      </c>
    </row>
    <row r="8047" spans="6:7" x14ac:dyDescent="0.35">
      <c r="F8047">
        <v>8044</v>
      </c>
      <c r="G8047">
        <f t="shared" ca="1" si="247"/>
        <v>-2.8661233681128565E-2</v>
      </c>
    </row>
    <row r="8048" spans="6:7" x14ac:dyDescent="0.35">
      <c r="F8048">
        <v>8045</v>
      </c>
      <c r="G8048">
        <f t="shared" ca="1" si="247"/>
        <v>8.8986762099759389E-3</v>
      </c>
    </row>
    <row r="8049" spans="6:7" x14ac:dyDescent="0.35">
      <c r="F8049">
        <v>8046</v>
      </c>
      <c r="G8049">
        <f t="shared" ca="1" si="247"/>
        <v>2.385074473431207E-3</v>
      </c>
    </row>
    <row r="8050" spans="6:7" x14ac:dyDescent="0.35">
      <c r="F8050">
        <v>8047</v>
      </c>
      <c r="G8050">
        <f t="shared" ca="1" si="247"/>
        <v>6.6008066142589188E-4</v>
      </c>
    </row>
    <row r="8051" spans="6:7" x14ac:dyDescent="0.35">
      <c r="F8051">
        <v>8048</v>
      </c>
      <c r="G8051">
        <f t="shared" ca="1" si="247"/>
        <v>-2.583803994868877E-2</v>
      </c>
    </row>
    <row r="8052" spans="6:7" x14ac:dyDescent="0.35">
      <c r="F8052">
        <v>8049</v>
      </c>
      <c r="G8052">
        <f t="shared" ca="1" si="247"/>
        <v>-1.918547138430627E-2</v>
      </c>
    </row>
    <row r="8053" spans="6:7" x14ac:dyDescent="0.35">
      <c r="F8053">
        <v>8050</v>
      </c>
      <c r="G8053">
        <f t="shared" ca="1" si="247"/>
        <v>-2.936544284061197E-3</v>
      </c>
    </row>
    <row r="8054" spans="6:7" x14ac:dyDescent="0.35">
      <c r="F8054">
        <v>8051</v>
      </c>
      <c r="G8054">
        <f t="shared" ca="1" si="247"/>
        <v>-2.4680818180905888E-2</v>
      </c>
    </row>
    <row r="8055" spans="6:7" x14ac:dyDescent="0.35">
      <c r="F8055">
        <v>8052</v>
      </c>
      <c r="G8055">
        <f t="shared" ca="1" si="247"/>
        <v>-4.7245690369672856E-3</v>
      </c>
    </row>
    <row r="8056" spans="6:7" x14ac:dyDescent="0.35">
      <c r="F8056">
        <v>8053</v>
      </c>
      <c r="G8056">
        <f t="shared" ca="1" si="247"/>
        <v>-2.0327513001757155E-2</v>
      </c>
    </row>
    <row r="8057" spans="6:7" x14ac:dyDescent="0.35">
      <c r="F8057">
        <v>8054</v>
      </c>
      <c r="G8057">
        <f t="shared" ca="1" si="247"/>
        <v>-1.335994832926052E-2</v>
      </c>
    </row>
    <row r="8058" spans="6:7" x14ac:dyDescent="0.35">
      <c r="F8058">
        <v>8055</v>
      </c>
      <c r="G8058">
        <f t="shared" ca="1" si="247"/>
        <v>-2.9681710855066049E-2</v>
      </c>
    </row>
    <row r="8059" spans="6:7" x14ac:dyDescent="0.35">
      <c r="F8059">
        <v>8056</v>
      </c>
      <c r="G8059">
        <f t="shared" ca="1" si="247"/>
        <v>3.1592323081467359E-2</v>
      </c>
    </row>
    <row r="8060" spans="6:7" x14ac:dyDescent="0.35">
      <c r="F8060">
        <v>8057</v>
      </c>
      <c r="G8060">
        <f t="shared" ca="1" si="247"/>
        <v>1.2995764255786864E-2</v>
      </c>
    </row>
    <row r="8061" spans="6:7" x14ac:dyDescent="0.35">
      <c r="F8061">
        <v>8058</v>
      </c>
      <c r="G8061">
        <f t="shared" ca="1" si="247"/>
        <v>4.6396060325688791E-3</v>
      </c>
    </row>
    <row r="8062" spans="6:7" x14ac:dyDescent="0.35">
      <c r="F8062">
        <v>8059</v>
      </c>
      <c r="G8062">
        <f t="shared" ca="1" si="247"/>
        <v>-2.5015582128021217E-2</v>
      </c>
    </row>
    <row r="8063" spans="6:7" x14ac:dyDescent="0.35">
      <c r="F8063">
        <v>8060</v>
      </c>
      <c r="G8063">
        <f t="shared" ca="1" si="247"/>
        <v>-7.0391281387119555E-3</v>
      </c>
    </row>
    <row r="8064" spans="6:7" x14ac:dyDescent="0.35">
      <c r="F8064">
        <v>8061</v>
      </c>
      <c r="G8064">
        <f t="shared" ca="1" si="247"/>
        <v>-4.319496337320085E-3</v>
      </c>
    </row>
    <row r="8065" spans="6:7" x14ac:dyDescent="0.35">
      <c r="F8065">
        <v>8062</v>
      </c>
      <c r="G8065">
        <f t="shared" ca="1" si="247"/>
        <v>-1.2055418958910364E-2</v>
      </c>
    </row>
    <row r="8066" spans="6:7" x14ac:dyDescent="0.35">
      <c r="F8066">
        <v>8063</v>
      </c>
      <c r="G8066">
        <f t="shared" ca="1" si="247"/>
        <v>-3.1405262701739438E-3</v>
      </c>
    </row>
    <row r="8067" spans="6:7" x14ac:dyDescent="0.35">
      <c r="F8067">
        <v>8064</v>
      </c>
      <c r="G8067">
        <f t="shared" ca="1" si="247"/>
        <v>2.4132650475170596E-2</v>
      </c>
    </row>
    <row r="8068" spans="6:7" x14ac:dyDescent="0.35">
      <c r="F8068">
        <v>8065</v>
      </c>
      <c r="G8068">
        <f t="shared" ca="1" si="247"/>
        <v>3.4252292936789601E-2</v>
      </c>
    </row>
    <row r="8069" spans="6:7" x14ac:dyDescent="0.35">
      <c r="F8069">
        <v>8066</v>
      </c>
      <c r="G8069">
        <f t="shared" ref="G8069:G8132" ca="1" si="248">_xlfn.NORM.INV(RAND(),M$5,M$6)</f>
        <v>6.1347601790060647E-3</v>
      </c>
    </row>
    <row r="8070" spans="6:7" x14ac:dyDescent="0.35">
      <c r="F8070">
        <v>8067</v>
      </c>
      <c r="G8070">
        <f t="shared" ca="1" si="248"/>
        <v>-2.3959597436949923E-2</v>
      </c>
    </row>
    <row r="8071" spans="6:7" x14ac:dyDescent="0.35">
      <c r="F8071">
        <v>8068</v>
      </c>
      <c r="G8071">
        <f t="shared" ca="1" si="248"/>
        <v>-2.0556606995504888E-2</v>
      </c>
    </row>
    <row r="8072" spans="6:7" x14ac:dyDescent="0.35">
      <c r="F8072">
        <v>8069</v>
      </c>
      <c r="G8072">
        <f t="shared" ca="1" si="248"/>
        <v>5.5602487033781399E-3</v>
      </c>
    </row>
    <row r="8073" spans="6:7" x14ac:dyDescent="0.35">
      <c r="F8073">
        <v>8070</v>
      </c>
      <c r="G8073">
        <f t="shared" ca="1" si="248"/>
        <v>5.6699401236771285E-3</v>
      </c>
    </row>
    <row r="8074" spans="6:7" x14ac:dyDescent="0.35">
      <c r="F8074">
        <v>8071</v>
      </c>
      <c r="G8074">
        <f t="shared" ca="1" si="248"/>
        <v>2.9410897008309921E-2</v>
      </c>
    </row>
    <row r="8075" spans="6:7" x14ac:dyDescent="0.35">
      <c r="F8075">
        <v>8072</v>
      </c>
      <c r="G8075">
        <f t="shared" ca="1" si="248"/>
        <v>-3.1930535009829127E-2</v>
      </c>
    </row>
    <row r="8076" spans="6:7" x14ac:dyDescent="0.35">
      <c r="F8076">
        <v>8073</v>
      </c>
      <c r="G8076">
        <f t="shared" ca="1" si="248"/>
        <v>3.2299287408832422E-2</v>
      </c>
    </row>
    <row r="8077" spans="6:7" x14ac:dyDescent="0.35">
      <c r="F8077">
        <v>8074</v>
      </c>
      <c r="G8077">
        <f t="shared" ca="1" si="248"/>
        <v>1.4669182385419241E-2</v>
      </c>
    </row>
    <row r="8078" spans="6:7" x14ac:dyDescent="0.35">
      <c r="F8078">
        <v>8075</v>
      </c>
      <c r="G8078">
        <f t="shared" ca="1" si="248"/>
        <v>-1.4611065501654195E-2</v>
      </c>
    </row>
    <row r="8079" spans="6:7" x14ac:dyDescent="0.35">
      <c r="F8079">
        <v>8076</v>
      </c>
      <c r="G8079">
        <f t="shared" ca="1" si="248"/>
        <v>-1.3545003257198715E-2</v>
      </c>
    </row>
    <row r="8080" spans="6:7" x14ac:dyDescent="0.35">
      <c r="F8080">
        <v>8077</v>
      </c>
      <c r="G8080">
        <f t="shared" ca="1" si="248"/>
        <v>5.2114073376711076E-3</v>
      </c>
    </row>
    <row r="8081" spans="6:7" x14ac:dyDescent="0.35">
      <c r="F8081">
        <v>8078</v>
      </c>
      <c r="G8081">
        <f t="shared" ca="1" si="248"/>
        <v>1.4195150035550731E-2</v>
      </c>
    </row>
    <row r="8082" spans="6:7" x14ac:dyDescent="0.35">
      <c r="F8082">
        <v>8079</v>
      </c>
      <c r="G8082">
        <f t="shared" ca="1" si="248"/>
        <v>-2.5911986197329248E-2</v>
      </c>
    </row>
    <row r="8083" spans="6:7" x14ac:dyDescent="0.35">
      <c r="F8083">
        <v>8080</v>
      </c>
      <c r="G8083">
        <f t="shared" ca="1" si="248"/>
        <v>2.9031409244499158E-2</v>
      </c>
    </row>
    <row r="8084" spans="6:7" x14ac:dyDescent="0.35">
      <c r="F8084">
        <v>8081</v>
      </c>
      <c r="G8084">
        <f t="shared" ca="1" si="248"/>
        <v>-6.6675668052058714E-3</v>
      </c>
    </row>
    <row r="8085" spans="6:7" x14ac:dyDescent="0.35">
      <c r="F8085">
        <v>8082</v>
      </c>
      <c r="G8085">
        <f t="shared" ca="1" si="248"/>
        <v>-1.5546540476757209E-3</v>
      </c>
    </row>
    <row r="8086" spans="6:7" x14ac:dyDescent="0.35">
      <c r="F8086">
        <v>8083</v>
      </c>
      <c r="G8086">
        <f t="shared" ca="1" si="248"/>
        <v>6.3650306060919343E-3</v>
      </c>
    </row>
    <row r="8087" spans="6:7" x14ac:dyDescent="0.35">
      <c r="F8087">
        <v>8084</v>
      </c>
      <c r="G8087">
        <f t="shared" ca="1" si="248"/>
        <v>-9.1816320532891321E-3</v>
      </c>
    </row>
    <row r="8088" spans="6:7" x14ac:dyDescent="0.35">
      <c r="F8088">
        <v>8085</v>
      </c>
      <c r="G8088">
        <f t="shared" ca="1" si="248"/>
        <v>2.1926839501832111E-2</v>
      </c>
    </row>
    <row r="8089" spans="6:7" x14ac:dyDescent="0.35">
      <c r="F8089">
        <v>8086</v>
      </c>
      <c r="G8089">
        <f t="shared" ca="1" si="248"/>
        <v>-6.7981772120249362E-2</v>
      </c>
    </row>
    <row r="8090" spans="6:7" x14ac:dyDescent="0.35">
      <c r="F8090">
        <v>8087</v>
      </c>
      <c r="G8090">
        <f t="shared" ca="1" si="248"/>
        <v>-5.0355515919473038E-3</v>
      </c>
    </row>
    <row r="8091" spans="6:7" x14ac:dyDescent="0.35">
      <c r="F8091">
        <v>8088</v>
      </c>
      <c r="G8091">
        <f t="shared" ca="1" si="248"/>
        <v>-2.5209687815826096E-3</v>
      </c>
    </row>
    <row r="8092" spans="6:7" x14ac:dyDescent="0.35">
      <c r="F8092">
        <v>8089</v>
      </c>
      <c r="G8092">
        <f t="shared" ca="1" si="248"/>
        <v>-1.2549342858566496E-3</v>
      </c>
    </row>
    <row r="8093" spans="6:7" x14ac:dyDescent="0.35">
      <c r="F8093">
        <v>8090</v>
      </c>
      <c r="G8093">
        <f t="shared" ca="1" si="248"/>
        <v>4.8493492332474797E-3</v>
      </c>
    </row>
    <row r="8094" spans="6:7" x14ac:dyDescent="0.35">
      <c r="F8094">
        <v>8091</v>
      </c>
      <c r="G8094">
        <f t="shared" ca="1" si="248"/>
        <v>-6.2881403971540642E-3</v>
      </c>
    </row>
    <row r="8095" spans="6:7" x14ac:dyDescent="0.35">
      <c r="F8095">
        <v>8092</v>
      </c>
      <c r="G8095">
        <f t="shared" ca="1" si="248"/>
        <v>-1.977633016285121E-2</v>
      </c>
    </row>
    <row r="8096" spans="6:7" x14ac:dyDescent="0.35">
      <c r="F8096">
        <v>8093</v>
      </c>
      <c r="G8096">
        <f t="shared" ca="1" si="248"/>
        <v>-1.189353710077542E-2</v>
      </c>
    </row>
    <row r="8097" spans="6:7" x14ac:dyDescent="0.35">
      <c r="F8097">
        <v>8094</v>
      </c>
      <c r="G8097">
        <f t="shared" ca="1" si="248"/>
        <v>-2.9526800652217418E-2</v>
      </c>
    </row>
    <row r="8098" spans="6:7" x14ac:dyDescent="0.35">
      <c r="F8098">
        <v>8095</v>
      </c>
      <c r="G8098">
        <f t="shared" ca="1" si="248"/>
        <v>-8.2016491756952917E-3</v>
      </c>
    </row>
    <row r="8099" spans="6:7" x14ac:dyDescent="0.35">
      <c r="F8099">
        <v>8096</v>
      </c>
      <c r="G8099">
        <f t="shared" ca="1" si="248"/>
        <v>-1.6500038219186816E-2</v>
      </c>
    </row>
    <row r="8100" spans="6:7" x14ac:dyDescent="0.35">
      <c r="F8100">
        <v>8097</v>
      </c>
      <c r="G8100">
        <f t="shared" ca="1" si="248"/>
        <v>-1.771643663935276E-2</v>
      </c>
    </row>
    <row r="8101" spans="6:7" x14ac:dyDescent="0.35">
      <c r="F8101">
        <v>8098</v>
      </c>
      <c r="G8101">
        <f t="shared" ca="1" si="248"/>
        <v>8.3177653578879514E-3</v>
      </c>
    </row>
    <row r="8102" spans="6:7" x14ac:dyDescent="0.35">
      <c r="F8102">
        <v>8099</v>
      </c>
      <c r="G8102">
        <f t="shared" ca="1" si="248"/>
        <v>2.4492904390186723E-4</v>
      </c>
    </row>
    <row r="8103" spans="6:7" x14ac:dyDescent="0.35">
      <c r="F8103">
        <v>8100</v>
      </c>
      <c r="G8103">
        <f t="shared" ca="1" si="248"/>
        <v>-2.9253865175326875E-2</v>
      </c>
    </row>
    <row r="8104" spans="6:7" x14ac:dyDescent="0.35">
      <c r="F8104">
        <v>8101</v>
      </c>
      <c r="G8104">
        <f t="shared" ca="1" si="248"/>
        <v>3.4071240011219295E-3</v>
      </c>
    </row>
    <row r="8105" spans="6:7" x14ac:dyDescent="0.35">
      <c r="F8105">
        <v>8102</v>
      </c>
      <c r="G8105">
        <f t="shared" ca="1" si="248"/>
        <v>-3.628786966855238E-2</v>
      </c>
    </row>
    <row r="8106" spans="6:7" x14ac:dyDescent="0.35">
      <c r="F8106">
        <v>8103</v>
      </c>
      <c r="G8106">
        <f t="shared" ca="1" si="248"/>
        <v>-5.5166585500099549E-3</v>
      </c>
    </row>
    <row r="8107" spans="6:7" x14ac:dyDescent="0.35">
      <c r="F8107">
        <v>8104</v>
      </c>
      <c r="G8107">
        <f t="shared" ca="1" si="248"/>
        <v>-6.7538081679746915E-3</v>
      </c>
    </row>
    <row r="8108" spans="6:7" x14ac:dyDescent="0.35">
      <c r="F8108">
        <v>8105</v>
      </c>
      <c r="G8108">
        <f t="shared" ca="1" si="248"/>
        <v>1.2051404574214513E-2</v>
      </c>
    </row>
    <row r="8109" spans="6:7" x14ac:dyDescent="0.35">
      <c r="F8109">
        <v>8106</v>
      </c>
      <c r="G8109">
        <f t="shared" ca="1" si="248"/>
        <v>-1.4526907676827912E-2</v>
      </c>
    </row>
    <row r="8110" spans="6:7" x14ac:dyDescent="0.35">
      <c r="F8110">
        <v>8107</v>
      </c>
      <c r="G8110">
        <f t="shared" ca="1" si="248"/>
        <v>2.5666421926265779E-3</v>
      </c>
    </row>
    <row r="8111" spans="6:7" x14ac:dyDescent="0.35">
      <c r="F8111">
        <v>8108</v>
      </c>
      <c r="G8111">
        <f t="shared" ca="1" si="248"/>
        <v>-2.1558175018496343E-3</v>
      </c>
    </row>
    <row r="8112" spans="6:7" x14ac:dyDescent="0.35">
      <c r="F8112">
        <v>8109</v>
      </c>
      <c r="G8112">
        <f t="shared" ca="1" si="248"/>
        <v>-7.2220735255069703E-3</v>
      </c>
    </row>
    <row r="8113" spans="6:7" x14ac:dyDescent="0.35">
      <c r="F8113">
        <v>8110</v>
      </c>
      <c r="G8113">
        <f t="shared" ca="1" si="248"/>
        <v>4.042226516082794E-2</v>
      </c>
    </row>
    <row r="8114" spans="6:7" x14ac:dyDescent="0.35">
      <c r="F8114">
        <v>8111</v>
      </c>
      <c r="G8114">
        <f t="shared" ca="1" si="248"/>
        <v>7.2875661473362366E-3</v>
      </c>
    </row>
    <row r="8115" spans="6:7" x14ac:dyDescent="0.35">
      <c r="F8115">
        <v>8112</v>
      </c>
      <c r="G8115">
        <f t="shared" ca="1" si="248"/>
        <v>2.5536701497039082E-2</v>
      </c>
    </row>
    <row r="8116" spans="6:7" x14ac:dyDescent="0.35">
      <c r="F8116">
        <v>8113</v>
      </c>
      <c r="G8116">
        <f t="shared" ca="1" si="248"/>
        <v>1.4845663302359084E-2</v>
      </c>
    </row>
    <row r="8117" spans="6:7" x14ac:dyDescent="0.35">
      <c r="F8117">
        <v>8114</v>
      </c>
      <c r="G8117">
        <f t="shared" ca="1" si="248"/>
        <v>2.4986064347065438E-3</v>
      </c>
    </row>
    <row r="8118" spans="6:7" x14ac:dyDescent="0.35">
      <c r="F8118">
        <v>8115</v>
      </c>
      <c r="G8118">
        <f t="shared" ca="1" si="248"/>
        <v>-3.2769162339457473E-3</v>
      </c>
    </row>
    <row r="8119" spans="6:7" x14ac:dyDescent="0.35">
      <c r="F8119">
        <v>8116</v>
      </c>
      <c r="G8119">
        <f t="shared" ca="1" si="248"/>
        <v>2.8892319007334751E-3</v>
      </c>
    </row>
    <row r="8120" spans="6:7" x14ac:dyDescent="0.35">
      <c r="F8120">
        <v>8117</v>
      </c>
      <c r="G8120">
        <f t="shared" ca="1" si="248"/>
        <v>8.6840455189673236E-3</v>
      </c>
    </row>
    <row r="8121" spans="6:7" x14ac:dyDescent="0.35">
      <c r="F8121">
        <v>8118</v>
      </c>
      <c r="G8121">
        <f t="shared" ca="1" si="248"/>
        <v>-3.8699685014984275E-2</v>
      </c>
    </row>
    <row r="8122" spans="6:7" x14ac:dyDescent="0.35">
      <c r="F8122">
        <v>8119</v>
      </c>
      <c r="G8122">
        <f t="shared" ca="1" si="248"/>
        <v>1.6532700007688486E-2</v>
      </c>
    </row>
    <row r="8123" spans="6:7" x14ac:dyDescent="0.35">
      <c r="F8123">
        <v>8120</v>
      </c>
      <c r="G8123">
        <f t="shared" ca="1" si="248"/>
        <v>-9.7733124777627696E-3</v>
      </c>
    </row>
    <row r="8124" spans="6:7" x14ac:dyDescent="0.35">
      <c r="F8124">
        <v>8121</v>
      </c>
      <c r="G8124">
        <f t="shared" ca="1" si="248"/>
        <v>1.1482313934986542E-2</v>
      </c>
    </row>
    <row r="8125" spans="6:7" x14ac:dyDescent="0.35">
      <c r="F8125">
        <v>8122</v>
      </c>
      <c r="G8125">
        <f t="shared" ca="1" si="248"/>
        <v>-1.1418650993176436E-2</v>
      </c>
    </row>
    <row r="8126" spans="6:7" x14ac:dyDescent="0.35">
      <c r="F8126">
        <v>8123</v>
      </c>
      <c r="G8126">
        <f t="shared" ca="1" si="248"/>
        <v>1.7999148563855764E-2</v>
      </c>
    </row>
    <row r="8127" spans="6:7" x14ac:dyDescent="0.35">
      <c r="F8127">
        <v>8124</v>
      </c>
      <c r="G8127">
        <f t="shared" ca="1" si="248"/>
        <v>-1.9912513103846865E-2</v>
      </c>
    </row>
    <row r="8128" spans="6:7" x14ac:dyDescent="0.35">
      <c r="F8128">
        <v>8125</v>
      </c>
      <c r="G8128">
        <f t="shared" ca="1" si="248"/>
        <v>4.5816686846619166E-2</v>
      </c>
    </row>
    <row r="8129" spans="6:7" x14ac:dyDescent="0.35">
      <c r="F8129">
        <v>8126</v>
      </c>
      <c r="G8129">
        <f t="shared" ca="1" si="248"/>
        <v>3.3517431543306685E-2</v>
      </c>
    </row>
    <row r="8130" spans="6:7" x14ac:dyDescent="0.35">
      <c r="F8130">
        <v>8127</v>
      </c>
      <c r="G8130">
        <f t="shared" ca="1" si="248"/>
        <v>-1.8421775766641307E-2</v>
      </c>
    </row>
    <row r="8131" spans="6:7" x14ac:dyDescent="0.35">
      <c r="F8131">
        <v>8128</v>
      </c>
      <c r="G8131">
        <f t="shared" ca="1" si="248"/>
        <v>4.3966057687539084E-2</v>
      </c>
    </row>
    <row r="8132" spans="6:7" x14ac:dyDescent="0.35">
      <c r="F8132">
        <v>8129</v>
      </c>
      <c r="G8132">
        <f t="shared" ca="1" si="248"/>
        <v>-1.3275462789600678E-2</v>
      </c>
    </row>
    <row r="8133" spans="6:7" x14ac:dyDescent="0.35">
      <c r="F8133">
        <v>8130</v>
      </c>
      <c r="G8133">
        <f t="shared" ref="G8133:G8196" ca="1" si="249">_xlfn.NORM.INV(RAND(),M$5,M$6)</f>
        <v>-1.4781593547014069E-3</v>
      </c>
    </row>
    <row r="8134" spans="6:7" x14ac:dyDescent="0.35">
      <c r="F8134">
        <v>8131</v>
      </c>
      <c r="G8134">
        <f t="shared" ca="1" si="249"/>
        <v>-3.3179464833031458E-3</v>
      </c>
    </row>
    <row r="8135" spans="6:7" x14ac:dyDescent="0.35">
      <c r="F8135">
        <v>8132</v>
      </c>
      <c r="G8135">
        <f t="shared" ca="1" si="249"/>
        <v>4.5057042428462918E-3</v>
      </c>
    </row>
    <row r="8136" spans="6:7" x14ac:dyDescent="0.35">
      <c r="F8136">
        <v>8133</v>
      </c>
      <c r="G8136">
        <f t="shared" ca="1" si="249"/>
        <v>-1.747947327439275E-2</v>
      </c>
    </row>
    <row r="8137" spans="6:7" x14ac:dyDescent="0.35">
      <c r="F8137">
        <v>8134</v>
      </c>
      <c r="G8137">
        <f t="shared" ca="1" si="249"/>
        <v>1.5849755656458706E-3</v>
      </c>
    </row>
    <row r="8138" spans="6:7" x14ac:dyDescent="0.35">
      <c r="F8138">
        <v>8135</v>
      </c>
      <c r="G8138">
        <f t="shared" ca="1" si="249"/>
        <v>-8.5270448981654607E-4</v>
      </c>
    </row>
    <row r="8139" spans="6:7" x14ac:dyDescent="0.35">
      <c r="F8139">
        <v>8136</v>
      </c>
      <c r="G8139">
        <f t="shared" ca="1" si="249"/>
        <v>-1.9001631139801967E-2</v>
      </c>
    </row>
    <row r="8140" spans="6:7" x14ac:dyDescent="0.35">
      <c r="F8140">
        <v>8137</v>
      </c>
      <c r="G8140">
        <f t="shared" ca="1" si="249"/>
        <v>3.0311242659677398E-2</v>
      </c>
    </row>
    <row r="8141" spans="6:7" x14ac:dyDescent="0.35">
      <c r="F8141">
        <v>8138</v>
      </c>
      <c r="G8141">
        <f t="shared" ca="1" si="249"/>
        <v>4.5330955029501278E-4</v>
      </c>
    </row>
    <row r="8142" spans="6:7" x14ac:dyDescent="0.35">
      <c r="F8142">
        <v>8139</v>
      </c>
      <c r="G8142">
        <f t="shared" ca="1" si="249"/>
        <v>-9.6282677209574927E-3</v>
      </c>
    </row>
    <row r="8143" spans="6:7" x14ac:dyDescent="0.35">
      <c r="F8143">
        <v>8140</v>
      </c>
      <c r="G8143">
        <f t="shared" ca="1" si="249"/>
        <v>1.6222933106949601E-3</v>
      </c>
    </row>
    <row r="8144" spans="6:7" x14ac:dyDescent="0.35">
      <c r="F8144">
        <v>8141</v>
      </c>
      <c r="G8144">
        <f t="shared" ca="1" si="249"/>
        <v>2.3874056561628193E-2</v>
      </c>
    </row>
    <row r="8145" spans="6:7" x14ac:dyDescent="0.35">
      <c r="F8145">
        <v>8142</v>
      </c>
      <c r="G8145">
        <f t="shared" ca="1" si="249"/>
        <v>1.975667667953139E-2</v>
      </c>
    </row>
    <row r="8146" spans="6:7" x14ac:dyDescent="0.35">
      <c r="F8146">
        <v>8143</v>
      </c>
      <c r="G8146">
        <f t="shared" ca="1" si="249"/>
        <v>-1.467713706939606E-2</v>
      </c>
    </row>
    <row r="8147" spans="6:7" x14ac:dyDescent="0.35">
      <c r="F8147">
        <v>8144</v>
      </c>
      <c r="G8147">
        <f t="shared" ca="1" si="249"/>
        <v>4.0851015543447666E-2</v>
      </c>
    </row>
    <row r="8148" spans="6:7" x14ac:dyDescent="0.35">
      <c r="F8148">
        <v>8145</v>
      </c>
      <c r="G8148">
        <f t="shared" ca="1" si="249"/>
        <v>-2.5268243857238804E-2</v>
      </c>
    </row>
    <row r="8149" spans="6:7" x14ac:dyDescent="0.35">
      <c r="F8149">
        <v>8146</v>
      </c>
      <c r="G8149">
        <f t="shared" ca="1" si="249"/>
        <v>1.37895842468441E-2</v>
      </c>
    </row>
    <row r="8150" spans="6:7" x14ac:dyDescent="0.35">
      <c r="F8150">
        <v>8147</v>
      </c>
      <c r="G8150">
        <f t="shared" ca="1" si="249"/>
        <v>-1.4170803650554556E-2</v>
      </c>
    </row>
    <row r="8151" spans="6:7" x14ac:dyDescent="0.35">
      <c r="F8151">
        <v>8148</v>
      </c>
      <c r="G8151">
        <f t="shared" ca="1" si="249"/>
        <v>8.312524358062354E-3</v>
      </c>
    </row>
    <row r="8152" spans="6:7" x14ac:dyDescent="0.35">
      <c r="F8152">
        <v>8149</v>
      </c>
      <c r="G8152">
        <f t="shared" ca="1" si="249"/>
        <v>-2.3588548001757703E-3</v>
      </c>
    </row>
    <row r="8153" spans="6:7" x14ac:dyDescent="0.35">
      <c r="F8153">
        <v>8150</v>
      </c>
      <c r="G8153">
        <f t="shared" ca="1" si="249"/>
        <v>-4.9730682616927159E-3</v>
      </c>
    </row>
    <row r="8154" spans="6:7" x14ac:dyDescent="0.35">
      <c r="F8154">
        <v>8151</v>
      </c>
      <c r="G8154">
        <f t="shared" ca="1" si="249"/>
        <v>1.2552252426697436E-2</v>
      </c>
    </row>
    <row r="8155" spans="6:7" x14ac:dyDescent="0.35">
      <c r="F8155">
        <v>8152</v>
      </c>
      <c r="G8155">
        <f t="shared" ca="1" si="249"/>
        <v>-1.2708204890726311E-2</v>
      </c>
    </row>
    <row r="8156" spans="6:7" x14ac:dyDescent="0.35">
      <c r="F8156">
        <v>8153</v>
      </c>
      <c r="G8156">
        <f t="shared" ca="1" si="249"/>
        <v>-2.0169194701040231E-2</v>
      </c>
    </row>
    <row r="8157" spans="6:7" x14ac:dyDescent="0.35">
      <c r="F8157">
        <v>8154</v>
      </c>
      <c r="G8157">
        <f t="shared" ca="1" si="249"/>
        <v>-4.190827793689314E-2</v>
      </c>
    </row>
    <row r="8158" spans="6:7" x14ac:dyDescent="0.35">
      <c r="F8158">
        <v>8155</v>
      </c>
      <c r="G8158">
        <f t="shared" ca="1" si="249"/>
        <v>1.4276554937316496E-2</v>
      </c>
    </row>
    <row r="8159" spans="6:7" x14ac:dyDescent="0.35">
      <c r="F8159">
        <v>8156</v>
      </c>
      <c r="G8159">
        <f t="shared" ca="1" si="249"/>
        <v>-6.5597315544180627E-3</v>
      </c>
    </row>
    <row r="8160" spans="6:7" x14ac:dyDescent="0.35">
      <c r="F8160">
        <v>8157</v>
      </c>
      <c r="G8160">
        <f t="shared" ca="1" si="249"/>
        <v>-5.1740564412238908E-4</v>
      </c>
    </row>
    <row r="8161" spans="6:7" x14ac:dyDescent="0.35">
      <c r="F8161">
        <v>8158</v>
      </c>
      <c r="G8161">
        <f t="shared" ca="1" si="249"/>
        <v>3.3760968985261965E-2</v>
      </c>
    </row>
    <row r="8162" spans="6:7" x14ac:dyDescent="0.35">
      <c r="F8162">
        <v>8159</v>
      </c>
      <c r="G8162">
        <f t="shared" ca="1" si="249"/>
        <v>-6.6026420697854115E-3</v>
      </c>
    </row>
    <row r="8163" spans="6:7" x14ac:dyDescent="0.35">
      <c r="F8163">
        <v>8160</v>
      </c>
      <c r="G8163">
        <f t="shared" ca="1" si="249"/>
        <v>5.3899483417168869E-3</v>
      </c>
    </row>
    <row r="8164" spans="6:7" x14ac:dyDescent="0.35">
      <c r="F8164">
        <v>8161</v>
      </c>
      <c r="G8164">
        <f t="shared" ca="1" si="249"/>
        <v>2.598778431087554E-2</v>
      </c>
    </row>
    <row r="8165" spans="6:7" x14ac:dyDescent="0.35">
      <c r="F8165">
        <v>8162</v>
      </c>
      <c r="G8165">
        <f t="shared" ca="1" si="249"/>
        <v>1.5360848653236357E-3</v>
      </c>
    </row>
    <row r="8166" spans="6:7" x14ac:dyDescent="0.35">
      <c r="F8166">
        <v>8163</v>
      </c>
      <c r="G8166">
        <f t="shared" ca="1" si="249"/>
        <v>1.2120280743480543E-2</v>
      </c>
    </row>
    <row r="8167" spans="6:7" x14ac:dyDescent="0.35">
      <c r="F8167">
        <v>8164</v>
      </c>
      <c r="G8167">
        <f t="shared" ca="1" si="249"/>
        <v>-2.2937076746897621E-2</v>
      </c>
    </row>
    <row r="8168" spans="6:7" x14ac:dyDescent="0.35">
      <c r="F8168">
        <v>8165</v>
      </c>
      <c r="G8168">
        <f t="shared" ca="1" si="249"/>
        <v>-4.2174120692165329E-3</v>
      </c>
    </row>
    <row r="8169" spans="6:7" x14ac:dyDescent="0.35">
      <c r="F8169">
        <v>8166</v>
      </c>
      <c r="G8169">
        <f t="shared" ca="1" si="249"/>
        <v>-3.9053274186226769E-2</v>
      </c>
    </row>
    <row r="8170" spans="6:7" x14ac:dyDescent="0.35">
      <c r="F8170">
        <v>8167</v>
      </c>
      <c r="G8170">
        <f t="shared" ca="1" si="249"/>
        <v>2.7255724069543439E-2</v>
      </c>
    </row>
    <row r="8171" spans="6:7" x14ac:dyDescent="0.35">
      <c r="F8171">
        <v>8168</v>
      </c>
      <c r="G8171">
        <f t="shared" ca="1" si="249"/>
        <v>2.8399883233764297E-2</v>
      </c>
    </row>
    <row r="8172" spans="6:7" x14ac:dyDescent="0.35">
      <c r="F8172">
        <v>8169</v>
      </c>
      <c r="G8172">
        <f t="shared" ca="1" si="249"/>
        <v>-2.580995092638131E-2</v>
      </c>
    </row>
    <row r="8173" spans="6:7" x14ac:dyDescent="0.35">
      <c r="F8173">
        <v>8170</v>
      </c>
      <c r="G8173">
        <f t="shared" ca="1" si="249"/>
        <v>-1.6897123719422244E-2</v>
      </c>
    </row>
    <row r="8174" spans="6:7" x14ac:dyDescent="0.35">
      <c r="F8174">
        <v>8171</v>
      </c>
      <c r="G8174">
        <f t="shared" ca="1" si="249"/>
        <v>-5.0784958722628042E-3</v>
      </c>
    </row>
    <row r="8175" spans="6:7" x14ac:dyDescent="0.35">
      <c r="F8175">
        <v>8172</v>
      </c>
      <c r="G8175">
        <f t="shared" ca="1" si="249"/>
        <v>-2.3597678042318833E-2</v>
      </c>
    </row>
    <row r="8176" spans="6:7" x14ac:dyDescent="0.35">
      <c r="F8176">
        <v>8173</v>
      </c>
      <c r="G8176">
        <f t="shared" ca="1" si="249"/>
        <v>9.1223099330194207E-3</v>
      </c>
    </row>
    <row r="8177" spans="6:7" x14ac:dyDescent="0.35">
      <c r="F8177">
        <v>8174</v>
      </c>
      <c r="G8177">
        <f t="shared" ca="1" si="249"/>
        <v>-2.061924911620606E-3</v>
      </c>
    </row>
    <row r="8178" spans="6:7" x14ac:dyDescent="0.35">
      <c r="F8178">
        <v>8175</v>
      </c>
      <c r="G8178">
        <f t="shared" ca="1" si="249"/>
        <v>-3.8267299350484597E-2</v>
      </c>
    </row>
    <row r="8179" spans="6:7" x14ac:dyDescent="0.35">
      <c r="F8179">
        <v>8176</v>
      </c>
      <c r="G8179">
        <f t="shared" ca="1" si="249"/>
        <v>-1.0751726244457617E-5</v>
      </c>
    </row>
    <row r="8180" spans="6:7" x14ac:dyDescent="0.35">
      <c r="F8180">
        <v>8177</v>
      </c>
      <c r="G8180">
        <f t="shared" ca="1" si="249"/>
        <v>1.9665146897035485E-2</v>
      </c>
    </row>
    <row r="8181" spans="6:7" x14ac:dyDescent="0.35">
      <c r="F8181">
        <v>8178</v>
      </c>
      <c r="G8181">
        <f t="shared" ca="1" si="249"/>
        <v>1.5633645993115831E-2</v>
      </c>
    </row>
    <row r="8182" spans="6:7" x14ac:dyDescent="0.35">
      <c r="F8182">
        <v>8179</v>
      </c>
      <c r="G8182">
        <f t="shared" ca="1" si="249"/>
        <v>1.6320585048770538E-3</v>
      </c>
    </row>
    <row r="8183" spans="6:7" x14ac:dyDescent="0.35">
      <c r="F8183">
        <v>8180</v>
      </c>
      <c r="G8183">
        <f t="shared" ca="1" si="249"/>
        <v>-8.9013583997015963E-3</v>
      </c>
    </row>
    <row r="8184" spans="6:7" x14ac:dyDescent="0.35">
      <c r="F8184">
        <v>8181</v>
      </c>
      <c r="G8184">
        <f t="shared" ca="1" si="249"/>
        <v>-3.501440707012847E-2</v>
      </c>
    </row>
    <row r="8185" spans="6:7" x14ac:dyDescent="0.35">
      <c r="F8185">
        <v>8182</v>
      </c>
      <c r="G8185">
        <f t="shared" ca="1" si="249"/>
        <v>-2.3729544183798787E-2</v>
      </c>
    </row>
    <row r="8186" spans="6:7" x14ac:dyDescent="0.35">
      <c r="F8186">
        <v>8183</v>
      </c>
      <c r="G8186">
        <f t="shared" ca="1" si="249"/>
        <v>-2.0057064738184471E-2</v>
      </c>
    </row>
    <row r="8187" spans="6:7" x14ac:dyDescent="0.35">
      <c r="F8187">
        <v>8184</v>
      </c>
      <c r="G8187">
        <f t="shared" ca="1" si="249"/>
        <v>1.1744144019732246E-3</v>
      </c>
    </row>
    <row r="8188" spans="6:7" x14ac:dyDescent="0.35">
      <c r="F8188">
        <v>8185</v>
      </c>
      <c r="G8188">
        <f t="shared" ca="1" si="249"/>
        <v>4.6148492733751191E-2</v>
      </c>
    </row>
    <row r="8189" spans="6:7" x14ac:dyDescent="0.35">
      <c r="F8189">
        <v>8186</v>
      </c>
      <c r="G8189">
        <f t="shared" ca="1" si="249"/>
        <v>-6.6082533270854478E-3</v>
      </c>
    </row>
    <row r="8190" spans="6:7" x14ac:dyDescent="0.35">
      <c r="F8190">
        <v>8187</v>
      </c>
      <c r="G8190">
        <f t="shared" ca="1" si="249"/>
        <v>-3.2403697917797188E-2</v>
      </c>
    </row>
    <row r="8191" spans="6:7" x14ac:dyDescent="0.35">
      <c r="F8191">
        <v>8188</v>
      </c>
      <c r="G8191">
        <f t="shared" ca="1" si="249"/>
        <v>4.048650377042632E-2</v>
      </c>
    </row>
    <row r="8192" spans="6:7" x14ac:dyDescent="0.35">
      <c r="F8192">
        <v>8189</v>
      </c>
      <c r="G8192">
        <f t="shared" ca="1" si="249"/>
        <v>8.7676001976237389E-3</v>
      </c>
    </row>
    <row r="8193" spans="6:7" x14ac:dyDescent="0.35">
      <c r="F8193">
        <v>8190</v>
      </c>
      <c r="G8193">
        <f t="shared" ca="1" si="249"/>
        <v>1.6343597281327577E-2</v>
      </c>
    </row>
    <row r="8194" spans="6:7" x14ac:dyDescent="0.35">
      <c r="F8194">
        <v>8191</v>
      </c>
      <c r="G8194">
        <f t="shared" ca="1" si="249"/>
        <v>8.1447310995421754E-3</v>
      </c>
    </row>
    <row r="8195" spans="6:7" x14ac:dyDescent="0.35">
      <c r="F8195">
        <v>8192</v>
      </c>
      <c r="G8195">
        <f t="shared" ca="1" si="249"/>
        <v>-2.5453989948824047E-2</v>
      </c>
    </row>
    <row r="8196" spans="6:7" x14ac:dyDescent="0.35">
      <c r="F8196">
        <v>8193</v>
      </c>
      <c r="G8196">
        <f t="shared" ca="1" si="249"/>
        <v>-1.6003731442036317E-2</v>
      </c>
    </row>
    <row r="8197" spans="6:7" x14ac:dyDescent="0.35">
      <c r="F8197">
        <v>8194</v>
      </c>
      <c r="G8197">
        <f t="shared" ref="G8197:G8260" ca="1" si="250">_xlfn.NORM.INV(RAND(),M$5,M$6)</f>
        <v>-2.1855992735856675E-3</v>
      </c>
    </row>
    <row r="8198" spans="6:7" x14ac:dyDescent="0.35">
      <c r="F8198">
        <v>8195</v>
      </c>
      <c r="G8198">
        <f t="shared" ca="1" si="250"/>
        <v>1.0122085449778447E-2</v>
      </c>
    </row>
    <row r="8199" spans="6:7" x14ac:dyDescent="0.35">
      <c r="F8199">
        <v>8196</v>
      </c>
      <c r="G8199">
        <f t="shared" ca="1" si="250"/>
        <v>1.9316995399956051E-2</v>
      </c>
    </row>
    <row r="8200" spans="6:7" x14ac:dyDescent="0.35">
      <c r="F8200">
        <v>8197</v>
      </c>
      <c r="G8200">
        <f t="shared" ca="1" si="250"/>
        <v>-1.4694673748776168E-2</v>
      </c>
    </row>
    <row r="8201" spans="6:7" x14ac:dyDescent="0.35">
      <c r="F8201">
        <v>8198</v>
      </c>
      <c r="G8201">
        <f t="shared" ca="1" si="250"/>
        <v>1.3313094081627676E-2</v>
      </c>
    </row>
    <row r="8202" spans="6:7" x14ac:dyDescent="0.35">
      <c r="F8202">
        <v>8199</v>
      </c>
      <c r="G8202">
        <f t="shared" ca="1" si="250"/>
        <v>3.9058753061904282E-2</v>
      </c>
    </row>
    <row r="8203" spans="6:7" x14ac:dyDescent="0.35">
      <c r="F8203">
        <v>8200</v>
      </c>
      <c r="G8203">
        <f t="shared" ca="1" si="250"/>
        <v>-2.2085342886342015E-3</v>
      </c>
    </row>
    <row r="8204" spans="6:7" x14ac:dyDescent="0.35">
      <c r="F8204">
        <v>8201</v>
      </c>
      <c r="G8204">
        <f t="shared" ca="1" si="250"/>
        <v>-6.9008479307928732E-3</v>
      </c>
    </row>
    <row r="8205" spans="6:7" x14ac:dyDescent="0.35">
      <c r="F8205">
        <v>8202</v>
      </c>
      <c r="G8205">
        <f t="shared" ca="1" si="250"/>
        <v>-4.1624367574748904E-3</v>
      </c>
    </row>
    <row r="8206" spans="6:7" x14ac:dyDescent="0.35">
      <c r="F8206">
        <v>8203</v>
      </c>
      <c r="G8206">
        <f t="shared" ca="1" si="250"/>
        <v>2.3158369079375529E-2</v>
      </c>
    </row>
    <row r="8207" spans="6:7" x14ac:dyDescent="0.35">
      <c r="F8207">
        <v>8204</v>
      </c>
      <c r="G8207">
        <f t="shared" ca="1" si="250"/>
        <v>-1.057282289011569E-2</v>
      </c>
    </row>
    <row r="8208" spans="6:7" x14ac:dyDescent="0.35">
      <c r="F8208">
        <v>8205</v>
      </c>
      <c r="G8208">
        <f t="shared" ca="1" si="250"/>
        <v>-1.3081069366348494E-3</v>
      </c>
    </row>
    <row r="8209" spans="6:7" x14ac:dyDescent="0.35">
      <c r="F8209">
        <v>8206</v>
      </c>
      <c r="G8209">
        <f t="shared" ca="1" si="250"/>
        <v>-2.4702140570324726E-3</v>
      </c>
    </row>
    <row r="8210" spans="6:7" x14ac:dyDescent="0.35">
      <c r="F8210">
        <v>8207</v>
      </c>
      <c r="G8210">
        <f t="shared" ca="1" si="250"/>
        <v>1.0953417755402766E-2</v>
      </c>
    </row>
    <row r="8211" spans="6:7" x14ac:dyDescent="0.35">
      <c r="F8211">
        <v>8208</v>
      </c>
      <c r="G8211">
        <f t="shared" ca="1" si="250"/>
        <v>-3.1994669700077673E-2</v>
      </c>
    </row>
    <row r="8212" spans="6:7" x14ac:dyDescent="0.35">
      <c r="F8212">
        <v>8209</v>
      </c>
      <c r="G8212">
        <f t="shared" ca="1" si="250"/>
        <v>2.6599433674978998E-2</v>
      </c>
    </row>
    <row r="8213" spans="6:7" x14ac:dyDescent="0.35">
      <c r="F8213">
        <v>8210</v>
      </c>
      <c r="G8213">
        <f t="shared" ca="1" si="250"/>
        <v>1.6995981165867122E-2</v>
      </c>
    </row>
    <row r="8214" spans="6:7" x14ac:dyDescent="0.35">
      <c r="F8214">
        <v>8211</v>
      </c>
      <c r="G8214">
        <f t="shared" ca="1" si="250"/>
        <v>1.0439670654786615E-2</v>
      </c>
    </row>
    <row r="8215" spans="6:7" x14ac:dyDescent="0.35">
      <c r="F8215">
        <v>8212</v>
      </c>
      <c r="G8215">
        <f t="shared" ca="1" si="250"/>
        <v>-4.1562967271783595E-2</v>
      </c>
    </row>
    <row r="8216" spans="6:7" x14ac:dyDescent="0.35">
      <c r="F8216">
        <v>8213</v>
      </c>
      <c r="G8216">
        <f t="shared" ca="1" si="250"/>
        <v>2.6979388705451503E-3</v>
      </c>
    </row>
    <row r="8217" spans="6:7" x14ac:dyDescent="0.35">
      <c r="F8217">
        <v>8214</v>
      </c>
      <c r="G8217">
        <f t="shared" ca="1" si="250"/>
        <v>2.6863968304691628E-2</v>
      </c>
    </row>
    <row r="8218" spans="6:7" x14ac:dyDescent="0.35">
      <c r="F8218">
        <v>8215</v>
      </c>
      <c r="G8218">
        <f t="shared" ca="1" si="250"/>
        <v>9.4452821722058079E-3</v>
      </c>
    </row>
    <row r="8219" spans="6:7" x14ac:dyDescent="0.35">
      <c r="F8219">
        <v>8216</v>
      </c>
      <c r="G8219">
        <f t="shared" ca="1" si="250"/>
        <v>2.8937341227185588E-2</v>
      </c>
    </row>
    <row r="8220" spans="6:7" x14ac:dyDescent="0.35">
      <c r="F8220">
        <v>8217</v>
      </c>
      <c r="G8220">
        <f t="shared" ca="1" si="250"/>
        <v>-4.9192213268594619E-3</v>
      </c>
    </row>
    <row r="8221" spans="6:7" x14ac:dyDescent="0.35">
      <c r="F8221">
        <v>8218</v>
      </c>
      <c r="G8221">
        <f t="shared" ca="1" si="250"/>
        <v>-8.8772416860545857E-3</v>
      </c>
    </row>
    <row r="8222" spans="6:7" x14ac:dyDescent="0.35">
      <c r="F8222">
        <v>8219</v>
      </c>
      <c r="G8222">
        <f t="shared" ca="1" si="250"/>
        <v>5.3970951392151058E-3</v>
      </c>
    </row>
    <row r="8223" spans="6:7" x14ac:dyDescent="0.35">
      <c r="F8223">
        <v>8220</v>
      </c>
      <c r="G8223">
        <f t="shared" ca="1" si="250"/>
        <v>2.3193631255597692E-2</v>
      </c>
    </row>
    <row r="8224" spans="6:7" x14ac:dyDescent="0.35">
      <c r="F8224">
        <v>8221</v>
      </c>
      <c r="G8224">
        <f t="shared" ca="1" si="250"/>
        <v>3.2233867661470683E-2</v>
      </c>
    </row>
    <row r="8225" spans="6:7" x14ac:dyDescent="0.35">
      <c r="F8225">
        <v>8222</v>
      </c>
      <c r="G8225">
        <f t="shared" ca="1" si="250"/>
        <v>-9.6840154688986706E-3</v>
      </c>
    </row>
    <row r="8226" spans="6:7" x14ac:dyDescent="0.35">
      <c r="F8226">
        <v>8223</v>
      </c>
      <c r="G8226">
        <f t="shared" ca="1" si="250"/>
        <v>3.6912849542048681E-2</v>
      </c>
    </row>
    <row r="8227" spans="6:7" x14ac:dyDescent="0.35">
      <c r="F8227">
        <v>8224</v>
      </c>
      <c r="G8227">
        <f t="shared" ca="1" si="250"/>
        <v>2.4148873191084684E-2</v>
      </c>
    </row>
    <row r="8228" spans="6:7" x14ac:dyDescent="0.35">
      <c r="F8228">
        <v>8225</v>
      </c>
      <c r="G8228">
        <f t="shared" ca="1" si="250"/>
        <v>2.741852820290212E-2</v>
      </c>
    </row>
    <row r="8229" spans="6:7" x14ac:dyDescent="0.35">
      <c r="F8229">
        <v>8226</v>
      </c>
      <c r="G8229">
        <f t="shared" ca="1" si="250"/>
        <v>-2.7920282698552561E-2</v>
      </c>
    </row>
    <row r="8230" spans="6:7" x14ac:dyDescent="0.35">
      <c r="F8230">
        <v>8227</v>
      </c>
      <c r="G8230">
        <f t="shared" ca="1" si="250"/>
        <v>2.1626457714533392E-2</v>
      </c>
    </row>
    <row r="8231" spans="6:7" x14ac:dyDescent="0.35">
      <c r="F8231">
        <v>8228</v>
      </c>
      <c r="G8231">
        <f t="shared" ca="1" si="250"/>
        <v>-2.4943404604003485E-2</v>
      </c>
    </row>
    <row r="8232" spans="6:7" x14ac:dyDescent="0.35">
      <c r="F8232">
        <v>8229</v>
      </c>
      <c r="G8232">
        <f t="shared" ca="1" si="250"/>
        <v>-4.9495682997721974E-2</v>
      </c>
    </row>
    <row r="8233" spans="6:7" x14ac:dyDescent="0.35">
      <c r="F8233">
        <v>8230</v>
      </c>
      <c r="G8233">
        <f t="shared" ca="1" si="250"/>
        <v>1.5703651846658874E-3</v>
      </c>
    </row>
    <row r="8234" spans="6:7" x14ac:dyDescent="0.35">
      <c r="F8234">
        <v>8231</v>
      </c>
      <c r="G8234">
        <f t="shared" ca="1" si="250"/>
        <v>1.4379227173996392E-2</v>
      </c>
    </row>
    <row r="8235" spans="6:7" x14ac:dyDescent="0.35">
      <c r="F8235">
        <v>8232</v>
      </c>
      <c r="G8235">
        <f t="shared" ca="1" si="250"/>
        <v>3.6501352165388454E-2</v>
      </c>
    </row>
    <row r="8236" spans="6:7" x14ac:dyDescent="0.35">
      <c r="F8236">
        <v>8233</v>
      </c>
      <c r="G8236">
        <f t="shared" ca="1" si="250"/>
        <v>1.8737901709114848E-2</v>
      </c>
    </row>
    <row r="8237" spans="6:7" x14ac:dyDescent="0.35">
      <c r="F8237">
        <v>8234</v>
      </c>
      <c r="G8237">
        <f t="shared" ca="1" si="250"/>
        <v>-9.2992806625112022E-3</v>
      </c>
    </row>
    <row r="8238" spans="6:7" x14ac:dyDescent="0.35">
      <c r="F8238">
        <v>8235</v>
      </c>
      <c r="G8238">
        <f t="shared" ca="1" si="250"/>
        <v>-2.2547434781521208E-3</v>
      </c>
    </row>
    <row r="8239" spans="6:7" x14ac:dyDescent="0.35">
      <c r="F8239">
        <v>8236</v>
      </c>
      <c r="G8239">
        <f t="shared" ca="1" si="250"/>
        <v>1.8140279237751716E-2</v>
      </c>
    </row>
    <row r="8240" spans="6:7" x14ac:dyDescent="0.35">
      <c r="F8240">
        <v>8237</v>
      </c>
      <c r="G8240">
        <f t="shared" ca="1" si="250"/>
        <v>-1.480523305628903E-2</v>
      </c>
    </row>
    <row r="8241" spans="6:7" x14ac:dyDescent="0.35">
      <c r="F8241">
        <v>8238</v>
      </c>
      <c r="G8241">
        <f t="shared" ca="1" si="250"/>
        <v>-6.8300452877342131E-3</v>
      </c>
    </row>
    <row r="8242" spans="6:7" x14ac:dyDescent="0.35">
      <c r="F8242">
        <v>8239</v>
      </c>
      <c r="G8242">
        <f t="shared" ca="1" si="250"/>
        <v>4.4946039047135775E-2</v>
      </c>
    </row>
    <row r="8243" spans="6:7" x14ac:dyDescent="0.35">
      <c r="F8243">
        <v>8240</v>
      </c>
      <c r="G8243">
        <f t="shared" ca="1" si="250"/>
        <v>1.2009910466417591E-2</v>
      </c>
    </row>
    <row r="8244" spans="6:7" x14ac:dyDescent="0.35">
      <c r="F8244">
        <v>8241</v>
      </c>
      <c r="G8244">
        <f t="shared" ca="1" si="250"/>
        <v>-7.8274826639549658E-3</v>
      </c>
    </row>
    <row r="8245" spans="6:7" x14ac:dyDescent="0.35">
      <c r="F8245">
        <v>8242</v>
      </c>
      <c r="G8245">
        <f t="shared" ca="1" si="250"/>
        <v>2.6474713655996272E-3</v>
      </c>
    </row>
    <row r="8246" spans="6:7" x14ac:dyDescent="0.35">
      <c r="F8246">
        <v>8243</v>
      </c>
      <c r="G8246">
        <f t="shared" ca="1" si="250"/>
        <v>-2.171383294337793E-2</v>
      </c>
    </row>
    <row r="8247" spans="6:7" x14ac:dyDescent="0.35">
      <c r="F8247">
        <v>8244</v>
      </c>
      <c r="G8247">
        <f t="shared" ca="1" si="250"/>
        <v>3.4288883586942602E-3</v>
      </c>
    </row>
    <row r="8248" spans="6:7" x14ac:dyDescent="0.35">
      <c r="F8248">
        <v>8245</v>
      </c>
      <c r="G8248">
        <f t="shared" ca="1" si="250"/>
        <v>5.1664857593611557E-3</v>
      </c>
    </row>
    <row r="8249" spans="6:7" x14ac:dyDescent="0.35">
      <c r="F8249">
        <v>8246</v>
      </c>
      <c r="G8249">
        <f t="shared" ca="1" si="250"/>
        <v>1.2588415384782042E-2</v>
      </c>
    </row>
    <row r="8250" spans="6:7" x14ac:dyDescent="0.35">
      <c r="F8250">
        <v>8247</v>
      </c>
      <c r="G8250">
        <f t="shared" ca="1" si="250"/>
        <v>-3.2332802241511652E-2</v>
      </c>
    </row>
    <row r="8251" spans="6:7" x14ac:dyDescent="0.35">
      <c r="F8251">
        <v>8248</v>
      </c>
      <c r="G8251">
        <f t="shared" ca="1" si="250"/>
        <v>-9.8895492267785014E-3</v>
      </c>
    </row>
    <row r="8252" spans="6:7" x14ac:dyDescent="0.35">
      <c r="F8252">
        <v>8249</v>
      </c>
      <c r="G8252">
        <f t="shared" ca="1" si="250"/>
        <v>1.7733676689680917E-2</v>
      </c>
    </row>
    <row r="8253" spans="6:7" x14ac:dyDescent="0.35">
      <c r="F8253">
        <v>8250</v>
      </c>
      <c r="G8253">
        <f t="shared" ca="1" si="250"/>
        <v>-1.2240355874531924E-2</v>
      </c>
    </row>
    <row r="8254" spans="6:7" x14ac:dyDescent="0.35">
      <c r="F8254">
        <v>8251</v>
      </c>
      <c r="G8254">
        <f t="shared" ca="1" si="250"/>
        <v>-1.8039576777110475E-2</v>
      </c>
    </row>
    <row r="8255" spans="6:7" x14ac:dyDescent="0.35">
      <c r="F8255">
        <v>8252</v>
      </c>
      <c r="G8255">
        <f t="shared" ca="1" si="250"/>
        <v>1.816722968256337E-2</v>
      </c>
    </row>
    <row r="8256" spans="6:7" x14ac:dyDescent="0.35">
      <c r="F8256">
        <v>8253</v>
      </c>
      <c r="G8256">
        <f t="shared" ca="1" si="250"/>
        <v>2.7081850809449828E-2</v>
      </c>
    </row>
    <row r="8257" spans="6:7" x14ac:dyDescent="0.35">
      <c r="F8257">
        <v>8254</v>
      </c>
      <c r="G8257">
        <f t="shared" ca="1" si="250"/>
        <v>-2.1638303103690276E-2</v>
      </c>
    </row>
    <row r="8258" spans="6:7" x14ac:dyDescent="0.35">
      <c r="F8258">
        <v>8255</v>
      </c>
      <c r="G8258">
        <f t="shared" ca="1" si="250"/>
        <v>-2.377899688706068E-3</v>
      </c>
    </row>
    <row r="8259" spans="6:7" x14ac:dyDescent="0.35">
      <c r="F8259">
        <v>8256</v>
      </c>
      <c r="G8259">
        <f t="shared" ca="1" si="250"/>
        <v>2.3879489737659507E-2</v>
      </c>
    </row>
    <row r="8260" spans="6:7" x14ac:dyDescent="0.35">
      <c r="F8260">
        <v>8257</v>
      </c>
      <c r="G8260">
        <f t="shared" ca="1" si="250"/>
        <v>1.1196258025305598E-2</v>
      </c>
    </row>
    <row r="8261" spans="6:7" x14ac:dyDescent="0.35">
      <c r="F8261">
        <v>8258</v>
      </c>
      <c r="G8261">
        <f t="shared" ref="G8261:G8324" ca="1" si="251">_xlfn.NORM.INV(RAND(),M$5,M$6)</f>
        <v>1.09443860999145E-4</v>
      </c>
    </row>
    <row r="8262" spans="6:7" x14ac:dyDescent="0.35">
      <c r="F8262">
        <v>8259</v>
      </c>
      <c r="G8262">
        <f t="shared" ca="1" si="251"/>
        <v>3.5508669568364487E-2</v>
      </c>
    </row>
    <row r="8263" spans="6:7" x14ac:dyDescent="0.35">
      <c r="F8263">
        <v>8260</v>
      </c>
      <c r="G8263">
        <f t="shared" ca="1" si="251"/>
        <v>-3.0984553752185342E-3</v>
      </c>
    </row>
    <row r="8264" spans="6:7" x14ac:dyDescent="0.35">
      <c r="F8264">
        <v>8261</v>
      </c>
      <c r="G8264">
        <f t="shared" ca="1" si="251"/>
        <v>-1.1380386930645808E-2</v>
      </c>
    </row>
    <row r="8265" spans="6:7" x14ac:dyDescent="0.35">
      <c r="F8265">
        <v>8262</v>
      </c>
      <c r="G8265">
        <f t="shared" ca="1" si="251"/>
        <v>1.9095562517042673E-2</v>
      </c>
    </row>
    <row r="8266" spans="6:7" x14ac:dyDescent="0.35">
      <c r="F8266">
        <v>8263</v>
      </c>
      <c r="G8266">
        <f t="shared" ca="1" si="251"/>
        <v>9.3102035395495556E-3</v>
      </c>
    </row>
    <row r="8267" spans="6:7" x14ac:dyDescent="0.35">
      <c r="F8267">
        <v>8264</v>
      </c>
      <c r="G8267">
        <f t="shared" ca="1" si="251"/>
        <v>4.2383035588857438E-3</v>
      </c>
    </row>
    <row r="8268" spans="6:7" x14ac:dyDescent="0.35">
      <c r="F8268">
        <v>8265</v>
      </c>
      <c r="G8268">
        <f t="shared" ca="1" si="251"/>
        <v>2.7140728531340339E-2</v>
      </c>
    </row>
    <row r="8269" spans="6:7" x14ac:dyDescent="0.35">
      <c r="F8269">
        <v>8266</v>
      </c>
      <c r="G8269">
        <f t="shared" ca="1" si="251"/>
        <v>8.9689162009082869E-3</v>
      </c>
    </row>
    <row r="8270" spans="6:7" x14ac:dyDescent="0.35">
      <c r="F8270">
        <v>8267</v>
      </c>
      <c r="G8270">
        <f t="shared" ca="1" si="251"/>
        <v>-2.4694944440328808E-2</v>
      </c>
    </row>
    <row r="8271" spans="6:7" x14ac:dyDescent="0.35">
      <c r="F8271">
        <v>8268</v>
      </c>
      <c r="G8271">
        <f t="shared" ca="1" si="251"/>
        <v>4.7202335452361513E-3</v>
      </c>
    </row>
    <row r="8272" spans="6:7" x14ac:dyDescent="0.35">
      <c r="F8272">
        <v>8269</v>
      </c>
      <c r="G8272">
        <f t="shared" ca="1" si="251"/>
        <v>-2.1688544458697283E-3</v>
      </c>
    </row>
    <row r="8273" spans="6:7" x14ac:dyDescent="0.35">
      <c r="F8273">
        <v>8270</v>
      </c>
      <c r="G8273">
        <f t="shared" ca="1" si="251"/>
        <v>1.7689766847616393E-2</v>
      </c>
    </row>
    <row r="8274" spans="6:7" x14ac:dyDescent="0.35">
      <c r="F8274">
        <v>8271</v>
      </c>
      <c r="G8274">
        <f t="shared" ca="1" si="251"/>
        <v>2.6433013666361744E-3</v>
      </c>
    </row>
    <row r="8275" spans="6:7" x14ac:dyDescent="0.35">
      <c r="F8275">
        <v>8272</v>
      </c>
      <c r="G8275">
        <f t="shared" ca="1" si="251"/>
        <v>2.5387375391251098E-2</v>
      </c>
    </row>
    <row r="8276" spans="6:7" x14ac:dyDescent="0.35">
      <c r="F8276">
        <v>8273</v>
      </c>
      <c r="G8276">
        <f t="shared" ca="1" si="251"/>
        <v>8.0222871544666525E-3</v>
      </c>
    </row>
    <row r="8277" spans="6:7" x14ac:dyDescent="0.35">
      <c r="F8277">
        <v>8274</v>
      </c>
      <c r="G8277">
        <f t="shared" ca="1" si="251"/>
        <v>-7.9050801202991249E-3</v>
      </c>
    </row>
    <row r="8278" spans="6:7" x14ac:dyDescent="0.35">
      <c r="F8278">
        <v>8275</v>
      </c>
      <c r="G8278">
        <f t="shared" ca="1" si="251"/>
        <v>-1.5416989265624311E-2</v>
      </c>
    </row>
    <row r="8279" spans="6:7" x14ac:dyDescent="0.35">
      <c r="F8279">
        <v>8276</v>
      </c>
      <c r="G8279">
        <f t="shared" ca="1" si="251"/>
        <v>-1.6713966942201168E-2</v>
      </c>
    </row>
    <row r="8280" spans="6:7" x14ac:dyDescent="0.35">
      <c r="F8280">
        <v>8277</v>
      </c>
      <c r="G8280">
        <f t="shared" ca="1" si="251"/>
        <v>-4.0183633643066312E-2</v>
      </c>
    </row>
    <row r="8281" spans="6:7" x14ac:dyDescent="0.35">
      <c r="F8281">
        <v>8278</v>
      </c>
      <c r="G8281">
        <f t="shared" ca="1" si="251"/>
        <v>-1.7337725475162206E-2</v>
      </c>
    </row>
    <row r="8282" spans="6:7" x14ac:dyDescent="0.35">
      <c r="F8282">
        <v>8279</v>
      </c>
      <c r="G8282">
        <f t="shared" ca="1" si="251"/>
        <v>2.7842043226655483E-4</v>
      </c>
    </row>
    <row r="8283" spans="6:7" x14ac:dyDescent="0.35">
      <c r="F8283">
        <v>8280</v>
      </c>
      <c r="G8283">
        <f t="shared" ca="1" si="251"/>
        <v>1.3813055786860578E-2</v>
      </c>
    </row>
    <row r="8284" spans="6:7" x14ac:dyDescent="0.35">
      <c r="F8284">
        <v>8281</v>
      </c>
      <c r="G8284">
        <f t="shared" ca="1" si="251"/>
        <v>-6.6264976790558497E-2</v>
      </c>
    </row>
    <row r="8285" spans="6:7" x14ac:dyDescent="0.35">
      <c r="F8285">
        <v>8282</v>
      </c>
      <c r="G8285">
        <f t="shared" ca="1" si="251"/>
        <v>3.8037227832011862E-2</v>
      </c>
    </row>
    <row r="8286" spans="6:7" x14ac:dyDescent="0.35">
      <c r="F8286">
        <v>8283</v>
      </c>
      <c r="G8286">
        <f t="shared" ca="1" si="251"/>
        <v>1.0568473866594619E-2</v>
      </c>
    </row>
    <row r="8287" spans="6:7" x14ac:dyDescent="0.35">
      <c r="F8287">
        <v>8284</v>
      </c>
      <c r="G8287">
        <f t="shared" ca="1" si="251"/>
        <v>1.1131863717198265E-2</v>
      </c>
    </row>
    <row r="8288" spans="6:7" x14ac:dyDescent="0.35">
      <c r="F8288">
        <v>8285</v>
      </c>
      <c r="G8288">
        <f t="shared" ca="1" si="251"/>
        <v>3.0693700562888079E-4</v>
      </c>
    </row>
    <row r="8289" spans="6:7" x14ac:dyDescent="0.35">
      <c r="F8289">
        <v>8286</v>
      </c>
      <c r="G8289">
        <f t="shared" ca="1" si="251"/>
        <v>-8.5867969564391751E-3</v>
      </c>
    </row>
    <row r="8290" spans="6:7" x14ac:dyDescent="0.35">
      <c r="F8290">
        <v>8287</v>
      </c>
      <c r="G8290">
        <f t="shared" ca="1" si="251"/>
        <v>1.6054557965923758E-2</v>
      </c>
    </row>
    <row r="8291" spans="6:7" x14ac:dyDescent="0.35">
      <c r="F8291">
        <v>8288</v>
      </c>
      <c r="G8291">
        <f t="shared" ca="1" si="251"/>
        <v>-5.741875362203442E-2</v>
      </c>
    </row>
    <row r="8292" spans="6:7" x14ac:dyDescent="0.35">
      <c r="F8292">
        <v>8289</v>
      </c>
      <c r="G8292">
        <f t="shared" ca="1" si="251"/>
        <v>-1.1537847117917633E-2</v>
      </c>
    </row>
    <row r="8293" spans="6:7" x14ac:dyDescent="0.35">
      <c r="F8293">
        <v>8290</v>
      </c>
      <c r="G8293">
        <f t="shared" ca="1" si="251"/>
        <v>1.6669763545514447E-2</v>
      </c>
    </row>
    <row r="8294" spans="6:7" x14ac:dyDescent="0.35">
      <c r="F8294">
        <v>8291</v>
      </c>
      <c r="G8294">
        <f t="shared" ca="1" si="251"/>
        <v>3.6101755644186613E-3</v>
      </c>
    </row>
    <row r="8295" spans="6:7" x14ac:dyDescent="0.35">
      <c r="F8295">
        <v>8292</v>
      </c>
      <c r="G8295">
        <f t="shared" ca="1" si="251"/>
        <v>-3.4264713109825357E-3</v>
      </c>
    </row>
    <row r="8296" spans="6:7" x14ac:dyDescent="0.35">
      <c r="F8296">
        <v>8293</v>
      </c>
      <c r="G8296">
        <f t="shared" ca="1" si="251"/>
        <v>-6.5501660545971646E-2</v>
      </c>
    </row>
    <row r="8297" spans="6:7" x14ac:dyDescent="0.35">
      <c r="F8297">
        <v>8294</v>
      </c>
      <c r="G8297">
        <f t="shared" ca="1" si="251"/>
        <v>1.1906005073883027E-2</v>
      </c>
    </row>
    <row r="8298" spans="6:7" x14ac:dyDescent="0.35">
      <c r="F8298">
        <v>8295</v>
      </c>
      <c r="G8298">
        <f t="shared" ca="1" si="251"/>
        <v>-2.1241857107226511E-3</v>
      </c>
    </row>
    <row r="8299" spans="6:7" x14ac:dyDescent="0.35">
      <c r="F8299">
        <v>8296</v>
      </c>
      <c r="G8299">
        <f t="shared" ca="1" si="251"/>
        <v>4.0659276306622607E-3</v>
      </c>
    </row>
    <row r="8300" spans="6:7" x14ac:dyDescent="0.35">
      <c r="F8300">
        <v>8297</v>
      </c>
      <c r="G8300">
        <f t="shared" ca="1" si="251"/>
        <v>1.5690351618943783E-2</v>
      </c>
    </row>
    <row r="8301" spans="6:7" x14ac:dyDescent="0.35">
      <c r="F8301">
        <v>8298</v>
      </c>
      <c r="G8301">
        <f t="shared" ca="1" si="251"/>
        <v>-1.3136895603755853E-2</v>
      </c>
    </row>
    <row r="8302" spans="6:7" x14ac:dyDescent="0.35">
      <c r="F8302">
        <v>8299</v>
      </c>
      <c r="G8302">
        <f t="shared" ca="1" si="251"/>
        <v>3.9937977297539111E-2</v>
      </c>
    </row>
    <row r="8303" spans="6:7" x14ac:dyDescent="0.35">
      <c r="F8303">
        <v>8300</v>
      </c>
      <c r="G8303">
        <f t="shared" ca="1" si="251"/>
        <v>-7.8268359221008831E-4</v>
      </c>
    </row>
    <row r="8304" spans="6:7" x14ac:dyDescent="0.35">
      <c r="F8304">
        <v>8301</v>
      </c>
      <c r="G8304">
        <f t="shared" ca="1" si="251"/>
        <v>9.1841716745167182E-3</v>
      </c>
    </row>
    <row r="8305" spans="6:7" x14ac:dyDescent="0.35">
      <c r="F8305">
        <v>8302</v>
      </c>
      <c r="G8305">
        <f t="shared" ca="1" si="251"/>
        <v>-1.2925373112335102E-2</v>
      </c>
    </row>
    <row r="8306" spans="6:7" x14ac:dyDescent="0.35">
      <c r="F8306">
        <v>8303</v>
      </c>
      <c r="G8306">
        <f t="shared" ca="1" si="251"/>
        <v>-1.5048702646940663E-2</v>
      </c>
    </row>
    <row r="8307" spans="6:7" x14ac:dyDescent="0.35">
      <c r="F8307">
        <v>8304</v>
      </c>
      <c r="G8307">
        <f t="shared" ca="1" si="251"/>
        <v>7.8770326261953065E-3</v>
      </c>
    </row>
    <row r="8308" spans="6:7" x14ac:dyDescent="0.35">
      <c r="F8308">
        <v>8305</v>
      </c>
      <c r="G8308">
        <f t="shared" ca="1" si="251"/>
        <v>2.611185067260663E-3</v>
      </c>
    </row>
    <row r="8309" spans="6:7" x14ac:dyDescent="0.35">
      <c r="F8309">
        <v>8306</v>
      </c>
      <c r="G8309">
        <f t="shared" ca="1" si="251"/>
        <v>1.9535622577545372E-2</v>
      </c>
    </row>
    <row r="8310" spans="6:7" x14ac:dyDescent="0.35">
      <c r="F8310">
        <v>8307</v>
      </c>
      <c r="G8310">
        <f t="shared" ca="1" si="251"/>
        <v>1.9152326729334073E-2</v>
      </c>
    </row>
    <row r="8311" spans="6:7" x14ac:dyDescent="0.35">
      <c r="F8311">
        <v>8308</v>
      </c>
      <c r="G8311">
        <f t="shared" ca="1" si="251"/>
        <v>6.2884355303912787E-2</v>
      </c>
    </row>
    <row r="8312" spans="6:7" x14ac:dyDescent="0.35">
      <c r="F8312">
        <v>8309</v>
      </c>
      <c r="G8312">
        <f t="shared" ca="1" si="251"/>
        <v>4.1396007657145253E-2</v>
      </c>
    </row>
    <row r="8313" spans="6:7" x14ac:dyDescent="0.35">
      <c r="F8313">
        <v>8310</v>
      </c>
      <c r="G8313">
        <f t="shared" ca="1" si="251"/>
        <v>6.2587600404943071E-3</v>
      </c>
    </row>
    <row r="8314" spans="6:7" x14ac:dyDescent="0.35">
      <c r="F8314">
        <v>8311</v>
      </c>
      <c r="G8314">
        <f t="shared" ca="1" si="251"/>
        <v>-3.6702301421358496E-2</v>
      </c>
    </row>
    <row r="8315" spans="6:7" x14ac:dyDescent="0.35">
      <c r="F8315">
        <v>8312</v>
      </c>
      <c r="G8315">
        <f t="shared" ca="1" si="251"/>
        <v>7.5348341708768203E-3</v>
      </c>
    </row>
    <row r="8316" spans="6:7" x14ac:dyDescent="0.35">
      <c r="F8316">
        <v>8313</v>
      </c>
      <c r="G8316">
        <f t="shared" ca="1" si="251"/>
        <v>-7.1523393016423326E-2</v>
      </c>
    </row>
    <row r="8317" spans="6:7" x14ac:dyDescent="0.35">
      <c r="F8317">
        <v>8314</v>
      </c>
      <c r="G8317">
        <f t="shared" ca="1" si="251"/>
        <v>-1.0144099456423325E-2</v>
      </c>
    </row>
    <row r="8318" spans="6:7" x14ac:dyDescent="0.35">
      <c r="F8318">
        <v>8315</v>
      </c>
      <c r="G8318">
        <f t="shared" ca="1" si="251"/>
        <v>-4.85922055695223E-3</v>
      </c>
    </row>
    <row r="8319" spans="6:7" x14ac:dyDescent="0.35">
      <c r="F8319">
        <v>8316</v>
      </c>
      <c r="G8319">
        <f t="shared" ca="1" si="251"/>
        <v>-2.8465679870407469E-2</v>
      </c>
    </row>
    <row r="8320" spans="6:7" x14ac:dyDescent="0.35">
      <c r="F8320">
        <v>8317</v>
      </c>
      <c r="G8320">
        <f t="shared" ca="1" si="251"/>
        <v>-2.3534754333139788E-2</v>
      </c>
    </row>
    <row r="8321" spans="6:7" x14ac:dyDescent="0.35">
      <c r="F8321">
        <v>8318</v>
      </c>
      <c r="G8321">
        <f t="shared" ca="1" si="251"/>
        <v>2.089380298617207E-3</v>
      </c>
    </row>
    <row r="8322" spans="6:7" x14ac:dyDescent="0.35">
      <c r="F8322">
        <v>8319</v>
      </c>
      <c r="G8322">
        <f t="shared" ca="1" si="251"/>
        <v>3.4695209980806802E-2</v>
      </c>
    </row>
    <row r="8323" spans="6:7" x14ac:dyDescent="0.35">
      <c r="F8323">
        <v>8320</v>
      </c>
      <c r="G8323">
        <f t="shared" ca="1" si="251"/>
        <v>-2.3869711559535788E-2</v>
      </c>
    </row>
    <row r="8324" spans="6:7" x14ac:dyDescent="0.35">
      <c r="F8324">
        <v>8321</v>
      </c>
      <c r="G8324">
        <f t="shared" ca="1" si="251"/>
        <v>1.6680520844109904E-2</v>
      </c>
    </row>
    <row r="8325" spans="6:7" x14ac:dyDescent="0.35">
      <c r="F8325">
        <v>8322</v>
      </c>
      <c r="G8325">
        <f t="shared" ref="G8325:G8388" ca="1" si="252">_xlfn.NORM.INV(RAND(),M$5,M$6)</f>
        <v>-3.4791053483113815E-2</v>
      </c>
    </row>
    <row r="8326" spans="6:7" x14ac:dyDescent="0.35">
      <c r="F8326">
        <v>8323</v>
      </c>
      <c r="G8326">
        <f t="shared" ca="1" si="252"/>
        <v>-3.4971492254760425E-3</v>
      </c>
    </row>
    <row r="8327" spans="6:7" x14ac:dyDescent="0.35">
      <c r="F8327">
        <v>8324</v>
      </c>
      <c r="G8327">
        <f t="shared" ca="1" si="252"/>
        <v>-7.3718357465680645E-3</v>
      </c>
    </row>
    <row r="8328" spans="6:7" x14ac:dyDescent="0.35">
      <c r="F8328">
        <v>8325</v>
      </c>
      <c r="G8328">
        <f t="shared" ca="1" si="252"/>
        <v>1.7664629785368924E-2</v>
      </c>
    </row>
    <row r="8329" spans="6:7" x14ac:dyDescent="0.35">
      <c r="F8329">
        <v>8326</v>
      </c>
      <c r="G8329">
        <f t="shared" ca="1" si="252"/>
        <v>8.9765457160539117E-4</v>
      </c>
    </row>
    <row r="8330" spans="6:7" x14ac:dyDescent="0.35">
      <c r="F8330">
        <v>8327</v>
      </c>
      <c r="G8330">
        <f t="shared" ca="1" si="252"/>
        <v>-3.0868304844616965E-3</v>
      </c>
    </row>
    <row r="8331" spans="6:7" x14ac:dyDescent="0.35">
      <c r="F8331">
        <v>8328</v>
      </c>
      <c r="G8331">
        <f t="shared" ca="1" si="252"/>
        <v>1.0266547067795452E-2</v>
      </c>
    </row>
    <row r="8332" spans="6:7" x14ac:dyDescent="0.35">
      <c r="F8332">
        <v>8329</v>
      </c>
      <c r="G8332">
        <f t="shared" ca="1" si="252"/>
        <v>3.1905615571818272E-2</v>
      </c>
    </row>
    <row r="8333" spans="6:7" x14ac:dyDescent="0.35">
      <c r="F8333">
        <v>8330</v>
      </c>
      <c r="G8333">
        <f t="shared" ca="1" si="252"/>
        <v>-3.7181651902217117E-2</v>
      </c>
    </row>
    <row r="8334" spans="6:7" x14ac:dyDescent="0.35">
      <c r="F8334">
        <v>8331</v>
      </c>
      <c r="G8334">
        <f t="shared" ca="1" si="252"/>
        <v>-8.3980899481162809E-3</v>
      </c>
    </row>
    <row r="8335" spans="6:7" x14ac:dyDescent="0.35">
      <c r="F8335">
        <v>8332</v>
      </c>
      <c r="G8335">
        <f t="shared" ca="1" si="252"/>
        <v>2.014194620889553E-2</v>
      </c>
    </row>
    <row r="8336" spans="6:7" x14ac:dyDescent="0.35">
      <c r="F8336">
        <v>8333</v>
      </c>
      <c r="G8336">
        <f t="shared" ca="1" si="252"/>
        <v>-1.6933527240230832E-2</v>
      </c>
    </row>
    <row r="8337" spans="6:7" x14ac:dyDescent="0.35">
      <c r="F8337">
        <v>8334</v>
      </c>
      <c r="G8337">
        <f t="shared" ca="1" si="252"/>
        <v>2.820138191797307E-2</v>
      </c>
    </row>
    <row r="8338" spans="6:7" x14ac:dyDescent="0.35">
      <c r="F8338">
        <v>8335</v>
      </c>
      <c r="G8338">
        <f t="shared" ca="1" si="252"/>
        <v>-1.387325621133592E-2</v>
      </c>
    </row>
    <row r="8339" spans="6:7" x14ac:dyDescent="0.35">
      <c r="F8339">
        <v>8336</v>
      </c>
      <c r="G8339">
        <f t="shared" ca="1" si="252"/>
        <v>4.5935528682125434E-3</v>
      </c>
    </row>
    <row r="8340" spans="6:7" x14ac:dyDescent="0.35">
      <c r="F8340">
        <v>8337</v>
      </c>
      <c r="G8340">
        <f t="shared" ca="1" si="252"/>
        <v>-7.9047253958634961E-3</v>
      </c>
    </row>
    <row r="8341" spans="6:7" x14ac:dyDescent="0.35">
      <c r="F8341">
        <v>8338</v>
      </c>
      <c r="G8341">
        <f t="shared" ca="1" si="252"/>
        <v>2.8168393466767767E-2</v>
      </c>
    </row>
    <row r="8342" spans="6:7" x14ac:dyDescent="0.35">
      <c r="F8342">
        <v>8339</v>
      </c>
      <c r="G8342">
        <f t="shared" ca="1" si="252"/>
        <v>7.4138826423975433E-3</v>
      </c>
    </row>
    <row r="8343" spans="6:7" x14ac:dyDescent="0.35">
      <c r="F8343">
        <v>8340</v>
      </c>
      <c r="G8343">
        <f t="shared" ca="1" si="252"/>
        <v>-1.546536437357056E-2</v>
      </c>
    </row>
    <row r="8344" spans="6:7" x14ac:dyDescent="0.35">
      <c r="F8344">
        <v>8341</v>
      </c>
      <c r="G8344">
        <f t="shared" ca="1" si="252"/>
        <v>7.4830574816692388E-3</v>
      </c>
    </row>
    <row r="8345" spans="6:7" x14ac:dyDescent="0.35">
      <c r="F8345">
        <v>8342</v>
      </c>
      <c r="G8345">
        <f t="shared" ca="1" si="252"/>
        <v>2.217508963314644E-2</v>
      </c>
    </row>
    <row r="8346" spans="6:7" x14ac:dyDescent="0.35">
      <c r="F8346">
        <v>8343</v>
      </c>
      <c r="G8346">
        <f t="shared" ca="1" si="252"/>
        <v>-2.9377174394060672E-2</v>
      </c>
    </row>
    <row r="8347" spans="6:7" x14ac:dyDescent="0.35">
      <c r="F8347">
        <v>8344</v>
      </c>
      <c r="G8347">
        <f t="shared" ca="1" si="252"/>
        <v>1.6208452803812664E-2</v>
      </c>
    </row>
    <row r="8348" spans="6:7" x14ac:dyDescent="0.35">
      <c r="F8348">
        <v>8345</v>
      </c>
      <c r="G8348">
        <f t="shared" ca="1" si="252"/>
        <v>-4.6736031488422147E-3</v>
      </c>
    </row>
    <row r="8349" spans="6:7" x14ac:dyDescent="0.35">
      <c r="F8349">
        <v>8346</v>
      </c>
      <c r="G8349">
        <f t="shared" ca="1" si="252"/>
        <v>4.5009817844005881E-3</v>
      </c>
    </row>
    <row r="8350" spans="6:7" x14ac:dyDescent="0.35">
      <c r="F8350">
        <v>8347</v>
      </c>
      <c r="G8350">
        <f t="shared" ca="1" si="252"/>
        <v>-3.93554000588286E-2</v>
      </c>
    </row>
    <row r="8351" spans="6:7" x14ac:dyDescent="0.35">
      <c r="F8351">
        <v>8348</v>
      </c>
      <c r="G8351">
        <f t="shared" ca="1" si="252"/>
        <v>-1.4382541265272508E-2</v>
      </c>
    </row>
    <row r="8352" spans="6:7" x14ac:dyDescent="0.35">
      <c r="F8352">
        <v>8349</v>
      </c>
      <c r="G8352">
        <f t="shared" ca="1" si="252"/>
        <v>4.2571133313137497E-3</v>
      </c>
    </row>
    <row r="8353" spans="6:7" x14ac:dyDescent="0.35">
      <c r="F8353">
        <v>8350</v>
      </c>
      <c r="G8353">
        <f t="shared" ca="1" si="252"/>
        <v>-3.7461064697417383E-2</v>
      </c>
    </row>
    <row r="8354" spans="6:7" x14ac:dyDescent="0.35">
      <c r="F8354">
        <v>8351</v>
      </c>
      <c r="G8354">
        <f t="shared" ca="1" si="252"/>
        <v>-7.2922131531674636E-3</v>
      </c>
    </row>
    <row r="8355" spans="6:7" x14ac:dyDescent="0.35">
      <c r="F8355">
        <v>8352</v>
      </c>
      <c r="G8355">
        <f t="shared" ca="1" si="252"/>
        <v>-1.8151188512394559E-2</v>
      </c>
    </row>
    <row r="8356" spans="6:7" x14ac:dyDescent="0.35">
      <c r="F8356">
        <v>8353</v>
      </c>
      <c r="G8356">
        <f t="shared" ca="1" si="252"/>
        <v>1.3938687500244514E-2</v>
      </c>
    </row>
    <row r="8357" spans="6:7" x14ac:dyDescent="0.35">
      <c r="F8357">
        <v>8354</v>
      </c>
      <c r="G8357">
        <f t="shared" ca="1" si="252"/>
        <v>4.2420262879798547E-3</v>
      </c>
    </row>
    <row r="8358" spans="6:7" x14ac:dyDescent="0.35">
      <c r="F8358">
        <v>8355</v>
      </c>
      <c r="G8358">
        <f t="shared" ca="1" si="252"/>
        <v>-8.5668588058194287E-3</v>
      </c>
    </row>
    <row r="8359" spans="6:7" x14ac:dyDescent="0.35">
      <c r="F8359">
        <v>8356</v>
      </c>
      <c r="G8359">
        <f t="shared" ca="1" si="252"/>
        <v>-3.560276908149556E-2</v>
      </c>
    </row>
    <row r="8360" spans="6:7" x14ac:dyDescent="0.35">
      <c r="F8360">
        <v>8357</v>
      </c>
      <c r="G8360">
        <f t="shared" ca="1" si="252"/>
        <v>6.2822775838883476E-3</v>
      </c>
    </row>
    <row r="8361" spans="6:7" x14ac:dyDescent="0.35">
      <c r="F8361">
        <v>8358</v>
      </c>
      <c r="G8361">
        <f t="shared" ca="1" si="252"/>
        <v>-2.2699962012015223E-2</v>
      </c>
    </row>
    <row r="8362" spans="6:7" x14ac:dyDescent="0.35">
      <c r="F8362">
        <v>8359</v>
      </c>
      <c r="G8362">
        <f t="shared" ca="1" si="252"/>
        <v>6.2098639293137053E-3</v>
      </c>
    </row>
    <row r="8363" spans="6:7" x14ac:dyDescent="0.35">
      <c r="F8363">
        <v>8360</v>
      </c>
      <c r="G8363">
        <f t="shared" ca="1" si="252"/>
        <v>-5.2799213332069403E-3</v>
      </c>
    </row>
    <row r="8364" spans="6:7" x14ac:dyDescent="0.35">
      <c r="F8364">
        <v>8361</v>
      </c>
      <c r="G8364">
        <f t="shared" ca="1" si="252"/>
        <v>2.5069965551420225E-2</v>
      </c>
    </row>
    <row r="8365" spans="6:7" x14ac:dyDescent="0.35">
      <c r="F8365">
        <v>8362</v>
      </c>
      <c r="G8365">
        <f t="shared" ca="1" si="252"/>
        <v>-3.4217225379388816E-2</v>
      </c>
    </row>
    <row r="8366" spans="6:7" x14ac:dyDescent="0.35">
      <c r="F8366">
        <v>8363</v>
      </c>
      <c r="G8366">
        <f t="shared" ca="1" si="252"/>
        <v>3.7172587588646118E-2</v>
      </c>
    </row>
    <row r="8367" spans="6:7" x14ac:dyDescent="0.35">
      <c r="F8367">
        <v>8364</v>
      </c>
      <c r="G8367">
        <f t="shared" ca="1" si="252"/>
        <v>1.9288922157112674E-2</v>
      </c>
    </row>
    <row r="8368" spans="6:7" x14ac:dyDescent="0.35">
      <c r="F8368">
        <v>8365</v>
      </c>
      <c r="G8368">
        <f t="shared" ca="1" si="252"/>
        <v>-1.1006193887442921E-5</v>
      </c>
    </row>
    <row r="8369" spans="6:7" x14ac:dyDescent="0.35">
      <c r="F8369">
        <v>8366</v>
      </c>
      <c r="G8369">
        <f t="shared" ca="1" si="252"/>
        <v>-3.241061025213722E-2</v>
      </c>
    </row>
    <row r="8370" spans="6:7" x14ac:dyDescent="0.35">
      <c r="F8370">
        <v>8367</v>
      </c>
      <c r="G8370">
        <f t="shared" ca="1" si="252"/>
        <v>-2.4747408040239828E-3</v>
      </c>
    </row>
    <row r="8371" spans="6:7" x14ac:dyDescent="0.35">
      <c r="F8371">
        <v>8368</v>
      </c>
      <c r="G8371">
        <f t="shared" ca="1" si="252"/>
        <v>2.5342208149775832E-2</v>
      </c>
    </row>
    <row r="8372" spans="6:7" x14ac:dyDescent="0.35">
      <c r="F8372">
        <v>8369</v>
      </c>
      <c r="G8372">
        <f t="shared" ca="1" si="252"/>
        <v>3.48886523734247E-2</v>
      </c>
    </row>
    <row r="8373" spans="6:7" x14ac:dyDescent="0.35">
      <c r="F8373">
        <v>8370</v>
      </c>
      <c r="G8373">
        <f t="shared" ca="1" si="252"/>
        <v>4.6222643534794662E-3</v>
      </c>
    </row>
    <row r="8374" spans="6:7" x14ac:dyDescent="0.35">
      <c r="F8374">
        <v>8371</v>
      </c>
      <c r="G8374">
        <f t="shared" ca="1" si="252"/>
        <v>-5.0643613347075168E-3</v>
      </c>
    </row>
    <row r="8375" spans="6:7" x14ac:dyDescent="0.35">
      <c r="F8375">
        <v>8372</v>
      </c>
      <c r="G8375">
        <f t="shared" ca="1" si="252"/>
        <v>2.8961056922260118E-2</v>
      </c>
    </row>
    <row r="8376" spans="6:7" x14ac:dyDescent="0.35">
      <c r="F8376">
        <v>8373</v>
      </c>
      <c r="G8376">
        <f t="shared" ca="1" si="252"/>
        <v>-1.3114812078822095E-2</v>
      </c>
    </row>
    <row r="8377" spans="6:7" x14ac:dyDescent="0.35">
      <c r="F8377">
        <v>8374</v>
      </c>
      <c r="G8377">
        <f t="shared" ca="1" si="252"/>
        <v>-1.0426074838346238E-2</v>
      </c>
    </row>
    <row r="8378" spans="6:7" x14ac:dyDescent="0.35">
      <c r="F8378">
        <v>8375</v>
      </c>
      <c r="G8378">
        <f t="shared" ca="1" si="252"/>
        <v>1.7521778045645642E-2</v>
      </c>
    </row>
    <row r="8379" spans="6:7" x14ac:dyDescent="0.35">
      <c r="F8379">
        <v>8376</v>
      </c>
      <c r="G8379">
        <f t="shared" ca="1" si="252"/>
        <v>2.7849044439172837E-2</v>
      </c>
    </row>
    <row r="8380" spans="6:7" x14ac:dyDescent="0.35">
      <c r="F8380">
        <v>8377</v>
      </c>
      <c r="G8380">
        <f t="shared" ca="1" si="252"/>
        <v>2.6773511543167314E-3</v>
      </c>
    </row>
    <row r="8381" spans="6:7" x14ac:dyDescent="0.35">
      <c r="F8381">
        <v>8378</v>
      </c>
      <c r="G8381">
        <f t="shared" ca="1" si="252"/>
        <v>2.2503914160761637E-2</v>
      </c>
    </row>
    <row r="8382" spans="6:7" x14ac:dyDescent="0.35">
      <c r="F8382">
        <v>8379</v>
      </c>
      <c r="G8382">
        <f t="shared" ca="1" si="252"/>
        <v>1.550775476064969E-3</v>
      </c>
    </row>
    <row r="8383" spans="6:7" x14ac:dyDescent="0.35">
      <c r="F8383">
        <v>8380</v>
      </c>
      <c r="G8383">
        <f t="shared" ca="1" si="252"/>
        <v>-3.4661891434913855E-2</v>
      </c>
    </row>
    <row r="8384" spans="6:7" x14ac:dyDescent="0.35">
      <c r="F8384">
        <v>8381</v>
      </c>
      <c r="G8384">
        <f t="shared" ca="1" si="252"/>
        <v>-8.3709354876732294E-3</v>
      </c>
    </row>
    <row r="8385" spans="6:7" x14ac:dyDescent="0.35">
      <c r="F8385">
        <v>8382</v>
      </c>
      <c r="G8385">
        <f t="shared" ca="1" si="252"/>
        <v>-2.3496891447422601E-2</v>
      </c>
    </row>
    <row r="8386" spans="6:7" x14ac:dyDescent="0.35">
      <c r="F8386">
        <v>8383</v>
      </c>
      <c r="G8386">
        <f t="shared" ca="1" si="252"/>
        <v>-4.6979017644142432E-2</v>
      </c>
    </row>
    <row r="8387" spans="6:7" x14ac:dyDescent="0.35">
      <c r="F8387">
        <v>8384</v>
      </c>
      <c r="G8387">
        <f t="shared" ca="1" si="252"/>
        <v>1.1522301130966963E-2</v>
      </c>
    </row>
    <row r="8388" spans="6:7" x14ac:dyDescent="0.35">
      <c r="F8388">
        <v>8385</v>
      </c>
      <c r="G8388">
        <f t="shared" ca="1" si="252"/>
        <v>1.1448742409702509E-2</v>
      </c>
    </row>
    <row r="8389" spans="6:7" x14ac:dyDescent="0.35">
      <c r="F8389">
        <v>8386</v>
      </c>
      <c r="G8389">
        <f t="shared" ref="G8389:G8452" ca="1" si="253">_xlfn.NORM.INV(RAND(),M$5,M$6)</f>
        <v>4.1278584297978801E-2</v>
      </c>
    </row>
    <row r="8390" spans="6:7" x14ac:dyDescent="0.35">
      <c r="F8390">
        <v>8387</v>
      </c>
      <c r="G8390">
        <f t="shared" ca="1" si="253"/>
        <v>2.2695046334080099E-3</v>
      </c>
    </row>
    <row r="8391" spans="6:7" x14ac:dyDescent="0.35">
      <c r="F8391">
        <v>8388</v>
      </c>
      <c r="G8391">
        <f t="shared" ca="1" si="253"/>
        <v>-2.7280524348397898E-2</v>
      </c>
    </row>
    <row r="8392" spans="6:7" x14ac:dyDescent="0.35">
      <c r="F8392">
        <v>8389</v>
      </c>
      <c r="G8392">
        <f t="shared" ca="1" si="253"/>
        <v>-3.5143176204673672E-2</v>
      </c>
    </row>
    <row r="8393" spans="6:7" x14ac:dyDescent="0.35">
      <c r="F8393">
        <v>8390</v>
      </c>
      <c r="G8393">
        <f t="shared" ca="1" si="253"/>
        <v>1.002110546365521E-2</v>
      </c>
    </row>
    <row r="8394" spans="6:7" x14ac:dyDescent="0.35">
      <c r="F8394">
        <v>8391</v>
      </c>
      <c r="G8394">
        <f t="shared" ca="1" si="253"/>
        <v>2.2672894539302043E-2</v>
      </c>
    </row>
    <row r="8395" spans="6:7" x14ac:dyDescent="0.35">
      <c r="F8395">
        <v>8392</v>
      </c>
      <c r="G8395">
        <f t="shared" ca="1" si="253"/>
        <v>4.2083455492341097E-2</v>
      </c>
    </row>
    <row r="8396" spans="6:7" x14ac:dyDescent="0.35">
      <c r="F8396">
        <v>8393</v>
      </c>
      <c r="G8396">
        <f t="shared" ca="1" si="253"/>
        <v>1.7558831363127358E-2</v>
      </c>
    </row>
    <row r="8397" spans="6:7" x14ac:dyDescent="0.35">
      <c r="F8397">
        <v>8394</v>
      </c>
      <c r="G8397">
        <f t="shared" ca="1" si="253"/>
        <v>1.9401605948116601E-2</v>
      </c>
    </row>
    <row r="8398" spans="6:7" x14ac:dyDescent="0.35">
      <c r="F8398">
        <v>8395</v>
      </c>
      <c r="G8398">
        <f t="shared" ca="1" si="253"/>
        <v>-1.1155711113901462E-2</v>
      </c>
    </row>
    <row r="8399" spans="6:7" x14ac:dyDescent="0.35">
      <c r="F8399">
        <v>8396</v>
      </c>
      <c r="G8399">
        <f t="shared" ca="1" si="253"/>
        <v>4.0293774839146687E-2</v>
      </c>
    </row>
    <row r="8400" spans="6:7" x14ac:dyDescent="0.35">
      <c r="F8400">
        <v>8397</v>
      </c>
      <c r="G8400">
        <f t="shared" ca="1" si="253"/>
        <v>-1.9264183806203507E-2</v>
      </c>
    </row>
    <row r="8401" spans="6:7" x14ac:dyDescent="0.35">
      <c r="F8401">
        <v>8398</v>
      </c>
      <c r="G8401">
        <f t="shared" ca="1" si="253"/>
        <v>-3.2387864468007906E-2</v>
      </c>
    </row>
    <row r="8402" spans="6:7" x14ac:dyDescent="0.35">
      <c r="F8402">
        <v>8399</v>
      </c>
      <c r="G8402">
        <f t="shared" ca="1" si="253"/>
        <v>-1.9043503232557112E-2</v>
      </c>
    </row>
    <row r="8403" spans="6:7" x14ac:dyDescent="0.35">
      <c r="F8403">
        <v>8400</v>
      </c>
      <c r="G8403">
        <f t="shared" ca="1" si="253"/>
        <v>3.228576290219036E-2</v>
      </c>
    </row>
    <row r="8404" spans="6:7" x14ac:dyDescent="0.35">
      <c r="F8404">
        <v>8401</v>
      </c>
      <c r="G8404">
        <f t="shared" ca="1" si="253"/>
        <v>2.9342257942934567E-2</v>
      </c>
    </row>
    <row r="8405" spans="6:7" x14ac:dyDescent="0.35">
      <c r="F8405">
        <v>8402</v>
      </c>
      <c r="G8405">
        <f t="shared" ca="1" si="253"/>
        <v>2.0144938211311133E-2</v>
      </c>
    </row>
    <row r="8406" spans="6:7" x14ac:dyDescent="0.35">
      <c r="F8406">
        <v>8403</v>
      </c>
      <c r="G8406">
        <f t="shared" ca="1" si="253"/>
        <v>-3.0454524649620521E-2</v>
      </c>
    </row>
    <row r="8407" spans="6:7" x14ac:dyDescent="0.35">
      <c r="F8407">
        <v>8404</v>
      </c>
      <c r="G8407">
        <f t="shared" ca="1" si="253"/>
        <v>1.1348088769411653E-2</v>
      </c>
    </row>
    <row r="8408" spans="6:7" x14ac:dyDescent="0.35">
      <c r="F8408">
        <v>8405</v>
      </c>
      <c r="G8408">
        <f t="shared" ca="1" si="253"/>
        <v>6.4953743447619516E-3</v>
      </c>
    </row>
    <row r="8409" spans="6:7" x14ac:dyDescent="0.35">
      <c r="F8409">
        <v>8406</v>
      </c>
      <c r="G8409">
        <f t="shared" ca="1" si="253"/>
        <v>-1.1814596011042081E-2</v>
      </c>
    </row>
    <row r="8410" spans="6:7" x14ac:dyDescent="0.35">
      <c r="F8410">
        <v>8407</v>
      </c>
      <c r="G8410">
        <f t="shared" ca="1" si="253"/>
        <v>-3.1940794371763288E-2</v>
      </c>
    </row>
    <row r="8411" spans="6:7" x14ac:dyDescent="0.35">
      <c r="F8411">
        <v>8408</v>
      </c>
      <c r="G8411">
        <f t="shared" ca="1" si="253"/>
        <v>-5.0730091259632161E-2</v>
      </c>
    </row>
    <row r="8412" spans="6:7" x14ac:dyDescent="0.35">
      <c r="F8412">
        <v>8409</v>
      </c>
      <c r="G8412">
        <f t="shared" ca="1" si="253"/>
        <v>5.7317517741885076E-4</v>
      </c>
    </row>
    <row r="8413" spans="6:7" x14ac:dyDescent="0.35">
      <c r="F8413">
        <v>8410</v>
      </c>
      <c r="G8413">
        <f t="shared" ca="1" si="253"/>
        <v>2.0818346618237334E-2</v>
      </c>
    </row>
    <row r="8414" spans="6:7" x14ac:dyDescent="0.35">
      <c r="F8414">
        <v>8411</v>
      </c>
      <c r="G8414">
        <f t="shared" ca="1" si="253"/>
        <v>-5.8099788077007903E-3</v>
      </c>
    </row>
    <row r="8415" spans="6:7" x14ac:dyDescent="0.35">
      <c r="F8415">
        <v>8412</v>
      </c>
      <c r="G8415">
        <f t="shared" ca="1" si="253"/>
        <v>-4.505172743472792E-3</v>
      </c>
    </row>
    <row r="8416" spans="6:7" x14ac:dyDescent="0.35">
      <c r="F8416">
        <v>8413</v>
      </c>
      <c r="G8416">
        <f t="shared" ca="1" si="253"/>
        <v>-1.3544857370448493E-2</v>
      </c>
    </row>
    <row r="8417" spans="6:7" x14ac:dyDescent="0.35">
      <c r="F8417">
        <v>8414</v>
      </c>
      <c r="G8417">
        <f t="shared" ca="1" si="253"/>
        <v>-9.1209879888711695E-3</v>
      </c>
    </row>
    <row r="8418" spans="6:7" x14ac:dyDescent="0.35">
      <c r="F8418">
        <v>8415</v>
      </c>
      <c r="G8418">
        <f t="shared" ca="1" si="253"/>
        <v>-2.7126352457017319E-2</v>
      </c>
    </row>
    <row r="8419" spans="6:7" x14ac:dyDescent="0.35">
      <c r="F8419">
        <v>8416</v>
      </c>
      <c r="G8419">
        <f t="shared" ca="1" si="253"/>
        <v>2.7600210637180348E-3</v>
      </c>
    </row>
    <row r="8420" spans="6:7" x14ac:dyDescent="0.35">
      <c r="F8420">
        <v>8417</v>
      </c>
      <c r="G8420">
        <f t="shared" ca="1" si="253"/>
        <v>8.4388761819287703E-3</v>
      </c>
    </row>
    <row r="8421" spans="6:7" x14ac:dyDescent="0.35">
      <c r="F8421">
        <v>8418</v>
      </c>
      <c r="G8421">
        <f t="shared" ca="1" si="253"/>
        <v>-4.2409701053697554E-2</v>
      </c>
    </row>
    <row r="8422" spans="6:7" x14ac:dyDescent="0.35">
      <c r="F8422">
        <v>8419</v>
      </c>
      <c r="G8422">
        <f t="shared" ca="1" si="253"/>
        <v>2.3098526329429266E-2</v>
      </c>
    </row>
    <row r="8423" spans="6:7" x14ac:dyDescent="0.35">
      <c r="F8423">
        <v>8420</v>
      </c>
      <c r="G8423">
        <f t="shared" ca="1" si="253"/>
        <v>-2.1768914779808336E-2</v>
      </c>
    </row>
    <row r="8424" spans="6:7" x14ac:dyDescent="0.35">
      <c r="F8424">
        <v>8421</v>
      </c>
      <c r="G8424">
        <f t="shared" ca="1" si="253"/>
        <v>3.4277972312500717E-2</v>
      </c>
    </row>
    <row r="8425" spans="6:7" x14ac:dyDescent="0.35">
      <c r="F8425">
        <v>8422</v>
      </c>
      <c r="G8425">
        <f t="shared" ca="1" si="253"/>
        <v>-4.3387703771824299E-2</v>
      </c>
    </row>
    <row r="8426" spans="6:7" x14ac:dyDescent="0.35">
      <c r="F8426">
        <v>8423</v>
      </c>
      <c r="G8426">
        <f t="shared" ca="1" si="253"/>
        <v>1.8822175743839174E-2</v>
      </c>
    </row>
    <row r="8427" spans="6:7" x14ac:dyDescent="0.35">
      <c r="F8427">
        <v>8424</v>
      </c>
      <c r="G8427">
        <f t="shared" ca="1" si="253"/>
        <v>-2.5917467810722011E-3</v>
      </c>
    </row>
    <row r="8428" spans="6:7" x14ac:dyDescent="0.35">
      <c r="F8428">
        <v>8425</v>
      </c>
      <c r="G8428">
        <f t="shared" ca="1" si="253"/>
        <v>-3.2053420030421963E-2</v>
      </c>
    </row>
    <row r="8429" spans="6:7" x14ac:dyDescent="0.35">
      <c r="F8429">
        <v>8426</v>
      </c>
      <c r="G8429">
        <f t="shared" ca="1" si="253"/>
        <v>-1.6167136688263134E-3</v>
      </c>
    </row>
    <row r="8430" spans="6:7" x14ac:dyDescent="0.35">
      <c r="F8430">
        <v>8427</v>
      </c>
      <c r="G8430">
        <f t="shared" ca="1" si="253"/>
        <v>-1.5525389008539325E-4</v>
      </c>
    </row>
    <row r="8431" spans="6:7" x14ac:dyDescent="0.35">
      <c r="F8431">
        <v>8428</v>
      </c>
      <c r="G8431">
        <f t="shared" ca="1" si="253"/>
        <v>-1.016133974534216E-2</v>
      </c>
    </row>
    <row r="8432" spans="6:7" x14ac:dyDescent="0.35">
      <c r="F8432">
        <v>8429</v>
      </c>
      <c r="G8432">
        <f t="shared" ca="1" si="253"/>
        <v>-1.966855818695798E-2</v>
      </c>
    </row>
    <row r="8433" spans="6:7" x14ac:dyDescent="0.35">
      <c r="F8433">
        <v>8430</v>
      </c>
      <c r="G8433">
        <f t="shared" ca="1" si="253"/>
        <v>1.3474503777136054E-3</v>
      </c>
    </row>
    <row r="8434" spans="6:7" x14ac:dyDescent="0.35">
      <c r="F8434">
        <v>8431</v>
      </c>
      <c r="G8434">
        <f t="shared" ca="1" si="253"/>
        <v>-2.312422411351845E-2</v>
      </c>
    </row>
    <row r="8435" spans="6:7" x14ac:dyDescent="0.35">
      <c r="F8435">
        <v>8432</v>
      </c>
      <c r="G8435">
        <f t="shared" ca="1" si="253"/>
        <v>1.5878024416546222E-2</v>
      </c>
    </row>
    <row r="8436" spans="6:7" x14ac:dyDescent="0.35">
      <c r="F8436">
        <v>8433</v>
      </c>
      <c r="G8436">
        <f t="shared" ca="1" si="253"/>
        <v>-3.0242510700119327E-2</v>
      </c>
    </row>
    <row r="8437" spans="6:7" x14ac:dyDescent="0.35">
      <c r="F8437">
        <v>8434</v>
      </c>
      <c r="G8437">
        <f t="shared" ca="1" si="253"/>
        <v>2.090948414848617E-2</v>
      </c>
    </row>
    <row r="8438" spans="6:7" x14ac:dyDescent="0.35">
      <c r="F8438">
        <v>8435</v>
      </c>
      <c r="G8438">
        <f t="shared" ca="1" si="253"/>
        <v>-2.6479710901198137E-2</v>
      </c>
    </row>
    <row r="8439" spans="6:7" x14ac:dyDescent="0.35">
      <c r="F8439">
        <v>8436</v>
      </c>
      <c r="G8439">
        <f t="shared" ca="1" si="253"/>
        <v>-9.5263758418286642E-3</v>
      </c>
    </row>
    <row r="8440" spans="6:7" x14ac:dyDescent="0.35">
      <c r="F8440">
        <v>8437</v>
      </c>
      <c r="G8440">
        <f t="shared" ca="1" si="253"/>
        <v>8.748055113338031E-3</v>
      </c>
    </row>
    <row r="8441" spans="6:7" x14ac:dyDescent="0.35">
      <c r="F8441">
        <v>8438</v>
      </c>
      <c r="G8441">
        <f t="shared" ca="1" si="253"/>
        <v>1.1772368302940638E-2</v>
      </c>
    </row>
    <row r="8442" spans="6:7" x14ac:dyDescent="0.35">
      <c r="F8442">
        <v>8439</v>
      </c>
      <c r="G8442">
        <f t="shared" ca="1" si="253"/>
        <v>-1.5126977224971675E-2</v>
      </c>
    </row>
    <row r="8443" spans="6:7" x14ac:dyDescent="0.35">
      <c r="F8443">
        <v>8440</v>
      </c>
      <c r="G8443">
        <f t="shared" ca="1" si="253"/>
        <v>1.5793308834506036E-2</v>
      </c>
    </row>
    <row r="8444" spans="6:7" x14ac:dyDescent="0.35">
      <c r="F8444">
        <v>8441</v>
      </c>
      <c r="G8444">
        <f t="shared" ca="1" si="253"/>
        <v>1.2876926215746884E-2</v>
      </c>
    </row>
    <row r="8445" spans="6:7" x14ac:dyDescent="0.35">
      <c r="F8445">
        <v>8442</v>
      </c>
      <c r="G8445">
        <f t="shared" ca="1" si="253"/>
        <v>2.070050939817077E-2</v>
      </c>
    </row>
    <row r="8446" spans="6:7" x14ac:dyDescent="0.35">
      <c r="F8446">
        <v>8443</v>
      </c>
      <c r="G8446">
        <f t="shared" ca="1" si="253"/>
        <v>2.1693150064009334E-2</v>
      </c>
    </row>
    <row r="8447" spans="6:7" x14ac:dyDescent="0.35">
      <c r="F8447">
        <v>8444</v>
      </c>
      <c r="G8447">
        <f t="shared" ca="1" si="253"/>
        <v>-6.3132766758420037E-4</v>
      </c>
    </row>
    <row r="8448" spans="6:7" x14ac:dyDescent="0.35">
      <c r="F8448">
        <v>8445</v>
      </c>
      <c r="G8448">
        <f t="shared" ca="1" si="253"/>
        <v>9.2920043340340465E-3</v>
      </c>
    </row>
    <row r="8449" spans="6:7" x14ac:dyDescent="0.35">
      <c r="F8449">
        <v>8446</v>
      </c>
      <c r="G8449">
        <f t="shared" ca="1" si="253"/>
        <v>6.6133167847749058E-3</v>
      </c>
    </row>
    <row r="8450" spans="6:7" x14ac:dyDescent="0.35">
      <c r="F8450">
        <v>8447</v>
      </c>
      <c r="G8450">
        <f t="shared" ca="1" si="253"/>
        <v>-1.5490992042300018E-2</v>
      </c>
    </row>
    <row r="8451" spans="6:7" x14ac:dyDescent="0.35">
      <c r="F8451">
        <v>8448</v>
      </c>
      <c r="G8451">
        <f t="shared" ca="1" si="253"/>
        <v>2.7109332779913096E-2</v>
      </c>
    </row>
    <row r="8452" spans="6:7" x14ac:dyDescent="0.35">
      <c r="F8452">
        <v>8449</v>
      </c>
      <c r="G8452">
        <f t="shared" ca="1" si="253"/>
        <v>1.7656484312350744E-3</v>
      </c>
    </row>
    <row r="8453" spans="6:7" x14ac:dyDescent="0.35">
      <c r="F8453">
        <v>8450</v>
      </c>
      <c r="G8453">
        <f t="shared" ref="G8453:G8516" ca="1" si="254">_xlfn.NORM.INV(RAND(),M$5,M$6)</f>
        <v>-1.3702697952379781E-2</v>
      </c>
    </row>
    <row r="8454" spans="6:7" x14ac:dyDescent="0.35">
      <c r="F8454">
        <v>8451</v>
      </c>
      <c r="G8454">
        <f t="shared" ca="1" si="254"/>
        <v>3.6038605022246366E-2</v>
      </c>
    </row>
    <row r="8455" spans="6:7" x14ac:dyDescent="0.35">
      <c r="F8455">
        <v>8452</v>
      </c>
      <c r="G8455">
        <f t="shared" ca="1" si="254"/>
        <v>-1.4380080852812711E-2</v>
      </c>
    </row>
    <row r="8456" spans="6:7" x14ac:dyDescent="0.35">
      <c r="F8456">
        <v>8453</v>
      </c>
      <c r="G8456">
        <f t="shared" ca="1" si="254"/>
        <v>-2.1488512712895438E-2</v>
      </c>
    </row>
    <row r="8457" spans="6:7" x14ac:dyDescent="0.35">
      <c r="F8457">
        <v>8454</v>
      </c>
      <c r="G8457">
        <f t="shared" ca="1" si="254"/>
        <v>2.7133165541599558E-2</v>
      </c>
    </row>
    <row r="8458" spans="6:7" x14ac:dyDescent="0.35">
      <c r="F8458">
        <v>8455</v>
      </c>
      <c r="G8458">
        <f t="shared" ca="1" si="254"/>
        <v>-1.0597737446709291E-2</v>
      </c>
    </row>
    <row r="8459" spans="6:7" x14ac:dyDescent="0.35">
      <c r="F8459">
        <v>8456</v>
      </c>
      <c r="G8459">
        <f t="shared" ca="1" si="254"/>
        <v>4.0721643180075623E-2</v>
      </c>
    </row>
    <row r="8460" spans="6:7" x14ac:dyDescent="0.35">
      <c r="F8460">
        <v>8457</v>
      </c>
      <c r="G8460">
        <f t="shared" ca="1" si="254"/>
        <v>1.4303939291915832E-2</v>
      </c>
    </row>
    <row r="8461" spans="6:7" x14ac:dyDescent="0.35">
      <c r="F8461">
        <v>8458</v>
      </c>
      <c r="G8461">
        <f t="shared" ca="1" si="254"/>
        <v>-1.3053741972770812E-3</v>
      </c>
    </row>
    <row r="8462" spans="6:7" x14ac:dyDescent="0.35">
      <c r="F8462">
        <v>8459</v>
      </c>
      <c r="G8462">
        <f t="shared" ca="1" si="254"/>
        <v>8.9465134963920938E-3</v>
      </c>
    </row>
    <row r="8463" spans="6:7" x14ac:dyDescent="0.35">
      <c r="F8463">
        <v>8460</v>
      </c>
      <c r="G8463">
        <f t="shared" ca="1" si="254"/>
        <v>-9.6960440820810217E-3</v>
      </c>
    </row>
    <row r="8464" spans="6:7" x14ac:dyDescent="0.35">
      <c r="F8464">
        <v>8461</v>
      </c>
      <c r="G8464">
        <f t="shared" ca="1" si="254"/>
        <v>1.0795905464930425E-2</v>
      </c>
    </row>
    <row r="8465" spans="6:7" x14ac:dyDescent="0.35">
      <c r="F8465">
        <v>8462</v>
      </c>
      <c r="G8465">
        <f t="shared" ca="1" si="254"/>
        <v>-1.8267116463436862E-2</v>
      </c>
    </row>
    <row r="8466" spans="6:7" x14ac:dyDescent="0.35">
      <c r="F8466">
        <v>8463</v>
      </c>
      <c r="G8466">
        <f t="shared" ca="1" si="254"/>
        <v>-1.3718469005644026E-2</v>
      </c>
    </row>
    <row r="8467" spans="6:7" x14ac:dyDescent="0.35">
      <c r="F8467">
        <v>8464</v>
      </c>
      <c r="G8467">
        <f t="shared" ca="1" si="254"/>
        <v>3.1388152386804279E-2</v>
      </c>
    </row>
    <row r="8468" spans="6:7" x14ac:dyDescent="0.35">
      <c r="F8468">
        <v>8465</v>
      </c>
      <c r="G8468">
        <f t="shared" ca="1" si="254"/>
        <v>-1.2452432345422653E-2</v>
      </c>
    </row>
    <row r="8469" spans="6:7" x14ac:dyDescent="0.35">
      <c r="F8469">
        <v>8466</v>
      </c>
      <c r="G8469">
        <f t="shared" ca="1" si="254"/>
        <v>-2.0978620863704084E-2</v>
      </c>
    </row>
    <row r="8470" spans="6:7" x14ac:dyDescent="0.35">
      <c r="F8470">
        <v>8467</v>
      </c>
      <c r="G8470">
        <f t="shared" ca="1" si="254"/>
        <v>2.0971003852628758E-2</v>
      </c>
    </row>
    <row r="8471" spans="6:7" x14ac:dyDescent="0.35">
      <c r="F8471">
        <v>8468</v>
      </c>
      <c r="G8471">
        <f t="shared" ca="1" si="254"/>
        <v>2.8628060588418706E-2</v>
      </c>
    </row>
    <row r="8472" spans="6:7" x14ac:dyDescent="0.35">
      <c r="F8472">
        <v>8469</v>
      </c>
      <c r="G8472">
        <f t="shared" ca="1" si="254"/>
        <v>-2.1873839555927501E-2</v>
      </c>
    </row>
    <row r="8473" spans="6:7" x14ac:dyDescent="0.35">
      <c r="F8473">
        <v>8470</v>
      </c>
      <c r="G8473">
        <f t="shared" ca="1" si="254"/>
        <v>1.1681505124626049E-3</v>
      </c>
    </row>
    <row r="8474" spans="6:7" x14ac:dyDescent="0.35">
      <c r="F8474">
        <v>8471</v>
      </c>
      <c r="G8474">
        <f t="shared" ca="1" si="254"/>
        <v>-3.0486419412488114E-2</v>
      </c>
    </row>
    <row r="8475" spans="6:7" x14ac:dyDescent="0.35">
      <c r="F8475">
        <v>8472</v>
      </c>
      <c r="G8475">
        <f t="shared" ca="1" si="254"/>
        <v>-7.7689708126829557E-3</v>
      </c>
    </row>
    <row r="8476" spans="6:7" x14ac:dyDescent="0.35">
      <c r="F8476">
        <v>8473</v>
      </c>
      <c r="G8476">
        <f t="shared" ca="1" si="254"/>
        <v>-6.8598650507611361E-4</v>
      </c>
    </row>
    <row r="8477" spans="6:7" x14ac:dyDescent="0.35">
      <c r="F8477">
        <v>8474</v>
      </c>
      <c r="G8477">
        <f t="shared" ca="1" si="254"/>
        <v>1.705055127094662E-2</v>
      </c>
    </row>
    <row r="8478" spans="6:7" x14ac:dyDescent="0.35">
      <c r="F8478">
        <v>8475</v>
      </c>
      <c r="G8478">
        <f t="shared" ca="1" si="254"/>
        <v>1.682932356021636E-2</v>
      </c>
    </row>
    <row r="8479" spans="6:7" x14ac:dyDescent="0.35">
      <c r="F8479">
        <v>8476</v>
      </c>
      <c r="G8479">
        <f t="shared" ca="1" si="254"/>
        <v>-1.2321924184135257E-2</v>
      </c>
    </row>
    <row r="8480" spans="6:7" x14ac:dyDescent="0.35">
      <c r="F8480">
        <v>8477</v>
      </c>
      <c r="G8480">
        <f t="shared" ca="1" si="254"/>
        <v>-4.0589593641258961E-3</v>
      </c>
    </row>
    <row r="8481" spans="6:7" x14ac:dyDescent="0.35">
      <c r="F8481">
        <v>8478</v>
      </c>
      <c r="G8481">
        <f t="shared" ca="1" si="254"/>
        <v>-4.2010745542727639E-3</v>
      </c>
    </row>
    <row r="8482" spans="6:7" x14ac:dyDescent="0.35">
      <c r="F8482">
        <v>8479</v>
      </c>
      <c r="G8482">
        <f t="shared" ca="1" si="254"/>
        <v>-1.9911976805663837E-3</v>
      </c>
    </row>
    <row r="8483" spans="6:7" x14ac:dyDescent="0.35">
      <c r="F8483">
        <v>8480</v>
      </c>
      <c r="G8483">
        <f t="shared" ca="1" si="254"/>
        <v>7.3750409151445966E-3</v>
      </c>
    </row>
    <row r="8484" spans="6:7" x14ac:dyDescent="0.35">
      <c r="F8484">
        <v>8481</v>
      </c>
      <c r="G8484">
        <f t="shared" ca="1" si="254"/>
        <v>-1.1551508562754418E-2</v>
      </c>
    </row>
    <row r="8485" spans="6:7" x14ac:dyDescent="0.35">
      <c r="F8485">
        <v>8482</v>
      </c>
      <c r="G8485">
        <f t="shared" ca="1" si="254"/>
        <v>2.4300849033309185E-2</v>
      </c>
    </row>
    <row r="8486" spans="6:7" x14ac:dyDescent="0.35">
      <c r="F8486">
        <v>8483</v>
      </c>
      <c r="G8486">
        <f t="shared" ca="1" si="254"/>
        <v>-2.8926731644203171E-2</v>
      </c>
    </row>
    <row r="8487" spans="6:7" x14ac:dyDescent="0.35">
      <c r="F8487">
        <v>8484</v>
      </c>
      <c r="G8487">
        <f t="shared" ca="1" si="254"/>
        <v>-2.147651451478487E-2</v>
      </c>
    </row>
    <row r="8488" spans="6:7" x14ac:dyDescent="0.35">
      <c r="F8488">
        <v>8485</v>
      </c>
      <c r="G8488">
        <f t="shared" ca="1" si="254"/>
        <v>-1.8250800146802863E-2</v>
      </c>
    </row>
    <row r="8489" spans="6:7" x14ac:dyDescent="0.35">
      <c r="F8489">
        <v>8486</v>
      </c>
      <c r="G8489">
        <f t="shared" ca="1" si="254"/>
        <v>-1.7597299200220105E-2</v>
      </c>
    </row>
    <row r="8490" spans="6:7" x14ac:dyDescent="0.35">
      <c r="F8490">
        <v>8487</v>
      </c>
      <c r="G8490">
        <f t="shared" ca="1" si="254"/>
        <v>-4.8474593091098438E-3</v>
      </c>
    </row>
    <row r="8491" spans="6:7" x14ac:dyDescent="0.35">
      <c r="F8491">
        <v>8488</v>
      </c>
      <c r="G8491">
        <f t="shared" ca="1" si="254"/>
        <v>5.601093552014021E-3</v>
      </c>
    </row>
    <row r="8492" spans="6:7" x14ac:dyDescent="0.35">
      <c r="F8492">
        <v>8489</v>
      </c>
      <c r="G8492">
        <f t="shared" ca="1" si="254"/>
        <v>1.931848287226829E-2</v>
      </c>
    </row>
    <row r="8493" spans="6:7" x14ac:dyDescent="0.35">
      <c r="F8493">
        <v>8490</v>
      </c>
      <c r="G8493">
        <f t="shared" ca="1" si="254"/>
        <v>-5.6487197960097216E-3</v>
      </c>
    </row>
    <row r="8494" spans="6:7" x14ac:dyDescent="0.35">
      <c r="F8494">
        <v>8491</v>
      </c>
      <c r="G8494">
        <f t="shared" ca="1" si="254"/>
        <v>-1.0990650447010347E-2</v>
      </c>
    </row>
    <row r="8495" spans="6:7" x14ac:dyDescent="0.35">
      <c r="F8495">
        <v>8492</v>
      </c>
      <c r="G8495">
        <f t="shared" ca="1" si="254"/>
        <v>1.841133465974245E-2</v>
      </c>
    </row>
    <row r="8496" spans="6:7" x14ac:dyDescent="0.35">
      <c r="F8496">
        <v>8493</v>
      </c>
      <c r="G8496">
        <f t="shared" ca="1" si="254"/>
        <v>3.5860070077777403E-2</v>
      </c>
    </row>
    <row r="8497" spans="6:7" x14ac:dyDescent="0.35">
      <c r="F8497">
        <v>8494</v>
      </c>
      <c r="G8497">
        <f t="shared" ca="1" si="254"/>
        <v>2.6666242681059064E-4</v>
      </c>
    </row>
    <row r="8498" spans="6:7" x14ac:dyDescent="0.35">
      <c r="F8498">
        <v>8495</v>
      </c>
      <c r="G8498">
        <f t="shared" ca="1" si="254"/>
        <v>4.8301744285470079E-2</v>
      </c>
    </row>
    <row r="8499" spans="6:7" x14ac:dyDescent="0.35">
      <c r="F8499">
        <v>8496</v>
      </c>
      <c r="G8499">
        <f t="shared" ca="1" si="254"/>
        <v>-2.6882832116374156E-3</v>
      </c>
    </row>
    <row r="8500" spans="6:7" x14ac:dyDescent="0.35">
      <c r="F8500">
        <v>8497</v>
      </c>
      <c r="G8500">
        <f t="shared" ca="1" si="254"/>
        <v>1.9810882782255453E-2</v>
      </c>
    </row>
    <row r="8501" spans="6:7" x14ac:dyDescent="0.35">
      <c r="F8501">
        <v>8498</v>
      </c>
      <c r="G8501">
        <f t="shared" ca="1" si="254"/>
        <v>1.7748600226791741E-2</v>
      </c>
    </row>
    <row r="8502" spans="6:7" x14ac:dyDescent="0.35">
      <c r="F8502">
        <v>8499</v>
      </c>
      <c r="G8502">
        <f t="shared" ca="1" si="254"/>
        <v>-1.1150846216768439E-2</v>
      </c>
    </row>
    <row r="8503" spans="6:7" x14ac:dyDescent="0.35">
      <c r="F8503">
        <v>8500</v>
      </c>
      <c r="G8503">
        <f t="shared" ca="1" si="254"/>
        <v>-1.0510232591608616E-2</v>
      </c>
    </row>
    <row r="8504" spans="6:7" x14ac:dyDescent="0.35">
      <c r="F8504">
        <v>8501</v>
      </c>
      <c r="G8504">
        <f t="shared" ca="1" si="254"/>
        <v>-8.5296668071361912E-3</v>
      </c>
    </row>
    <row r="8505" spans="6:7" x14ac:dyDescent="0.35">
      <c r="F8505">
        <v>8502</v>
      </c>
      <c r="G8505">
        <f t="shared" ca="1" si="254"/>
        <v>3.8067653938023853E-2</v>
      </c>
    </row>
    <row r="8506" spans="6:7" x14ac:dyDescent="0.35">
      <c r="F8506">
        <v>8503</v>
      </c>
      <c r="G8506">
        <f t="shared" ca="1" si="254"/>
        <v>-2.1288566651355095E-4</v>
      </c>
    </row>
    <row r="8507" spans="6:7" x14ac:dyDescent="0.35">
      <c r="F8507">
        <v>8504</v>
      </c>
      <c r="G8507">
        <f t="shared" ca="1" si="254"/>
        <v>-7.3345433188649854E-3</v>
      </c>
    </row>
    <row r="8508" spans="6:7" x14ac:dyDescent="0.35">
      <c r="F8508">
        <v>8505</v>
      </c>
      <c r="G8508">
        <f t="shared" ca="1" si="254"/>
        <v>3.1861954359564938E-2</v>
      </c>
    </row>
    <row r="8509" spans="6:7" x14ac:dyDescent="0.35">
      <c r="F8509">
        <v>8506</v>
      </c>
      <c r="G8509">
        <f t="shared" ca="1" si="254"/>
        <v>-5.333533375105904E-2</v>
      </c>
    </row>
    <row r="8510" spans="6:7" x14ac:dyDescent="0.35">
      <c r="F8510">
        <v>8507</v>
      </c>
      <c r="G8510">
        <f t="shared" ca="1" si="254"/>
        <v>-4.1773697335095811E-2</v>
      </c>
    </row>
    <row r="8511" spans="6:7" x14ac:dyDescent="0.35">
      <c r="F8511">
        <v>8508</v>
      </c>
      <c r="G8511">
        <f t="shared" ca="1" si="254"/>
        <v>6.6611395900889455E-3</v>
      </c>
    </row>
    <row r="8512" spans="6:7" x14ac:dyDescent="0.35">
      <c r="F8512">
        <v>8509</v>
      </c>
      <c r="G8512">
        <f t="shared" ca="1" si="254"/>
        <v>1.0833336440694463E-2</v>
      </c>
    </row>
    <row r="8513" spans="6:7" x14ac:dyDescent="0.35">
      <c r="F8513">
        <v>8510</v>
      </c>
      <c r="G8513">
        <f t="shared" ca="1" si="254"/>
        <v>-1.1301922610084156E-2</v>
      </c>
    </row>
    <row r="8514" spans="6:7" x14ac:dyDescent="0.35">
      <c r="F8514">
        <v>8511</v>
      </c>
      <c r="G8514">
        <f t="shared" ca="1" si="254"/>
        <v>-1.0140528826566807E-2</v>
      </c>
    </row>
    <row r="8515" spans="6:7" x14ac:dyDescent="0.35">
      <c r="F8515">
        <v>8512</v>
      </c>
      <c r="G8515">
        <f t="shared" ca="1" si="254"/>
        <v>2.0739085969552255E-2</v>
      </c>
    </row>
    <row r="8516" spans="6:7" x14ac:dyDescent="0.35">
      <c r="F8516">
        <v>8513</v>
      </c>
      <c r="G8516">
        <f t="shared" ca="1" si="254"/>
        <v>4.7547857984515836E-3</v>
      </c>
    </row>
    <row r="8517" spans="6:7" x14ac:dyDescent="0.35">
      <c r="F8517">
        <v>8514</v>
      </c>
      <c r="G8517">
        <f t="shared" ref="G8517:G8580" ca="1" si="255">_xlfn.NORM.INV(RAND(),M$5,M$6)</f>
        <v>-2.5698577079789283E-2</v>
      </c>
    </row>
    <row r="8518" spans="6:7" x14ac:dyDescent="0.35">
      <c r="F8518">
        <v>8515</v>
      </c>
      <c r="G8518">
        <f t="shared" ca="1" si="255"/>
        <v>-5.0173969567217737E-2</v>
      </c>
    </row>
    <row r="8519" spans="6:7" x14ac:dyDescent="0.35">
      <c r="F8519">
        <v>8516</v>
      </c>
      <c r="G8519">
        <f t="shared" ca="1" si="255"/>
        <v>-2.9927125906029015E-2</v>
      </c>
    </row>
    <row r="8520" spans="6:7" x14ac:dyDescent="0.35">
      <c r="F8520">
        <v>8517</v>
      </c>
      <c r="G8520">
        <f t="shared" ca="1" si="255"/>
        <v>3.6069213652112271E-3</v>
      </c>
    </row>
    <row r="8521" spans="6:7" x14ac:dyDescent="0.35">
      <c r="F8521">
        <v>8518</v>
      </c>
      <c r="G8521">
        <f t="shared" ca="1" si="255"/>
        <v>1.2198276511277315E-2</v>
      </c>
    </row>
    <row r="8522" spans="6:7" x14ac:dyDescent="0.35">
      <c r="F8522">
        <v>8519</v>
      </c>
      <c r="G8522">
        <f t="shared" ca="1" si="255"/>
        <v>-7.4267309497849706E-3</v>
      </c>
    </row>
    <row r="8523" spans="6:7" x14ac:dyDescent="0.35">
      <c r="F8523">
        <v>8520</v>
      </c>
      <c r="G8523">
        <f t="shared" ca="1" si="255"/>
        <v>-2.1973876695435362E-2</v>
      </c>
    </row>
    <row r="8524" spans="6:7" x14ac:dyDescent="0.35">
      <c r="F8524">
        <v>8521</v>
      </c>
      <c r="G8524">
        <f t="shared" ca="1" si="255"/>
        <v>2.7415288338053588E-2</v>
      </c>
    </row>
    <row r="8525" spans="6:7" x14ac:dyDescent="0.35">
      <c r="F8525">
        <v>8522</v>
      </c>
      <c r="G8525">
        <f t="shared" ca="1" si="255"/>
        <v>-6.9546652782702736E-3</v>
      </c>
    </row>
    <row r="8526" spans="6:7" x14ac:dyDescent="0.35">
      <c r="F8526">
        <v>8523</v>
      </c>
      <c r="G8526">
        <f t="shared" ca="1" si="255"/>
        <v>-1.8976767839194112E-2</v>
      </c>
    </row>
    <row r="8527" spans="6:7" x14ac:dyDescent="0.35">
      <c r="F8527">
        <v>8524</v>
      </c>
      <c r="G8527">
        <f t="shared" ca="1" si="255"/>
        <v>1.6956242814097775E-2</v>
      </c>
    </row>
    <row r="8528" spans="6:7" x14ac:dyDescent="0.35">
      <c r="F8528">
        <v>8525</v>
      </c>
      <c r="G8528">
        <f t="shared" ca="1" si="255"/>
        <v>1.2700308048766077E-2</v>
      </c>
    </row>
    <row r="8529" spans="6:7" x14ac:dyDescent="0.35">
      <c r="F8529">
        <v>8526</v>
      </c>
      <c r="G8529">
        <f t="shared" ca="1" si="255"/>
        <v>-1.2898283240428703E-2</v>
      </c>
    </row>
    <row r="8530" spans="6:7" x14ac:dyDescent="0.35">
      <c r="F8530">
        <v>8527</v>
      </c>
      <c r="G8530">
        <f t="shared" ca="1" si="255"/>
        <v>1.9563337512832422E-2</v>
      </c>
    </row>
    <row r="8531" spans="6:7" x14ac:dyDescent="0.35">
      <c r="F8531">
        <v>8528</v>
      </c>
      <c r="G8531">
        <f t="shared" ca="1" si="255"/>
        <v>3.5287501346832673E-2</v>
      </c>
    </row>
    <row r="8532" spans="6:7" x14ac:dyDescent="0.35">
      <c r="F8532">
        <v>8529</v>
      </c>
      <c r="G8532">
        <f t="shared" ca="1" si="255"/>
        <v>1.4201227273380327E-2</v>
      </c>
    </row>
    <row r="8533" spans="6:7" x14ac:dyDescent="0.35">
      <c r="F8533">
        <v>8530</v>
      </c>
      <c r="G8533">
        <f t="shared" ca="1" si="255"/>
        <v>5.4161726584325224E-4</v>
      </c>
    </row>
    <row r="8534" spans="6:7" x14ac:dyDescent="0.35">
      <c r="F8534">
        <v>8531</v>
      </c>
      <c r="G8534">
        <f t="shared" ca="1" si="255"/>
        <v>7.7821194587085665E-3</v>
      </c>
    </row>
    <row r="8535" spans="6:7" x14ac:dyDescent="0.35">
      <c r="F8535">
        <v>8532</v>
      </c>
      <c r="G8535">
        <f t="shared" ca="1" si="255"/>
        <v>-1.969309591516602E-2</v>
      </c>
    </row>
    <row r="8536" spans="6:7" x14ac:dyDescent="0.35">
      <c r="F8536">
        <v>8533</v>
      </c>
      <c r="G8536">
        <f t="shared" ca="1" si="255"/>
        <v>-1.2207590714594221E-2</v>
      </c>
    </row>
    <row r="8537" spans="6:7" x14ac:dyDescent="0.35">
      <c r="F8537">
        <v>8534</v>
      </c>
      <c r="G8537">
        <f t="shared" ca="1" si="255"/>
        <v>3.6528240114570344E-5</v>
      </c>
    </row>
    <row r="8538" spans="6:7" x14ac:dyDescent="0.35">
      <c r="F8538">
        <v>8535</v>
      </c>
      <c r="G8538">
        <f t="shared" ca="1" si="255"/>
        <v>3.1673638873735366E-2</v>
      </c>
    </row>
    <row r="8539" spans="6:7" x14ac:dyDescent="0.35">
      <c r="F8539">
        <v>8536</v>
      </c>
      <c r="G8539">
        <f t="shared" ca="1" si="255"/>
        <v>1.2331540985681457E-2</v>
      </c>
    </row>
    <row r="8540" spans="6:7" x14ac:dyDescent="0.35">
      <c r="F8540">
        <v>8537</v>
      </c>
      <c r="G8540">
        <f t="shared" ca="1" si="255"/>
        <v>3.6027325468577689E-2</v>
      </c>
    </row>
    <row r="8541" spans="6:7" x14ac:dyDescent="0.35">
      <c r="F8541">
        <v>8538</v>
      </c>
      <c r="G8541">
        <f t="shared" ca="1" si="255"/>
        <v>5.2066515907974202E-3</v>
      </c>
    </row>
    <row r="8542" spans="6:7" x14ac:dyDescent="0.35">
      <c r="F8542">
        <v>8539</v>
      </c>
      <c r="G8542">
        <f t="shared" ca="1" si="255"/>
        <v>-4.7910655520625367E-4</v>
      </c>
    </row>
    <row r="8543" spans="6:7" x14ac:dyDescent="0.35">
      <c r="F8543">
        <v>8540</v>
      </c>
      <c r="G8543">
        <f t="shared" ca="1" si="255"/>
        <v>1.6932778644848656E-2</v>
      </c>
    </row>
    <row r="8544" spans="6:7" x14ac:dyDescent="0.35">
      <c r="F8544">
        <v>8541</v>
      </c>
      <c r="G8544">
        <f t="shared" ca="1" si="255"/>
        <v>2.7611793217143982E-2</v>
      </c>
    </row>
    <row r="8545" spans="6:7" x14ac:dyDescent="0.35">
      <c r="F8545">
        <v>8542</v>
      </c>
      <c r="G8545">
        <f t="shared" ca="1" si="255"/>
        <v>1.0277541119121443E-3</v>
      </c>
    </row>
    <row r="8546" spans="6:7" x14ac:dyDescent="0.35">
      <c r="F8546">
        <v>8543</v>
      </c>
      <c r="G8546">
        <f t="shared" ca="1" si="255"/>
        <v>-1.5883619396331487E-2</v>
      </c>
    </row>
    <row r="8547" spans="6:7" x14ac:dyDescent="0.35">
      <c r="F8547">
        <v>8544</v>
      </c>
      <c r="G8547">
        <f t="shared" ca="1" si="255"/>
        <v>-3.244878348205537E-2</v>
      </c>
    </row>
    <row r="8548" spans="6:7" x14ac:dyDescent="0.35">
      <c r="F8548">
        <v>8545</v>
      </c>
      <c r="G8548">
        <f t="shared" ca="1" si="255"/>
        <v>2.5068636519516882E-3</v>
      </c>
    </row>
    <row r="8549" spans="6:7" x14ac:dyDescent="0.35">
      <c r="F8549">
        <v>8546</v>
      </c>
      <c r="G8549">
        <f t="shared" ca="1" si="255"/>
        <v>2.1384000841991685E-2</v>
      </c>
    </row>
    <row r="8550" spans="6:7" x14ac:dyDescent="0.35">
      <c r="F8550">
        <v>8547</v>
      </c>
      <c r="G8550">
        <f t="shared" ca="1" si="255"/>
        <v>-3.6422580797863089E-3</v>
      </c>
    </row>
    <row r="8551" spans="6:7" x14ac:dyDescent="0.35">
      <c r="F8551">
        <v>8548</v>
      </c>
      <c r="G8551">
        <f t="shared" ca="1" si="255"/>
        <v>1.9310402989590716E-2</v>
      </c>
    </row>
    <row r="8552" spans="6:7" x14ac:dyDescent="0.35">
      <c r="F8552">
        <v>8549</v>
      </c>
      <c r="G8552">
        <f t="shared" ca="1" si="255"/>
        <v>-1.7811760368491572E-3</v>
      </c>
    </row>
    <row r="8553" spans="6:7" x14ac:dyDescent="0.35">
      <c r="F8553">
        <v>8550</v>
      </c>
      <c r="G8553">
        <f t="shared" ca="1" si="255"/>
        <v>-5.6744737906905809E-3</v>
      </c>
    </row>
    <row r="8554" spans="6:7" x14ac:dyDescent="0.35">
      <c r="F8554">
        <v>8551</v>
      </c>
      <c r="G8554">
        <f t="shared" ca="1" si="255"/>
        <v>2.0917009473055494E-2</v>
      </c>
    </row>
    <row r="8555" spans="6:7" x14ac:dyDescent="0.35">
      <c r="F8555">
        <v>8552</v>
      </c>
      <c r="G8555">
        <f t="shared" ca="1" si="255"/>
        <v>-7.2127159550214402E-3</v>
      </c>
    </row>
    <row r="8556" spans="6:7" x14ac:dyDescent="0.35">
      <c r="F8556">
        <v>8553</v>
      </c>
      <c r="G8556">
        <f t="shared" ca="1" si="255"/>
        <v>-2.2860890231780416E-2</v>
      </c>
    </row>
    <row r="8557" spans="6:7" x14ac:dyDescent="0.35">
      <c r="F8557">
        <v>8554</v>
      </c>
      <c r="G8557">
        <f t="shared" ca="1" si="255"/>
        <v>2.0770471648161145E-2</v>
      </c>
    </row>
    <row r="8558" spans="6:7" x14ac:dyDescent="0.35">
      <c r="F8558">
        <v>8555</v>
      </c>
      <c r="G8558">
        <f t="shared" ca="1" si="255"/>
        <v>1.8258398274735143E-2</v>
      </c>
    </row>
    <row r="8559" spans="6:7" x14ac:dyDescent="0.35">
      <c r="F8559">
        <v>8556</v>
      </c>
      <c r="G8559">
        <f t="shared" ca="1" si="255"/>
        <v>-2.9106390711615533E-2</v>
      </c>
    </row>
    <row r="8560" spans="6:7" x14ac:dyDescent="0.35">
      <c r="F8560">
        <v>8557</v>
      </c>
      <c r="G8560">
        <f t="shared" ca="1" si="255"/>
        <v>2.1787213239754966E-4</v>
      </c>
    </row>
    <row r="8561" spans="6:7" x14ac:dyDescent="0.35">
      <c r="F8561">
        <v>8558</v>
      </c>
      <c r="G8561">
        <f t="shared" ca="1" si="255"/>
        <v>-4.275628511469896E-3</v>
      </c>
    </row>
    <row r="8562" spans="6:7" x14ac:dyDescent="0.35">
      <c r="F8562">
        <v>8559</v>
      </c>
      <c r="G8562">
        <f t="shared" ca="1" si="255"/>
        <v>-2.1101696477242762E-2</v>
      </c>
    </row>
    <row r="8563" spans="6:7" x14ac:dyDescent="0.35">
      <c r="F8563">
        <v>8560</v>
      </c>
      <c r="G8563">
        <f t="shared" ca="1" si="255"/>
        <v>-1.2134994761823959E-2</v>
      </c>
    </row>
    <row r="8564" spans="6:7" x14ac:dyDescent="0.35">
      <c r="F8564">
        <v>8561</v>
      </c>
      <c r="G8564">
        <f t="shared" ca="1" si="255"/>
        <v>1.6301280981396059E-2</v>
      </c>
    </row>
    <row r="8565" spans="6:7" x14ac:dyDescent="0.35">
      <c r="F8565">
        <v>8562</v>
      </c>
      <c r="G8565">
        <f t="shared" ca="1" si="255"/>
        <v>2.7473999247830186E-2</v>
      </c>
    </row>
    <row r="8566" spans="6:7" x14ac:dyDescent="0.35">
      <c r="F8566">
        <v>8563</v>
      </c>
      <c r="G8566">
        <f t="shared" ca="1" si="255"/>
        <v>-1.7694613459046698E-2</v>
      </c>
    </row>
    <row r="8567" spans="6:7" x14ac:dyDescent="0.35">
      <c r="F8567">
        <v>8564</v>
      </c>
      <c r="G8567">
        <f t="shared" ca="1" si="255"/>
        <v>-2.103575007615921E-2</v>
      </c>
    </row>
    <row r="8568" spans="6:7" x14ac:dyDescent="0.35">
      <c r="F8568">
        <v>8565</v>
      </c>
      <c r="G8568">
        <f t="shared" ca="1" si="255"/>
        <v>-5.9838257002573668E-3</v>
      </c>
    </row>
    <row r="8569" spans="6:7" x14ac:dyDescent="0.35">
      <c r="F8569">
        <v>8566</v>
      </c>
      <c r="G8569">
        <f t="shared" ca="1" si="255"/>
        <v>-6.9096920636517705E-4</v>
      </c>
    </row>
    <row r="8570" spans="6:7" x14ac:dyDescent="0.35">
      <c r="F8570">
        <v>8567</v>
      </c>
      <c r="G8570">
        <f t="shared" ca="1" si="255"/>
        <v>-9.0748651033032354E-3</v>
      </c>
    </row>
    <row r="8571" spans="6:7" x14ac:dyDescent="0.35">
      <c r="F8571">
        <v>8568</v>
      </c>
      <c r="G8571">
        <f t="shared" ca="1" si="255"/>
        <v>1.3004733089856798E-2</v>
      </c>
    </row>
    <row r="8572" spans="6:7" x14ac:dyDescent="0.35">
      <c r="F8572">
        <v>8569</v>
      </c>
      <c r="G8572">
        <f t="shared" ca="1" si="255"/>
        <v>-2.8138369529201034E-2</v>
      </c>
    </row>
    <row r="8573" spans="6:7" x14ac:dyDescent="0.35">
      <c r="F8573">
        <v>8570</v>
      </c>
      <c r="G8573">
        <f t="shared" ca="1" si="255"/>
        <v>1.6586640876047831E-2</v>
      </c>
    </row>
    <row r="8574" spans="6:7" x14ac:dyDescent="0.35">
      <c r="F8574">
        <v>8571</v>
      </c>
      <c r="G8574">
        <f t="shared" ca="1" si="255"/>
        <v>4.1782991668955174E-2</v>
      </c>
    </row>
    <row r="8575" spans="6:7" x14ac:dyDescent="0.35">
      <c r="F8575">
        <v>8572</v>
      </c>
      <c r="G8575">
        <f t="shared" ca="1" si="255"/>
        <v>4.6843926618740867E-3</v>
      </c>
    </row>
    <row r="8576" spans="6:7" x14ac:dyDescent="0.35">
      <c r="F8576">
        <v>8573</v>
      </c>
      <c r="G8576">
        <f t="shared" ca="1" si="255"/>
        <v>8.0874465806824187E-3</v>
      </c>
    </row>
    <row r="8577" spans="6:7" x14ac:dyDescent="0.35">
      <c r="F8577">
        <v>8574</v>
      </c>
      <c r="G8577">
        <f t="shared" ca="1" si="255"/>
        <v>-2.7117490907246173E-3</v>
      </c>
    </row>
    <row r="8578" spans="6:7" x14ac:dyDescent="0.35">
      <c r="F8578">
        <v>8575</v>
      </c>
      <c r="G8578">
        <f t="shared" ca="1" si="255"/>
        <v>4.1815577982626209E-2</v>
      </c>
    </row>
    <row r="8579" spans="6:7" x14ac:dyDescent="0.35">
      <c r="F8579">
        <v>8576</v>
      </c>
      <c r="G8579">
        <f t="shared" ca="1" si="255"/>
        <v>-5.0659562553140657E-2</v>
      </c>
    </row>
    <row r="8580" spans="6:7" x14ac:dyDescent="0.35">
      <c r="F8580">
        <v>8577</v>
      </c>
      <c r="G8580">
        <f t="shared" ca="1" si="255"/>
        <v>2.417388989001391E-2</v>
      </c>
    </row>
    <row r="8581" spans="6:7" x14ac:dyDescent="0.35">
      <c r="F8581">
        <v>8578</v>
      </c>
      <c r="G8581">
        <f t="shared" ref="G8581:G8644" ca="1" si="256">_xlfn.NORM.INV(RAND(),M$5,M$6)</f>
        <v>2.8244240480940156E-2</v>
      </c>
    </row>
    <row r="8582" spans="6:7" x14ac:dyDescent="0.35">
      <c r="F8582">
        <v>8579</v>
      </c>
      <c r="G8582">
        <f t="shared" ca="1" si="256"/>
        <v>-1.8640020274621603E-2</v>
      </c>
    </row>
    <row r="8583" spans="6:7" x14ac:dyDescent="0.35">
      <c r="F8583">
        <v>8580</v>
      </c>
      <c r="G8583">
        <f t="shared" ca="1" si="256"/>
        <v>1.3729321042835599E-2</v>
      </c>
    </row>
    <row r="8584" spans="6:7" x14ac:dyDescent="0.35">
      <c r="F8584">
        <v>8581</v>
      </c>
      <c r="G8584">
        <f t="shared" ca="1" si="256"/>
        <v>7.8104530174112003E-3</v>
      </c>
    </row>
    <row r="8585" spans="6:7" x14ac:dyDescent="0.35">
      <c r="F8585">
        <v>8582</v>
      </c>
      <c r="G8585">
        <f t="shared" ca="1" si="256"/>
        <v>3.6444567459876544E-2</v>
      </c>
    </row>
    <row r="8586" spans="6:7" x14ac:dyDescent="0.35">
      <c r="F8586">
        <v>8583</v>
      </c>
      <c r="G8586">
        <f t="shared" ca="1" si="256"/>
        <v>1.6426694992761559E-2</v>
      </c>
    </row>
    <row r="8587" spans="6:7" x14ac:dyDescent="0.35">
      <c r="F8587">
        <v>8584</v>
      </c>
      <c r="G8587">
        <f t="shared" ca="1" si="256"/>
        <v>2.0114745968689233E-2</v>
      </c>
    </row>
    <row r="8588" spans="6:7" x14ac:dyDescent="0.35">
      <c r="F8588">
        <v>8585</v>
      </c>
      <c r="G8588">
        <f t="shared" ca="1" si="256"/>
        <v>-1.2380637819364418E-2</v>
      </c>
    </row>
    <row r="8589" spans="6:7" x14ac:dyDescent="0.35">
      <c r="F8589">
        <v>8586</v>
      </c>
      <c r="G8589">
        <f t="shared" ca="1" si="256"/>
        <v>5.5650257096521681E-3</v>
      </c>
    </row>
    <row r="8590" spans="6:7" x14ac:dyDescent="0.35">
      <c r="F8590">
        <v>8587</v>
      </c>
      <c r="G8590">
        <f t="shared" ca="1" si="256"/>
        <v>-3.8820175317033187E-3</v>
      </c>
    </row>
    <row r="8591" spans="6:7" x14ac:dyDescent="0.35">
      <c r="F8591">
        <v>8588</v>
      </c>
      <c r="G8591">
        <f t="shared" ca="1" si="256"/>
        <v>7.1529245333914349E-3</v>
      </c>
    </row>
    <row r="8592" spans="6:7" x14ac:dyDescent="0.35">
      <c r="F8592">
        <v>8589</v>
      </c>
      <c r="G8592">
        <f t="shared" ca="1" si="256"/>
        <v>3.8898044567692949E-3</v>
      </c>
    </row>
    <row r="8593" spans="6:7" x14ac:dyDescent="0.35">
      <c r="F8593">
        <v>8590</v>
      </c>
      <c r="G8593">
        <f t="shared" ca="1" si="256"/>
        <v>-1.7851003183538352E-2</v>
      </c>
    </row>
    <row r="8594" spans="6:7" x14ac:dyDescent="0.35">
      <c r="F8594">
        <v>8591</v>
      </c>
      <c r="G8594">
        <f t="shared" ca="1" si="256"/>
        <v>1.69432309787747E-2</v>
      </c>
    </row>
    <row r="8595" spans="6:7" x14ac:dyDescent="0.35">
      <c r="F8595">
        <v>8592</v>
      </c>
      <c r="G8595">
        <f t="shared" ca="1" si="256"/>
        <v>1.0414270779358695E-3</v>
      </c>
    </row>
    <row r="8596" spans="6:7" x14ac:dyDescent="0.35">
      <c r="F8596">
        <v>8593</v>
      </c>
      <c r="G8596">
        <f t="shared" ca="1" si="256"/>
        <v>7.9912449502773861E-3</v>
      </c>
    </row>
    <row r="8597" spans="6:7" x14ac:dyDescent="0.35">
      <c r="F8597">
        <v>8594</v>
      </c>
      <c r="G8597">
        <f t="shared" ca="1" si="256"/>
        <v>-9.5743655843272026E-3</v>
      </c>
    </row>
    <row r="8598" spans="6:7" x14ac:dyDescent="0.35">
      <c r="F8598">
        <v>8595</v>
      </c>
      <c r="G8598">
        <f t="shared" ca="1" si="256"/>
        <v>-1.7045546098620099E-3</v>
      </c>
    </row>
    <row r="8599" spans="6:7" x14ac:dyDescent="0.35">
      <c r="F8599">
        <v>8596</v>
      </c>
      <c r="G8599">
        <f t="shared" ca="1" si="256"/>
        <v>7.9389084810133747E-3</v>
      </c>
    </row>
    <row r="8600" spans="6:7" x14ac:dyDescent="0.35">
      <c r="F8600">
        <v>8597</v>
      </c>
      <c r="G8600">
        <f t="shared" ca="1" si="256"/>
        <v>3.8212045594873748E-2</v>
      </c>
    </row>
    <row r="8601" spans="6:7" x14ac:dyDescent="0.35">
      <c r="F8601">
        <v>8598</v>
      </c>
      <c r="G8601">
        <f t="shared" ca="1" si="256"/>
        <v>1.3428017823625593E-2</v>
      </c>
    </row>
    <row r="8602" spans="6:7" x14ac:dyDescent="0.35">
      <c r="F8602">
        <v>8599</v>
      </c>
      <c r="G8602">
        <f t="shared" ca="1" si="256"/>
        <v>5.8821664950895733E-2</v>
      </c>
    </row>
    <row r="8603" spans="6:7" x14ac:dyDescent="0.35">
      <c r="F8603">
        <v>8600</v>
      </c>
      <c r="G8603">
        <f t="shared" ca="1" si="256"/>
        <v>1.9820019705414783E-2</v>
      </c>
    </row>
    <row r="8604" spans="6:7" x14ac:dyDescent="0.35">
      <c r="F8604">
        <v>8601</v>
      </c>
      <c r="G8604">
        <f t="shared" ca="1" si="256"/>
        <v>-7.5800609519507192E-3</v>
      </c>
    </row>
    <row r="8605" spans="6:7" x14ac:dyDescent="0.35">
      <c r="F8605">
        <v>8602</v>
      </c>
      <c r="G8605">
        <f t="shared" ca="1" si="256"/>
        <v>-3.1348110929847114E-2</v>
      </c>
    </row>
    <row r="8606" spans="6:7" x14ac:dyDescent="0.35">
      <c r="F8606">
        <v>8603</v>
      </c>
      <c r="G8606">
        <f t="shared" ca="1" si="256"/>
        <v>-1.6688813295923133E-2</v>
      </c>
    </row>
    <row r="8607" spans="6:7" x14ac:dyDescent="0.35">
      <c r="F8607">
        <v>8604</v>
      </c>
      <c r="G8607">
        <f t="shared" ca="1" si="256"/>
        <v>-2.5384431601282106E-2</v>
      </c>
    </row>
    <row r="8608" spans="6:7" x14ac:dyDescent="0.35">
      <c r="F8608">
        <v>8605</v>
      </c>
      <c r="G8608">
        <f t="shared" ca="1" si="256"/>
        <v>1.7052196700255564E-2</v>
      </c>
    </row>
    <row r="8609" spans="6:7" x14ac:dyDescent="0.35">
      <c r="F8609">
        <v>8606</v>
      </c>
      <c r="G8609">
        <f t="shared" ca="1" si="256"/>
        <v>-1.0556276319644139E-3</v>
      </c>
    </row>
    <row r="8610" spans="6:7" x14ac:dyDescent="0.35">
      <c r="F8610">
        <v>8607</v>
      </c>
      <c r="G8610">
        <f t="shared" ca="1" si="256"/>
        <v>-9.7128244884160143E-3</v>
      </c>
    </row>
    <row r="8611" spans="6:7" x14ac:dyDescent="0.35">
      <c r="F8611">
        <v>8608</v>
      </c>
      <c r="G8611">
        <f t="shared" ca="1" si="256"/>
        <v>-1.9645615918268911E-2</v>
      </c>
    </row>
    <row r="8612" spans="6:7" x14ac:dyDescent="0.35">
      <c r="F8612">
        <v>8609</v>
      </c>
      <c r="G8612">
        <f t="shared" ca="1" si="256"/>
        <v>1.0510297241424814E-2</v>
      </c>
    </row>
    <row r="8613" spans="6:7" x14ac:dyDescent="0.35">
      <c r="F8613">
        <v>8610</v>
      </c>
      <c r="G8613">
        <f t="shared" ca="1" si="256"/>
        <v>-3.2632977238232365E-2</v>
      </c>
    </row>
    <row r="8614" spans="6:7" x14ac:dyDescent="0.35">
      <c r="F8614">
        <v>8611</v>
      </c>
      <c r="G8614">
        <f t="shared" ca="1" si="256"/>
        <v>2.8557442046742994E-2</v>
      </c>
    </row>
    <row r="8615" spans="6:7" x14ac:dyDescent="0.35">
      <c r="F8615">
        <v>8612</v>
      </c>
      <c r="G8615">
        <f t="shared" ca="1" si="256"/>
        <v>3.9116249483491107E-2</v>
      </c>
    </row>
    <row r="8616" spans="6:7" x14ac:dyDescent="0.35">
      <c r="F8616">
        <v>8613</v>
      </c>
      <c r="G8616">
        <f t="shared" ca="1" si="256"/>
        <v>-5.7581231215304493E-2</v>
      </c>
    </row>
    <row r="8617" spans="6:7" x14ac:dyDescent="0.35">
      <c r="F8617">
        <v>8614</v>
      </c>
      <c r="G8617">
        <f t="shared" ca="1" si="256"/>
        <v>3.9475530005030145E-2</v>
      </c>
    </row>
    <row r="8618" spans="6:7" x14ac:dyDescent="0.35">
      <c r="F8618">
        <v>8615</v>
      </c>
      <c r="G8618">
        <f t="shared" ca="1" si="256"/>
        <v>-1.0812886662597328E-3</v>
      </c>
    </row>
    <row r="8619" spans="6:7" x14ac:dyDescent="0.35">
      <c r="F8619">
        <v>8616</v>
      </c>
      <c r="G8619">
        <f t="shared" ca="1" si="256"/>
        <v>-2.0646972444040096E-2</v>
      </c>
    </row>
    <row r="8620" spans="6:7" x14ac:dyDescent="0.35">
      <c r="F8620">
        <v>8617</v>
      </c>
      <c r="G8620">
        <f t="shared" ca="1" si="256"/>
        <v>1.021220806524669E-2</v>
      </c>
    </row>
    <row r="8621" spans="6:7" x14ac:dyDescent="0.35">
      <c r="F8621">
        <v>8618</v>
      </c>
      <c r="G8621">
        <f t="shared" ca="1" si="256"/>
        <v>8.4113206669305645E-3</v>
      </c>
    </row>
    <row r="8622" spans="6:7" x14ac:dyDescent="0.35">
      <c r="F8622">
        <v>8619</v>
      </c>
      <c r="G8622">
        <f t="shared" ca="1" si="256"/>
        <v>-4.025091177023734E-3</v>
      </c>
    </row>
    <row r="8623" spans="6:7" x14ac:dyDescent="0.35">
      <c r="F8623">
        <v>8620</v>
      </c>
      <c r="G8623">
        <f t="shared" ca="1" si="256"/>
        <v>9.7117517250610121E-4</v>
      </c>
    </row>
    <row r="8624" spans="6:7" x14ac:dyDescent="0.35">
      <c r="F8624">
        <v>8621</v>
      </c>
      <c r="G8624">
        <f t="shared" ca="1" si="256"/>
        <v>-2.4939527758517488E-2</v>
      </c>
    </row>
    <row r="8625" spans="6:7" x14ac:dyDescent="0.35">
      <c r="F8625">
        <v>8622</v>
      </c>
      <c r="G8625">
        <f t="shared" ca="1" si="256"/>
        <v>-1.1201110104736742E-2</v>
      </c>
    </row>
    <row r="8626" spans="6:7" x14ac:dyDescent="0.35">
      <c r="F8626">
        <v>8623</v>
      </c>
      <c r="G8626">
        <f t="shared" ca="1" si="256"/>
        <v>-2.4682989480794362E-2</v>
      </c>
    </row>
    <row r="8627" spans="6:7" x14ac:dyDescent="0.35">
      <c r="F8627">
        <v>8624</v>
      </c>
      <c r="G8627">
        <f t="shared" ca="1" si="256"/>
        <v>-6.7375744585286019E-3</v>
      </c>
    </row>
    <row r="8628" spans="6:7" x14ac:dyDescent="0.35">
      <c r="F8628">
        <v>8625</v>
      </c>
      <c r="G8628">
        <f t="shared" ca="1" si="256"/>
        <v>8.54052787354166E-3</v>
      </c>
    </row>
    <row r="8629" spans="6:7" x14ac:dyDescent="0.35">
      <c r="F8629">
        <v>8626</v>
      </c>
      <c r="G8629">
        <f t="shared" ca="1" si="256"/>
        <v>-1.5541014041422675E-2</v>
      </c>
    </row>
    <row r="8630" spans="6:7" x14ac:dyDescent="0.35">
      <c r="F8630">
        <v>8627</v>
      </c>
      <c r="G8630">
        <f t="shared" ca="1" si="256"/>
        <v>1.5088023060718298E-3</v>
      </c>
    </row>
    <row r="8631" spans="6:7" x14ac:dyDescent="0.35">
      <c r="F8631">
        <v>8628</v>
      </c>
      <c r="G8631">
        <f t="shared" ca="1" si="256"/>
        <v>-9.8111259931615014E-3</v>
      </c>
    </row>
    <row r="8632" spans="6:7" x14ac:dyDescent="0.35">
      <c r="F8632">
        <v>8629</v>
      </c>
      <c r="G8632">
        <f t="shared" ca="1" si="256"/>
        <v>8.7385724047722869E-3</v>
      </c>
    </row>
    <row r="8633" spans="6:7" x14ac:dyDescent="0.35">
      <c r="F8633">
        <v>8630</v>
      </c>
      <c r="G8633">
        <f t="shared" ca="1" si="256"/>
        <v>-9.1888211081464083E-3</v>
      </c>
    </row>
    <row r="8634" spans="6:7" x14ac:dyDescent="0.35">
      <c r="F8634">
        <v>8631</v>
      </c>
      <c r="G8634">
        <f t="shared" ca="1" si="256"/>
        <v>2.588315757622019E-2</v>
      </c>
    </row>
    <row r="8635" spans="6:7" x14ac:dyDescent="0.35">
      <c r="F8635">
        <v>8632</v>
      </c>
      <c r="G8635">
        <f t="shared" ca="1" si="256"/>
        <v>7.9183250927463804E-3</v>
      </c>
    </row>
    <row r="8636" spans="6:7" x14ac:dyDescent="0.35">
      <c r="F8636">
        <v>8633</v>
      </c>
      <c r="G8636">
        <f t="shared" ca="1" si="256"/>
        <v>1.3666182681856329E-2</v>
      </c>
    </row>
    <row r="8637" spans="6:7" x14ac:dyDescent="0.35">
      <c r="F8637">
        <v>8634</v>
      </c>
      <c r="G8637">
        <f t="shared" ca="1" si="256"/>
        <v>6.2197300421652541E-4</v>
      </c>
    </row>
    <row r="8638" spans="6:7" x14ac:dyDescent="0.35">
      <c r="F8638">
        <v>8635</v>
      </c>
      <c r="G8638">
        <f t="shared" ca="1" si="256"/>
        <v>-1.2065715157873212E-2</v>
      </c>
    </row>
    <row r="8639" spans="6:7" x14ac:dyDescent="0.35">
      <c r="F8639">
        <v>8636</v>
      </c>
      <c r="G8639">
        <f t="shared" ca="1" si="256"/>
        <v>-2.6909535118215429E-2</v>
      </c>
    </row>
    <row r="8640" spans="6:7" x14ac:dyDescent="0.35">
      <c r="F8640">
        <v>8637</v>
      </c>
      <c r="G8640">
        <f t="shared" ca="1" si="256"/>
        <v>-4.3987131536381988E-3</v>
      </c>
    </row>
    <row r="8641" spans="6:7" x14ac:dyDescent="0.35">
      <c r="F8641">
        <v>8638</v>
      </c>
      <c r="G8641">
        <f t="shared" ca="1" si="256"/>
        <v>2.3081751718366807E-3</v>
      </c>
    </row>
    <row r="8642" spans="6:7" x14ac:dyDescent="0.35">
      <c r="F8642">
        <v>8639</v>
      </c>
      <c r="G8642">
        <f t="shared" ca="1" si="256"/>
        <v>2.0402975139689441E-2</v>
      </c>
    </row>
    <row r="8643" spans="6:7" x14ac:dyDescent="0.35">
      <c r="F8643">
        <v>8640</v>
      </c>
      <c r="G8643">
        <f t="shared" ca="1" si="256"/>
        <v>1.2274197982720204E-2</v>
      </c>
    </row>
    <row r="8644" spans="6:7" x14ac:dyDescent="0.35">
      <c r="F8644">
        <v>8641</v>
      </c>
      <c r="G8644">
        <f t="shared" ca="1" si="256"/>
        <v>-4.6397523497680018E-2</v>
      </c>
    </row>
    <row r="8645" spans="6:7" x14ac:dyDescent="0.35">
      <c r="F8645">
        <v>8642</v>
      </c>
      <c r="G8645">
        <f t="shared" ref="G8645:G8708" ca="1" si="257">_xlfn.NORM.INV(RAND(),M$5,M$6)</f>
        <v>-7.8270955485719197E-3</v>
      </c>
    </row>
    <row r="8646" spans="6:7" x14ac:dyDescent="0.35">
      <c r="F8646">
        <v>8643</v>
      </c>
      <c r="G8646">
        <f t="shared" ca="1" si="257"/>
        <v>2.7210091479917545E-2</v>
      </c>
    </row>
    <row r="8647" spans="6:7" x14ac:dyDescent="0.35">
      <c r="F8647">
        <v>8644</v>
      </c>
      <c r="G8647">
        <f t="shared" ca="1" si="257"/>
        <v>1.0420628210014892E-2</v>
      </c>
    </row>
    <row r="8648" spans="6:7" x14ac:dyDescent="0.35">
      <c r="F8648">
        <v>8645</v>
      </c>
      <c r="G8648">
        <f t="shared" ca="1" si="257"/>
        <v>2.5987389666877067E-2</v>
      </c>
    </row>
    <row r="8649" spans="6:7" x14ac:dyDescent="0.35">
      <c r="F8649">
        <v>8646</v>
      </c>
      <c r="G8649">
        <f t="shared" ca="1" si="257"/>
        <v>1.9546714461706426E-2</v>
      </c>
    </row>
    <row r="8650" spans="6:7" x14ac:dyDescent="0.35">
      <c r="F8650">
        <v>8647</v>
      </c>
      <c r="G8650">
        <f t="shared" ca="1" si="257"/>
        <v>6.9364364567117984E-3</v>
      </c>
    </row>
    <row r="8651" spans="6:7" x14ac:dyDescent="0.35">
      <c r="F8651">
        <v>8648</v>
      </c>
      <c r="G8651">
        <f t="shared" ca="1" si="257"/>
        <v>4.4167586217616454E-4</v>
      </c>
    </row>
    <row r="8652" spans="6:7" x14ac:dyDescent="0.35">
      <c r="F8652">
        <v>8649</v>
      </c>
      <c r="G8652">
        <f t="shared" ca="1" si="257"/>
        <v>4.4020136953742114E-2</v>
      </c>
    </row>
    <row r="8653" spans="6:7" x14ac:dyDescent="0.35">
      <c r="F8653">
        <v>8650</v>
      </c>
      <c r="G8653">
        <f t="shared" ca="1" si="257"/>
        <v>2.1077634808178401E-2</v>
      </c>
    </row>
    <row r="8654" spans="6:7" x14ac:dyDescent="0.35">
      <c r="F8654">
        <v>8651</v>
      </c>
      <c r="G8654">
        <f t="shared" ca="1" si="257"/>
        <v>3.4352104128200479E-2</v>
      </c>
    </row>
    <row r="8655" spans="6:7" x14ac:dyDescent="0.35">
      <c r="F8655">
        <v>8652</v>
      </c>
      <c r="G8655">
        <f t="shared" ca="1" si="257"/>
        <v>2.2649894338116698E-2</v>
      </c>
    </row>
    <row r="8656" spans="6:7" x14ac:dyDescent="0.35">
      <c r="F8656">
        <v>8653</v>
      </c>
      <c r="G8656">
        <f t="shared" ca="1" si="257"/>
        <v>-2.0096992512242107E-2</v>
      </c>
    </row>
    <row r="8657" spans="6:7" x14ac:dyDescent="0.35">
      <c r="F8657">
        <v>8654</v>
      </c>
      <c r="G8657">
        <f t="shared" ca="1" si="257"/>
        <v>-8.1770928673005946E-3</v>
      </c>
    </row>
    <row r="8658" spans="6:7" x14ac:dyDescent="0.35">
      <c r="F8658">
        <v>8655</v>
      </c>
      <c r="G8658">
        <f t="shared" ca="1" si="257"/>
        <v>3.6431667457788301E-2</v>
      </c>
    </row>
    <row r="8659" spans="6:7" x14ac:dyDescent="0.35">
      <c r="F8659">
        <v>8656</v>
      </c>
      <c r="G8659">
        <f t="shared" ca="1" si="257"/>
        <v>2.1731803172228222E-2</v>
      </c>
    </row>
    <row r="8660" spans="6:7" x14ac:dyDescent="0.35">
      <c r="F8660">
        <v>8657</v>
      </c>
      <c r="G8660">
        <f t="shared" ca="1" si="257"/>
        <v>-4.9353662593163011E-2</v>
      </c>
    </row>
    <row r="8661" spans="6:7" x14ac:dyDescent="0.35">
      <c r="F8661">
        <v>8658</v>
      </c>
      <c r="G8661">
        <f t="shared" ca="1" si="257"/>
        <v>-3.1253389194260642E-2</v>
      </c>
    </row>
    <row r="8662" spans="6:7" x14ac:dyDescent="0.35">
      <c r="F8662">
        <v>8659</v>
      </c>
      <c r="G8662">
        <f t="shared" ca="1" si="257"/>
        <v>-3.530348522373166E-3</v>
      </c>
    </row>
    <row r="8663" spans="6:7" x14ac:dyDescent="0.35">
      <c r="F8663">
        <v>8660</v>
      </c>
      <c r="G8663">
        <f t="shared" ca="1" si="257"/>
        <v>-3.3250085618020231E-2</v>
      </c>
    </row>
    <row r="8664" spans="6:7" x14ac:dyDescent="0.35">
      <c r="F8664">
        <v>8661</v>
      </c>
      <c r="G8664">
        <f t="shared" ca="1" si="257"/>
        <v>1.4792595454549574E-2</v>
      </c>
    </row>
    <row r="8665" spans="6:7" x14ac:dyDescent="0.35">
      <c r="F8665">
        <v>8662</v>
      </c>
      <c r="G8665">
        <f t="shared" ca="1" si="257"/>
        <v>1.9870718706762628E-3</v>
      </c>
    </row>
    <row r="8666" spans="6:7" x14ac:dyDescent="0.35">
      <c r="F8666">
        <v>8663</v>
      </c>
      <c r="G8666">
        <f t="shared" ca="1" si="257"/>
        <v>-3.7331534199147615E-2</v>
      </c>
    </row>
    <row r="8667" spans="6:7" x14ac:dyDescent="0.35">
      <c r="F8667">
        <v>8664</v>
      </c>
      <c r="G8667">
        <f t="shared" ca="1" si="257"/>
        <v>-1.3632576051235313E-2</v>
      </c>
    </row>
    <row r="8668" spans="6:7" x14ac:dyDescent="0.35">
      <c r="F8668">
        <v>8665</v>
      </c>
      <c r="G8668">
        <f t="shared" ca="1" si="257"/>
        <v>3.4594888322341248E-2</v>
      </c>
    </row>
    <row r="8669" spans="6:7" x14ac:dyDescent="0.35">
      <c r="F8669">
        <v>8666</v>
      </c>
      <c r="G8669">
        <f t="shared" ca="1" si="257"/>
        <v>-4.2144436661926315E-3</v>
      </c>
    </row>
    <row r="8670" spans="6:7" x14ac:dyDescent="0.35">
      <c r="F8670">
        <v>8667</v>
      </c>
      <c r="G8670">
        <f t="shared" ca="1" si="257"/>
        <v>1.6023610462197101E-2</v>
      </c>
    </row>
    <row r="8671" spans="6:7" x14ac:dyDescent="0.35">
      <c r="F8671">
        <v>8668</v>
      </c>
      <c r="G8671">
        <f t="shared" ca="1" si="257"/>
        <v>3.7300636058987722E-3</v>
      </c>
    </row>
    <row r="8672" spans="6:7" x14ac:dyDescent="0.35">
      <c r="F8672">
        <v>8669</v>
      </c>
      <c r="G8672">
        <f t="shared" ca="1" si="257"/>
        <v>2.9748575131419753E-2</v>
      </c>
    </row>
    <row r="8673" spans="6:7" x14ac:dyDescent="0.35">
      <c r="F8673">
        <v>8670</v>
      </c>
      <c r="G8673">
        <f t="shared" ca="1" si="257"/>
        <v>-4.1466327322623514E-3</v>
      </c>
    </row>
    <row r="8674" spans="6:7" x14ac:dyDescent="0.35">
      <c r="F8674">
        <v>8671</v>
      </c>
      <c r="G8674">
        <f t="shared" ca="1" si="257"/>
        <v>-1.0563115465701271E-2</v>
      </c>
    </row>
    <row r="8675" spans="6:7" x14ac:dyDescent="0.35">
      <c r="F8675">
        <v>8672</v>
      </c>
      <c r="G8675">
        <f t="shared" ca="1" si="257"/>
        <v>-2.092992157133905E-2</v>
      </c>
    </row>
    <row r="8676" spans="6:7" x14ac:dyDescent="0.35">
      <c r="F8676">
        <v>8673</v>
      </c>
      <c r="G8676">
        <f t="shared" ca="1" si="257"/>
        <v>-1.591683259158796E-3</v>
      </c>
    </row>
    <row r="8677" spans="6:7" x14ac:dyDescent="0.35">
      <c r="F8677">
        <v>8674</v>
      </c>
      <c r="G8677">
        <f t="shared" ca="1" si="257"/>
        <v>4.6187331994027719E-2</v>
      </c>
    </row>
    <row r="8678" spans="6:7" x14ac:dyDescent="0.35">
      <c r="F8678">
        <v>8675</v>
      </c>
      <c r="G8678">
        <f t="shared" ca="1" si="257"/>
        <v>8.0680091188050258E-3</v>
      </c>
    </row>
    <row r="8679" spans="6:7" x14ac:dyDescent="0.35">
      <c r="F8679">
        <v>8676</v>
      </c>
      <c r="G8679">
        <f t="shared" ca="1" si="257"/>
        <v>-3.1619534704637321E-3</v>
      </c>
    </row>
    <row r="8680" spans="6:7" x14ac:dyDescent="0.35">
      <c r="F8680">
        <v>8677</v>
      </c>
      <c r="G8680">
        <f t="shared" ca="1" si="257"/>
        <v>2.8679728205076686E-2</v>
      </c>
    </row>
    <row r="8681" spans="6:7" x14ac:dyDescent="0.35">
      <c r="F8681">
        <v>8678</v>
      </c>
      <c r="G8681">
        <f t="shared" ca="1" si="257"/>
        <v>3.1346247135575961E-2</v>
      </c>
    </row>
    <row r="8682" spans="6:7" x14ac:dyDescent="0.35">
      <c r="F8682">
        <v>8679</v>
      </c>
      <c r="G8682">
        <f t="shared" ca="1" si="257"/>
        <v>-1.5149368831835248E-2</v>
      </c>
    </row>
    <row r="8683" spans="6:7" x14ac:dyDescent="0.35">
      <c r="F8683">
        <v>8680</v>
      </c>
      <c r="G8683">
        <f t="shared" ca="1" si="257"/>
        <v>1.7510092606415197E-2</v>
      </c>
    </row>
    <row r="8684" spans="6:7" x14ac:dyDescent="0.35">
      <c r="F8684">
        <v>8681</v>
      </c>
      <c r="G8684">
        <f t="shared" ca="1" si="257"/>
        <v>-7.6130232784124112E-3</v>
      </c>
    </row>
    <row r="8685" spans="6:7" x14ac:dyDescent="0.35">
      <c r="F8685">
        <v>8682</v>
      </c>
      <c r="G8685">
        <f t="shared" ca="1" si="257"/>
        <v>-3.2986353246341825E-2</v>
      </c>
    </row>
    <row r="8686" spans="6:7" x14ac:dyDescent="0.35">
      <c r="F8686">
        <v>8683</v>
      </c>
      <c r="G8686">
        <f t="shared" ca="1" si="257"/>
        <v>-6.4447610600503434E-3</v>
      </c>
    </row>
    <row r="8687" spans="6:7" x14ac:dyDescent="0.35">
      <c r="F8687">
        <v>8684</v>
      </c>
      <c r="G8687">
        <f t="shared" ca="1" si="257"/>
        <v>3.6847256985842645E-2</v>
      </c>
    </row>
    <row r="8688" spans="6:7" x14ac:dyDescent="0.35">
      <c r="F8688">
        <v>8685</v>
      </c>
      <c r="G8688">
        <f t="shared" ca="1" si="257"/>
        <v>7.5787519822388877E-2</v>
      </c>
    </row>
    <row r="8689" spans="6:7" x14ac:dyDescent="0.35">
      <c r="F8689">
        <v>8686</v>
      </c>
      <c r="G8689">
        <f t="shared" ca="1" si="257"/>
        <v>3.4625033570287823E-2</v>
      </c>
    </row>
    <row r="8690" spans="6:7" x14ac:dyDescent="0.35">
      <c r="F8690">
        <v>8687</v>
      </c>
      <c r="G8690">
        <f t="shared" ca="1" si="257"/>
        <v>-3.2962483165504007E-2</v>
      </c>
    </row>
    <row r="8691" spans="6:7" x14ac:dyDescent="0.35">
      <c r="F8691">
        <v>8688</v>
      </c>
      <c r="G8691">
        <f t="shared" ca="1" si="257"/>
        <v>1.744075546150772E-2</v>
      </c>
    </row>
    <row r="8692" spans="6:7" x14ac:dyDescent="0.35">
      <c r="F8692">
        <v>8689</v>
      </c>
      <c r="G8692">
        <f t="shared" ca="1" si="257"/>
        <v>3.2873975636920939E-2</v>
      </c>
    </row>
    <row r="8693" spans="6:7" x14ac:dyDescent="0.35">
      <c r="F8693">
        <v>8690</v>
      </c>
      <c r="G8693">
        <f t="shared" ca="1" si="257"/>
        <v>-6.3572835602746687E-3</v>
      </c>
    </row>
    <row r="8694" spans="6:7" x14ac:dyDescent="0.35">
      <c r="F8694">
        <v>8691</v>
      </c>
      <c r="G8694">
        <f t="shared" ca="1" si="257"/>
        <v>3.0889824732636454E-3</v>
      </c>
    </row>
    <row r="8695" spans="6:7" x14ac:dyDescent="0.35">
      <c r="F8695">
        <v>8692</v>
      </c>
      <c r="G8695">
        <f t="shared" ca="1" si="257"/>
        <v>-1.6116068673550737E-2</v>
      </c>
    </row>
    <row r="8696" spans="6:7" x14ac:dyDescent="0.35">
      <c r="F8696">
        <v>8693</v>
      </c>
      <c r="G8696">
        <f t="shared" ca="1" si="257"/>
        <v>-3.0613907279150427E-3</v>
      </c>
    </row>
    <row r="8697" spans="6:7" x14ac:dyDescent="0.35">
      <c r="F8697">
        <v>8694</v>
      </c>
      <c r="G8697">
        <f t="shared" ca="1" si="257"/>
        <v>-1.3740283215104003E-2</v>
      </c>
    </row>
    <row r="8698" spans="6:7" x14ac:dyDescent="0.35">
      <c r="F8698">
        <v>8695</v>
      </c>
      <c r="G8698">
        <f t="shared" ca="1" si="257"/>
        <v>3.6706420967224851E-3</v>
      </c>
    </row>
    <row r="8699" spans="6:7" x14ac:dyDescent="0.35">
      <c r="F8699">
        <v>8696</v>
      </c>
      <c r="G8699">
        <f t="shared" ca="1" si="257"/>
        <v>3.689237625101708E-3</v>
      </c>
    </row>
    <row r="8700" spans="6:7" x14ac:dyDescent="0.35">
      <c r="F8700">
        <v>8697</v>
      </c>
      <c r="G8700">
        <f t="shared" ca="1" si="257"/>
        <v>-2.2978263387705831E-2</v>
      </c>
    </row>
    <row r="8701" spans="6:7" x14ac:dyDescent="0.35">
      <c r="F8701">
        <v>8698</v>
      </c>
      <c r="G8701">
        <f t="shared" ca="1" si="257"/>
        <v>2.2821583530106618E-3</v>
      </c>
    </row>
    <row r="8702" spans="6:7" x14ac:dyDescent="0.35">
      <c r="F8702">
        <v>8699</v>
      </c>
      <c r="G8702">
        <f t="shared" ca="1" si="257"/>
        <v>-2.9401476402009046E-3</v>
      </c>
    </row>
    <row r="8703" spans="6:7" x14ac:dyDescent="0.35">
      <c r="F8703">
        <v>8700</v>
      </c>
      <c r="G8703">
        <f t="shared" ca="1" si="257"/>
        <v>1.269088200533889E-2</v>
      </c>
    </row>
    <row r="8704" spans="6:7" x14ac:dyDescent="0.35">
      <c r="F8704">
        <v>8701</v>
      </c>
      <c r="G8704">
        <f t="shared" ca="1" si="257"/>
        <v>-2.4722655317407978E-2</v>
      </c>
    </row>
    <row r="8705" spans="6:7" x14ac:dyDescent="0.35">
      <c r="F8705">
        <v>8702</v>
      </c>
      <c r="G8705">
        <f t="shared" ca="1" si="257"/>
        <v>-3.2834632776876566E-2</v>
      </c>
    </row>
    <row r="8706" spans="6:7" x14ac:dyDescent="0.35">
      <c r="F8706">
        <v>8703</v>
      </c>
      <c r="G8706">
        <f t="shared" ca="1" si="257"/>
        <v>-2.8861983541727445E-2</v>
      </c>
    </row>
    <row r="8707" spans="6:7" x14ac:dyDescent="0.35">
      <c r="F8707">
        <v>8704</v>
      </c>
      <c r="G8707">
        <f t="shared" ca="1" si="257"/>
        <v>-2.656734695875607E-2</v>
      </c>
    </row>
    <row r="8708" spans="6:7" x14ac:dyDescent="0.35">
      <c r="F8708">
        <v>8705</v>
      </c>
      <c r="G8708">
        <f t="shared" ca="1" si="257"/>
        <v>1.8671031088068737E-2</v>
      </c>
    </row>
    <row r="8709" spans="6:7" x14ac:dyDescent="0.35">
      <c r="F8709">
        <v>8706</v>
      </c>
      <c r="G8709">
        <f t="shared" ref="G8709:G8772" ca="1" si="258">_xlfn.NORM.INV(RAND(),M$5,M$6)</f>
        <v>5.1025695482259409E-2</v>
      </c>
    </row>
    <row r="8710" spans="6:7" x14ac:dyDescent="0.35">
      <c r="F8710">
        <v>8707</v>
      </c>
      <c r="G8710">
        <f t="shared" ca="1" si="258"/>
        <v>-1.1520756921540703E-2</v>
      </c>
    </row>
    <row r="8711" spans="6:7" x14ac:dyDescent="0.35">
      <c r="F8711">
        <v>8708</v>
      </c>
      <c r="G8711">
        <f t="shared" ca="1" si="258"/>
        <v>1.0703523931802373E-2</v>
      </c>
    </row>
    <row r="8712" spans="6:7" x14ac:dyDescent="0.35">
      <c r="F8712">
        <v>8709</v>
      </c>
      <c r="G8712">
        <f t="shared" ca="1" si="258"/>
        <v>-1.3501900373952731E-2</v>
      </c>
    </row>
    <row r="8713" spans="6:7" x14ac:dyDescent="0.35">
      <c r="F8713">
        <v>8710</v>
      </c>
      <c r="G8713">
        <f t="shared" ca="1" si="258"/>
        <v>-3.3360221730480449E-2</v>
      </c>
    </row>
    <row r="8714" spans="6:7" x14ac:dyDescent="0.35">
      <c r="F8714">
        <v>8711</v>
      </c>
      <c r="G8714">
        <f t="shared" ca="1" si="258"/>
        <v>-2.1629086382944418E-2</v>
      </c>
    </row>
    <row r="8715" spans="6:7" x14ac:dyDescent="0.35">
      <c r="F8715">
        <v>8712</v>
      </c>
      <c r="G8715">
        <f t="shared" ca="1" si="258"/>
        <v>-1.5931839022101626E-2</v>
      </c>
    </row>
    <row r="8716" spans="6:7" x14ac:dyDescent="0.35">
      <c r="F8716">
        <v>8713</v>
      </c>
      <c r="G8716">
        <f t="shared" ca="1" si="258"/>
        <v>-1.8862396433569406E-2</v>
      </c>
    </row>
    <row r="8717" spans="6:7" x14ac:dyDescent="0.35">
      <c r="F8717">
        <v>8714</v>
      </c>
      <c r="G8717">
        <f t="shared" ca="1" si="258"/>
        <v>1.1326659341936359E-2</v>
      </c>
    </row>
    <row r="8718" spans="6:7" x14ac:dyDescent="0.35">
      <c r="F8718">
        <v>8715</v>
      </c>
      <c r="G8718">
        <f t="shared" ca="1" si="258"/>
        <v>9.7737393534917793E-3</v>
      </c>
    </row>
    <row r="8719" spans="6:7" x14ac:dyDescent="0.35">
      <c r="F8719">
        <v>8716</v>
      </c>
      <c r="G8719">
        <f t="shared" ca="1" si="258"/>
        <v>1.971943350327791E-3</v>
      </c>
    </row>
    <row r="8720" spans="6:7" x14ac:dyDescent="0.35">
      <c r="F8720">
        <v>8717</v>
      </c>
      <c r="G8720">
        <f t="shared" ca="1" si="258"/>
        <v>2.4905033386231241E-3</v>
      </c>
    </row>
    <row r="8721" spans="6:7" x14ac:dyDescent="0.35">
      <c r="F8721">
        <v>8718</v>
      </c>
      <c r="G8721">
        <f t="shared" ca="1" si="258"/>
        <v>-1.5016242455772629E-2</v>
      </c>
    </row>
    <row r="8722" spans="6:7" x14ac:dyDescent="0.35">
      <c r="F8722">
        <v>8719</v>
      </c>
      <c r="G8722">
        <f t="shared" ca="1" si="258"/>
        <v>-5.1247683354019042E-3</v>
      </c>
    </row>
    <row r="8723" spans="6:7" x14ac:dyDescent="0.35">
      <c r="F8723">
        <v>8720</v>
      </c>
      <c r="G8723">
        <f t="shared" ca="1" si="258"/>
        <v>-8.6139351981431465E-5</v>
      </c>
    </row>
    <row r="8724" spans="6:7" x14ac:dyDescent="0.35">
      <c r="F8724">
        <v>8721</v>
      </c>
      <c r="G8724">
        <f t="shared" ca="1" si="258"/>
        <v>-1.4694452079438576E-2</v>
      </c>
    </row>
    <row r="8725" spans="6:7" x14ac:dyDescent="0.35">
      <c r="F8725">
        <v>8722</v>
      </c>
      <c r="G8725">
        <f t="shared" ca="1" si="258"/>
        <v>-1.9906329379466901E-4</v>
      </c>
    </row>
    <row r="8726" spans="6:7" x14ac:dyDescent="0.35">
      <c r="F8726">
        <v>8723</v>
      </c>
      <c r="G8726">
        <f t="shared" ca="1" si="258"/>
        <v>-3.3927756260453308E-2</v>
      </c>
    </row>
    <row r="8727" spans="6:7" x14ac:dyDescent="0.35">
      <c r="F8727">
        <v>8724</v>
      </c>
      <c r="G8727">
        <f t="shared" ca="1" si="258"/>
        <v>-7.3382473684973776E-3</v>
      </c>
    </row>
    <row r="8728" spans="6:7" x14ac:dyDescent="0.35">
      <c r="F8728">
        <v>8725</v>
      </c>
      <c r="G8728">
        <f t="shared" ca="1" si="258"/>
        <v>2.1816999850105212E-2</v>
      </c>
    </row>
    <row r="8729" spans="6:7" x14ac:dyDescent="0.35">
      <c r="F8729">
        <v>8726</v>
      </c>
      <c r="G8729">
        <f t="shared" ca="1" si="258"/>
        <v>3.4992796585472251E-3</v>
      </c>
    </row>
    <row r="8730" spans="6:7" x14ac:dyDescent="0.35">
      <c r="F8730">
        <v>8727</v>
      </c>
      <c r="G8730">
        <f t="shared" ca="1" si="258"/>
        <v>-1.322976552320896E-2</v>
      </c>
    </row>
    <row r="8731" spans="6:7" x14ac:dyDescent="0.35">
      <c r="F8731">
        <v>8728</v>
      </c>
      <c r="G8731">
        <f t="shared" ca="1" si="258"/>
        <v>-2.0616951702900894E-3</v>
      </c>
    </row>
    <row r="8732" spans="6:7" x14ac:dyDescent="0.35">
      <c r="F8732">
        <v>8729</v>
      </c>
      <c r="G8732">
        <f t="shared" ca="1" si="258"/>
        <v>2.630341688792435E-3</v>
      </c>
    </row>
    <row r="8733" spans="6:7" x14ac:dyDescent="0.35">
      <c r="F8733">
        <v>8730</v>
      </c>
      <c r="G8733">
        <f t="shared" ca="1" si="258"/>
        <v>-8.6842911207698752E-3</v>
      </c>
    </row>
    <row r="8734" spans="6:7" x14ac:dyDescent="0.35">
      <c r="F8734">
        <v>8731</v>
      </c>
      <c r="G8734">
        <f t="shared" ca="1" si="258"/>
        <v>2.8508183774250472E-2</v>
      </c>
    </row>
    <row r="8735" spans="6:7" x14ac:dyDescent="0.35">
      <c r="F8735">
        <v>8732</v>
      </c>
      <c r="G8735">
        <f t="shared" ca="1" si="258"/>
        <v>1.2732432272076034E-2</v>
      </c>
    </row>
    <row r="8736" spans="6:7" x14ac:dyDescent="0.35">
      <c r="F8736">
        <v>8733</v>
      </c>
      <c r="G8736">
        <f t="shared" ca="1" si="258"/>
        <v>-1.7398053362978758E-2</v>
      </c>
    </row>
    <row r="8737" spans="6:7" x14ac:dyDescent="0.35">
      <c r="F8737">
        <v>8734</v>
      </c>
      <c r="G8737">
        <f t="shared" ca="1" si="258"/>
        <v>-1.7101046523786873E-2</v>
      </c>
    </row>
    <row r="8738" spans="6:7" x14ac:dyDescent="0.35">
      <c r="F8738">
        <v>8735</v>
      </c>
      <c r="G8738">
        <f t="shared" ca="1" si="258"/>
        <v>1.0560734876237781E-2</v>
      </c>
    </row>
    <row r="8739" spans="6:7" x14ac:dyDescent="0.35">
      <c r="F8739">
        <v>8736</v>
      </c>
      <c r="G8739">
        <f t="shared" ca="1" si="258"/>
        <v>7.6843020916477532E-3</v>
      </c>
    </row>
    <row r="8740" spans="6:7" x14ac:dyDescent="0.35">
      <c r="F8740">
        <v>8737</v>
      </c>
      <c r="G8740">
        <f t="shared" ca="1" si="258"/>
        <v>1.4045465031061164E-2</v>
      </c>
    </row>
    <row r="8741" spans="6:7" x14ac:dyDescent="0.35">
      <c r="F8741">
        <v>8738</v>
      </c>
      <c r="G8741">
        <f t="shared" ca="1" si="258"/>
        <v>-1.6050636136422302E-3</v>
      </c>
    </row>
    <row r="8742" spans="6:7" x14ac:dyDescent="0.35">
      <c r="F8742">
        <v>8739</v>
      </c>
      <c r="G8742">
        <f t="shared" ca="1" si="258"/>
        <v>3.0451719895272223E-2</v>
      </c>
    </row>
    <row r="8743" spans="6:7" x14ac:dyDescent="0.35">
      <c r="F8743">
        <v>8740</v>
      </c>
      <c r="G8743">
        <f t="shared" ca="1" si="258"/>
        <v>2.4535581473544583E-2</v>
      </c>
    </row>
    <row r="8744" spans="6:7" x14ac:dyDescent="0.35">
      <c r="F8744">
        <v>8741</v>
      </c>
      <c r="G8744">
        <f t="shared" ca="1" si="258"/>
        <v>1.1163399175630167E-3</v>
      </c>
    </row>
    <row r="8745" spans="6:7" x14ac:dyDescent="0.35">
      <c r="F8745">
        <v>8742</v>
      </c>
      <c r="G8745">
        <f t="shared" ca="1" si="258"/>
        <v>-1.6053376161314446E-3</v>
      </c>
    </row>
    <row r="8746" spans="6:7" x14ac:dyDescent="0.35">
      <c r="F8746">
        <v>8743</v>
      </c>
      <c r="G8746">
        <f t="shared" ca="1" si="258"/>
        <v>-2.2904026864527464E-2</v>
      </c>
    </row>
    <row r="8747" spans="6:7" x14ac:dyDescent="0.35">
      <c r="F8747">
        <v>8744</v>
      </c>
      <c r="G8747">
        <f t="shared" ca="1" si="258"/>
        <v>2.0853109937704454E-4</v>
      </c>
    </row>
    <row r="8748" spans="6:7" x14ac:dyDescent="0.35">
      <c r="F8748">
        <v>8745</v>
      </c>
      <c r="G8748">
        <f t="shared" ca="1" si="258"/>
        <v>-3.6624372776892984E-3</v>
      </c>
    </row>
    <row r="8749" spans="6:7" x14ac:dyDescent="0.35">
      <c r="F8749">
        <v>8746</v>
      </c>
      <c r="G8749">
        <f t="shared" ca="1" si="258"/>
        <v>-1.414001006281939E-2</v>
      </c>
    </row>
    <row r="8750" spans="6:7" x14ac:dyDescent="0.35">
      <c r="F8750">
        <v>8747</v>
      </c>
      <c r="G8750">
        <f t="shared" ca="1" si="258"/>
        <v>-4.1352647395854453E-2</v>
      </c>
    </row>
    <row r="8751" spans="6:7" x14ac:dyDescent="0.35">
      <c r="F8751">
        <v>8748</v>
      </c>
      <c r="G8751">
        <f t="shared" ca="1" si="258"/>
        <v>1.7448460706772601E-2</v>
      </c>
    </row>
    <row r="8752" spans="6:7" x14ac:dyDescent="0.35">
      <c r="F8752">
        <v>8749</v>
      </c>
      <c r="G8752">
        <f t="shared" ca="1" si="258"/>
        <v>-3.0638941189882848E-2</v>
      </c>
    </row>
    <row r="8753" spans="6:7" x14ac:dyDescent="0.35">
      <c r="F8753">
        <v>8750</v>
      </c>
      <c r="G8753">
        <f t="shared" ca="1" si="258"/>
        <v>-4.192501045221074E-2</v>
      </c>
    </row>
    <row r="8754" spans="6:7" x14ac:dyDescent="0.35">
      <c r="F8754">
        <v>8751</v>
      </c>
      <c r="G8754">
        <f t="shared" ca="1" si="258"/>
        <v>-1.8569986338367668E-3</v>
      </c>
    </row>
    <row r="8755" spans="6:7" x14ac:dyDescent="0.35">
      <c r="F8755">
        <v>8752</v>
      </c>
      <c r="G8755">
        <f t="shared" ca="1" si="258"/>
        <v>-3.4209297447631008E-2</v>
      </c>
    </row>
    <row r="8756" spans="6:7" x14ac:dyDescent="0.35">
      <c r="F8756">
        <v>8753</v>
      </c>
      <c r="G8756">
        <f t="shared" ca="1" si="258"/>
        <v>9.385165858903451E-3</v>
      </c>
    </row>
    <row r="8757" spans="6:7" x14ac:dyDescent="0.35">
      <c r="F8757">
        <v>8754</v>
      </c>
      <c r="G8757">
        <f t="shared" ca="1" si="258"/>
        <v>-7.0190511697294219E-2</v>
      </c>
    </row>
    <row r="8758" spans="6:7" x14ac:dyDescent="0.35">
      <c r="F8758">
        <v>8755</v>
      </c>
      <c r="G8758">
        <f t="shared" ca="1" si="258"/>
        <v>4.5641397555752838E-3</v>
      </c>
    </row>
    <row r="8759" spans="6:7" x14ac:dyDescent="0.35">
      <c r="F8759">
        <v>8756</v>
      </c>
      <c r="G8759">
        <f t="shared" ca="1" si="258"/>
        <v>-1.6626189556938127E-2</v>
      </c>
    </row>
    <row r="8760" spans="6:7" x14ac:dyDescent="0.35">
      <c r="F8760">
        <v>8757</v>
      </c>
      <c r="G8760">
        <f t="shared" ca="1" si="258"/>
        <v>-2.7777291940899795E-2</v>
      </c>
    </row>
    <row r="8761" spans="6:7" x14ac:dyDescent="0.35">
      <c r="F8761">
        <v>8758</v>
      </c>
      <c r="G8761">
        <f t="shared" ca="1" si="258"/>
        <v>9.2006344363164769E-3</v>
      </c>
    </row>
    <row r="8762" spans="6:7" x14ac:dyDescent="0.35">
      <c r="F8762">
        <v>8759</v>
      </c>
      <c r="G8762">
        <f t="shared" ca="1" si="258"/>
        <v>2.1282701595341687E-2</v>
      </c>
    </row>
    <row r="8763" spans="6:7" x14ac:dyDescent="0.35">
      <c r="F8763">
        <v>8760</v>
      </c>
      <c r="G8763">
        <f t="shared" ca="1" si="258"/>
        <v>2.344104043725188E-2</v>
      </c>
    </row>
    <row r="8764" spans="6:7" x14ac:dyDescent="0.35">
      <c r="F8764">
        <v>8761</v>
      </c>
      <c r="G8764">
        <f t="shared" ca="1" si="258"/>
        <v>5.2433702645990683E-2</v>
      </c>
    </row>
    <row r="8765" spans="6:7" x14ac:dyDescent="0.35">
      <c r="F8765">
        <v>8762</v>
      </c>
      <c r="G8765">
        <f t="shared" ca="1" si="258"/>
        <v>1.8327983525120297E-2</v>
      </c>
    </row>
    <row r="8766" spans="6:7" x14ac:dyDescent="0.35">
      <c r="F8766">
        <v>8763</v>
      </c>
      <c r="G8766">
        <f t="shared" ca="1" si="258"/>
        <v>-6.2598281328714533E-2</v>
      </c>
    </row>
    <row r="8767" spans="6:7" x14ac:dyDescent="0.35">
      <c r="F8767">
        <v>8764</v>
      </c>
      <c r="G8767">
        <f t="shared" ca="1" si="258"/>
        <v>-3.1349677121548958E-2</v>
      </c>
    </row>
    <row r="8768" spans="6:7" x14ac:dyDescent="0.35">
      <c r="F8768">
        <v>8765</v>
      </c>
      <c r="G8768">
        <f t="shared" ca="1" si="258"/>
        <v>5.8958356836170808E-3</v>
      </c>
    </row>
    <row r="8769" spans="6:7" x14ac:dyDescent="0.35">
      <c r="F8769">
        <v>8766</v>
      </c>
      <c r="G8769">
        <f t="shared" ca="1" si="258"/>
        <v>-6.1674439119847178E-2</v>
      </c>
    </row>
    <row r="8770" spans="6:7" x14ac:dyDescent="0.35">
      <c r="F8770">
        <v>8767</v>
      </c>
      <c r="G8770">
        <f t="shared" ca="1" si="258"/>
        <v>-1.5541928338480204E-2</v>
      </c>
    </row>
    <row r="8771" spans="6:7" x14ac:dyDescent="0.35">
      <c r="F8771">
        <v>8768</v>
      </c>
      <c r="G8771">
        <f t="shared" ca="1" si="258"/>
        <v>-2.5190338013111234E-2</v>
      </c>
    </row>
    <row r="8772" spans="6:7" x14ac:dyDescent="0.35">
      <c r="F8772">
        <v>8769</v>
      </c>
      <c r="G8772">
        <f t="shared" ca="1" si="258"/>
        <v>-1.8005076286842468E-2</v>
      </c>
    </row>
    <row r="8773" spans="6:7" x14ac:dyDescent="0.35">
      <c r="F8773">
        <v>8770</v>
      </c>
      <c r="G8773">
        <f t="shared" ref="G8773:G8836" ca="1" si="259">_xlfn.NORM.INV(RAND(),M$5,M$6)</f>
        <v>1.5656261803358414E-3</v>
      </c>
    </row>
    <row r="8774" spans="6:7" x14ac:dyDescent="0.35">
      <c r="F8774">
        <v>8771</v>
      </c>
      <c r="G8774">
        <f t="shared" ca="1" si="259"/>
        <v>-1.6371606176344533E-2</v>
      </c>
    </row>
    <row r="8775" spans="6:7" x14ac:dyDescent="0.35">
      <c r="F8775">
        <v>8772</v>
      </c>
      <c r="G8775">
        <f t="shared" ca="1" si="259"/>
        <v>2.9886814144706404E-2</v>
      </c>
    </row>
    <row r="8776" spans="6:7" x14ac:dyDescent="0.35">
      <c r="F8776">
        <v>8773</v>
      </c>
      <c r="G8776">
        <f t="shared" ca="1" si="259"/>
        <v>-1.5513442236429391E-2</v>
      </c>
    </row>
    <row r="8777" spans="6:7" x14ac:dyDescent="0.35">
      <c r="F8777">
        <v>8774</v>
      </c>
      <c r="G8777">
        <f t="shared" ca="1" si="259"/>
        <v>-1.4567612384070908E-2</v>
      </c>
    </row>
    <row r="8778" spans="6:7" x14ac:dyDescent="0.35">
      <c r="F8778">
        <v>8775</v>
      </c>
      <c r="G8778">
        <f t="shared" ca="1" si="259"/>
        <v>9.3861935103967675E-3</v>
      </c>
    </row>
    <row r="8779" spans="6:7" x14ac:dyDescent="0.35">
      <c r="F8779">
        <v>8776</v>
      </c>
      <c r="G8779">
        <f t="shared" ca="1" si="259"/>
        <v>1.6194447348243504E-2</v>
      </c>
    </row>
    <row r="8780" spans="6:7" x14ac:dyDescent="0.35">
      <c r="F8780">
        <v>8777</v>
      </c>
      <c r="G8780">
        <f t="shared" ca="1" si="259"/>
        <v>-1.248311024099271E-3</v>
      </c>
    </row>
    <row r="8781" spans="6:7" x14ac:dyDescent="0.35">
      <c r="F8781">
        <v>8778</v>
      </c>
      <c r="G8781">
        <f t="shared" ca="1" si="259"/>
        <v>7.0709893582332414E-2</v>
      </c>
    </row>
    <row r="8782" spans="6:7" x14ac:dyDescent="0.35">
      <c r="F8782">
        <v>8779</v>
      </c>
      <c r="G8782">
        <f t="shared" ca="1" si="259"/>
        <v>2.9670487253360783E-2</v>
      </c>
    </row>
    <row r="8783" spans="6:7" x14ac:dyDescent="0.35">
      <c r="F8783">
        <v>8780</v>
      </c>
      <c r="G8783">
        <f t="shared" ca="1" si="259"/>
        <v>-1.3182941146664399E-2</v>
      </c>
    </row>
    <row r="8784" spans="6:7" x14ac:dyDescent="0.35">
      <c r="F8784">
        <v>8781</v>
      </c>
      <c r="G8784">
        <f t="shared" ca="1" si="259"/>
        <v>-2.4855107747772272E-2</v>
      </c>
    </row>
    <row r="8785" spans="6:7" x14ac:dyDescent="0.35">
      <c r="F8785">
        <v>8782</v>
      </c>
      <c r="G8785">
        <f t="shared" ca="1" si="259"/>
        <v>-1.7905257769933376E-3</v>
      </c>
    </row>
    <row r="8786" spans="6:7" x14ac:dyDescent="0.35">
      <c r="F8786">
        <v>8783</v>
      </c>
      <c r="G8786">
        <f t="shared" ca="1" si="259"/>
        <v>5.1748564001082038E-3</v>
      </c>
    </row>
    <row r="8787" spans="6:7" x14ac:dyDescent="0.35">
      <c r="F8787">
        <v>8784</v>
      </c>
      <c r="G8787">
        <f t="shared" ca="1" si="259"/>
        <v>2.1430186148466545E-2</v>
      </c>
    </row>
    <row r="8788" spans="6:7" x14ac:dyDescent="0.35">
      <c r="F8788">
        <v>8785</v>
      </c>
      <c r="G8788">
        <f t="shared" ca="1" si="259"/>
        <v>2.0126178846080062E-3</v>
      </c>
    </row>
    <row r="8789" spans="6:7" x14ac:dyDescent="0.35">
      <c r="F8789">
        <v>8786</v>
      </c>
      <c r="G8789">
        <f t="shared" ca="1" si="259"/>
        <v>1.7973379586970539E-2</v>
      </c>
    </row>
    <row r="8790" spans="6:7" x14ac:dyDescent="0.35">
      <c r="F8790">
        <v>8787</v>
      </c>
      <c r="G8790">
        <f t="shared" ca="1" si="259"/>
        <v>1.3545424906392661E-2</v>
      </c>
    </row>
    <row r="8791" spans="6:7" x14ac:dyDescent="0.35">
      <c r="F8791">
        <v>8788</v>
      </c>
      <c r="G8791">
        <f t="shared" ca="1" si="259"/>
        <v>-1.7646814751499235E-2</v>
      </c>
    </row>
    <row r="8792" spans="6:7" x14ac:dyDescent="0.35">
      <c r="F8792">
        <v>8789</v>
      </c>
      <c r="G8792">
        <f t="shared" ca="1" si="259"/>
        <v>3.9339673410132017E-2</v>
      </c>
    </row>
    <row r="8793" spans="6:7" x14ac:dyDescent="0.35">
      <c r="F8793">
        <v>8790</v>
      </c>
      <c r="G8793">
        <f t="shared" ca="1" si="259"/>
        <v>1.9229464481814343E-3</v>
      </c>
    </row>
    <row r="8794" spans="6:7" x14ac:dyDescent="0.35">
      <c r="F8794">
        <v>8791</v>
      </c>
      <c r="G8794">
        <f t="shared" ca="1" si="259"/>
        <v>7.5485277737393566E-3</v>
      </c>
    </row>
    <row r="8795" spans="6:7" x14ac:dyDescent="0.35">
      <c r="F8795">
        <v>8792</v>
      </c>
      <c r="G8795">
        <f t="shared" ca="1" si="259"/>
        <v>4.7209300126534695E-2</v>
      </c>
    </row>
    <row r="8796" spans="6:7" x14ac:dyDescent="0.35">
      <c r="F8796">
        <v>8793</v>
      </c>
      <c r="G8796">
        <f t="shared" ca="1" si="259"/>
        <v>-3.2597802339880606E-3</v>
      </c>
    </row>
    <row r="8797" spans="6:7" x14ac:dyDescent="0.35">
      <c r="F8797">
        <v>8794</v>
      </c>
      <c r="G8797">
        <f t="shared" ca="1" si="259"/>
        <v>1.0047956550616598E-2</v>
      </c>
    </row>
    <row r="8798" spans="6:7" x14ac:dyDescent="0.35">
      <c r="F8798">
        <v>8795</v>
      </c>
      <c r="G8798">
        <f t="shared" ca="1" si="259"/>
        <v>2.9978125460224533E-3</v>
      </c>
    </row>
    <row r="8799" spans="6:7" x14ac:dyDescent="0.35">
      <c r="F8799">
        <v>8796</v>
      </c>
      <c r="G8799">
        <f t="shared" ca="1" si="259"/>
        <v>1.5410578638599216E-2</v>
      </c>
    </row>
    <row r="8800" spans="6:7" x14ac:dyDescent="0.35">
      <c r="F8800">
        <v>8797</v>
      </c>
      <c r="G8800">
        <f t="shared" ca="1" si="259"/>
        <v>2.3362629097179156E-3</v>
      </c>
    </row>
    <row r="8801" spans="6:7" x14ac:dyDescent="0.35">
      <c r="F8801">
        <v>8798</v>
      </c>
      <c r="G8801">
        <f t="shared" ca="1" si="259"/>
        <v>-3.1145997543899372E-2</v>
      </c>
    </row>
    <row r="8802" spans="6:7" x14ac:dyDescent="0.35">
      <c r="F8802">
        <v>8799</v>
      </c>
      <c r="G8802">
        <f t="shared" ca="1" si="259"/>
        <v>-4.1511438460349655E-3</v>
      </c>
    </row>
    <row r="8803" spans="6:7" x14ac:dyDescent="0.35">
      <c r="F8803">
        <v>8800</v>
      </c>
      <c r="G8803">
        <f t="shared" ca="1" si="259"/>
        <v>5.3520924293682937E-3</v>
      </c>
    </row>
    <row r="8804" spans="6:7" x14ac:dyDescent="0.35">
      <c r="F8804">
        <v>8801</v>
      </c>
      <c r="G8804">
        <f t="shared" ca="1" si="259"/>
        <v>1.7920245895306459E-2</v>
      </c>
    </row>
    <row r="8805" spans="6:7" x14ac:dyDescent="0.35">
      <c r="F8805">
        <v>8802</v>
      </c>
      <c r="G8805">
        <f t="shared" ca="1" si="259"/>
        <v>-2.0724928118012889E-3</v>
      </c>
    </row>
    <row r="8806" spans="6:7" x14ac:dyDescent="0.35">
      <c r="F8806">
        <v>8803</v>
      </c>
      <c r="G8806">
        <f t="shared" ca="1" si="259"/>
        <v>2.3613560513056002E-3</v>
      </c>
    </row>
    <row r="8807" spans="6:7" x14ac:dyDescent="0.35">
      <c r="F8807">
        <v>8804</v>
      </c>
      <c r="G8807">
        <f t="shared" ca="1" si="259"/>
        <v>2.033877952752355E-2</v>
      </c>
    </row>
    <row r="8808" spans="6:7" x14ac:dyDescent="0.35">
      <c r="F8808">
        <v>8805</v>
      </c>
      <c r="G8808">
        <f t="shared" ca="1" si="259"/>
        <v>2.2318453748670058E-2</v>
      </c>
    </row>
    <row r="8809" spans="6:7" x14ac:dyDescent="0.35">
      <c r="F8809">
        <v>8806</v>
      </c>
      <c r="G8809">
        <f t="shared" ca="1" si="259"/>
        <v>-4.891171335328081E-2</v>
      </c>
    </row>
    <row r="8810" spans="6:7" x14ac:dyDescent="0.35">
      <c r="F8810">
        <v>8807</v>
      </c>
      <c r="G8810">
        <f t="shared" ca="1" si="259"/>
        <v>1.8020983258599067E-2</v>
      </c>
    </row>
    <row r="8811" spans="6:7" x14ac:dyDescent="0.35">
      <c r="F8811">
        <v>8808</v>
      </c>
      <c r="G8811">
        <f t="shared" ca="1" si="259"/>
        <v>-1.5470295935552195E-2</v>
      </c>
    </row>
    <row r="8812" spans="6:7" x14ac:dyDescent="0.35">
      <c r="F8812">
        <v>8809</v>
      </c>
      <c r="G8812">
        <f t="shared" ca="1" si="259"/>
        <v>3.0168793761598729E-3</v>
      </c>
    </row>
    <row r="8813" spans="6:7" x14ac:dyDescent="0.35">
      <c r="F8813">
        <v>8810</v>
      </c>
      <c r="G8813">
        <f t="shared" ca="1" si="259"/>
        <v>4.7555690656611166E-2</v>
      </c>
    </row>
    <row r="8814" spans="6:7" x14ac:dyDescent="0.35">
      <c r="F8814">
        <v>8811</v>
      </c>
      <c r="G8814">
        <f t="shared" ca="1" si="259"/>
        <v>-1.3603524216636079E-2</v>
      </c>
    </row>
    <row r="8815" spans="6:7" x14ac:dyDescent="0.35">
      <c r="F8815">
        <v>8812</v>
      </c>
      <c r="G8815">
        <f t="shared" ca="1" si="259"/>
        <v>-2.1491177489231963E-3</v>
      </c>
    </row>
    <row r="8816" spans="6:7" x14ac:dyDescent="0.35">
      <c r="F8816">
        <v>8813</v>
      </c>
      <c r="G8816">
        <f t="shared" ca="1" si="259"/>
        <v>3.3505717523827548E-2</v>
      </c>
    </row>
    <row r="8817" spans="6:7" x14ac:dyDescent="0.35">
      <c r="F8817">
        <v>8814</v>
      </c>
      <c r="G8817">
        <f t="shared" ca="1" si="259"/>
        <v>-1.0205585987345007E-3</v>
      </c>
    </row>
    <row r="8818" spans="6:7" x14ac:dyDescent="0.35">
      <c r="F8818">
        <v>8815</v>
      </c>
      <c r="G8818">
        <f t="shared" ca="1" si="259"/>
        <v>-2.0476158931435885E-2</v>
      </c>
    </row>
    <row r="8819" spans="6:7" x14ac:dyDescent="0.35">
      <c r="F8819">
        <v>8816</v>
      </c>
      <c r="G8819">
        <f t="shared" ca="1" si="259"/>
        <v>-1.9157131864871349E-2</v>
      </c>
    </row>
    <row r="8820" spans="6:7" x14ac:dyDescent="0.35">
      <c r="F8820">
        <v>8817</v>
      </c>
      <c r="G8820">
        <f t="shared" ca="1" si="259"/>
        <v>8.3993911297156434E-4</v>
      </c>
    </row>
    <row r="8821" spans="6:7" x14ac:dyDescent="0.35">
      <c r="F8821">
        <v>8818</v>
      </c>
      <c r="G8821">
        <f t="shared" ca="1" si="259"/>
        <v>3.7759100443963607E-3</v>
      </c>
    </row>
    <row r="8822" spans="6:7" x14ac:dyDescent="0.35">
      <c r="F8822">
        <v>8819</v>
      </c>
      <c r="G8822">
        <f t="shared" ca="1" si="259"/>
        <v>6.8990469154534542E-3</v>
      </c>
    </row>
    <row r="8823" spans="6:7" x14ac:dyDescent="0.35">
      <c r="F8823">
        <v>8820</v>
      </c>
      <c r="G8823">
        <f t="shared" ca="1" si="259"/>
        <v>6.6222565608311246E-3</v>
      </c>
    </row>
    <row r="8824" spans="6:7" x14ac:dyDescent="0.35">
      <c r="F8824">
        <v>8821</v>
      </c>
      <c r="G8824">
        <f t="shared" ca="1" si="259"/>
        <v>1.7305782664662088E-2</v>
      </c>
    </row>
    <row r="8825" spans="6:7" x14ac:dyDescent="0.35">
      <c r="F8825">
        <v>8822</v>
      </c>
      <c r="G8825">
        <f t="shared" ca="1" si="259"/>
        <v>1.1813257152191149E-2</v>
      </c>
    </row>
    <row r="8826" spans="6:7" x14ac:dyDescent="0.35">
      <c r="F8826">
        <v>8823</v>
      </c>
      <c r="G8826">
        <f t="shared" ca="1" si="259"/>
        <v>4.3882022930806161E-2</v>
      </c>
    </row>
    <row r="8827" spans="6:7" x14ac:dyDescent="0.35">
      <c r="F8827">
        <v>8824</v>
      </c>
      <c r="G8827">
        <f t="shared" ca="1" si="259"/>
        <v>6.8852471481042538E-2</v>
      </c>
    </row>
    <row r="8828" spans="6:7" x14ac:dyDescent="0.35">
      <c r="F8828">
        <v>8825</v>
      </c>
      <c r="G8828">
        <f t="shared" ca="1" si="259"/>
        <v>-7.6034067049615217E-4</v>
      </c>
    </row>
    <row r="8829" spans="6:7" x14ac:dyDescent="0.35">
      <c r="F8829">
        <v>8826</v>
      </c>
      <c r="G8829">
        <f t="shared" ca="1" si="259"/>
        <v>-1.4830704070256726E-2</v>
      </c>
    </row>
    <row r="8830" spans="6:7" x14ac:dyDescent="0.35">
      <c r="F8830">
        <v>8827</v>
      </c>
      <c r="G8830">
        <f t="shared" ca="1" si="259"/>
        <v>-5.7514734120123298E-2</v>
      </c>
    </row>
    <row r="8831" spans="6:7" x14ac:dyDescent="0.35">
      <c r="F8831">
        <v>8828</v>
      </c>
      <c r="G8831">
        <f t="shared" ca="1" si="259"/>
        <v>1.3679435863813077E-2</v>
      </c>
    </row>
    <row r="8832" spans="6:7" x14ac:dyDescent="0.35">
      <c r="F8832">
        <v>8829</v>
      </c>
      <c r="G8832">
        <f t="shared" ca="1" si="259"/>
        <v>-2.6613183050432608E-2</v>
      </c>
    </row>
    <row r="8833" spans="6:7" x14ac:dyDescent="0.35">
      <c r="F8833">
        <v>8830</v>
      </c>
      <c r="G8833">
        <f t="shared" ca="1" si="259"/>
        <v>-1.9443617627720984E-3</v>
      </c>
    </row>
    <row r="8834" spans="6:7" x14ac:dyDescent="0.35">
      <c r="F8834">
        <v>8831</v>
      </c>
      <c r="G8834">
        <f t="shared" ca="1" si="259"/>
        <v>2.1942046008976946E-4</v>
      </c>
    </row>
    <row r="8835" spans="6:7" x14ac:dyDescent="0.35">
      <c r="F8835">
        <v>8832</v>
      </c>
      <c r="G8835">
        <f t="shared" ca="1" si="259"/>
        <v>-6.9368833446887337E-3</v>
      </c>
    </row>
    <row r="8836" spans="6:7" x14ac:dyDescent="0.35">
      <c r="F8836">
        <v>8833</v>
      </c>
      <c r="G8836">
        <f t="shared" ca="1" si="259"/>
        <v>-1.850322934723888E-2</v>
      </c>
    </row>
    <row r="8837" spans="6:7" x14ac:dyDescent="0.35">
      <c r="F8837">
        <v>8834</v>
      </c>
      <c r="G8837">
        <f t="shared" ref="G8837:G8900" ca="1" si="260">_xlfn.NORM.INV(RAND(),M$5,M$6)</f>
        <v>3.5488121599558534E-3</v>
      </c>
    </row>
    <row r="8838" spans="6:7" x14ac:dyDescent="0.35">
      <c r="F8838">
        <v>8835</v>
      </c>
      <c r="G8838">
        <f t="shared" ca="1" si="260"/>
        <v>-1.168240967553018E-2</v>
      </c>
    </row>
    <row r="8839" spans="6:7" x14ac:dyDescent="0.35">
      <c r="F8839">
        <v>8836</v>
      </c>
      <c r="G8839">
        <f t="shared" ca="1" si="260"/>
        <v>2.0234234486252542E-2</v>
      </c>
    </row>
    <row r="8840" spans="6:7" x14ac:dyDescent="0.35">
      <c r="F8840">
        <v>8837</v>
      </c>
      <c r="G8840">
        <f t="shared" ca="1" si="260"/>
        <v>-2.0801095616456284E-2</v>
      </c>
    </row>
    <row r="8841" spans="6:7" x14ac:dyDescent="0.35">
      <c r="F8841">
        <v>8838</v>
      </c>
      <c r="G8841">
        <f t="shared" ca="1" si="260"/>
        <v>-3.0737312992939997E-2</v>
      </c>
    </row>
    <row r="8842" spans="6:7" x14ac:dyDescent="0.35">
      <c r="F8842">
        <v>8839</v>
      </c>
      <c r="G8842">
        <f t="shared" ca="1" si="260"/>
        <v>1.7373845072024233E-2</v>
      </c>
    </row>
    <row r="8843" spans="6:7" x14ac:dyDescent="0.35">
      <c r="F8843">
        <v>8840</v>
      </c>
      <c r="G8843">
        <f t="shared" ca="1" si="260"/>
        <v>3.5714789088941233E-2</v>
      </c>
    </row>
    <row r="8844" spans="6:7" x14ac:dyDescent="0.35">
      <c r="F8844">
        <v>8841</v>
      </c>
      <c r="G8844">
        <f t="shared" ca="1" si="260"/>
        <v>-2.8766972412903151E-2</v>
      </c>
    </row>
    <row r="8845" spans="6:7" x14ac:dyDescent="0.35">
      <c r="F8845">
        <v>8842</v>
      </c>
      <c r="G8845">
        <f t="shared" ca="1" si="260"/>
        <v>1.8183793879132423E-2</v>
      </c>
    </row>
    <row r="8846" spans="6:7" x14ac:dyDescent="0.35">
      <c r="F8846">
        <v>8843</v>
      </c>
      <c r="G8846">
        <f t="shared" ca="1" si="260"/>
        <v>2.4613717109924979E-2</v>
      </c>
    </row>
    <row r="8847" spans="6:7" x14ac:dyDescent="0.35">
      <c r="F8847">
        <v>8844</v>
      </c>
      <c r="G8847">
        <f t="shared" ca="1" si="260"/>
        <v>-9.8476209726066424E-3</v>
      </c>
    </row>
    <row r="8848" spans="6:7" x14ac:dyDescent="0.35">
      <c r="F8848">
        <v>8845</v>
      </c>
      <c r="G8848">
        <f t="shared" ca="1" si="260"/>
        <v>-5.3810690720347762E-3</v>
      </c>
    </row>
    <row r="8849" spans="6:7" x14ac:dyDescent="0.35">
      <c r="F8849">
        <v>8846</v>
      </c>
      <c r="G8849">
        <f t="shared" ca="1" si="260"/>
        <v>2.7728795461430054E-2</v>
      </c>
    </row>
    <row r="8850" spans="6:7" x14ac:dyDescent="0.35">
      <c r="F8850">
        <v>8847</v>
      </c>
      <c r="G8850">
        <f t="shared" ca="1" si="260"/>
        <v>-2.4629067949297309E-3</v>
      </c>
    </row>
    <row r="8851" spans="6:7" x14ac:dyDescent="0.35">
      <c r="F8851">
        <v>8848</v>
      </c>
      <c r="G8851">
        <f t="shared" ca="1" si="260"/>
        <v>4.4850086752600285E-2</v>
      </c>
    </row>
    <row r="8852" spans="6:7" x14ac:dyDescent="0.35">
      <c r="F8852">
        <v>8849</v>
      </c>
      <c r="G8852">
        <f t="shared" ca="1" si="260"/>
        <v>-1.2823680776326403E-2</v>
      </c>
    </row>
    <row r="8853" spans="6:7" x14ac:dyDescent="0.35">
      <c r="F8853">
        <v>8850</v>
      </c>
      <c r="G8853">
        <f t="shared" ca="1" si="260"/>
        <v>5.4305487841719213E-3</v>
      </c>
    </row>
    <row r="8854" spans="6:7" x14ac:dyDescent="0.35">
      <c r="F8854">
        <v>8851</v>
      </c>
      <c r="G8854">
        <f t="shared" ca="1" si="260"/>
        <v>5.7817397387580974E-3</v>
      </c>
    </row>
    <row r="8855" spans="6:7" x14ac:dyDescent="0.35">
      <c r="F8855">
        <v>8852</v>
      </c>
      <c r="G8855">
        <f t="shared" ca="1" si="260"/>
        <v>4.1167030889259527E-2</v>
      </c>
    </row>
    <row r="8856" spans="6:7" x14ac:dyDescent="0.35">
      <c r="F8856">
        <v>8853</v>
      </c>
      <c r="G8856">
        <f t="shared" ca="1" si="260"/>
        <v>-2.2224136571453276E-2</v>
      </c>
    </row>
    <row r="8857" spans="6:7" x14ac:dyDescent="0.35">
      <c r="F8857">
        <v>8854</v>
      </c>
      <c r="G8857">
        <f t="shared" ca="1" si="260"/>
        <v>-3.8073315193051266E-2</v>
      </c>
    </row>
    <row r="8858" spans="6:7" x14ac:dyDescent="0.35">
      <c r="F8858">
        <v>8855</v>
      </c>
      <c r="G8858">
        <f t="shared" ca="1" si="260"/>
        <v>1.106072448332442E-2</v>
      </c>
    </row>
    <row r="8859" spans="6:7" x14ac:dyDescent="0.35">
      <c r="F8859">
        <v>8856</v>
      </c>
      <c r="G8859">
        <f t="shared" ca="1" si="260"/>
        <v>-2.0689555125887694E-2</v>
      </c>
    </row>
    <row r="8860" spans="6:7" x14ac:dyDescent="0.35">
      <c r="F8860">
        <v>8857</v>
      </c>
      <c r="G8860">
        <f t="shared" ca="1" si="260"/>
        <v>-1.9366831356134737E-2</v>
      </c>
    </row>
    <row r="8861" spans="6:7" x14ac:dyDescent="0.35">
      <c r="F8861">
        <v>8858</v>
      </c>
      <c r="G8861">
        <f t="shared" ca="1" si="260"/>
        <v>-2.4060999466066366E-2</v>
      </c>
    </row>
    <row r="8862" spans="6:7" x14ac:dyDescent="0.35">
      <c r="F8862">
        <v>8859</v>
      </c>
      <c r="G8862">
        <f t="shared" ca="1" si="260"/>
        <v>-2.7250895216488326E-3</v>
      </c>
    </row>
    <row r="8863" spans="6:7" x14ac:dyDescent="0.35">
      <c r="F8863">
        <v>8860</v>
      </c>
      <c r="G8863">
        <f t="shared" ca="1" si="260"/>
        <v>4.1362668099097541E-2</v>
      </c>
    </row>
    <row r="8864" spans="6:7" x14ac:dyDescent="0.35">
      <c r="F8864">
        <v>8861</v>
      </c>
      <c r="G8864">
        <f t="shared" ca="1" si="260"/>
        <v>-2.6480094912332969E-3</v>
      </c>
    </row>
    <row r="8865" spans="6:7" x14ac:dyDescent="0.35">
      <c r="F8865">
        <v>8862</v>
      </c>
      <c r="G8865">
        <f t="shared" ca="1" si="260"/>
        <v>8.8485736950876283E-3</v>
      </c>
    </row>
    <row r="8866" spans="6:7" x14ac:dyDescent="0.35">
      <c r="F8866">
        <v>8863</v>
      </c>
      <c r="G8866">
        <f t="shared" ca="1" si="260"/>
        <v>2.6128380608051636E-2</v>
      </c>
    </row>
    <row r="8867" spans="6:7" x14ac:dyDescent="0.35">
      <c r="F8867">
        <v>8864</v>
      </c>
      <c r="G8867">
        <f t="shared" ca="1" si="260"/>
        <v>6.306394591346005E-3</v>
      </c>
    </row>
    <row r="8868" spans="6:7" x14ac:dyDescent="0.35">
      <c r="F8868">
        <v>8865</v>
      </c>
      <c r="G8868">
        <f t="shared" ca="1" si="260"/>
        <v>-1.7142753912980254E-2</v>
      </c>
    </row>
    <row r="8869" spans="6:7" x14ac:dyDescent="0.35">
      <c r="F8869">
        <v>8866</v>
      </c>
      <c r="G8869">
        <f t="shared" ca="1" si="260"/>
        <v>-5.2071978978262634E-4</v>
      </c>
    </row>
    <row r="8870" spans="6:7" x14ac:dyDescent="0.35">
      <c r="F8870">
        <v>8867</v>
      </c>
      <c r="G8870">
        <f t="shared" ca="1" si="260"/>
        <v>1.7872016420216724E-2</v>
      </c>
    </row>
    <row r="8871" spans="6:7" x14ac:dyDescent="0.35">
      <c r="F8871">
        <v>8868</v>
      </c>
      <c r="G8871">
        <f t="shared" ca="1" si="260"/>
        <v>-6.5310580478531973E-3</v>
      </c>
    </row>
    <row r="8872" spans="6:7" x14ac:dyDescent="0.35">
      <c r="F8872">
        <v>8869</v>
      </c>
      <c r="G8872">
        <f t="shared" ca="1" si="260"/>
        <v>-3.9990218278327855E-2</v>
      </c>
    </row>
    <row r="8873" spans="6:7" x14ac:dyDescent="0.35">
      <c r="F8873">
        <v>8870</v>
      </c>
      <c r="G8873">
        <f t="shared" ca="1" si="260"/>
        <v>2.3578886567951845E-3</v>
      </c>
    </row>
    <row r="8874" spans="6:7" x14ac:dyDescent="0.35">
      <c r="F8874">
        <v>8871</v>
      </c>
      <c r="G8874">
        <f t="shared" ca="1" si="260"/>
        <v>2.0536630163009859E-2</v>
      </c>
    </row>
    <row r="8875" spans="6:7" x14ac:dyDescent="0.35">
      <c r="F8875">
        <v>8872</v>
      </c>
      <c r="G8875">
        <f t="shared" ca="1" si="260"/>
        <v>1.4545411881387063E-2</v>
      </c>
    </row>
    <row r="8876" spans="6:7" x14ac:dyDescent="0.35">
      <c r="F8876">
        <v>8873</v>
      </c>
      <c r="G8876">
        <f t="shared" ca="1" si="260"/>
        <v>2.9213838584605814E-2</v>
      </c>
    </row>
    <row r="8877" spans="6:7" x14ac:dyDescent="0.35">
      <c r="F8877">
        <v>8874</v>
      </c>
      <c r="G8877">
        <f t="shared" ca="1" si="260"/>
        <v>2.9813429538947112E-2</v>
      </c>
    </row>
    <row r="8878" spans="6:7" x14ac:dyDescent="0.35">
      <c r="F8878">
        <v>8875</v>
      </c>
      <c r="G8878">
        <f t="shared" ca="1" si="260"/>
        <v>2.5624609715027617E-2</v>
      </c>
    </row>
    <row r="8879" spans="6:7" x14ac:dyDescent="0.35">
      <c r="F8879">
        <v>8876</v>
      </c>
      <c r="G8879">
        <f t="shared" ca="1" si="260"/>
        <v>2.0126012282050778E-3</v>
      </c>
    </row>
    <row r="8880" spans="6:7" x14ac:dyDescent="0.35">
      <c r="F8880">
        <v>8877</v>
      </c>
      <c r="G8880">
        <f t="shared" ca="1" si="260"/>
        <v>-1.1795739292756065E-2</v>
      </c>
    </row>
    <row r="8881" spans="6:7" x14ac:dyDescent="0.35">
      <c r="F8881">
        <v>8878</v>
      </c>
      <c r="G8881">
        <f t="shared" ca="1" si="260"/>
        <v>-3.2782863623280005E-3</v>
      </c>
    </row>
    <row r="8882" spans="6:7" x14ac:dyDescent="0.35">
      <c r="F8882">
        <v>8879</v>
      </c>
      <c r="G8882">
        <f t="shared" ca="1" si="260"/>
        <v>6.2601440043518102E-3</v>
      </c>
    </row>
    <row r="8883" spans="6:7" x14ac:dyDescent="0.35">
      <c r="F8883">
        <v>8880</v>
      </c>
      <c r="G8883">
        <f t="shared" ca="1" si="260"/>
        <v>-1.6369277217162621E-3</v>
      </c>
    </row>
    <row r="8884" spans="6:7" x14ac:dyDescent="0.35">
      <c r="F8884">
        <v>8881</v>
      </c>
      <c r="G8884">
        <f t="shared" ca="1" si="260"/>
        <v>-6.4230982301794028E-3</v>
      </c>
    </row>
    <row r="8885" spans="6:7" x14ac:dyDescent="0.35">
      <c r="F8885">
        <v>8882</v>
      </c>
      <c r="G8885">
        <f t="shared" ca="1" si="260"/>
        <v>-7.7336639324508578E-3</v>
      </c>
    </row>
    <row r="8886" spans="6:7" x14ac:dyDescent="0.35">
      <c r="F8886">
        <v>8883</v>
      </c>
      <c r="G8886">
        <f t="shared" ca="1" si="260"/>
        <v>-5.0631268360608987E-2</v>
      </c>
    </row>
    <row r="8887" spans="6:7" x14ac:dyDescent="0.35">
      <c r="F8887">
        <v>8884</v>
      </c>
      <c r="G8887">
        <f t="shared" ca="1" si="260"/>
        <v>-1.9921547016177685E-2</v>
      </c>
    </row>
    <row r="8888" spans="6:7" x14ac:dyDescent="0.35">
      <c r="F8888">
        <v>8885</v>
      </c>
      <c r="G8888">
        <f t="shared" ca="1" si="260"/>
        <v>-6.8144046952677501E-3</v>
      </c>
    </row>
    <row r="8889" spans="6:7" x14ac:dyDescent="0.35">
      <c r="F8889">
        <v>8886</v>
      </c>
      <c r="G8889">
        <f t="shared" ca="1" si="260"/>
        <v>1.8409112411492335E-2</v>
      </c>
    </row>
    <row r="8890" spans="6:7" x14ac:dyDescent="0.35">
      <c r="F8890">
        <v>8887</v>
      </c>
      <c r="G8890">
        <f t="shared" ca="1" si="260"/>
        <v>-3.13209869314462E-2</v>
      </c>
    </row>
    <row r="8891" spans="6:7" x14ac:dyDescent="0.35">
      <c r="F8891">
        <v>8888</v>
      </c>
      <c r="G8891">
        <f t="shared" ca="1" si="260"/>
        <v>-1.344794747106442E-2</v>
      </c>
    </row>
    <row r="8892" spans="6:7" x14ac:dyDescent="0.35">
      <c r="F8892">
        <v>8889</v>
      </c>
      <c r="G8892">
        <f t="shared" ca="1" si="260"/>
        <v>-3.9204933651123628E-3</v>
      </c>
    </row>
    <row r="8893" spans="6:7" x14ac:dyDescent="0.35">
      <c r="F8893">
        <v>8890</v>
      </c>
      <c r="G8893">
        <f t="shared" ca="1" si="260"/>
        <v>-1.0174003456399747E-2</v>
      </c>
    </row>
    <row r="8894" spans="6:7" x14ac:dyDescent="0.35">
      <c r="F8894">
        <v>8891</v>
      </c>
      <c r="G8894">
        <f t="shared" ca="1" si="260"/>
        <v>-4.4928356668073105E-3</v>
      </c>
    </row>
    <row r="8895" spans="6:7" x14ac:dyDescent="0.35">
      <c r="F8895">
        <v>8892</v>
      </c>
      <c r="G8895">
        <f t="shared" ca="1" si="260"/>
        <v>6.8646290486432341E-3</v>
      </c>
    </row>
    <row r="8896" spans="6:7" x14ac:dyDescent="0.35">
      <c r="F8896">
        <v>8893</v>
      </c>
      <c r="G8896">
        <f t="shared" ca="1" si="260"/>
        <v>1.8927329508263282E-2</v>
      </c>
    </row>
    <row r="8897" spans="6:7" x14ac:dyDescent="0.35">
      <c r="F8897">
        <v>8894</v>
      </c>
      <c r="G8897">
        <f t="shared" ca="1" si="260"/>
        <v>1.2678170640672662E-2</v>
      </c>
    </row>
    <row r="8898" spans="6:7" x14ac:dyDescent="0.35">
      <c r="F8898">
        <v>8895</v>
      </c>
      <c r="G8898">
        <f t="shared" ca="1" si="260"/>
        <v>-1.8179882233180237E-2</v>
      </c>
    </row>
    <row r="8899" spans="6:7" x14ac:dyDescent="0.35">
      <c r="F8899">
        <v>8896</v>
      </c>
      <c r="G8899">
        <f t="shared" ca="1" si="260"/>
        <v>9.7760012334219635E-3</v>
      </c>
    </row>
    <row r="8900" spans="6:7" x14ac:dyDescent="0.35">
      <c r="F8900">
        <v>8897</v>
      </c>
      <c r="G8900">
        <f t="shared" ca="1" si="260"/>
        <v>-8.5095203972265498E-3</v>
      </c>
    </row>
    <row r="8901" spans="6:7" x14ac:dyDescent="0.35">
      <c r="F8901">
        <v>8898</v>
      </c>
      <c r="G8901">
        <f t="shared" ref="G8901:G8964" ca="1" si="261">_xlfn.NORM.INV(RAND(),M$5,M$6)</f>
        <v>-6.8612054020835951E-3</v>
      </c>
    </row>
    <row r="8902" spans="6:7" x14ac:dyDescent="0.35">
      <c r="F8902">
        <v>8899</v>
      </c>
      <c r="G8902">
        <f t="shared" ca="1" si="261"/>
        <v>1.4946435213956104E-2</v>
      </c>
    </row>
    <row r="8903" spans="6:7" x14ac:dyDescent="0.35">
      <c r="F8903">
        <v>8900</v>
      </c>
      <c r="G8903">
        <f t="shared" ca="1" si="261"/>
        <v>4.1498101795303041E-3</v>
      </c>
    </row>
    <row r="8904" spans="6:7" x14ac:dyDescent="0.35">
      <c r="F8904">
        <v>8901</v>
      </c>
      <c r="G8904">
        <f t="shared" ca="1" si="261"/>
        <v>1.6540359144318194E-2</v>
      </c>
    </row>
    <row r="8905" spans="6:7" x14ac:dyDescent="0.35">
      <c r="F8905">
        <v>8902</v>
      </c>
      <c r="G8905">
        <f t="shared" ca="1" si="261"/>
        <v>2.2497607574436442E-2</v>
      </c>
    </row>
    <row r="8906" spans="6:7" x14ac:dyDescent="0.35">
      <c r="F8906">
        <v>8903</v>
      </c>
      <c r="G8906">
        <f t="shared" ca="1" si="261"/>
        <v>-8.569942649145736E-3</v>
      </c>
    </row>
    <row r="8907" spans="6:7" x14ac:dyDescent="0.35">
      <c r="F8907">
        <v>8904</v>
      </c>
      <c r="G8907">
        <f t="shared" ca="1" si="261"/>
        <v>-2.1712974340674616E-3</v>
      </c>
    </row>
    <row r="8908" spans="6:7" x14ac:dyDescent="0.35">
      <c r="F8908">
        <v>8905</v>
      </c>
      <c r="G8908">
        <f t="shared" ca="1" si="261"/>
        <v>3.7144801828932685E-2</v>
      </c>
    </row>
    <row r="8909" spans="6:7" x14ac:dyDescent="0.35">
      <c r="F8909">
        <v>8906</v>
      </c>
      <c r="G8909">
        <f t="shared" ca="1" si="261"/>
        <v>2.0121578490859347E-2</v>
      </c>
    </row>
    <row r="8910" spans="6:7" x14ac:dyDescent="0.35">
      <c r="F8910">
        <v>8907</v>
      </c>
      <c r="G8910">
        <f t="shared" ca="1" si="261"/>
        <v>2.9317858418919318E-2</v>
      </c>
    </row>
    <row r="8911" spans="6:7" x14ac:dyDescent="0.35">
      <c r="F8911">
        <v>8908</v>
      </c>
      <c r="G8911">
        <f t="shared" ca="1" si="261"/>
        <v>-1.5034610814898231E-2</v>
      </c>
    </row>
    <row r="8912" spans="6:7" x14ac:dyDescent="0.35">
      <c r="F8912">
        <v>8909</v>
      </c>
      <c r="G8912">
        <f t="shared" ca="1" si="261"/>
        <v>1.0125870312988892E-2</v>
      </c>
    </row>
    <row r="8913" spans="6:7" x14ac:dyDescent="0.35">
      <c r="F8913">
        <v>8910</v>
      </c>
      <c r="G8913">
        <f t="shared" ca="1" si="261"/>
        <v>2.9441391881080848E-3</v>
      </c>
    </row>
    <row r="8914" spans="6:7" x14ac:dyDescent="0.35">
      <c r="F8914">
        <v>8911</v>
      </c>
      <c r="G8914">
        <f t="shared" ca="1" si="261"/>
        <v>9.3432835844807025E-3</v>
      </c>
    </row>
    <row r="8915" spans="6:7" x14ac:dyDescent="0.35">
      <c r="F8915">
        <v>8912</v>
      </c>
      <c r="G8915">
        <f t="shared" ca="1" si="261"/>
        <v>-7.0539737024741117E-3</v>
      </c>
    </row>
    <row r="8916" spans="6:7" x14ac:dyDescent="0.35">
      <c r="F8916">
        <v>8913</v>
      </c>
      <c r="G8916">
        <f t="shared" ca="1" si="261"/>
        <v>-1.5579937331101799E-2</v>
      </c>
    </row>
    <row r="8917" spans="6:7" x14ac:dyDescent="0.35">
      <c r="F8917">
        <v>8914</v>
      </c>
      <c r="G8917">
        <f t="shared" ca="1" si="261"/>
        <v>-3.4992547900416726E-2</v>
      </c>
    </row>
    <row r="8918" spans="6:7" x14ac:dyDescent="0.35">
      <c r="F8918">
        <v>8915</v>
      </c>
      <c r="G8918">
        <f t="shared" ca="1" si="261"/>
        <v>-2.9718811008686316E-3</v>
      </c>
    </row>
    <row r="8919" spans="6:7" x14ac:dyDescent="0.35">
      <c r="F8919">
        <v>8916</v>
      </c>
      <c r="G8919">
        <f t="shared" ca="1" si="261"/>
        <v>7.0277368974902572E-3</v>
      </c>
    </row>
    <row r="8920" spans="6:7" x14ac:dyDescent="0.35">
      <c r="F8920">
        <v>8917</v>
      </c>
      <c r="G8920">
        <f t="shared" ca="1" si="261"/>
        <v>1.3784320847591833E-2</v>
      </c>
    </row>
    <row r="8921" spans="6:7" x14ac:dyDescent="0.35">
      <c r="F8921">
        <v>8918</v>
      </c>
      <c r="G8921">
        <f t="shared" ca="1" si="261"/>
        <v>2.5283466889147201E-2</v>
      </c>
    </row>
    <row r="8922" spans="6:7" x14ac:dyDescent="0.35">
      <c r="F8922">
        <v>8919</v>
      </c>
      <c r="G8922">
        <f t="shared" ca="1" si="261"/>
        <v>-2.0480168927144972E-2</v>
      </c>
    </row>
    <row r="8923" spans="6:7" x14ac:dyDescent="0.35">
      <c r="F8923">
        <v>8920</v>
      </c>
      <c r="G8923">
        <f t="shared" ca="1" si="261"/>
        <v>-2.8236600641962029E-2</v>
      </c>
    </row>
    <row r="8924" spans="6:7" x14ac:dyDescent="0.35">
      <c r="F8924">
        <v>8921</v>
      </c>
      <c r="G8924">
        <f t="shared" ca="1" si="261"/>
        <v>-3.7734751036316975E-3</v>
      </c>
    </row>
    <row r="8925" spans="6:7" x14ac:dyDescent="0.35">
      <c r="F8925">
        <v>8922</v>
      </c>
      <c r="G8925">
        <f t="shared" ca="1" si="261"/>
        <v>-3.1279730753673379E-2</v>
      </c>
    </row>
    <row r="8926" spans="6:7" x14ac:dyDescent="0.35">
      <c r="F8926">
        <v>8923</v>
      </c>
      <c r="G8926">
        <f t="shared" ca="1" si="261"/>
        <v>-1.7778368895226628E-2</v>
      </c>
    </row>
    <row r="8927" spans="6:7" x14ac:dyDescent="0.35">
      <c r="F8927">
        <v>8924</v>
      </c>
      <c r="G8927">
        <f t="shared" ca="1" si="261"/>
        <v>-2.773209068938888E-2</v>
      </c>
    </row>
    <row r="8928" spans="6:7" x14ac:dyDescent="0.35">
      <c r="F8928">
        <v>8925</v>
      </c>
      <c r="G8928">
        <f t="shared" ca="1" si="261"/>
        <v>2.276246473331997E-2</v>
      </c>
    </row>
    <row r="8929" spans="6:7" x14ac:dyDescent="0.35">
      <c r="F8929">
        <v>8926</v>
      </c>
      <c r="G8929">
        <f t="shared" ca="1" si="261"/>
        <v>9.2430701293026735E-3</v>
      </c>
    </row>
    <row r="8930" spans="6:7" x14ac:dyDescent="0.35">
      <c r="F8930">
        <v>8927</v>
      </c>
      <c r="G8930">
        <f t="shared" ca="1" si="261"/>
        <v>-1.6237647831590339E-2</v>
      </c>
    </row>
    <row r="8931" spans="6:7" x14ac:dyDescent="0.35">
      <c r="F8931">
        <v>8928</v>
      </c>
      <c r="G8931">
        <f t="shared" ca="1" si="261"/>
        <v>-2.4063132925958047E-2</v>
      </c>
    </row>
    <row r="8932" spans="6:7" x14ac:dyDescent="0.35">
      <c r="F8932">
        <v>8929</v>
      </c>
      <c r="G8932">
        <f t="shared" ca="1" si="261"/>
        <v>-6.8661096426350515E-3</v>
      </c>
    </row>
    <row r="8933" spans="6:7" x14ac:dyDescent="0.35">
      <c r="F8933">
        <v>8930</v>
      </c>
      <c r="G8933">
        <f t="shared" ca="1" si="261"/>
        <v>3.2166781787766822E-2</v>
      </c>
    </row>
    <row r="8934" spans="6:7" x14ac:dyDescent="0.35">
      <c r="F8934">
        <v>8931</v>
      </c>
      <c r="G8934">
        <f t="shared" ca="1" si="261"/>
        <v>2.2506180098645079E-2</v>
      </c>
    </row>
    <row r="8935" spans="6:7" x14ac:dyDescent="0.35">
      <c r="F8935">
        <v>8932</v>
      </c>
      <c r="G8935">
        <f t="shared" ca="1" si="261"/>
        <v>-3.4695147560865314E-3</v>
      </c>
    </row>
    <row r="8936" spans="6:7" x14ac:dyDescent="0.35">
      <c r="F8936">
        <v>8933</v>
      </c>
      <c r="G8936">
        <f t="shared" ca="1" si="261"/>
        <v>-2.7471804810361228E-2</v>
      </c>
    </row>
    <row r="8937" spans="6:7" x14ac:dyDescent="0.35">
      <c r="F8937">
        <v>8934</v>
      </c>
      <c r="G8937">
        <f t="shared" ca="1" si="261"/>
        <v>1.8422031363270796E-3</v>
      </c>
    </row>
    <row r="8938" spans="6:7" x14ac:dyDescent="0.35">
      <c r="F8938">
        <v>8935</v>
      </c>
      <c r="G8938">
        <f t="shared" ca="1" si="261"/>
        <v>2.6151389293083974E-2</v>
      </c>
    </row>
    <row r="8939" spans="6:7" x14ac:dyDescent="0.35">
      <c r="F8939">
        <v>8936</v>
      </c>
      <c r="G8939">
        <f t="shared" ca="1" si="261"/>
        <v>-3.1882004579063455E-2</v>
      </c>
    </row>
    <row r="8940" spans="6:7" x14ac:dyDescent="0.35">
      <c r="F8940">
        <v>8937</v>
      </c>
      <c r="G8940">
        <f t="shared" ca="1" si="261"/>
        <v>-2.74570862031662E-3</v>
      </c>
    </row>
    <row r="8941" spans="6:7" x14ac:dyDescent="0.35">
      <c r="F8941">
        <v>8938</v>
      </c>
      <c r="G8941">
        <f t="shared" ca="1" si="261"/>
        <v>-8.9199858252140829E-3</v>
      </c>
    </row>
    <row r="8942" spans="6:7" x14ac:dyDescent="0.35">
      <c r="F8942">
        <v>8939</v>
      </c>
      <c r="G8942">
        <f t="shared" ca="1" si="261"/>
        <v>1.9473067551105505E-2</v>
      </c>
    </row>
    <row r="8943" spans="6:7" x14ac:dyDescent="0.35">
      <c r="F8943">
        <v>8940</v>
      </c>
      <c r="G8943">
        <f t="shared" ca="1" si="261"/>
        <v>3.7009450372256648E-2</v>
      </c>
    </row>
    <row r="8944" spans="6:7" x14ac:dyDescent="0.35">
      <c r="F8944">
        <v>8941</v>
      </c>
      <c r="G8944">
        <f t="shared" ca="1" si="261"/>
        <v>-2.4264430218052181E-2</v>
      </c>
    </row>
    <row r="8945" spans="6:7" x14ac:dyDescent="0.35">
      <c r="F8945">
        <v>8942</v>
      </c>
      <c r="G8945">
        <f t="shared" ca="1" si="261"/>
        <v>5.5973182391733014E-4</v>
      </c>
    </row>
    <row r="8946" spans="6:7" x14ac:dyDescent="0.35">
      <c r="F8946">
        <v>8943</v>
      </c>
      <c r="G8946">
        <f t="shared" ca="1" si="261"/>
        <v>1.3038404443304658E-3</v>
      </c>
    </row>
    <row r="8947" spans="6:7" x14ac:dyDescent="0.35">
      <c r="F8947">
        <v>8944</v>
      </c>
      <c r="G8947">
        <f t="shared" ca="1" si="261"/>
        <v>-8.5194182206972651E-3</v>
      </c>
    </row>
    <row r="8948" spans="6:7" x14ac:dyDescent="0.35">
      <c r="F8948">
        <v>8945</v>
      </c>
      <c r="G8948">
        <f t="shared" ca="1" si="261"/>
        <v>1.0825857867127989E-2</v>
      </c>
    </row>
    <row r="8949" spans="6:7" x14ac:dyDescent="0.35">
      <c r="F8949">
        <v>8946</v>
      </c>
      <c r="G8949">
        <f t="shared" ca="1" si="261"/>
        <v>6.1076978644230276E-3</v>
      </c>
    </row>
    <row r="8950" spans="6:7" x14ac:dyDescent="0.35">
      <c r="F8950">
        <v>8947</v>
      </c>
      <c r="G8950">
        <f t="shared" ca="1" si="261"/>
        <v>-2.4264288398029529E-3</v>
      </c>
    </row>
    <row r="8951" spans="6:7" x14ac:dyDescent="0.35">
      <c r="F8951">
        <v>8948</v>
      </c>
      <c r="G8951">
        <f t="shared" ca="1" si="261"/>
        <v>-1.8976606805627461E-2</v>
      </c>
    </row>
    <row r="8952" spans="6:7" x14ac:dyDescent="0.35">
      <c r="F8952">
        <v>8949</v>
      </c>
      <c r="G8952">
        <f t="shared" ca="1" si="261"/>
        <v>2.875086898401218E-2</v>
      </c>
    </row>
    <row r="8953" spans="6:7" x14ac:dyDescent="0.35">
      <c r="F8953">
        <v>8950</v>
      </c>
      <c r="G8953">
        <f t="shared" ca="1" si="261"/>
        <v>9.9938632725464251E-3</v>
      </c>
    </row>
    <row r="8954" spans="6:7" x14ac:dyDescent="0.35">
      <c r="F8954">
        <v>8951</v>
      </c>
      <c r="G8954">
        <f t="shared" ca="1" si="261"/>
        <v>4.0036912207632933E-3</v>
      </c>
    </row>
    <row r="8955" spans="6:7" x14ac:dyDescent="0.35">
      <c r="F8955">
        <v>8952</v>
      </c>
      <c r="G8955">
        <f t="shared" ca="1" si="261"/>
        <v>4.6880190940087517E-2</v>
      </c>
    </row>
    <row r="8956" spans="6:7" x14ac:dyDescent="0.35">
      <c r="F8956">
        <v>8953</v>
      </c>
      <c r="G8956">
        <f t="shared" ca="1" si="261"/>
        <v>6.4782997292225355E-3</v>
      </c>
    </row>
    <row r="8957" spans="6:7" x14ac:dyDescent="0.35">
      <c r="F8957">
        <v>8954</v>
      </c>
      <c r="G8957">
        <f t="shared" ca="1" si="261"/>
        <v>2.3267119467810266E-2</v>
      </c>
    </row>
    <row r="8958" spans="6:7" x14ac:dyDescent="0.35">
      <c r="F8958">
        <v>8955</v>
      </c>
      <c r="G8958">
        <f t="shared" ca="1" si="261"/>
        <v>-1.5304954045569254E-2</v>
      </c>
    </row>
    <row r="8959" spans="6:7" x14ac:dyDescent="0.35">
      <c r="F8959">
        <v>8956</v>
      </c>
      <c r="G8959">
        <f t="shared" ca="1" si="261"/>
        <v>-3.428587563563222E-3</v>
      </c>
    </row>
    <row r="8960" spans="6:7" x14ac:dyDescent="0.35">
      <c r="F8960">
        <v>8957</v>
      </c>
      <c r="G8960">
        <f t="shared" ca="1" si="261"/>
        <v>-1.5774193137484791E-3</v>
      </c>
    </row>
    <row r="8961" spans="6:7" x14ac:dyDescent="0.35">
      <c r="F8961">
        <v>8958</v>
      </c>
      <c r="G8961">
        <f t="shared" ca="1" si="261"/>
        <v>1.284124615442998E-2</v>
      </c>
    </row>
    <row r="8962" spans="6:7" x14ac:dyDescent="0.35">
      <c r="F8962">
        <v>8959</v>
      </c>
      <c r="G8962">
        <f t="shared" ca="1" si="261"/>
        <v>-2.3209221511271152E-3</v>
      </c>
    </row>
    <row r="8963" spans="6:7" x14ac:dyDescent="0.35">
      <c r="F8963">
        <v>8960</v>
      </c>
      <c r="G8963">
        <f t="shared" ca="1" si="261"/>
        <v>1.9550442258398554E-2</v>
      </c>
    </row>
    <row r="8964" spans="6:7" x14ac:dyDescent="0.35">
      <c r="F8964">
        <v>8961</v>
      </c>
      <c r="G8964">
        <f t="shared" ca="1" si="261"/>
        <v>-5.351559014985164E-4</v>
      </c>
    </row>
    <row r="8965" spans="6:7" x14ac:dyDescent="0.35">
      <c r="F8965">
        <v>8962</v>
      </c>
      <c r="G8965">
        <f t="shared" ref="G8965:G9028" ca="1" si="262">_xlfn.NORM.INV(RAND(),M$5,M$6)</f>
        <v>-4.8034923889148009E-3</v>
      </c>
    </row>
    <row r="8966" spans="6:7" x14ac:dyDescent="0.35">
      <c r="F8966">
        <v>8963</v>
      </c>
      <c r="G8966">
        <f t="shared" ca="1" si="262"/>
        <v>9.705627175079742E-3</v>
      </c>
    </row>
    <row r="8967" spans="6:7" x14ac:dyDescent="0.35">
      <c r="F8967">
        <v>8964</v>
      </c>
      <c r="G8967">
        <f t="shared" ca="1" si="262"/>
        <v>2.5571436276717634E-2</v>
      </c>
    </row>
    <row r="8968" spans="6:7" x14ac:dyDescent="0.35">
      <c r="F8968">
        <v>8965</v>
      </c>
      <c r="G8968">
        <f t="shared" ca="1" si="262"/>
        <v>1.9022679394832962E-2</v>
      </c>
    </row>
    <row r="8969" spans="6:7" x14ac:dyDescent="0.35">
      <c r="F8969">
        <v>8966</v>
      </c>
      <c r="G8969">
        <f t="shared" ca="1" si="262"/>
        <v>-3.3443496856097127E-2</v>
      </c>
    </row>
    <row r="8970" spans="6:7" x14ac:dyDescent="0.35">
      <c r="F8970">
        <v>8967</v>
      </c>
      <c r="G8970">
        <f t="shared" ca="1" si="262"/>
        <v>-4.0284309787948974E-2</v>
      </c>
    </row>
    <row r="8971" spans="6:7" x14ac:dyDescent="0.35">
      <c r="F8971">
        <v>8968</v>
      </c>
      <c r="G8971">
        <f t="shared" ca="1" si="262"/>
        <v>-2.9581960255587736E-2</v>
      </c>
    </row>
    <row r="8972" spans="6:7" x14ac:dyDescent="0.35">
      <c r="F8972">
        <v>8969</v>
      </c>
      <c r="G8972">
        <f t="shared" ca="1" si="262"/>
        <v>-6.2962617175536485E-3</v>
      </c>
    </row>
    <row r="8973" spans="6:7" x14ac:dyDescent="0.35">
      <c r="F8973">
        <v>8970</v>
      </c>
      <c r="G8973">
        <f t="shared" ca="1" si="262"/>
        <v>2.0170139375569628E-2</v>
      </c>
    </row>
    <row r="8974" spans="6:7" x14ac:dyDescent="0.35">
      <c r="F8974">
        <v>8971</v>
      </c>
      <c r="G8974">
        <f t="shared" ca="1" si="262"/>
        <v>1.0298952402385129E-2</v>
      </c>
    </row>
    <row r="8975" spans="6:7" x14ac:dyDescent="0.35">
      <c r="F8975">
        <v>8972</v>
      </c>
      <c r="G8975">
        <f t="shared" ca="1" si="262"/>
        <v>-1.9449487331170662E-2</v>
      </c>
    </row>
    <row r="8976" spans="6:7" x14ac:dyDescent="0.35">
      <c r="F8976">
        <v>8973</v>
      </c>
      <c r="G8976">
        <f t="shared" ca="1" si="262"/>
        <v>-3.273233130352219E-2</v>
      </c>
    </row>
    <row r="8977" spans="6:7" x14ac:dyDescent="0.35">
      <c r="F8977">
        <v>8974</v>
      </c>
      <c r="G8977">
        <f t="shared" ca="1" si="262"/>
        <v>3.663691965170484E-2</v>
      </c>
    </row>
    <row r="8978" spans="6:7" x14ac:dyDescent="0.35">
      <c r="F8978">
        <v>8975</v>
      </c>
      <c r="G8978">
        <f t="shared" ca="1" si="262"/>
        <v>-4.0823535995610775E-2</v>
      </c>
    </row>
    <row r="8979" spans="6:7" x14ac:dyDescent="0.35">
      <c r="F8979">
        <v>8976</v>
      </c>
      <c r="G8979">
        <f t="shared" ca="1" si="262"/>
        <v>-2.1038958965630562E-2</v>
      </c>
    </row>
    <row r="8980" spans="6:7" x14ac:dyDescent="0.35">
      <c r="F8980">
        <v>8977</v>
      </c>
      <c r="G8980">
        <f t="shared" ca="1" si="262"/>
        <v>4.2034373566618276E-3</v>
      </c>
    </row>
    <row r="8981" spans="6:7" x14ac:dyDescent="0.35">
      <c r="F8981">
        <v>8978</v>
      </c>
      <c r="G8981">
        <f t="shared" ca="1" si="262"/>
        <v>-1.8653014619374377E-2</v>
      </c>
    </row>
    <row r="8982" spans="6:7" x14ac:dyDescent="0.35">
      <c r="F8982">
        <v>8979</v>
      </c>
      <c r="G8982">
        <f t="shared" ca="1" si="262"/>
        <v>-3.9617358094049891E-2</v>
      </c>
    </row>
    <row r="8983" spans="6:7" x14ac:dyDescent="0.35">
      <c r="F8983">
        <v>8980</v>
      </c>
      <c r="G8983">
        <f t="shared" ca="1" si="262"/>
        <v>4.2405901643623491E-3</v>
      </c>
    </row>
    <row r="8984" spans="6:7" x14ac:dyDescent="0.35">
      <c r="F8984">
        <v>8981</v>
      </c>
      <c r="G8984">
        <f t="shared" ca="1" si="262"/>
        <v>-7.9653815042374405E-3</v>
      </c>
    </row>
    <row r="8985" spans="6:7" x14ac:dyDescent="0.35">
      <c r="F8985">
        <v>8982</v>
      </c>
      <c r="G8985">
        <f t="shared" ca="1" si="262"/>
        <v>3.2245079277053888E-3</v>
      </c>
    </row>
    <row r="8986" spans="6:7" x14ac:dyDescent="0.35">
      <c r="F8986">
        <v>8983</v>
      </c>
      <c r="G8986">
        <f t="shared" ca="1" si="262"/>
        <v>2.2072973322955148E-2</v>
      </c>
    </row>
    <row r="8987" spans="6:7" x14ac:dyDescent="0.35">
      <c r="F8987">
        <v>8984</v>
      </c>
      <c r="G8987">
        <f t="shared" ca="1" si="262"/>
        <v>3.121592672185311E-2</v>
      </c>
    </row>
    <row r="8988" spans="6:7" x14ac:dyDescent="0.35">
      <c r="F8988">
        <v>8985</v>
      </c>
      <c r="G8988">
        <f t="shared" ca="1" si="262"/>
        <v>7.5820864405912432E-3</v>
      </c>
    </row>
    <row r="8989" spans="6:7" x14ac:dyDescent="0.35">
      <c r="F8989">
        <v>8986</v>
      </c>
      <c r="G8989">
        <f t="shared" ca="1" si="262"/>
        <v>-7.8086516115909582E-3</v>
      </c>
    </row>
    <row r="8990" spans="6:7" x14ac:dyDescent="0.35">
      <c r="F8990">
        <v>8987</v>
      </c>
      <c r="G8990">
        <f t="shared" ca="1" si="262"/>
        <v>-1.2164084683846605E-3</v>
      </c>
    </row>
    <row r="8991" spans="6:7" x14ac:dyDescent="0.35">
      <c r="F8991">
        <v>8988</v>
      </c>
      <c r="G8991">
        <f t="shared" ca="1" si="262"/>
        <v>1.0864934578194459E-2</v>
      </c>
    </row>
    <row r="8992" spans="6:7" x14ac:dyDescent="0.35">
      <c r="F8992">
        <v>8989</v>
      </c>
      <c r="G8992">
        <f t="shared" ca="1" si="262"/>
        <v>2.7212892888081361E-2</v>
      </c>
    </row>
    <row r="8993" spans="6:7" x14ac:dyDescent="0.35">
      <c r="F8993">
        <v>8990</v>
      </c>
      <c r="G8993">
        <f t="shared" ca="1" si="262"/>
        <v>-2.4621936148443429E-4</v>
      </c>
    </row>
    <row r="8994" spans="6:7" x14ac:dyDescent="0.35">
      <c r="F8994">
        <v>8991</v>
      </c>
      <c r="G8994">
        <f t="shared" ca="1" si="262"/>
        <v>3.235564464548378E-2</v>
      </c>
    </row>
    <row r="8995" spans="6:7" x14ac:dyDescent="0.35">
      <c r="F8995">
        <v>8992</v>
      </c>
      <c r="G8995">
        <f t="shared" ca="1" si="262"/>
        <v>1.5988902282719309E-2</v>
      </c>
    </row>
    <row r="8996" spans="6:7" x14ac:dyDescent="0.35">
      <c r="F8996">
        <v>8993</v>
      </c>
      <c r="G8996">
        <f t="shared" ca="1" si="262"/>
        <v>-5.3634693363838026E-2</v>
      </c>
    </row>
    <row r="8997" spans="6:7" x14ac:dyDescent="0.35">
      <c r="F8997">
        <v>8994</v>
      </c>
      <c r="G8997">
        <f t="shared" ca="1" si="262"/>
        <v>-2.0513754928986588E-2</v>
      </c>
    </row>
    <row r="8998" spans="6:7" x14ac:dyDescent="0.35">
      <c r="F8998">
        <v>8995</v>
      </c>
      <c r="G8998">
        <f t="shared" ca="1" si="262"/>
        <v>-3.7491650991015309E-3</v>
      </c>
    </row>
    <row r="8999" spans="6:7" x14ac:dyDescent="0.35">
      <c r="F8999">
        <v>8996</v>
      </c>
      <c r="G8999">
        <f t="shared" ca="1" si="262"/>
        <v>-2.4924345538344848E-2</v>
      </c>
    </row>
    <row r="9000" spans="6:7" x14ac:dyDescent="0.35">
      <c r="F9000">
        <v>8997</v>
      </c>
      <c r="G9000">
        <f t="shared" ca="1" si="262"/>
        <v>-2.5209481244433708E-2</v>
      </c>
    </row>
    <row r="9001" spans="6:7" x14ac:dyDescent="0.35">
      <c r="F9001">
        <v>8998</v>
      </c>
      <c r="G9001">
        <f t="shared" ca="1" si="262"/>
        <v>-9.6314296055792052E-3</v>
      </c>
    </row>
    <row r="9002" spans="6:7" x14ac:dyDescent="0.35">
      <c r="F9002">
        <v>8999</v>
      </c>
      <c r="G9002">
        <f t="shared" ca="1" si="262"/>
        <v>-4.3697276235574373E-2</v>
      </c>
    </row>
    <row r="9003" spans="6:7" x14ac:dyDescent="0.35">
      <c r="F9003">
        <v>9000</v>
      </c>
      <c r="G9003">
        <f t="shared" ca="1" si="262"/>
        <v>-2.0939218373783045E-2</v>
      </c>
    </row>
    <row r="9004" spans="6:7" x14ac:dyDescent="0.35">
      <c r="F9004">
        <v>9001</v>
      </c>
      <c r="G9004">
        <f t="shared" ca="1" si="262"/>
        <v>4.4187536436964825E-2</v>
      </c>
    </row>
    <row r="9005" spans="6:7" x14ac:dyDescent="0.35">
      <c r="F9005">
        <v>9002</v>
      </c>
      <c r="G9005">
        <f t="shared" ca="1" si="262"/>
        <v>5.7537608862322405E-2</v>
      </c>
    </row>
    <row r="9006" spans="6:7" x14ac:dyDescent="0.35">
      <c r="F9006">
        <v>9003</v>
      </c>
      <c r="G9006">
        <f t="shared" ca="1" si="262"/>
        <v>2.0967635974177005E-2</v>
      </c>
    </row>
    <row r="9007" spans="6:7" x14ac:dyDescent="0.35">
      <c r="F9007">
        <v>9004</v>
      </c>
      <c r="G9007">
        <f t="shared" ca="1" si="262"/>
        <v>-4.4212167702557287E-2</v>
      </c>
    </row>
    <row r="9008" spans="6:7" x14ac:dyDescent="0.35">
      <c r="F9008">
        <v>9005</v>
      </c>
      <c r="G9008">
        <f t="shared" ca="1" si="262"/>
        <v>3.0314338201642463E-2</v>
      </c>
    </row>
    <row r="9009" spans="6:7" x14ac:dyDescent="0.35">
      <c r="F9009">
        <v>9006</v>
      </c>
      <c r="G9009">
        <f t="shared" ca="1" si="262"/>
        <v>8.7783341150880316E-3</v>
      </c>
    </row>
    <row r="9010" spans="6:7" x14ac:dyDescent="0.35">
      <c r="F9010">
        <v>9007</v>
      </c>
      <c r="G9010">
        <f t="shared" ca="1" si="262"/>
        <v>7.0011002780543136E-3</v>
      </c>
    </row>
    <row r="9011" spans="6:7" x14ac:dyDescent="0.35">
      <c r="F9011">
        <v>9008</v>
      </c>
      <c r="G9011">
        <f t="shared" ca="1" si="262"/>
        <v>3.5073636947613701E-2</v>
      </c>
    </row>
    <row r="9012" spans="6:7" x14ac:dyDescent="0.35">
      <c r="F9012">
        <v>9009</v>
      </c>
      <c r="G9012">
        <f t="shared" ca="1" si="262"/>
        <v>-9.897101137409459E-5</v>
      </c>
    </row>
    <row r="9013" spans="6:7" x14ac:dyDescent="0.35">
      <c r="F9013">
        <v>9010</v>
      </c>
      <c r="G9013">
        <f t="shared" ca="1" si="262"/>
        <v>4.011565729990378E-3</v>
      </c>
    </row>
    <row r="9014" spans="6:7" x14ac:dyDescent="0.35">
      <c r="F9014">
        <v>9011</v>
      </c>
      <c r="G9014">
        <f t="shared" ca="1" si="262"/>
        <v>3.0082880794070999E-2</v>
      </c>
    </row>
    <row r="9015" spans="6:7" x14ac:dyDescent="0.35">
      <c r="F9015">
        <v>9012</v>
      </c>
      <c r="G9015">
        <f t="shared" ca="1" si="262"/>
        <v>8.9430553537260139E-3</v>
      </c>
    </row>
    <row r="9016" spans="6:7" x14ac:dyDescent="0.35">
      <c r="F9016">
        <v>9013</v>
      </c>
      <c r="G9016">
        <f t="shared" ca="1" si="262"/>
        <v>3.2758142029692627E-2</v>
      </c>
    </row>
    <row r="9017" spans="6:7" x14ac:dyDescent="0.35">
      <c r="F9017">
        <v>9014</v>
      </c>
      <c r="G9017">
        <f t="shared" ca="1" si="262"/>
        <v>1.3500365546985887E-2</v>
      </c>
    </row>
    <row r="9018" spans="6:7" x14ac:dyDescent="0.35">
      <c r="F9018">
        <v>9015</v>
      </c>
      <c r="G9018">
        <f t="shared" ca="1" si="262"/>
        <v>-1.8823354329383323E-2</v>
      </c>
    </row>
    <row r="9019" spans="6:7" x14ac:dyDescent="0.35">
      <c r="F9019">
        <v>9016</v>
      </c>
      <c r="G9019">
        <f t="shared" ca="1" si="262"/>
        <v>3.2394490365060494E-2</v>
      </c>
    </row>
    <row r="9020" spans="6:7" x14ac:dyDescent="0.35">
      <c r="F9020">
        <v>9017</v>
      </c>
      <c r="G9020">
        <f t="shared" ca="1" si="262"/>
        <v>1.3932689945768047E-2</v>
      </c>
    </row>
    <row r="9021" spans="6:7" x14ac:dyDescent="0.35">
      <c r="F9021">
        <v>9018</v>
      </c>
      <c r="G9021">
        <f t="shared" ca="1" si="262"/>
        <v>3.1503700416940887E-2</v>
      </c>
    </row>
    <row r="9022" spans="6:7" x14ac:dyDescent="0.35">
      <c r="F9022">
        <v>9019</v>
      </c>
      <c r="G9022">
        <f t="shared" ca="1" si="262"/>
        <v>-9.6086214251197427E-3</v>
      </c>
    </row>
    <row r="9023" spans="6:7" x14ac:dyDescent="0.35">
      <c r="F9023">
        <v>9020</v>
      </c>
      <c r="G9023">
        <f t="shared" ca="1" si="262"/>
        <v>1.1352265054160815E-2</v>
      </c>
    </row>
    <row r="9024" spans="6:7" x14ac:dyDescent="0.35">
      <c r="F9024">
        <v>9021</v>
      </c>
      <c r="G9024">
        <f t="shared" ca="1" si="262"/>
        <v>-3.5207250339727466E-3</v>
      </c>
    </row>
    <row r="9025" spans="6:7" x14ac:dyDescent="0.35">
      <c r="F9025">
        <v>9022</v>
      </c>
      <c r="G9025">
        <f t="shared" ca="1" si="262"/>
        <v>-7.6844230819129219E-3</v>
      </c>
    </row>
    <row r="9026" spans="6:7" x14ac:dyDescent="0.35">
      <c r="F9026">
        <v>9023</v>
      </c>
      <c r="G9026">
        <f t="shared" ca="1" si="262"/>
        <v>-3.7916528301137786E-2</v>
      </c>
    </row>
    <row r="9027" spans="6:7" x14ac:dyDescent="0.35">
      <c r="F9027">
        <v>9024</v>
      </c>
      <c r="G9027">
        <f t="shared" ca="1" si="262"/>
        <v>9.8768376310784632E-3</v>
      </c>
    </row>
    <row r="9028" spans="6:7" x14ac:dyDescent="0.35">
      <c r="F9028">
        <v>9025</v>
      </c>
      <c r="G9028">
        <f t="shared" ca="1" si="262"/>
        <v>-1.6616544820736285E-2</v>
      </c>
    </row>
    <row r="9029" spans="6:7" x14ac:dyDescent="0.35">
      <c r="F9029">
        <v>9026</v>
      </c>
      <c r="G9029">
        <f t="shared" ref="G9029:G9092" ca="1" si="263">_xlfn.NORM.INV(RAND(),M$5,M$6)</f>
        <v>1.6400361763886099E-2</v>
      </c>
    </row>
    <row r="9030" spans="6:7" x14ac:dyDescent="0.35">
      <c r="F9030">
        <v>9027</v>
      </c>
      <c r="G9030">
        <f t="shared" ca="1" si="263"/>
        <v>2.7316567606155116E-2</v>
      </c>
    </row>
    <row r="9031" spans="6:7" x14ac:dyDescent="0.35">
      <c r="F9031">
        <v>9028</v>
      </c>
      <c r="G9031">
        <f t="shared" ca="1" si="263"/>
        <v>-7.4230616807954425E-3</v>
      </c>
    </row>
    <row r="9032" spans="6:7" x14ac:dyDescent="0.35">
      <c r="F9032">
        <v>9029</v>
      </c>
      <c r="G9032">
        <f t="shared" ca="1" si="263"/>
        <v>2.2250082027463414E-2</v>
      </c>
    </row>
    <row r="9033" spans="6:7" x14ac:dyDescent="0.35">
      <c r="F9033">
        <v>9030</v>
      </c>
      <c r="G9033">
        <f t="shared" ca="1" si="263"/>
        <v>8.1687554404969026E-3</v>
      </c>
    </row>
    <row r="9034" spans="6:7" x14ac:dyDescent="0.35">
      <c r="F9034">
        <v>9031</v>
      </c>
      <c r="G9034">
        <f t="shared" ca="1" si="263"/>
        <v>2.9728659469794104E-2</v>
      </c>
    </row>
    <row r="9035" spans="6:7" x14ac:dyDescent="0.35">
      <c r="F9035">
        <v>9032</v>
      </c>
      <c r="G9035">
        <f t="shared" ca="1" si="263"/>
        <v>6.9822482815673327E-3</v>
      </c>
    </row>
    <row r="9036" spans="6:7" x14ac:dyDescent="0.35">
      <c r="F9036">
        <v>9033</v>
      </c>
      <c r="G9036">
        <f t="shared" ca="1" si="263"/>
        <v>2.171354684000705E-2</v>
      </c>
    </row>
    <row r="9037" spans="6:7" x14ac:dyDescent="0.35">
      <c r="F9037">
        <v>9034</v>
      </c>
      <c r="G9037">
        <f t="shared" ca="1" si="263"/>
        <v>1.3922535724298836E-2</v>
      </c>
    </row>
    <row r="9038" spans="6:7" x14ac:dyDescent="0.35">
      <c r="F9038">
        <v>9035</v>
      </c>
      <c r="G9038">
        <f t="shared" ca="1" si="263"/>
        <v>4.2371307121064376E-3</v>
      </c>
    </row>
    <row r="9039" spans="6:7" x14ac:dyDescent="0.35">
      <c r="F9039">
        <v>9036</v>
      </c>
      <c r="G9039">
        <f t="shared" ca="1" si="263"/>
        <v>1.2175983748200513E-2</v>
      </c>
    </row>
    <row r="9040" spans="6:7" x14ac:dyDescent="0.35">
      <c r="F9040">
        <v>9037</v>
      </c>
      <c r="G9040">
        <f t="shared" ca="1" si="263"/>
        <v>1.0239284998487128E-2</v>
      </c>
    </row>
    <row r="9041" spans="6:7" x14ac:dyDescent="0.35">
      <c r="F9041">
        <v>9038</v>
      </c>
      <c r="G9041">
        <f t="shared" ca="1" si="263"/>
        <v>1.7801683319358455E-2</v>
      </c>
    </row>
    <row r="9042" spans="6:7" x14ac:dyDescent="0.35">
      <c r="F9042">
        <v>9039</v>
      </c>
      <c r="G9042">
        <f t="shared" ca="1" si="263"/>
        <v>-2.8580518398864801E-2</v>
      </c>
    </row>
    <row r="9043" spans="6:7" x14ac:dyDescent="0.35">
      <c r="F9043">
        <v>9040</v>
      </c>
      <c r="G9043">
        <f t="shared" ca="1" si="263"/>
        <v>-1.376090521288687E-2</v>
      </c>
    </row>
    <row r="9044" spans="6:7" x14ac:dyDescent="0.35">
      <c r="F9044">
        <v>9041</v>
      </c>
      <c r="G9044">
        <f t="shared" ca="1" si="263"/>
        <v>2.1507727703185615E-2</v>
      </c>
    </row>
    <row r="9045" spans="6:7" x14ac:dyDescent="0.35">
      <c r="F9045">
        <v>9042</v>
      </c>
      <c r="G9045">
        <f t="shared" ca="1" si="263"/>
        <v>2.1474327339936025E-2</v>
      </c>
    </row>
    <row r="9046" spans="6:7" x14ac:dyDescent="0.35">
      <c r="F9046">
        <v>9043</v>
      </c>
      <c r="G9046">
        <f t="shared" ca="1" si="263"/>
        <v>-6.1976020592971913E-3</v>
      </c>
    </row>
    <row r="9047" spans="6:7" x14ac:dyDescent="0.35">
      <c r="F9047">
        <v>9044</v>
      </c>
      <c r="G9047">
        <f t="shared" ca="1" si="263"/>
        <v>1.2090534469013712E-2</v>
      </c>
    </row>
    <row r="9048" spans="6:7" x14ac:dyDescent="0.35">
      <c r="F9048">
        <v>9045</v>
      </c>
      <c r="G9048">
        <f t="shared" ca="1" si="263"/>
        <v>1.8968071553316482E-2</v>
      </c>
    </row>
    <row r="9049" spans="6:7" x14ac:dyDescent="0.35">
      <c r="F9049">
        <v>9046</v>
      </c>
      <c r="G9049">
        <f t="shared" ca="1" si="263"/>
        <v>1.5912525840389064E-2</v>
      </c>
    </row>
    <row r="9050" spans="6:7" x14ac:dyDescent="0.35">
      <c r="F9050">
        <v>9047</v>
      </c>
      <c r="G9050">
        <f t="shared" ca="1" si="263"/>
        <v>-9.5436129514481355E-3</v>
      </c>
    </row>
    <row r="9051" spans="6:7" x14ac:dyDescent="0.35">
      <c r="F9051">
        <v>9048</v>
      </c>
      <c r="G9051">
        <f t="shared" ca="1" si="263"/>
        <v>1.4404176792892579E-2</v>
      </c>
    </row>
    <row r="9052" spans="6:7" x14ac:dyDescent="0.35">
      <c r="F9052">
        <v>9049</v>
      </c>
      <c r="G9052">
        <f t="shared" ca="1" si="263"/>
        <v>-8.4477994760501669E-3</v>
      </c>
    </row>
    <row r="9053" spans="6:7" x14ac:dyDescent="0.35">
      <c r="F9053">
        <v>9050</v>
      </c>
      <c r="G9053">
        <f t="shared" ca="1" si="263"/>
        <v>-5.9783531490857104E-3</v>
      </c>
    </row>
    <row r="9054" spans="6:7" x14ac:dyDescent="0.35">
      <c r="F9054">
        <v>9051</v>
      </c>
      <c r="G9054">
        <f t="shared" ca="1" si="263"/>
        <v>-1.9646550650683003E-2</v>
      </c>
    </row>
    <row r="9055" spans="6:7" x14ac:dyDescent="0.35">
      <c r="F9055">
        <v>9052</v>
      </c>
      <c r="G9055">
        <f t="shared" ca="1" si="263"/>
        <v>-3.9020074344664848E-3</v>
      </c>
    </row>
    <row r="9056" spans="6:7" x14ac:dyDescent="0.35">
      <c r="F9056">
        <v>9053</v>
      </c>
      <c r="G9056">
        <f t="shared" ca="1" si="263"/>
        <v>8.0989807474832094E-3</v>
      </c>
    </row>
    <row r="9057" spans="6:7" x14ac:dyDescent="0.35">
      <c r="F9057">
        <v>9054</v>
      </c>
      <c r="G9057">
        <f t="shared" ca="1" si="263"/>
        <v>1.5046325303023787E-3</v>
      </c>
    </row>
    <row r="9058" spans="6:7" x14ac:dyDescent="0.35">
      <c r="F9058">
        <v>9055</v>
      </c>
      <c r="G9058">
        <f t="shared" ca="1" si="263"/>
        <v>-2.6220626047991809E-2</v>
      </c>
    </row>
    <row r="9059" spans="6:7" x14ac:dyDescent="0.35">
      <c r="F9059">
        <v>9056</v>
      </c>
      <c r="G9059">
        <f t="shared" ca="1" si="263"/>
        <v>-2.4306243070555095E-2</v>
      </c>
    </row>
    <row r="9060" spans="6:7" x14ac:dyDescent="0.35">
      <c r="F9060">
        <v>9057</v>
      </c>
      <c r="G9060">
        <f t="shared" ca="1" si="263"/>
        <v>-1.6252391964574998E-2</v>
      </c>
    </row>
    <row r="9061" spans="6:7" x14ac:dyDescent="0.35">
      <c r="F9061">
        <v>9058</v>
      </c>
      <c r="G9061">
        <f t="shared" ca="1" si="263"/>
        <v>-3.3323264559966301E-2</v>
      </c>
    </row>
    <row r="9062" spans="6:7" x14ac:dyDescent="0.35">
      <c r="F9062">
        <v>9059</v>
      </c>
      <c r="G9062">
        <f t="shared" ca="1" si="263"/>
        <v>-2.9116892504614984E-2</v>
      </c>
    </row>
    <row r="9063" spans="6:7" x14ac:dyDescent="0.35">
      <c r="F9063">
        <v>9060</v>
      </c>
      <c r="G9063">
        <f t="shared" ca="1" si="263"/>
        <v>4.9610607973162727E-3</v>
      </c>
    </row>
    <row r="9064" spans="6:7" x14ac:dyDescent="0.35">
      <c r="F9064">
        <v>9061</v>
      </c>
      <c r="G9064">
        <f t="shared" ca="1" si="263"/>
        <v>1.3602503362594548E-2</v>
      </c>
    </row>
    <row r="9065" spans="6:7" x14ac:dyDescent="0.35">
      <c r="F9065">
        <v>9062</v>
      </c>
      <c r="G9065">
        <f t="shared" ca="1" si="263"/>
        <v>-1.5271331617955323E-2</v>
      </c>
    </row>
    <row r="9066" spans="6:7" x14ac:dyDescent="0.35">
      <c r="F9066">
        <v>9063</v>
      </c>
      <c r="G9066">
        <f t="shared" ca="1" si="263"/>
        <v>-7.2822096850631076E-4</v>
      </c>
    </row>
    <row r="9067" spans="6:7" x14ac:dyDescent="0.35">
      <c r="F9067">
        <v>9064</v>
      </c>
      <c r="G9067">
        <f t="shared" ca="1" si="263"/>
        <v>-9.7189624368564861E-3</v>
      </c>
    </row>
    <row r="9068" spans="6:7" x14ac:dyDescent="0.35">
      <c r="F9068">
        <v>9065</v>
      </c>
      <c r="G9068">
        <f t="shared" ca="1" si="263"/>
        <v>3.3315977958862505E-3</v>
      </c>
    </row>
    <row r="9069" spans="6:7" x14ac:dyDescent="0.35">
      <c r="F9069">
        <v>9066</v>
      </c>
      <c r="G9069">
        <f t="shared" ca="1" si="263"/>
        <v>8.5813395123618668E-3</v>
      </c>
    </row>
    <row r="9070" spans="6:7" x14ac:dyDescent="0.35">
      <c r="F9070">
        <v>9067</v>
      </c>
      <c r="G9070">
        <f t="shared" ca="1" si="263"/>
        <v>-2.1810686366849952E-2</v>
      </c>
    </row>
    <row r="9071" spans="6:7" x14ac:dyDescent="0.35">
      <c r="F9071">
        <v>9068</v>
      </c>
      <c r="G9071">
        <f t="shared" ca="1" si="263"/>
        <v>2.2222813236669567E-2</v>
      </c>
    </row>
    <row r="9072" spans="6:7" x14ac:dyDescent="0.35">
      <c r="F9072">
        <v>9069</v>
      </c>
      <c r="G9072">
        <f t="shared" ca="1" si="263"/>
        <v>4.6377666719380373E-2</v>
      </c>
    </row>
    <row r="9073" spans="6:7" x14ac:dyDescent="0.35">
      <c r="F9073">
        <v>9070</v>
      </c>
      <c r="G9073">
        <f t="shared" ca="1" si="263"/>
        <v>4.7494642693853926E-3</v>
      </c>
    </row>
    <row r="9074" spans="6:7" x14ac:dyDescent="0.35">
      <c r="F9074">
        <v>9071</v>
      </c>
      <c r="G9074">
        <f t="shared" ca="1" si="263"/>
        <v>-3.9221054464184543E-2</v>
      </c>
    </row>
    <row r="9075" spans="6:7" x14ac:dyDescent="0.35">
      <c r="F9075">
        <v>9072</v>
      </c>
      <c r="G9075">
        <f t="shared" ca="1" si="263"/>
        <v>-1.278712992234868E-3</v>
      </c>
    </row>
    <row r="9076" spans="6:7" x14ac:dyDescent="0.35">
      <c r="F9076">
        <v>9073</v>
      </c>
      <c r="G9076">
        <f t="shared" ca="1" si="263"/>
        <v>-5.8484657217433662E-3</v>
      </c>
    </row>
    <row r="9077" spans="6:7" x14ac:dyDescent="0.35">
      <c r="F9077">
        <v>9074</v>
      </c>
      <c r="G9077">
        <f t="shared" ca="1" si="263"/>
        <v>1.9120772639867771E-2</v>
      </c>
    </row>
    <row r="9078" spans="6:7" x14ac:dyDescent="0.35">
      <c r="F9078">
        <v>9075</v>
      </c>
      <c r="G9078">
        <f t="shared" ca="1" si="263"/>
        <v>-4.9319341965758058E-3</v>
      </c>
    </row>
    <row r="9079" spans="6:7" x14ac:dyDescent="0.35">
      <c r="F9079">
        <v>9076</v>
      </c>
      <c r="G9079">
        <f t="shared" ca="1" si="263"/>
        <v>-3.7282835689089015E-2</v>
      </c>
    </row>
    <row r="9080" spans="6:7" x14ac:dyDescent="0.35">
      <c r="F9080">
        <v>9077</v>
      </c>
      <c r="G9080">
        <f t="shared" ca="1" si="263"/>
        <v>3.3735450718843998E-2</v>
      </c>
    </row>
    <row r="9081" spans="6:7" x14ac:dyDescent="0.35">
      <c r="F9081">
        <v>9078</v>
      </c>
      <c r="G9081">
        <f t="shared" ca="1" si="263"/>
        <v>1.5452147454685526E-3</v>
      </c>
    </row>
    <row r="9082" spans="6:7" x14ac:dyDescent="0.35">
      <c r="F9082">
        <v>9079</v>
      </c>
      <c r="G9082">
        <f t="shared" ca="1" si="263"/>
        <v>-1.4475423268009708E-2</v>
      </c>
    </row>
    <row r="9083" spans="6:7" x14ac:dyDescent="0.35">
      <c r="F9083">
        <v>9080</v>
      </c>
      <c r="G9083">
        <f t="shared" ca="1" si="263"/>
        <v>8.5792943847079872E-3</v>
      </c>
    </row>
    <row r="9084" spans="6:7" x14ac:dyDescent="0.35">
      <c r="F9084">
        <v>9081</v>
      </c>
      <c r="G9084">
        <f t="shared" ca="1" si="263"/>
        <v>-5.2161314708224223E-2</v>
      </c>
    </row>
    <row r="9085" spans="6:7" x14ac:dyDescent="0.35">
      <c r="F9085">
        <v>9082</v>
      </c>
      <c r="G9085">
        <f t="shared" ca="1" si="263"/>
        <v>1.9011298031181316E-3</v>
      </c>
    </row>
    <row r="9086" spans="6:7" x14ac:dyDescent="0.35">
      <c r="F9086">
        <v>9083</v>
      </c>
      <c r="G9086">
        <f t="shared" ca="1" si="263"/>
        <v>9.3525363683772279E-3</v>
      </c>
    </row>
    <row r="9087" spans="6:7" x14ac:dyDescent="0.35">
      <c r="F9087">
        <v>9084</v>
      </c>
      <c r="G9087">
        <f t="shared" ca="1" si="263"/>
        <v>-3.2117423622635796E-2</v>
      </c>
    </row>
    <row r="9088" spans="6:7" x14ac:dyDescent="0.35">
      <c r="F9088">
        <v>9085</v>
      </c>
      <c r="G9088">
        <f t="shared" ca="1" si="263"/>
        <v>2.1716207984791916E-2</v>
      </c>
    </row>
    <row r="9089" spans="6:7" x14ac:dyDescent="0.35">
      <c r="F9089">
        <v>9086</v>
      </c>
      <c r="G9089">
        <f t="shared" ca="1" si="263"/>
        <v>7.76970247279194E-3</v>
      </c>
    </row>
    <row r="9090" spans="6:7" x14ac:dyDescent="0.35">
      <c r="F9090">
        <v>9087</v>
      </c>
      <c r="G9090">
        <f t="shared" ca="1" si="263"/>
        <v>-6.1950189067696048E-3</v>
      </c>
    </row>
    <row r="9091" spans="6:7" x14ac:dyDescent="0.35">
      <c r="F9091">
        <v>9088</v>
      </c>
      <c r="G9091">
        <f t="shared" ca="1" si="263"/>
        <v>3.5879757649656091E-2</v>
      </c>
    </row>
    <row r="9092" spans="6:7" x14ac:dyDescent="0.35">
      <c r="F9092">
        <v>9089</v>
      </c>
      <c r="G9092">
        <f t="shared" ca="1" si="263"/>
        <v>1.5131261987320262E-2</v>
      </c>
    </row>
    <row r="9093" spans="6:7" x14ac:dyDescent="0.35">
      <c r="F9093">
        <v>9090</v>
      </c>
      <c r="G9093">
        <f t="shared" ref="G9093:G9156" ca="1" si="264">_xlfn.NORM.INV(RAND(),M$5,M$6)</f>
        <v>-2.7601102504533341E-2</v>
      </c>
    </row>
    <row r="9094" spans="6:7" x14ac:dyDescent="0.35">
      <c r="F9094">
        <v>9091</v>
      </c>
      <c r="G9094">
        <f t="shared" ca="1" si="264"/>
        <v>1.4543760083109727E-2</v>
      </c>
    </row>
    <row r="9095" spans="6:7" x14ac:dyDescent="0.35">
      <c r="F9095">
        <v>9092</v>
      </c>
      <c r="G9095">
        <f t="shared" ca="1" si="264"/>
        <v>9.6038174144620321E-4</v>
      </c>
    </row>
    <row r="9096" spans="6:7" x14ac:dyDescent="0.35">
      <c r="F9096">
        <v>9093</v>
      </c>
      <c r="G9096">
        <f t="shared" ca="1" si="264"/>
        <v>2.450363338801886E-2</v>
      </c>
    </row>
    <row r="9097" spans="6:7" x14ac:dyDescent="0.35">
      <c r="F9097">
        <v>9094</v>
      </c>
      <c r="G9097">
        <f t="shared" ca="1" si="264"/>
        <v>1.2368372106063494E-2</v>
      </c>
    </row>
    <row r="9098" spans="6:7" x14ac:dyDescent="0.35">
      <c r="F9098">
        <v>9095</v>
      </c>
      <c r="G9098">
        <f t="shared" ca="1" si="264"/>
        <v>2.3020632892164133E-2</v>
      </c>
    </row>
    <row r="9099" spans="6:7" x14ac:dyDescent="0.35">
      <c r="F9099">
        <v>9096</v>
      </c>
      <c r="G9099">
        <f t="shared" ca="1" si="264"/>
        <v>1.7125602605428541E-2</v>
      </c>
    </row>
    <row r="9100" spans="6:7" x14ac:dyDescent="0.35">
      <c r="F9100">
        <v>9097</v>
      </c>
      <c r="G9100">
        <f t="shared" ca="1" si="264"/>
        <v>-2.5831291951844509E-2</v>
      </c>
    </row>
    <row r="9101" spans="6:7" x14ac:dyDescent="0.35">
      <c r="F9101">
        <v>9098</v>
      </c>
      <c r="G9101">
        <f t="shared" ca="1" si="264"/>
        <v>6.1788121830500323E-2</v>
      </c>
    </row>
    <row r="9102" spans="6:7" x14ac:dyDescent="0.35">
      <c r="F9102">
        <v>9099</v>
      </c>
      <c r="G9102">
        <f t="shared" ca="1" si="264"/>
        <v>2.9788302404220032E-2</v>
      </c>
    </row>
    <row r="9103" spans="6:7" x14ac:dyDescent="0.35">
      <c r="F9103">
        <v>9100</v>
      </c>
      <c r="G9103">
        <f t="shared" ca="1" si="264"/>
        <v>3.2369969307525434E-2</v>
      </c>
    </row>
    <row r="9104" spans="6:7" x14ac:dyDescent="0.35">
      <c r="F9104">
        <v>9101</v>
      </c>
      <c r="G9104">
        <f t="shared" ca="1" si="264"/>
        <v>-8.6143085939407258E-3</v>
      </c>
    </row>
    <row r="9105" spans="6:7" x14ac:dyDescent="0.35">
      <c r="F9105">
        <v>9102</v>
      </c>
      <c r="G9105">
        <f t="shared" ca="1" si="264"/>
        <v>-8.666612818697246E-3</v>
      </c>
    </row>
    <row r="9106" spans="6:7" x14ac:dyDescent="0.35">
      <c r="F9106">
        <v>9103</v>
      </c>
      <c r="G9106">
        <f t="shared" ca="1" si="264"/>
        <v>-2.5975473903352662E-3</v>
      </c>
    </row>
    <row r="9107" spans="6:7" x14ac:dyDescent="0.35">
      <c r="F9107">
        <v>9104</v>
      </c>
      <c r="G9107">
        <f t="shared" ca="1" si="264"/>
        <v>6.6670299821019749E-3</v>
      </c>
    </row>
    <row r="9108" spans="6:7" x14ac:dyDescent="0.35">
      <c r="F9108">
        <v>9105</v>
      </c>
      <c r="G9108">
        <f t="shared" ca="1" si="264"/>
        <v>4.5365185306665765E-2</v>
      </c>
    </row>
    <row r="9109" spans="6:7" x14ac:dyDescent="0.35">
      <c r="F9109">
        <v>9106</v>
      </c>
      <c r="G9109">
        <f t="shared" ca="1" si="264"/>
        <v>8.2581543715300552E-3</v>
      </c>
    </row>
    <row r="9110" spans="6:7" x14ac:dyDescent="0.35">
      <c r="F9110">
        <v>9107</v>
      </c>
      <c r="G9110">
        <f t="shared" ca="1" si="264"/>
        <v>-1.7929123750703949E-2</v>
      </c>
    </row>
    <row r="9111" spans="6:7" x14ac:dyDescent="0.35">
      <c r="F9111">
        <v>9108</v>
      </c>
      <c r="G9111">
        <f t="shared" ca="1" si="264"/>
        <v>1.5190386114299726E-2</v>
      </c>
    </row>
    <row r="9112" spans="6:7" x14ac:dyDescent="0.35">
      <c r="F9112">
        <v>9109</v>
      </c>
      <c r="G9112">
        <f t="shared" ca="1" si="264"/>
        <v>2.3126258791574955E-2</v>
      </c>
    </row>
    <row r="9113" spans="6:7" x14ac:dyDescent="0.35">
      <c r="F9113">
        <v>9110</v>
      </c>
      <c r="G9113">
        <f t="shared" ca="1" si="264"/>
        <v>-3.8089202058305974E-2</v>
      </c>
    </row>
    <row r="9114" spans="6:7" x14ac:dyDescent="0.35">
      <c r="F9114">
        <v>9111</v>
      </c>
      <c r="G9114">
        <f t="shared" ca="1" si="264"/>
        <v>4.5085381634190805E-2</v>
      </c>
    </row>
    <row r="9115" spans="6:7" x14ac:dyDescent="0.35">
      <c r="F9115">
        <v>9112</v>
      </c>
      <c r="G9115">
        <f t="shared" ca="1" si="264"/>
        <v>3.5574464540390566E-2</v>
      </c>
    </row>
    <row r="9116" spans="6:7" x14ac:dyDescent="0.35">
      <c r="F9116">
        <v>9113</v>
      </c>
      <c r="G9116">
        <f t="shared" ca="1" si="264"/>
        <v>-3.6660464273687444E-2</v>
      </c>
    </row>
    <row r="9117" spans="6:7" x14ac:dyDescent="0.35">
      <c r="F9117">
        <v>9114</v>
      </c>
      <c r="G9117">
        <f t="shared" ca="1" si="264"/>
        <v>4.7096864485531881E-2</v>
      </c>
    </row>
    <row r="9118" spans="6:7" x14ac:dyDescent="0.35">
      <c r="F9118">
        <v>9115</v>
      </c>
      <c r="G9118">
        <f t="shared" ca="1" si="264"/>
        <v>-1.7562399292469996E-2</v>
      </c>
    </row>
    <row r="9119" spans="6:7" x14ac:dyDescent="0.35">
      <c r="F9119">
        <v>9116</v>
      </c>
      <c r="G9119">
        <f t="shared" ca="1" si="264"/>
        <v>-1.4472084745652734E-2</v>
      </c>
    </row>
    <row r="9120" spans="6:7" x14ac:dyDescent="0.35">
      <c r="F9120">
        <v>9117</v>
      </c>
      <c r="G9120">
        <f t="shared" ca="1" si="264"/>
        <v>-1.3515656777792907E-2</v>
      </c>
    </row>
    <row r="9121" spans="6:7" x14ac:dyDescent="0.35">
      <c r="F9121">
        <v>9118</v>
      </c>
      <c r="G9121">
        <f t="shared" ca="1" si="264"/>
        <v>1.6254217455318892E-2</v>
      </c>
    </row>
    <row r="9122" spans="6:7" x14ac:dyDescent="0.35">
      <c r="F9122">
        <v>9119</v>
      </c>
      <c r="G9122">
        <f t="shared" ca="1" si="264"/>
        <v>1.7509391344674156E-2</v>
      </c>
    </row>
    <row r="9123" spans="6:7" x14ac:dyDescent="0.35">
      <c r="F9123">
        <v>9120</v>
      </c>
      <c r="G9123">
        <f t="shared" ca="1" si="264"/>
        <v>9.2463900540766929E-3</v>
      </c>
    </row>
    <row r="9124" spans="6:7" x14ac:dyDescent="0.35">
      <c r="F9124">
        <v>9121</v>
      </c>
      <c r="G9124">
        <f t="shared" ca="1" si="264"/>
        <v>-4.1730254908870966E-2</v>
      </c>
    </row>
    <row r="9125" spans="6:7" x14ac:dyDescent="0.35">
      <c r="F9125">
        <v>9122</v>
      </c>
      <c r="G9125">
        <f t="shared" ca="1" si="264"/>
        <v>4.1220706457655975E-3</v>
      </c>
    </row>
    <row r="9126" spans="6:7" x14ac:dyDescent="0.35">
      <c r="F9126">
        <v>9123</v>
      </c>
      <c r="G9126">
        <f t="shared" ca="1" si="264"/>
        <v>-8.6507335731028905E-3</v>
      </c>
    </row>
    <row r="9127" spans="6:7" x14ac:dyDescent="0.35">
      <c r="F9127">
        <v>9124</v>
      </c>
      <c r="G9127">
        <f t="shared" ca="1" si="264"/>
        <v>4.0821385785134567E-3</v>
      </c>
    </row>
    <row r="9128" spans="6:7" x14ac:dyDescent="0.35">
      <c r="F9128">
        <v>9125</v>
      </c>
      <c r="G9128">
        <f t="shared" ca="1" si="264"/>
        <v>-1.6655196481010791E-2</v>
      </c>
    </row>
    <row r="9129" spans="6:7" x14ac:dyDescent="0.35">
      <c r="F9129">
        <v>9126</v>
      </c>
      <c r="G9129">
        <f t="shared" ca="1" si="264"/>
        <v>4.3553020334168795E-2</v>
      </c>
    </row>
    <row r="9130" spans="6:7" x14ac:dyDescent="0.35">
      <c r="F9130">
        <v>9127</v>
      </c>
      <c r="G9130">
        <f t="shared" ca="1" si="264"/>
        <v>1.5562164010821163E-2</v>
      </c>
    </row>
    <row r="9131" spans="6:7" x14ac:dyDescent="0.35">
      <c r="F9131">
        <v>9128</v>
      </c>
      <c r="G9131">
        <f t="shared" ca="1" si="264"/>
        <v>-3.8282318008717143E-4</v>
      </c>
    </row>
    <row r="9132" spans="6:7" x14ac:dyDescent="0.35">
      <c r="F9132">
        <v>9129</v>
      </c>
      <c r="G9132">
        <f t="shared" ca="1" si="264"/>
        <v>-1.3000677402574464E-2</v>
      </c>
    </row>
    <row r="9133" spans="6:7" x14ac:dyDescent="0.35">
      <c r="F9133">
        <v>9130</v>
      </c>
      <c r="G9133">
        <f t="shared" ca="1" si="264"/>
        <v>1.4329798659364529E-2</v>
      </c>
    </row>
    <row r="9134" spans="6:7" x14ac:dyDescent="0.35">
      <c r="F9134">
        <v>9131</v>
      </c>
      <c r="G9134">
        <f t="shared" ca="1" si="264"/>
        <v>1.2017363967589244E-2</v>
      </c>
    </row>
    <row r="9135" spans="6:7" x14ac:dyDescent="0.35">
      <c r="F9135">
        <v>9132</v>
      </c>
      <c r="G9135">
        <f t="shared" ca="1" si="264"/>
        <v>1.4322261108963291E-2</v>
      </c>
    </row>
    <row r="9136" spans="6:7" x14ac:dyDescent="0.35">
      <c r="F9136">
        <v>9133</v>
      </c>
      <c r="G9136">
        <f t="shared" ca="1" si="264"/>
        <v>-1.2773780665080139E-2</v>
      </c>
    </row>
    <row r="9137" spans="6:7" x14ac:dyDescent="0.35">
      <c r="F9137">
        <v>9134</v>
      </c>
      <c r="G9137">
        <f t="shared" ca="1" si="264"/>
        <v>-2.4961846515284833E-3</v>
      </c>
    </row>
    <row r="9138" spans="6:7" x14ac:dyDescent="0.35">
      <c r="F9138">
        <v>9135</v>
      </c>
      <c r="G9138">
        <f t="shared" ca="1" si="264"/>
        <v>3.3503390526736887E-3</v>
      </c>
    </row>
    <row r="9139" spans="6:7" x14ac:dyDescent="0.35">
      <c r="F9139">
        <v>9136</v>
      </c>
      <c r="G9139">
        <f t="shared" ca="1" si="264"/>
        <v>-4.9753351587170638E-3</v>
      </c>
    </row>
    <row r="9140" spans="6:7" x14ac:dyDescent="0.35">
      <c r="F9140">
        <v>9137</v>
      </c>
      <c r="G9140">
        <f t="shared" ca="1" si="264"/>
        <v>-3.2821476452964578E-2</v>
      </c>
    </row>
    <row r="9141" spans="6:7" x14ac:dyDescent="0.35">
      <c r="F9141">
        <v>9138</v>
      </c>
      <c r="G9141">
        <f t="shared" ca="1" si="264"/>
        <v>3.5445465218784384E-3</v>
      </c>
    </row>
    <row r="9142" spans="6:7" x14ac:dyDescent="0.35">
      <c r="F9142">
        <v>9139</v>
      </c>
      <c r="G9142">
        <f t="shared" ca="1" si="264"/>
        <v>6.7376089587211883E-3</v>
      </c>
    </row>
    <row r="9143" spans="6:7" x14ac:dyDescent="0.35">
      <c r="F9143">
        <v>9140</v>
      </c>
      <c r="G9143">
        <f t="shared" ca="1" si="264"/>
        <v>-1.4041449899971631E-2</v>
      </c>
    </row>
    <row r="9144" spans="6:7" x14ac:dyDescent="0.35">
      <c r="F9144">
        <v>9141</v>
      </c>
      <c r="G9144">
        <f t="shared" ca="1" si="264"/>
        <v>-2.1999896369626577E-2</v>
      </c>
    </row>
    <row r="9145" spans="6:7" x14ac:dyDescent="0.35">
      <c r="F9145">
        <v>9142</v>
      </c>
      <c r="G9145">
        <f t="shared" ca="1" si="264"/>
        <v>2.6328926997110091E-2</v>
      </c>
    </row>
    <row r="9146" spans="6:7" x14ac:dyDescent="0.35">
      <c r="F9146">
        <v>9143</v>
      </c>
      <c r="G9146">
        <f t="shared" ca="1" si="264"/>
        <v>1.9685383264508798E-2</v>
      </c>
    </row>
    <row r="9147" spans="6:7" x14ac:dyDescent="0.35">
      <c r="F9147">
        <v>9144</v>
      </c>
      <c r="G9147">
        <f t="shared" ca="1" si="264"/>
        <v>1.4990240627520484E-2</v>
      </c>
    </row>
    <row r="9148" spans="6:7" x14ac:dyDescent="0.35">
      <c r="F9148">
        <v>9145</v>
      </c>
      <c r="G9148">
        <f t="shared" ca="1" si="264"/>
        <v>1.3915269191234921E-2</v>
      </c>
    </row>
    <row r="9149" spans="6:7" x14ac:dyDescent="0.35">
      <c r="F9149">
        <v>9146</v>
      </c>
      <c r="G9149">
        <f t="shared" ca="1" si="264"/>
        <v>-2.244559921616841E-2</v>
      </c>
    </row>
    <row r="9150" spans="6:7" x14ac:dyDescent="0.35">
      <c r="F9150">
        <v>9147</v>
      </c>
      <c r="G9150">
        <f t="shared" ca="1" si="264"/>
        <v>2.9571547139983306E-2</v>
      </c>
    </row>
    <row r="9151" spans="6:7" x14ac:dyDescent="0.35">
      <c r="F9151">
        <v>9148</v>
      </c>
      <c r="G9151">
        <f t="shared" ca="1" si="264"/>
        <v>2.3364136368282207E-2</v>
      </c>
    </row>
    <row r="9152" spans="6:7" x14ac:dyDescent="0.35">
      <c r="F9152">
        <v>9149</v>
      </c>
      <c r="G9152">
        <f t="shared" ca="1" si="264"/>
        <v>6.2960336855116539E-3</v>
      </c>
    </row>
    <row r="9153" spans="6:7" x14ac:dyDescent="0.35">
      <c r="F9153">
        <v>9150</v>
      </c>
      <c r="G9153">
        <f t="shared" ca="1" si="264"/>
        <v>2.0232371331207442E-2</v>
      </c>
    </row>
    <row r="9154" spans="6:7" x14ac:dyDescent="0.35">
      <c r="F9154">
        <v>9151</v>
      </c>
      <c r="G9154">
        <f t="shared" ca="1" si="264"/>
        <v>-3.0253143363831829E-2</v>
      </c>
    </row>
    <row r="9155" spans="6:7" x14ac:dyDescent="0.35">
      <c r="F9155">
        <v>9152</v>
      </c>
      <c r="G9155">
        <f t="shared" ca="1" si="264"/>
        <v>3.7445595843724412E-3</v>
      </c>
    </row>
    <row r="9156" spans="6:7" x14ac:dyDescent="0.35">
      <c r="F9156">
        <v>9153</v>
      </c>
      <c r="G9156">
        <f t="shared" ca="1" si="264"/>
        <v>-2.2580100113679866E-2</v>
      </c>
    </row>
    <row r="9157" spans="6:7" x14ac:dyDescent="0.35">
      <c r="F9157">
        <v>9154</v>
      </c>
      <c r="G9157">
        <f t="shared" ref="G9157:G9220" ca="1" si="265">_xlfn.NORM.INV(RAND(),M$5,M$6)</f>
        <v>-2.7596155607849941E-2</v>
      </c>
    </row>
    <row r="9158" spans="6:7" x14ac:dyDescent="0.35">
      <c r="F9158">
        <v>9155</v>
      </c>
      <c r="G9158">
        <f t="shared" ca="1" si="265"/>
        <v>1.4686276744255211E-2</v>
      </c>
    </row>
    <row r="9159" spans="6:7" x14ac:dyDescent="0.35">
      <c r="F9159">
        <v>9156</v>
      </c>
      <c r="G9159">
        <f t="shared" ca="1" si="265"/>
        <v>-6.0419581334989056E-3</v>
      </c>
    </row>
    <row r="9160" spans="6:7" x14ac:dyDescent="0.35">
      <c r="F9160">
        <v>9157</v>
      </c>
      <c r="G9160">
        <f t="shared" ca="1" si="265"/>
        <v>-3.0808198815364625E-2</v>
      </c>
    </row>
    <row r="9161" spans="6:7" x14ac:dyDescent="0.35">
      <c r="F9161">
        <v>9158</v>
      </c>
      <c r="G9161">
        <f t="shared" ca="1" si="265"/>
        <v>1.1225913902050284E-2</v>
      </c>
    </row>
    <row r="9162" spans="6:7" x14ac:dyDescent="0.35">
      <c r="F9162">
        <v>9159</v>
      </c>
      <c r="G9162">
        <f t="shared" ca="1" si="265"/>
        <v>1.0531695000095556E-2</v>
      </c>
    </row>
    <row r="9163" spans="6:7" x14ac:dyDescent="0.35">
      <c r="F9163">
        <v>9160</v>
      </c>
      <c r="G9163">
        <f t="shared" ca="1" si="265"/>
        <v>-1.720966496866139E-2</v>
      </c>
    </row>
    <row r="9164" spans="6:7" x14ac:dyDescent="0.35">
      <c r="F9164">
        <v>9161</v>
      </c>
      <c r="G9164">
        <f t="shared" ca="1" si="265"/>
        <v>5.1351486204996152E-3</v>
      </c>
    </row>
    <row r="9165" spans="6:7" x14ac:dyDescent="0.35">
      <c r="F9165">
        <v>9162</v>
      </c>
      <c r="G9165">
        <f t="shared" ca="1" si="265"/>
        <v>-2.7625912867206004E-3</v>
      </c>
    </row>
    <row r="9166" spans="6:7" x14ac:dyDescent="0.35">
      <c r="F9166">
        <v>9163</v>
      </c>
      <c r="G9166">
        <f t="shared" ca="1" si="265"/>
        <v>-6.3398865060172362E-3</v>
      </c>
    </row>
    <row r="9167" spans="6:7" x14ac:dyDescent="0.35">
      <c r="F9167">
        <v>9164</v>
      </c>
      <c r="G9167">
        <f t="shared" ca="1" si="265"/>
        <v>1.1539221008968144E-2</v>
      </c>
    </row>
    <row r="9168" spans="6:7" x14ac:dyDescent="0.35">
      <c r="F9168">
        <v>9165</v>
      </c>
      <c r="G9168">
        <f t="shared" ca="1" si="265"/>
        <v>-2.2345382659021147E-2</v>
      </c>
    </row>
    <row r="9169" spans="6:7" x14ac:dyDescent="0.35">
      <c r="F9169">
        <v>9166</v>
      </c>
      <c r="G9169">
        <f t="shared" ca="1" si="265"/>
        <v>-1.6367568282173318E-2</v>
      </c>
    </row>
    <row r="9170" spans="6:7" x14ac:dyDescent="0.35">
      <c r="F9170">
        <v>9167</v>
      </c>
      <c r="G9170">
        <f t="shared" ca="1" si="265"/>
        <v>-9.581832358145994E-3</v>
      </c>
    </row>
    <row r="9171" spans="6:7" x14ac:dyDescent="0.35">
      <c r="F9171">
        <v>9168</v>
      </c>
      <c r="G9171">
        <f t="shared" ca="1" si="265"/>
        <v>-4.7709905083731302E-3</v>
      </c>
    </row>
    <row r="9172" spans="6:7" x14ac:dyDescent="0.35">
      <c r="F9172">
        <v>9169</v>
      </c>
      <c r="G9172">
        <f t="shared" ca="1" si="265"/>
        <v>-6.7584165537373743E-3</v>
      </c>
    </row>
    <row r="9173" spans="6:7" x14ac:dyDescent="0.35">
      <c r="F9173">
        <v>9170</v>
      </c>
      <c r="G9173">
        <f t="shared" ca="1" si="265"/>
        <v>1.4258387122204645E-2</v>
      </c>
    </row>
    <row r="9174" spans="6:7" x14ac:dyDescent="0.35">
      <c r="F9174">
        <v>9171</v>
      </c>
      <c r="G9174">
        <f t="shared" ca="1" si="265"/>
        <v>3.5702596471130468E-3</v>
      </c>
    </row>
    <row r="9175" spans="6:7" x14ac:dyDescent="0.35">
      <c r="F9175">
        <v>9172</v>
      </c>
      <c r="G9175">
        <f t="shared" ca="1" si="265"/>
        <v>2.557438448741714E-2</v>
      </c>
    </row>
    <row r="9176" spans="6:7" x14ac:dyDescent="0.35">
      <c r="F9176">
        <v>9173</v>
      </c>
      <c r="G9176">
        <f t="shared" ca="1" si="265"/>
        <v>-1.9109447611913463E-2</v>
      </c>
    </row>
    <row r="9177" spans="6:7" x14ac:dyDescent="0.35">
      <c r="F9177">
        <v>9174</v>
      </c>
      <c r="G9177">
        <f t="shared" ca="1" si="265"/>
        <v>-1.1269982591209654E-2</v>
      </c>
    </row>
    <row r="9178" spans="6:7" x14ac:dyDescent="0.35">
      <c r="F9178">
        <v>9175</v>
      </c>
      <c r="G9178">
        <f t="shared" ca="1" si="265"/>
        <v>3.4609767498028028E-2</v>
      </c>
    </row>
    <row r="9179" spans="6:7" x14ac:dyDescent="0.35">
      <c r="F9179">
        <v>9176</v>
      </c>
      <c r="G9179">
        <f t="shared" ca="1" si="265"/>
        <v>-3.6844880273937462E-3</v>
      </c>
    </row>
    <row r="9180" spans="6:7" x14ac:dyDescent="0.35">
      <c r="F9180">
        <v>9177</v>
      </c>
      <c r="G9180">
        <f t="shared" ca="1" si="265"/>
        <v>1.7132509147444352E-2</v>
      </c>
    </row>
    <row r="9181" spans="6:7" x14ac:dyDescent="0.35">
      <c r="F9181">
        <v>9178</v>
      </c>
      <c r="G9181">
        <f t="shared" ca="1" si="265"/>
        <v>2.6208896054231098E-2</v>
      </c>
    </row>
    <row r="9182" spans="6:7" x14ac:dyDescent="0.35">
      <c r="F9182">
        <v>9179</v>
      </c>
      <c r="G9182">
        <f t="shared" ca="1" si="265"/>
        <v>2.3130992514106483E-2</v>
      </c>
    </row>
    <row r="9183" spans="6:7" x14ac:dyDescent="0.35">
      <c r="F9183">
        <v>9180</v>
      </c>
      <c r="G9183">
        <f t="shared" ca="1" si="265"/>
        <v>-1.480430909265602E-2</v>
      </c>
    </row>
    <row r="9184" spans="6:7" x14ac:dyDescent="0.35">
      <c r="F9184">
        <v>9181</v>
      </c>
      <c r="G9184">
        <f t="shared" ca="1" si="265"/>
        <v>-9.916686407929769E-3</v>
      </c>
    </row>
    <row r="9185" spans="6:7" x14ac:dyDescent="0.35">
      <c r="F9185">
        <v>9182</v>
      </c>
      <c r="G9185">
        <f t="shared" ca="1" si="265"/>
        <v>-7.1597457886043005E-4</v>
      </c>
    </row>
    <row r="9186" spans="6:7" x14ac:dyDescent="0.35">
      <c r="F9186">
        <v>9183</v>
      </c>
      <c r="G9186">
        <f t="shared" ca="1" si="265"/>
        <v>5.927708261364799E-3</v>
      </c>
    </row>
    <row r="9187" spans="6:7" x14ac:dyDescent="0.35">
      <c r="F9187">
        <v>9184</v>
      </c>
      <c r="G9187">
        <f t="shared" ca="1" si="265"/>
        <v>-8.1336557300485564E-3</v>
      </c>
    </row>
    <row r="9188" spans="6:7" x14ac:dyDescent="0.35">
      <c r="F9188">
        <v>9185</v>
      </c>
      <c r="G9188">
        <f t="shared" ca="1" si="265"/>
        <v>1.9316955589698073E-3</v>
      </c>
    </row>
    <row r="9189" spans="6:7" x14ac:dyDescent="0.35">
      <c r="F9189">
        <v>9186</v>
      </c>
      <c r="G9189">
        <f t="shared" ca="1" si="265"/>
        <v>-4.0142440122726018E-2</v>
      </c>
    </row>
    <row r="9190" spans="6:7" x14ac:dyDescent="0.35">
      <c r="F9190">
        <v>9187</v>
      </c>
      <c r="G9190">
        <f t="shared" ca="1" si="265"/>
        <v>-4.9298349281000131E-2</v>
      </c>
    </row>
    <row r="9191" spans="6:7" x14ac:dyDescent="0.35">
      <c r="F9191">
        <v>9188</v>
      </c>
      <c r="G9191">
        <f t="shared" ca="1" si="265"/>
        <v>-1.085804370684671E-3</v>
      </c>
    </row>
    <row r="9192" spans="6:7" x14ac:dyDescent="0.35">
      <c r="F9192">
        <v>9189</v>
      </c>
      <c r="G9192">
        <f t="shared" ca="1" si="265"/>
        <v>-3.1324446854354066E-3</v>
      </c>
    </row>
    <row r="9193" spans="6:7" x14ac:dyDescent="0.35">
      <c r="F9193">
        <v>9190</v>
      </c>
      <c r="G9193">
        <f t="shared" ca="1" si="265"/>
        <v>-3.3123023607978946E-2</v>
      </c>
    </row>
    <row r="9194" spans="6:7" x14ac:dyDescent="0.35">
      <c r="F9194">
        <v>9191</v>
      </c>
      <c r="G9194">
        <f t="shared" ca="1" si="265"/>
        <v>-2.4171733596759226E-2</v>
      </c>
    </row>
    <row r="9195" spans="6:7" x14ac:dyDescent="0.35">
      <c r="F9195">
        <v>9192</v>
      </c>
      <c r="G9195">
        <f t="shared" ca="1" si="265"/>
        <v>2.383573236940479E-2</v>
      </c>
    </row>
    <row r="9196" spans="6:7" x14ac:dyDescent="0.35">
      <c r="F9196">
        <v>9193</v>
      </c>
      <c r="G9196">
        <f t="shared" ca="1" si="265"/>
        <v>-1.5611199359185495E-2</v>
      </c>
    </row>
    <row r="9197" spans="6:7" x14ac:dyDescent="0.35">
      <c r="F9197">
        <v>9194</v>
      </c>
      <c r="G9197">
        <f t="shared" ca="1" si="265"/>
        <v>-1.0284979026072553E-2</v>
      </c>
    </row>
    <row r="9198" spans="6:7" x14ac:dyDescent="0.35">
      <c r="F9198">
        <v>9195</v>
      </c>
      <c r="G9198">
        <f t="shared" ca="1" si="265"/>
        <v>-1.7221478226131678E-2</v>
      </c>
    </row>
    <row r="9199" spans="6:7" x14ac:dyDescent="0.35">
      <c r="F9199">
        <v>9196</v>
      </c>
      <c r="G9199">
        <f t="shared" ca="1" si="265"/>
        <v>4.4725500899908371E-2</v>
      </c>
    </row>
    <row r="9200" spans="6:7" x14ac:dyDescent="0.35">
      <c r="F9200">
        <v>9197</v>
      </c>
      <c r="G9200">
        <f t="shared" ca="1" si="265"/>
        <v>-1.8903678023228575E-2</v>
      </c>
    </row>
    <row r="9201" spans="6:7" x14ac:dyDescent="0.35">
      <c r="F9201">
        <v>9198</v>
      </c>
      <c r="G9201">
        <f t="shared" ca="1" si="265"/>
        <v>1.8660245937304278E-2</v>
      </c>
    </row>
    <row r="9202" spans="6:7" x14ac:dyDescent="0.35">
      <c r="F9202">
        <v>9199</v>
      </c>
      <c r="G9202">
        <f t="shared" ca="1" si="265"/>
        <v>-2.1495686587873077E-2</v>
      </c>
    </row>
    <row r="9203" spans="6:7" x14ac:dyDescent="0.35">
      <c r="F9203">
        <v>9200</v>
      </c>
      <c r="G9203">
        <f t="shared" ca="1" si="265"/>
        <v>2.467778971189835E-3</v>
      </c>
    </row>
    <row r="9204" spans="6:7" x14ac:dyDescent="0.35">
      <c r="F9204">
        <v>9201</v>
      </c>
      <c r="G9204">
        <f t="shared" ca="1" si="265"/>
        <v>3.9708485825704649E-3</v>
      </c>
    </row>
    <row r="9205" spans="6:7" x14ac:dyDescent="0.35">
      <c r="F9205">
        <v>9202</v>
      </c>
      <c r="G9205">
        <f t="shared" ca="1" si="265"/>
        <v>2.5081590719011095E-2</v>
      </c>
    </row>
    <row r="9206" spans="6:7" x14ac:dyDescent="0.35">
      <c r="F9206">
        <v>9203</v>
      </c>
      <c r="G9206">
        <f t="shared" ca="1" si="265"/>
        <v>1.450037334588769E-2</v>
      </c>
    </row>
    <row r="9207" spans="6:7" x14ac:dyDescent="0.35">
      <c r="F9207">
        <v>9204</v>
      </c>
      <c r="G9207">
        <f t="shared" ca="1" si="265"/>
        <v>-5.9544968862541257E-3</v>
      </c>
    </row>
    <row r="9208" spans="6:7" x14ac:dyDescent="0.35">
      <c r="F9208">
        <v>9205</v>
      </c>
      <c r="G9208">
        <f t="shared" ca="1" si="265"/>
        <v>4.912473153418067E-3</v>
      </c>
    </row>
    <row r="9209" spans="6:7" x14ac:dyDescent="0.35">
      <c r="F9209">
        <v>9206</v>
      </c>
      <c r="G9209">
        <f t="shared" ca="1" si="265"/>
        <v>-1.0526465066676219E-2</v>
      </c>
    </row>
    <row r="9210" spans="6:7" x14ac:dyDescent="0.35">
      <c r="F9210">
        <v>9207</v>
      </c>
      <c r="G9210">
        <f t="shared" ca="1" si="265"/>
        <v>-2.0654250540556992E-3</v>
      </c>
    </row>
    <row r="9211" spans="6:7" x14ac:dyDescent="0.35">
      <c r="F9211">
        <v>9208</v>
      </c>
      <c r="G9211">
        <f t="shared" ca="1" si="265"/>
        <v>1.3901820700286839E-2</v>
      </c>
    </row>
    <row r="9212" spans="6:7" x14ac:dyDescent="0.35">
      <c r="F9212">
        <v>9209</v>
      </c>
      <c r="G9212">
        <f t="shared" ca="1" si="265"/>
        <v>-2.5385491718134763E-2</v>
      </c>
    </row>
    <row r="9213" spans="6:7" x14ac:dyDescent="0.35">
      <c r="F9213">
        <v>9210</v>
      </c>
      <c r="G9213">
        <f t="shared" ca="1" si="265"/>
        <v>5.0014647223516805E-2</v>
      </c>
    </row>
    <row r="9214" spans="6:7" x14ac:dyDescent="0.35">
      <c r="F9214">
        <v>9211</v>
      </c>
      <c r="G9214">
        <f t="shared" ca="1" si="265"/>
        <v>4.01509123974233E-2</v>
      </c>
    </row>
    <row r="9215" spans="6:7" x14ac:dyDescent="0.35">
      <c r="F9215">
        <v>9212</v>
      </c>
      <c r="G9215">
        <f t="shared" ca="1" si="265"/>
        <v>-2.6660027881859706E-2</v>
      </c>
    </row>
    <row r="9216" spans="6:7" x14ac:dyDescent="0.35">
      <c r="F9216">
        <v>9213</v>
      </c>
      <c r="G9216">
        <f t="shared" ca="1" si="265"/>
        <v>1.4500474903495606E-2</v>
      </c>
    </row>
    <row r="9217" spans="6:7" x14ac:dyDescent="0.35">
      <c r="F9217">
        <v>9214</v>
      </c>
      <c r="G9217">
        <f t="shared" ca="1" si="265"/>
        <v>-2.3353065249873035E-2</v>
      </c>
    </row>
    <row r="9218" spans="6:7" x14ac:dyDescent="0.35">
      <c r="F9218">
        <v>9215</v>
      </c>
      <c r="G9218">
        <f t="shared" ca="1" si="265"/>
        <v>-5.2461292059338846E-2</v>
      </c>
    </row>
    <row r="9219" spans="6:7" x14ac:dyDescent="0.35">
      <c r="F9219">
        <v>9216</v>
      </c>
      <c r="G9219">
        <f t="shared" ca="1" si="265"/>
        <v>-6.7904191559622368E-3</v>
      </c>
    </row>
    <row r="9220" spans="6:7" x14ac:dyDescent="0.35">
      <c r="F9220">
        <v>9217</v>
      </c>
      <c r="G9220">
        <f t="shared" ca="1" si="265"/>
        <v>-2.9493163333344462E-4</v>
      </c>
    </row>
    <row r="9221" spans="6:7" x14ac:dyDescent="0.35">
      <c r="F9221">
        <v>9218</v>
      </c>
      <c r="G9221">
        <f t="shared" ref="G9221:G9284" ca="1" si="266">_xlfn.NORM.INV(RAND(),M$5,M$6)</f>
        <v>-1.5502105023154704E-2</v>
      </c>
    </row>
    <row r="9222" spans="6:7" x14ac:dyDescent="0.35">
      <c r="F9222">
        <v>9219</v>
      </c>
      <c r="G9222">
        <f t="shared" ca="1" si="266"/>
        <v>-3.4954369372827261E-2</v>
      </c>
    </row>
    <row r="9223" spans="6:7" x14ac:dyDescent="0.35">
      <c r="F9223">
        <v>9220</v>
      </c>
      <c r="G9223">
        <f t="shared" ca="1" si="266"/>
        <v>1.0590875116353919E-2</v>
      </c>
    </row>
    <row r="9224" spans="6:7" x14ac:dyDescent="0.35">
      <c r="F9224">
        <v>9221</v>
      </c>
      <c r="G9224">
        <f t="shared" ca="1" si="266"/>
        <v>-5.6847959029999078E-3</v>
      </c>
    </row>
    <row r="9225" spans="6:7" x14ac:dyDescent="0.35">
      <c r="F9225">
        <v>9222</v>
      </c>
      <c r="G9225">
        <f t="shared" ca="1" si="266"/>
        <v>1.5871437135389712E-2</v>
      </c>
    </row>
    <row r="9226" spans="6:7" x14ac:dyDescent="0.35">
      <c r="F9226">
        <v>9223</v>
      </c>
      <c r="G9226">
        <f t="shared" ca="1" si="266"/>
        <v>1.1859066825592044E-2</v>
      </c>
    </row>
    <row r="9227" spans="6:7" x14ac:dyDescent="0.35">
      <c r="F9227">
        <v>9224</v>
      </c>
      <c r="G9227">
        <f t="shared" ca="1" si="266"/>
        <v>1.5630424288453279E-2</v>
      </c>
    </row>
    <row r="9228" spans="6:7" x14ac:dyDescent="0.35">
      <c r="F9228">
        <v>9225</v>
      </c>
      <c r="G9228">
        <f t="shared" ca="1" si="266"/>
        <v>-2.1362890910134453E-2</v>
      </c>
    </row>
    <row r="9229" spans="6:7" x14ac:dyDescent="0.35">
      <c r="F9229">
        <v>9226</v>
      </c>
      <c r="G9229">
        <f t="shared" ca="1" si="266"/>
        <v>-3.3965076860060166E-2</v>
      </c>
    </row>
    <row r="9230" spans="6:7" x14ac:dyDescent="0.35">
      <c r="F9230">
        <v>9227</v>
      </c>
      <c r="G9230">
        <f t="shared" ca="1" si="266"/>
        <v>1.7872045535626744E-2</v>
      </c>
    </row>
    <row r="9231" spans="6:7" x14ac:dyDescent="0.35">
      <c r="F9231">
        <v>9228</v>
      </c>
      <c r="G9231">
        <f t="shared" ca="1" si="266"/>
        <v>2.3845970364780495E-2</v>
      </c>
    </row>
    <row r="9232" spans="6:7" x14ac:dyDescent="0.35">
      <c r="F9232">
        <v>9229</v>
      </c>
      <c r="G9232">
        <f t="shared" ca="1" si="266"/>
        <v>-1.1418548521070517E-2</v>
      </c>
    </row>
    <row r="9233" spans="6:7" x14ac:dyDescent="0.35">
      <c r="F9233">
        <v>9230</v>
      </c>
      <c r="G9233">
        <f t="shared" ca="1" si="266"/>
        <v>-2.4086017992100864E-3</v>
      </c>
    </row>
    <row r="9234" spans="6:7" x14ac:dyDescent="0.35">
      <c r="F9234">
        <v>9231</v>
      </c>
      <c r="G9234">
        <f t="shared" ca="1" si="266"/>
        <v>2.0166901466337664E-2</v>
      </c>
    </row>
    <row r="9235" spans="6:7" x14ac:dyDescent="0.35">
      <c r="F9235">
        <v>9232</v>
      </c>
      <c r="G9235">
        <f t="shared" ca="1" si="266"/>
        <v>-5.9174521851628123E-3</v>
      </c>
    </row>
    <row r="9236" spans="6:7" x14ac:dyDescent="0.35">
      <c r="F9236">
        <v>9233</v>
      </c>
      <c r="G9236">
        <f t="shared" ca="1" si="266"/>
        <v>1.5065404867371916E-3</v>
      </c>
    </row>
    <row r="9237" spans="6:7" x14ac:dyDescent="0.35">
      <c r="F9237">
        <v>9234</v>
      </c>
      <c r="G9237">
        <f t="shared" ca="1" si="266"/>
        <v>-6.5281476886401811E-3</v>
      </c>
    </row>
    <row r="9238" spans="6:7" x14ac:dyDescent="0.35">
      <c r="F9238">
        <v>9235</v>
      </c>
      <c r="G9238">
        <f t="shared" ca="1" si="266"/>
        <v>-3.4432595319484655E-3</v>
      </c>
    </row>
    <row r="9239" spans="6:7" x14ac:dyDescent="0.35">
      <c r="F9239">
        <v>9236</v>
      </c>
      <c r="G9239">
        <f t="shared" ca="1" si="266"/>
        <v>-4.0711092854544169E-3</v>
      </c>
    </row>
    <row r="9240" spans="6:7" x14ac:dyDescent="0.35">
      <c r="F9240">
        <v>9237</v>
      </c>
      <c r="G9240">
        <f t="shared" ca="1" si="266"/>
        <v>-6.0998292179800372E-4</v>
      </c>
    </row>
    <row r="9241" spans="6:7" x14ac:dyDescent="0.35">
      <c r="F9241">
        <v>9238</v>
      </c>
      <c r="G9241">
        <f t="shared" ca="1" si="266"/>
        <v>-1.5398461302449732E-2</v>
      </c>
    </row>
    <row r="9242" spans="6:7" x14ac:dyDescent="0.35">
      <c r="F9242">
        <v>9239</v>
      </c>
      <c r="G9242">
        <f t="shared" ca="1" si="266"/>
        <v>1.7140737035232875E-2</v>
      </c>
    </row>
    <row r="9243" spans="6:7" x14ac:dyDescent="0.35">
      <c r="F9243">
        <v>9240</v>
      </c>
      <c r="G9243">
        <f t="shared" ca="1" si="266"/>
        <v>-1.3738008086925156E-2</v>
      </c>
    </row>
    <row r="9244" spans="6:7" x14ac:dyDescent="0.35">
      <c r="F9244">
        <v>9241</v>
      </c>
      <c r="G9244">
        <f t="shared" ca="1" si="266"/>
        <v>-1.5003987457305792E-2</v>
      </c>
    </row>
    <row r="9245" spans="6:7" x14ac:dyDescent="0.35">
      <c r="F9245">
        <v>9242</v>
      </c>
      <c r="G9245">
        <f t="shared" ca="1" si="266"/>
        <v>6.261423409042538E-3</v>
      </c>
    </row>
    <row r="9246" spans="6:7" x14ac:dyDescent="0.35">
      <c r="F9246">
        <v>9243</v>
      </c>
      <c r="G9246">
        <f t="shared" ca="1" si="266"/>
        <v>-2.6767947528803449E-2</v>
      </c>
    </row>
    <row r="9247" spans="6:7" x14ac:dyDescent="0.35">
      <c r="F9247">
        <v>9244</v>
      </c>
      <c r="G9247">
        <f t="shared" ca="1" si="266"/>
        <v>-1.7613287893105921E-2</v>
      </c>
    </row>
    <row r="9248" spans="6:7" x14ac:dyDescent="0.35">
      <c r="F9248">
        <v>9245</v>
      </c>
      <c r="G9248">
        <f t="shared" ca="1" si="266"/>
        <v>1.3167927536504472E-2</v>
      </c>
    </row>
    <row r="9249" spans="6:7" x14ac:dyDescent="0.35">
      <c r="F9249">
        <v>9246</v>
      </c>
      <c r="G9249">
        <f t="shared" ca="1" si="266"/>
        <v>2.6066860647760419E-2</v>
      </c>
    </row>
    <row r="9250" spans="6:7" x14ac:dyDescent="0.35">
      <c r="F9250">
        <v>9247</v>
      </c>
      <c r="G9250">
        <f t="shared" ca="1" si="266"/>
        <v>2.7673922611926279E-3</v>
      </c>
    </row>
    <row r="9251" spans="6:7" x14ac:dyDescent="0.35">
      <c r="F9251">
        <v>9248</v>
      </c>
      <c r="G9251">
        <f t="shared" ca="1" si="266"/>
        <v>2.3854706779754511E-2</v>
      </c>
    </row>
    <row r="9252" spans="6:7" x14ac:dyDescent="0.35">
      <c r="F9252">
        <v>9249</v>
      </c>
      <c r="G9252">
        <f t="shared" ca="1" si="266"/>
        <v>2.9024402524149229E-2</v>
      </c>
    </row>
    <row r="9253" spans="6:7" x14ac:dyDescent="0.35">
      <c r="F9253">
        <v>9250</v>
      </c>
      <c r="G9253">
        <f t="shared" ca="1" si="266"/>
        <v>2.1554020980074584E-2</v>
      </c>
    </row>
    <row r="9254" spans="6:7" x14ac:dyDescent="0.35">
      <c r="F9254">
        <v>9251</v>
      </c>
      <c r="G9254">
        <f t="shared" ca="1" si="266"/>
        <v>-1.3446865438479389E-2</v>
      </c>
    </row>
    <row r="9255" spans="6:7" x14ac:dyDescent="0.35">
      <c r="F9255">
        <v>9252</v>
      </c>
      <c r="G9255">
        <f t="shared" ca="1" si="266"/>
        <v>-7.6296229209163145E-3</v>
      </c>
    </row>
    <row r="9256" spans="6:7" x14ac:dyDescent="0.35">
      <c r="F9256">
        <v>9253</v>
      </c>
      <c r="G9256">
        <f t="shared" ca="1" si="266"/>
        <v>1.6309047674475444E-2</v>
      </c>
    </row>
    <row r="9257" spans="6:7" x14ac:dyDescent="0.35">
      <c r="F9257">
        <v>9254</v>
      </c>
      <c r="G9257">
        <f t="shared" ca="1" si="266"/>
        <v>3.0526428503878174E-3</v>
      </c>
    </row>
    <row r="9258" spans="6:7" x14ac:dyDescent="0.35">
      <c r="F9258">
        <v>9255</v>
      </c>
      <c r="G9258">
        <f t="shared" ca="1" si="266"/>
        <v>-9.0581225161970782E-3</v>
      </c>
    </row>
    <row r="9259" spans="6:7" x14ac:dyDescent="0.35">
      <c r="F9259">
        <v>9256</v>
      </c>
      <c r="G9259">
        <f t="shared" ca="1" si="266"/>
        <v>-9.714747416003873E-3</v>
      </c>
    </row>
    <row r="9260" spans="6:7" x14ac:dyDescent="0.35">
      <c r="F9260">
        <v>9257</v>
      </c>
      <c r="G9260">
        <f t="shared" ca="1" si="266"/>
        <v>1.0361598372342316E-2</v>
      </c>
    </row>
    <row r="9261" spans="6:7" x14ac:dyDescent="0.35">
      <c r="F9261">
        <v>9258</v>
      </c>
      <c r="G9261">
        <f t="shared" ca="1" si="266"/>
        <v>1.6685418359660878E-2</v>
      </c>
    </row>
    <row r="9262" spans="6:7" x14ac:dyDescent="0.35">
      <c r="F9262">
        <v>9259</v>
      </c>
      <c r="G9262">
        <f t="shared" ca="1" si="266"/>
        <v>3.9666586437880319E-2</v>
      </c>
    </row>
    <row r="9263" spans="6:7" x14ac:dyDescent="0.35">
      <c r="F9263">
        <v>9260</v>
      </c>
      <c r="G9263">
        <f t="shared" ca="1" si="266"/>
        <v>3.3187765558557417E-2</v>
      </c>
    </row>
    <row r="9264" spans="6:7" x14ac:dyDescent="0.35">
      <c r="F9264">
        <v>9261</v>
      </c>
      <c r="G9264">
        <f t="shared" ca="1" si="266"/>
        <v>-4.4983323968506864E-2</v>
      </c>
    </row>
    <row r="9265" spans="6:7" x14ac:dyDescent="0.35">
      <c r="F9265">
        <v>9262</v>
      </c>
      <c r="G9265">
        <f t="shared" ca="1" si="266"/>
        <v>3.0033405448941831E-2</v>
      </c>
    </row>
    <row r="9266" spans="6:7" x14ac:dyDescent="0.35">
      <c r="F9266">
        <v>9263</v>
      </c>
      <c r="G9266">
        <f t="shared" ca="1" si="266"/>
        <v>1.1486652162460561E-2</v>
      </c>
    </row>
    <row r="9267" spans="6:7" x14ac:dyDescent="0.35">
      <c r="F9267">
        <v>9264</v>
      </c>
      <c r="G9267">
        <f t="shared" ca="1" si="266"/>
        <v>-1.3568056974054563E-2</v>
      </c>
    </row>
    <row r="9268" spans="6:7" x14ac:dyDescent="0.35">
      <c r="F9268">
        <v>9265</v>
      </c>
      <c r="G9268">
        <f t="shared" ca="1" si="266"/>
        <v>4.2666125508627632E-2</v>
      </c>
    </row>
    <row r="9269" spans="6:7" x14ac:dyDescent="0.35">
      <c r="F9269">
        <v>9266</v>
      </c>
      <c r="G9269">
        <f t="shared" ca="1" si="266"/>
        <v>-1.2562646125018973E-2</v>
      </c>
    </row>
    <row r="9270" spans="6:7" x14ac:dyDescent="0.35">
      <c r="F9270">
        <v>9267</v>
      </c>
      <c r="G9270">
        <f t="shared" ca="1" si="266"/>
        <v>-1.477026450007375E-2</v>
      </c>
    </row>
    <row r="9271" spans="6:7" x14ac:dyDescent="0.35">
      <c r="F9271">
        <v>9268</v>
      </c>
      <c r="G9271">
        <f t="shared" ca="1" si="266"/>
        <v>-3.0305680442521968E-2</v>
      </c>
    </row>
    <row r="9272" spans="6:7" x14ac:dyDescent="0.35">
      <c r="F9272">
        <v>9269</v>
      </c>
      <c r="G9272">
        <f t="shared" ca="1" si="266"/>
        <v>8.7735707841939854E-3</v>
      </c>
    </row>
    <row r="9273" spans="6:7" x14ac:dyDescent="0.35">
      <c r="F9273">
        <v>9270</v>
      </c>
      <c r="G9273">
        <f t="shared" ca="1" si="266"/>
        <v>-2.4666022388410196E-2</v>
      </c>
    </row>
    <row r="9274" spans="6:7" x14ac:dyDescent="0.35">
      <c r="F9274">
        <v>9271</v>
      </c>
      <c r="G9274">
        <f t="shared" ca="1" si="266"/>
        <v>2.0104537463669254E-2</v>
      </c>
    </row>
    <row r="9275" spans="6:7" x14ac:dyDescent="0.35">
      <c r="F9275">
        <v>9272</v>
      </c>
      <c r="G9275">
        <f t="shared" ca="1" si="266"/>
        <v>2.2807737367402346E-2</v>
      </c>
    </row>
    <row r="9276" spans="6:7" x14ac:dyDescent="0.35">
      <c r="F9276">
        <v>9273</v>
      </c>
      <c r="G9276">
        <f t="shared" ca="1" si="266"/>
        <v>-1.7142657525870932E-2</v>
      </c>
    </row>
    <row r="9277" spans="6:7" x14ac:dyDescent="0.35">
      <c r="F9277">
        <v>9274</v>
      </c>
      <c r="G9277">
        <f t="shared" ca="1" si="266"/>
        <v>-1.8954644446325435E-2</v>
      </c>
    </row>
    <row r="9278" spans="6:7" x14ac:dyDescent="0.35">
      <c r="F9278">
        <v>9275</v>
      </c>
      <c r="G9278">
        <f t="shared" ca="1" si="266"/>
        <v>1.751372262499545E-2</v>
      </c>
    </row>
    <row r="9279" spans="6:7" x14ac:dyDescent="0.35">
      <c r="F9279">
        <v>9276</v>
      </c>
      <c r="G9279">
        <f t="shared" ca="1" si="266"/>
        <v>1.4999083628951873E-2</v>
      </c>
    </row>
    <row r="9280" spans="6:7" x14ac:dyDescent="0.35">
      <c r="F9280">
        <v>9277</v>
      </c>
      <c r="G9280">
        <f t="shared" ca="1" si="266"/>
        <v>4.8429574165944789E-2</v>
      </c>
    </row>
    <row r="9281" spans="6:7" x14ac:dyDescent="0.35">
      <c r="F9281">
        <v>9278</v>
      </c>
      <c r="G9281">
        <f t="shared" ca="1" si="266"/>
        <v>-2.0517221566313743E-3</v>
      </c>
    </row>
    <row r="9282" spans="6:7" x14ac:dyDescent="0.35">
      <c r="F9282">
        <v>9279</v>
      </c>
      <c r="G9282">
        <f t="shared" ca="1" si="266"/>
        <v>-4.6772842675517727E-2</v>
      </c>
    </row>
    <row r="9283" spans="6:7" x14ac:dyDescent="0.35">
      <c r="F9283">
        <v>9280</v>
      </c>
      <c r="G9283">
        <f t="shared" ca="1" si="266"/>
        <v>3.400010701758658E-2</v>
      </c>
    </row>
    <row r="9284" spans="6:7" x14ac:dyDescent="0.35">
      <c r="F9284">
        <v>9281</v>
      </c>
      <c r="G9284">
        <f t="shared" ca="1" si="266"/>
        <v>-5.5756487287332646E-3</v>
      </c>
    </row>
    <row r="9285" spans="6:7" x14ac:dyDescent="0.35">
      <c r="F9285">
        <v>9282</v>
      </c>
      <c r="G9285">
        <f t="shared" ref="G9285:G9348" ca="1" si="267">_xlfn.NORM.INV(RAND(),M$5,M$6)</f>
        <v>-2.8503360003262854E-2</v>
      </c>
    </row>
    <row r="9286" spans="6:7" x14ac:dyDescent="0.35">
      <c r="F9286">
        <v>9283</v>
      </c>
      <c r="G9286">
        <f t="shared" ca="1" si="267"/>
        <v>-5.4292710425277672E-3</v>
      </c>
    </row>
    <row r="9287" spans="6:7" x14ac:dyDescent="0.35">
      <c r="F9287">
        <v>9284</v>
      </c>
      <c r="G9287">
        <f t="shared" ca="1" si="267"/>
        <v>-2.7055241469407742E-3</v>
      </c>
    </row>
    <row r="9288" spans="6:7" x14ac:dyDescent="0.35">
      <c r="F9288">
        <v>9285</v>
      </c>
      <c r="G9288">
        <f t="shared" ca="1" si="267"/>
        <v>-1.7190558547548081E-2</v>
      </c>
    </row>
    <row r="9289" spans="6:7" x14ac:dyDescent="0.35">
      <c r="F9289">
        <v>9286</v>
      </c>
      <c r="G9289">
        <f t="shared" ca="1" si="267"/>
        <v>4.8285288188258989E-3</v>
      </c>
    </row>
    <row r="9290" spans="6:7" x14ac:dyDescent="0.35">
      <c r="F9290">
        <v>9287</v>
      </c>
      <c r="G9290">
        <f t="shared" ca="1" si="267"/>
        <v>1.2606714088285235E-2</v>
      </c>
    </row>
    <row r="9291" spans="6:7" x14ac:dyDescent="0.35">
      <c r="F9291">
        <v>9288</v>
      </c>
      <c r="G9291">
        <f t="shared" ca="1" si="267"/>
        <v>-4.0508940468635998E-2</v>
      </c>
    </row>
    <row r="9292" spans="6:7" x14ac:dyDescent="0.35">
      <c r="F9292">
        <v>9289</v>
      </c>
      <c r="G9292">
        <f t="shared" ca="1" si="267"/>
        <v>3.902803563321032E-2</v>
      </c>
    </row>
    <row r="9293" spans="6:7" x14ac:dyDescent="0.35">
      <c r="F9293">
        <v>9290</v>
      </c>
      <c r="G9293">
        <f t="shared" ca="1" si="267"/>
        <v>-2.1669213600976407E-2</v>
      </c>
    </row>
    <row r="9294" spans="6:7" x14ac:dyDescent="0.35">
      <c r="F9294">
        <v>9291</v>
      </c>
      <c r="G9294">
        <f t="shared" ca="1" si="267"/>
        <v>3.1201514965431019E-2</v>
      </c>
    </row>
    <row r="9295" spans="6:7" x14ac:dyDescent="0.35">
      <c r="F9295">
        <v>9292</v>
      </c>
      <c r="G9295">
        <f t="shared" ca="1" si="267"/>
        <v>1.049574510736361E-2</v>
      </c>
    </row>
    <row r="9296" spans="6:7" x14ac:dyDescent="0.35">
      <c r="F9296">
        <v>9293</v>
      </c>
      <c r="G9296">
        <f t="shared" ca="1" si="267"/>
        <v>1.4064168839609727E-2</v>
      </c>
    </row>
    <row r="9297" spans="6:7" x14ac:dyDescent="0.35">
      <c r="F9297">
        <v>9294</v>
      </c>
      <c r="G9297">
        <f t="shared" ca="1" si="267"/>
        <v>2.7792802997384795E-2</v>
      </c>
    </row>
    <row r="9298" spans="6:7" x14ac:dyDescent="0.35">
      <c r="F9298">
        <v>9295</v>
      </c>
      <c r="G9298">
        <f t="shared" ca="1" si="267"/>
        <v>-2.2343235220197242E-2</v>
      </c>
    </row>
    <row r="9299" spans="6:7" x14ac:dyDescent="0.35">
      <c r="F9299">
        <v>9296</v>
      </c>
      <c r="G9299">
        <f t="shared" ca="1" si="267"/>
        <v>2.2603501438275574E-2</v>
      </c>
    </row>
    <row r="9300" spans="6:7" x14ac:dyDescent="0.35">
      <c r="F9300">
        <v>9297</v>
      </c>
      <c r="G9300">
        <f t="shared" ca="1" si="267"/>
        <v>-1.5836979710451084E-2</v>
      </c>
    </row>
    <row r="9301" spans="6:7" x14ac:dyDescent="0.35">
      <c r="F9301">
        <v>9298</v>
      </c>
      <c r="G9301">
        <f t="shared" ca="1" si="267"/>
        <v>2.3110831592886103E-2</v>
      </c>
    </row>
    <row r="9302" spans="6:7" x14ac:dyDescent="0.35">
      <c r="F9302">
        <v>9299</v>
      </c>
      <c r="G9302">
        <f t="shared" ca="1" si="267"/>
        <v>7.7732824247929815E-3</v>
      </c>
    </row>
    <row r="9303" spans="6:7" x14ac:dyDescent="0.35">
      <c r="F9303">
        <v>9300</v>
      </c>
      <c r="G9303">
        <f t="shared" ca="1" si="267"/>
        <v>-1.8601553344925772E-2</v>
      </c>
    </row>
    <row r="9304" spans="6:7" x14ac:dyDescent="0.35">
      <c r="F9304">
        <v>9301</v>
      </c>
      <c r="G9304">
        <f t="shared" ca="1" si="267"/>
        <v>6.9262831197511535E-3</v>
      </c>
    </row>
    <row r="9305" spans="6:7" x14ac:dyDescent="0.35">
      <c r="F9305">
        <v>9302</v>
      </c>
      <c r="G9305">
        <f t="shared" ca="1" si="267"/>
        <v>-1.6123108710316598E-2</v>
      </c>
    </row>
    <row r="9306" spans="6:7" x14ac:dyDescent="0.35">
      <c r="F9306">
        <v>9303</v>
      </c>
      <c r="G9306">
        <f t="shared" ca="1" si="267"/>
        <v>-3.7928482702665792E-3</v>
      </c>
    </row>
    <row r="9307" spans="6:7" x14ac:dyDescent="0.35">
      <c r="F9307">
        <v>9304</v>
      </c>
      <c r="G9307">
        <f t="shared" ca="1" si="267"/>
        <v>-1.9261529002322818E-2</v>
      </c>
    </row>
    <row r="9308" spans="6:7" x14ac:dyDescent="0.35">
      <c r="F9308">
        <v>9305</v>
      </c>
      <c r="G9308">
        <f t="shared" ca="1" si="267"/>
        <v>-2.5108774920342383E-3</v>
      </c>
    </row>
    <row r="9309" spans="6:7" x14ac:dyDescent="0.35">
      <c r="F9309">
        <v>9306</v>
      </c>
      <c r="G9309">
        <f t="shared" ca="1" si="267"/>
        <v>2.947379774281841E-2</v>
      </c>
    </row>
    <row r="9310" spans="6:7" x14ac:dyDescent="0.35">
      <c r="F9310">
        <v>9307</v>
      </c>
      <c r="G9310">
        <f t="shared" ca="1" si="267"/>
        <v>7.2468849221246851E-3</v>
      </c>
    </row>
    <row r="9311" spans="6:7" x14ac:dyDescent="0.35">
      <c r="F9311">
        <v>9308</v>
      </c>
      <c r="G9311">
        <f t="shared" ca="1" si="267"/>
        <v>-2.7176541399687022E-2</v>
      </c>
    </row>
    <row r="9312" spans="6:7" x14ac:dyDescent="0.35">
      <c r="F9312">
        <v>9309</v>
      </c>
      <c r="G9312">
        <f t="shared" ca="1" si="267"/>
        <v>2.4613305179960287E-3</v>
      </c>
    </row>
    <row r="9313" spans="6:7" x14ac:dyDescent="0.35">
      <c r="F9313">
        <v>9310</v>
      </c>
      <c r="G9313">
        <f t="shared" ca="1" si="267"/>
        <v>2.0287392614943667E-2</v>
      </c>
    </row>
    <row r="9314" spans="6:7" x14ac:dyDescent="0.35">
      <c r="F9314">
        <v>9311</v>
      </c>
      <c r="G9314">
        <f t="shared" ca="1" si="267"/>
        <v>-2.8696888598321157E-3</v>
      </c>
    </row>
    <row r="9315" spans="6:7" x14ac:dyDescent="0.35">
      <c r="F9315">
        <v>9312</v>
      </c>
      <c r="G9315">
        <f t="shared" ca="1" si="267"/>
        <v>-7.9262162611568286E-3</v>
      </c>
    </row>
    <row r="9316" spans="6:7" x14ac:dyDescent="0.35">
      <c r="F9316">
        <v>9313</v>
      </c>
      <c r="G9316">
        <f t="shared" ca="1" si="267"/>
        <v>-9.3760163922450273E-3</v>
      </c>
    </row>
    <row r="9317" spans="6:7" x14ac:dyDescent="0.35">
      <c r="F9317">
        <v>9314</v>
      </c>
      <c r="G9317">
        <f t="shared" ca="1" si="267"/>
        <v>1.4285857978784925E-2</v>
      </c>
    </row>
    <row r="9318" spans="6:7" x14ac:dyDescent="0.35">
      <c r="F9318">
        <v>9315</v>
      </c>
      <c r="G9318">
        <f t="shared" ca="1" si="267"/>
        <v>2.5308423791690314E-2</v>
      </c>
    </row>
    <row r="9319" spans="6:7" x14ac:dyDescent="0.35">
      <c r="F9319">
        <v>9316</v>
      </c>
      <c r="G9319">
        <f t="shared" ca="1" si="267"/>
        <v>8.1497805331113432E-4</v>
      </c>
    </row>
    <row r="9320" spans="6:7" x14ac:dyDescent="0.35">
      <c r="F9320">
        <v>9317</v>
      </c>
      <c r="G9320">
        <f t="shared" ca="1" si="267"/>
        <v>-1.2070910685281884E-2</v>
      </c>
    </row>
    <row r="9321" spans="6:7" x14ac:dyDescent="0.35">
      <c r="F9321">
        <v>9318</v>
      </c>
      <c r="G9321">
        <f t="shared" ca="1" si="267"/>
        <v>1.804554813271117E-2</v>
      </c>
    </row>
    <row r="9322" spans="6:7" x14ac:dyDescent="0.35">
      <c r="F9322">
        <v>9319</v>
      </c>
      <c r="G9322">
        <f t="shared" ca="1" si="267"/>
        <v>-1.9148193219234624E-2</v>
      </c>
    </row>
    <row r="9323" spans="6:7" x14ac:dyDescent="0.35">
      <c r="F9323">
        <v>9320</v>
      </c>
      <c r="G9323">
        <f t="shared" ca="1" si="267"/>
        <v>3.367916282937838E-3</v>
      </c>
    </row>
    <row r="9324" spans="6:7" x14ac:dyDescent="0.35">
      <c r="F9324">
        <v>9321</v>
      </c>
      <c r="G9324">
        <f t="shared" ca="1" si="267"/>
        <v>1.4982049422254236E-2</v>
      </c>
    </row>
    <row r="9325" spans="6:7" x14ac:dyDescent="0.35">
      <c r="F9325">
        <v>9322</v>
      </c>
      <c r="G9325">
        <f t="shared" ca="1" si="267"/>
        <v>2.3891122868935886E-2</v>
      </c>
    </row>
    <row r="9326" spans="6:7" x14ac:dyDescent="0.35">
      <c r="F9326">
        <v>9323</v>
      </c>
      <c r="G9326">
        <f t="shared" ca="1" si="267"/>
        <v>-1.1286472835358007E-2</v>
      </c>
    </row>
    <row r="9327" spans="6:7" x14ac:dyDescent="0.35">
      <c r="F9327">
        <v>9324</v>
      </c>
      <c r="G9327">
        <f t="shared" ca="1" si="267"/>
        <v>-4.0520977906899781E-3</v>
      </c>
    </row>
    <row r="9328" spans="6:7" x14ac:dyDescent="0.35">
      <c r="F9328">
        <v>9325</v>
      </c>
      <c r="G9328">
        <f t="shared" ca="1" si="267"/>
        <v>1.090550390919371E-2</v>
      </c>
    </row>
    <row r="9329" spans="6:7" x14ac:dyDescent="0.35">
      <c r="F9329">
        <v>9326</v>
      </c>
      <c r="G9329">
        <f t="shared" ca="1" si="267"/>
        <v>-2.1413685608457553E-2</v>
      </c>
    </row>
    <row r="9330" spans="6:7" x14ac:dyDescent="0.35">
      <c r="F9330">
        <v>9327</v>
      </c>
      <c r="G9330">
        <f t="shared" ca="1" si="267"/>
        <v>3.3639779723805982E-2</v>
      </c>
    </row>
    <row r="9331" spans="6:7" x14ac:dyDescent="0.35">
      <c r="F9331">
        <v>9328</v>
      </c>
      <c r="G9331">
        <f t="shared" ca="1" si="267"/>
        <v>2.1063849902061726E-2</v>
      </c>
    </row>
    <row r="9332" spans="6:7" x14ac:dyDescent="0.35">
      <c r="F9332">
        <v>9329</v>
      </c>
      <c r="G9332">
        <f t="shared" ca="1" si="267"/>
        <v>2.4917705706957245E-3</v>
      </c>
    </row>
    <row r="9333" spans="6:7" x14ac:dyDescent="0.35">
      <c r="F9333">
        <v>9330</v>
      </c>
      <c r="G9333">
        <f t="shared" ca="1" si="267"/>
        <v>2.3578496018575253E-2</v>
      </c>
    </row>
    <row r="9334" spans="6:7" x14ac:dyDescent="0.35">
      <c r="F9334">
        <v>9331</v>
      </c>
      <c r="G9334">
        <f t="shared" ca="1" si="267"/>
        <v>-6.2588696714096581E-3</v>
      </c>
    </row>
    <row r="9335" spans="6:7" x14ac:dyDescent="0.35">
      <c r="F9335">
        <v>9332</v>
      </c>
      <c r="G9335">
        <f t="shared" ca="1" si="267"/>
        <v>-5.3470346265246833E-2</v>
      </c>
    </row>
    <row r="9336" spans="6:7" x14ac:dyDescent="0.35">
      <c r="F9336">
        <v>9333</v>
      </c>
      <c r="G9336">
        <f t="shared" ca="1" si="267"/>
        <v>2.0774182853104922E-2</v>
      </c>
    </row>
    <row r="9337" spans="6:7" x14ac:dyDescent="0.35">
      <c r="F9337">
        <v>9334</v>
      </c>
      <c r="G9337">
        <f t="shared" ca="1" si="267"/>
        <v>1.6341977726547587E-2</v>
      </c>
    </row>
    <row r="9338" spans="6:7" x14ac:dyDescent="0.35">
      <c r="F9338">
        <v>9335</v>
      </c>
      <c r="G9338">
        <f t="shared" ca="1" si="267"/>
        <v>2.21451303226094E-2</v>
      </c>
    </row>
    <row r="9339" spans="6:7" x14ac:dyDescent="0.35">
      <c r="F9339">
        <v>9336</v>
      </c>
      <c r="G9339">
        <f t="shared" ca="1" si="267"/>
        <v>3.9187098509804709E-2</v>
      </c>
    </row>
    <row r="9340" spans="6:7" x14ac:dyDescent="0.35">
      <c r="F9340">
        <v>9337</v>
      </c>
      <c r="G9340">
        <f t="shared" ca="1" si="267"/>
        <v>-4.5461746902358394E-2</v>
      </c>
    </row>
    <row r="9341" spans="6:7" x14ac:dyDescent="0.35">
      <c r="F9341">
        <v>9338</v>
      </c>
      <c r="G9341">
        <f t="shared" ca="1" si="267"/>
        <v>2.2885905897510606E-3</v>
      </c>
    </row>
    <row r="9342" spans="6:7" x14ac:dyDescent="0.35">
      <c r="F9342">
        <v>9339</v>
      </c>
      <c r="G9342">
        <f t="shared" ca="1" si="267"/>
        <v>5.2691948845152593E-3</v>
      </c>
    </row>
    <row r="9343" spans="6:7" x14ac:dyDescent="0.35">
      <c r="F9343">
        <v>9340</v>
      </c>
      <c r="G9343">
        <f t="shared" ca="1" si="267"/>
        <v>-4.4327517340477456E-2</v>
      </c>
    </row>
    <row r="9344" spans="6:7" x14ac:dyDescent="0.35">
      <c r="F9344">
        <v>9341</v>
      </c>
      <c r="G9344">
        <f t="shared" ca="1" si="267"/>
        <v>-6.6400659962560556E-3</v>
      </c>
    </row>
    <row r="9345" spans="6:7" x14ac:dyDescent="0.35">
      <c r="F9345">
        <v>9342</v>
      </c>
      <c r="G9345">
        <f t="shared" ca="1" si="267"/>
        <v>7.0007671950390871E-3</v>
      </c>
    </row>
    <row r="9346" spans="6:7" x14ac:dyDescent="0.35">
      <c r="F9346">
        <v>9343</v>
      </c>
      <c r="G9346">
        <f t="shared" ca="1" si="267"/>
        <v>1.7596684068077285E-2</v>
      </c>
    </row>
    <row r="9347" spans="6:7" x14ac:dyDescent="0.35">
      <c r="F9347">
        <v>9344</v>
      </c>
      <c r="G9347">
        <f t="shared" ca="1" si="267"/>
        <v>-3.3703146869826471E-2</v>
      </c>
    </row>
    <row r="9348" spans="6:7" x14ac:dyDescent="0.35">
      <c r="F9348">
        <v>9345</v>
      </c>
      <c r="G9348">
        <f t="shared" ca="1" si="267"/>
        <v>-1.3937691619559409E-2</v>
      </c>
    </row>
    <row r="9349" spans="6:7" x14ac:dyDescent="0.35">
      <c r="F9349">
        <v>9346</v>
      </c>
      <c r="G9349">
        <f t="shared" ref="G9349:G9412" ca="1" si="268">_xlfn.NORM.INV(RAND(),M$5,M$6)</f>
        <v>-1.5380341420442206E-2</v>
      </c>
    </row>
    <row r="9350" spans="6:7" x14ac:dyDescent="0.35">
      <c r="F9350">
        <v>9347</v>
      </c>
      <c r="G9350">
        <f t="shared" ca="1" si="268"/>
        <v>2.9763030120750881E-2</v>
      </c>
    </row>
    <row r="9351" spans="6:7" x14ac:dyDescent="0.35">
      <c r="F9351">
        <v>9348</v>
      </c>
      <c r="G9351">
        <f t="shared" ca="1" si="268"/>
        <v>-4.3602139463340947E-2</v>
      </c>
    </row>
    <row r="9352" spans="6:7" x14ac:dyDescent="0.35">
      <c r="F9352">
        <v>9349</v>
      </c>
      <c r="G9352">
        <f t="shared" ca="1" si="268"/>
        <v>1.2138919665123329E-2</v>
      </c>
    </row>
    <row r="9353" spans="6:7" x14ac:dyDescent="0.35">
      <c r="F9353">
        <v>9350</v>
      </c>
      <c r="G9353">
        <f t="shared" ca="1" si="268"/>
        <v>1.2468290920458617E-2</v>
      </c>
    </row>
    <row r="9354" spans="6:7" x14ac:dyDescent="0.35">
      <c r="F9354">
        <v>9351</v>
      </c>
      <c r="G9354">
        <f t="shared" ca="1" si="268"/>
        <v>-2.458185007019531E-2</v>
      </c>
    </row>
    <row r="9355" spans="6:7" x14ac:dyDescent="0.35">
      <c r="F9355">
        <v>9352</v>
      </c>
      <c r="G9355">
        <f t="shared" ca="1" si="268"/>
        <v>3.6105415424715154E-2</v>
      </c>
    </row>
    <row r="9356" spans="6:7" x14ac:dyDescent="0.35">
      <c r="F9356">
        <v>9353</v>
      </c>
      <c r="G9356">
        <f t="shared" ca="1" si="268"/>
        <v>-1.4427670434452488E-2</v>
      </c>
    </row>
    <row r="9357" spans="6:7" x14ac:dyDescent="0.35">
      <c r="F9357">
        <v>9354</v>
      </c>
      <c r="G9357">
        <f t="shared" ca="1" si="268"/>
        <v>1.1706692538817173E-2</v>
      </c>
    </row>
    <row r="9358" spans="6:7" x14ac:dyDescent="0.35">
      <c r="F9358">
        <v>9355</v>
      </c>
      <c r="G9358">
        <f t="shared" ca="1" si="268"/>
        <v>-2.5554409180776266E-2</v>
      </c>
    </row>
    <row r="9359" spans="6:7" x14ac:dyDescent="0.35">
      <c r="F9359">
        <v>9356</v>
      </c>
      <c r="G9359">
        <f t="shared" ca="1" si="268"/>
        <v>-4.9678643276681129E-3</v>
      </c>
    </row>
    <row r="9360" spans="6:7" x14ac:dyDescent="0.35">
      <c r="F9360">
        <v>9357</v>
      </c>
      <c r="G9360">
        <f t="shared" ca="1" si="268"/>
        <v>-1.2385836611992133E-2</v>
      </c>
    </row>
    <row r="9361" spans="6:7" x14ac:dyDescent="0.35">
      <c r="F9361">
        <v>9358</v>
      </c>
      <c r="G9361">
        <f t="shared" ca="1" si="268"/>
        <v>1.9428392089080121E-2</v>
      </c>
    </row>
    <row r="9362" spans="6:7" x14ac:dyDescent="0.35">
      <c r="F9362">
        <v>9359</v>
      </c>
      <c r="G9362">
        <f t="shared" ca="1" si="268"/>
        <v>2.8021432579883373E-2</v>
      </c>
    </row>
    <row r="9363" spans="6:7" x14ac:dyDescent="0.35">
      <c r="F9363">
        <v>9360</v>
      </c>
      <c r="G9363">
        <f t="shared" ca="1" si="268"/>
        <v>4.1624595485952823E-3</v>
      </c>
    </row>
    <row r="9364" spans="6:7" x14ac:dyDescent="0.35">
      <c r="F9364">
        <v>9361</v>
      </c>
      <c r="G9364">
        <f t="shared" ca="1" si="268"/>
        <v>6.9816397057904794E-2</v>
      </c>
    </row>
    <row r="9365" spans="6:7" x14ac:dyDescent="0.35">
      <c r="F9365">
        <v>9362</v>
      </c>
      <c r="G9365">
        <f t="shared" ca="1" si="268"/>
        <v>-3.8886972128586018E-3</v>
      </c>
    </row>
    <row r="9366" spans="6:7" x14ac:dyDescent="0.35">
      <c r="F9366">
        <v>9363</v>
      </c>
      <c r="G9366">
        <f t="shared" ca="1" si="268"/>
        <v>-6.145158032385461E-3</v>
      </c>
    </row>
    <row r="9367" spans="6:7" x14ac:dyDescent="0.35">
      <c r="F9367">
        <v>9364</v>
      </c>
      <c r="G9367">
        <f t="shared" ca="1" si="268"/>
        <v>3.9249326276975256E-2</v>
      </c>
    </row>
    <row r="9368" spans="6:7" x14ac:dyDescent="0.35">
      <c r="F9368">
        <v>9365</v>
      </c>
      <c r="G9368">
        <f t="shared" ca="1" si="268"/>
        <v>1.9178917331688247E-2</v>
      </c>
    </row>
    <row r="9369" spans="6:7" x14ac:dyDescent="0.35">
      <c r="F9369">
        <v>9366</v>
      </c>
      <c r="G9369">
        <f t="shared" ca="1" si="268"/>
        <v>1.079930720720056E-2</v>
      </c>
    </row>
    <row r="9370" spans="6:7" x14ac:dyDescent="0.35">
      <c r="F9370">
        <v>9367</v>
      </c>
      <c r="G9370">
        <f t="shared" ca="1" si="268"/>
        <v>3.9869333312008235E-3</v>
      </c>
    </row>
    <row r="9371" spans="6:7" x14ac:dyDescent="0.35">
      <c r="F9371">
        <v>9368</v>
      </c>
      <c r="G9371">
        <f t="shared" ca="1" si="268"/>
        <v>-5.0684465403880163E-2</v>
      </c>
    </row>
    <row r="9372" spans="6:7" x14ac:dyDescent="0.35">
      <c r="F9372">
        <v>9369</v>
      </c>
      <c r="G9372">
        <f t="shared" ca="1" si="268"/>
        <v>-1.8284941060123402E-2</v>
      </c>
    </row>
    <row r="9373" spans="6:7" x14ac:dyDescent="0.35">
      <c r="F9373">
        <v>9370</v>
      </c>
      <c r="G9373">
        <f t="shared" ca="1" si="268"/>
        <v>-9.260124681593861E-3</v>
      </c>
    </row>
    <row r="9374" spans="6:7" x14ac:dyDescent="0.35">
      <c r="F9374">
        <v>9371</v>
      </c>
      <c r="G9374">
        <f t="shared" ca="1" si="268"/>
        <v>1.6424803684827179E-2</v>
      </c>
    </row>
    <row r="9375" spans="6:7" x14ac:dyDescent="0.35">
      <c r="F9375">
        <v>9372</v>
      </c>
      <c r="G9375">
        <f t="shared" ca="1" si="268"/>
        <v>-2.3678023552272821E-2</v>
      </c>
    </row>
    <row r="9376" spans="6:7" x14ac:dyDescent="0.35">
      <c r="F9376">
        <v>9373</v>
      </c>
      <c r="G9376">
        <f t="shared" ca="1" si="268"/>
        <v>-9.0006597143976359E-3</v>
      </c>
    </row>
    <row r="9377" spans="6:7" x14ac:dyDescent="0.35">
      <c r="F9377">
        <v>9374</v>
      </c>
      <c r="G9377">
        <f t="shared" ca="1" si="268"/>
        <v>1.3148726464928606E-2</v>
      </c>
    </row>
    <row r="9378" spans="6:7" x14ac:dyDescent="0.35">
      <c r="F9378">
        <v>9375</v>
      </c>
      <c r="G9378">
        <f t="shared" ca="1" si="268"/>
        <v>2.3886616546213865E-2</v>
      </c>
    </row>
    <row r="9379" spans="6:7" x14ac:dyDescent="0.35">
      <c r="F9379">
        <v>9376</v>
      </c>
      <c r="G9379">
        <f t="shared" ca="1" si="268"/>
        <v>1.5504232648485005E-2</v>
      </c>
    </row>
    <row r="9380" spans="6:7" x14ac:dyDescent="0.35">
      <c r="F9380">
        <v>9377</v>
      </c>
      <c r="G9380">
        <f t="shared" ca="1" si="268"/>
        <v>-2.0651391148114847E-3</v>
      </c>
    </row>
    <row r="9381" spans="6:7" x14ac:dyDescent="0.35">
      <c r="F9381">
        <v>9378</v>
      </c>
      <c r="G9381">
        <f t="shared" ca="1" si="268"/>
        <v>-2.5587149523128454E-2</v>
      </c>
    </row>
    <row r="9382" spans="6:7" x14ac:dyDescent="0.35">
      <c r="F9382">
        <v>9379</v>
      </c>
      <c r="G9382">
        <f t="shared" ca="1" si="268"/>
        <v>-1.446064674087477E-2</v>
      </c>
    </row>
    <row r="9383" spans="6:7" x14ac:dyDescent="0.35">
      <c r="F9383">
        <v>9380</v>
      </c>
      <c r="G9383">
        <f t="shared" ca="1" si="268"/>
        <v>1.1445815166034217E-2</v>
      </c>
    </row>
    <row r="9384" spans="6:7" x14ac:dyDescent="0.35">
      <c r="F9384">
        <v>9381</v>
      </c>
      <c r="G9384">
        <f t="shared" ca="1" si="268"/>
        <v>8.107070148594775E-4</v>
      </c>
    </row>
    <row r="9385" spans="6:7" x14ac:dyDescent="0.35">
      <c r="F9385">
        <v>9382</v>
      </c>
      <c r="G9385">
        <f t="shared" ca="1" si="268"/>
        <v>3.519776833645339E-3</v>
      </c>
    </row>
    <row r="9386" spans="6:7" x14ac:dyDescent="0.35">
      <c r="F9386">
        <v>9383</v>
      </c>
      <c r="G9386">
        <f t="shared" ca="1" si="268"/>
        <v>1.5207127646428838E-2</v>
      </c>
    </row>
    <row r="9387" spans="6:7" x14ac:dyDescent="0.35">
      <c r="F9387">
        <v>9384</v>
      </c>
      <c r="G9387">
        <f t="shared" ca="1" si="268"/>
        <v>1.7674642741639462E-2</v>
      </c>
    </row>
    <row r="9388" spans="6:7" x14ac:dyDescent="0.35">
      <c r="F9388">
        <v>9385</v>
      </c>
      <c r="G9388">
        <f t="shared" ca="1" si="268"/>
        <v>3.1403367555904643E-2</v>
      </c>
    </row>
    <row r="9389" spans="6:7" x14ac:dyDescent="0.35">
      <c r="F9389">
        <v>9386</v>
      </c>
      <c r="G9389">
        <f t="shared" ca="1" si="268"/>
        <v>1.1168823469987476E-2</v>
      </c>
    </row>
    <row r="9390" spans="6:7" x14ac:dyDescent="0.35">
      <c r="F9390">
        <v>9387</v>
      </c>
      <c r="G9390">
        <f t="shared" ca="1" si="268"/>
        <v>9.9416096822043162E-3</v>
      </c>
    </row>
    <row r="9391" spans="6:7" x14ac:dyDescent="0.35">
      <c r="F9391">
        <v>9388</v>
      </c>
      <c r="G9391">
        <f t="shared" ca="1" si="268"/>
        <v>7.7222965283505638E-3</v>
      </c>
    </row>
    <row r="9392" spans="6:7" x14ac:dyDescent="0.35">
      <c r="F9392">
        <v>9389</v>
      </c>
      <c r="G9392">
        <f t="shared" ca="1" si="268"/>
        <v>-6.819359913220871E-3</v>
      </c>
    </row>
    <row r="9393" spans="6:7" x14ac:dyDescent="0.35">
      <c r="F9393">
        <v>9390</v>
      </c>
      <c r="G9393">
        <f t="shared" ca="1" si="268"/>
        <v>4.0515091151200333E-3</v>
      </c>
    </row>
    <row r="9394" spans="6:7" x14ac:dyDescent="0.35">
      <c r="F9394">
        <v>9391</v>
      </c>
      <c r="G9394">
        <f t="shared" ca="1" si="268"/>
        <v>-1.4780272362153034E-2</v>
      </c>
    </row>
    <row r="9395" spans="6:7" x14ac:dyDescent="0.35">
      <c r="F9395">
        <v>9392</v>
      </c>
      <c r="G9395">
        <f t="shared" ca="1" si="268"/>
        <v>3.4540474138951942E-2</v>
      </c>
    </row>
    <row r="9396" spans="6:7" x14ac:dyDescent="0.35">
      <c r="F9396">
        <v>9393</v>
      </c>
      <c r="G9396">
        <f t="shared" ca="1" si="268"/>
        <v>-2.5136754318632677E-2</v>
      </c>
    </row>
    <row r="9397" spans="6:7" x14ac:dyDescent="0.35">
      <c r="F9397">
        <v>9394</v>
      </c>
      <c r="G9397">
        <f t="shared" ca="1" si="268"/>
        <v>2.9500090072248564E-2</v>
      </c>
    </row>
    <row r="9398" spans="6:7" x14ac:dyDescent="0.35">
      <c r="F9398">
        <v>9395</v>
      </c>
      <c r="G9398">
        <f t="shared" ca="1" si="268"/>
        <v>3.6868602468363716E-2</v>
      </c>
    </row>
    <row r="9399" spans="6:7" x14ac:dyDescent="0.35">
      <c r="F9399">
        <v>9396</v>
      </c>
      <c r="G9399">
        <f t="shared" ca="1" si="268"/>
        <v>-1.3695772943491667E-2</v>
      </c>
    </row>
    <row r="9400" spans="6:7" x14ac:dyDescent="0.35">
      <c r="F9400">
        <v>9397</v>
      </c>
      <c r="G9400">
        <f t="shared" ca="1" si="268"/>
        <v>4.6491548996684055E-2</v>
      </c>
    </row>
    <row r="9401" spans="6:7" x14ac:dyDescent="0.35">
      <c r="F9401">
        <v>9398</v>
      </c>
      <c r="G9401">
        <f t="shared" ca="1" si="268"/>
        <v>-3.1795581794905946E-3</v>
      </c>
    </row>
    <row r="9402" spans="6:7" x14ac:dyDescent="0.35">
      <c r="F9402">
        <v>9399</v>
      </c>
      <c r="G9402">
        <f t="shared" ca="1" si="268"/>
        <v>1.3758005618762224E-2</v>
      </c>
    </row>
    <row r="9403" spans="6:7" x14ac:dyDescent="0.35">
      <c r="F9403">
        <v>9400</v>
      </c>
      <c r="G9403">
        <f t="shared" ca="1" si="268"/>
        <v>-8.9339420883746603E-3</v>
      </c>
    </row>
    <row r="9404" spans="6:7" x14ac:dyDescent="0.35">
      <c r="F9404">
        <v>9401</v>
      </c>
      <c r="G9404">
        <f t="shared" ca="1" si="268"/>
        <v>8.145830113099153E-3</v>
      </c>
    </row>
    <row r="9405" spans="6:7" x14ac:dyDescent="0.35">
      <c r="F9405">
        <v>9402</v>
      </c>
      <c r="G9405">
        <f t="shared" ca="1" si="268"/>
        <v>8.3247480833819557E-4</v>
      </c>
    </row>
    <row r="9406" spans="6:7" x14ac:dyDescent="0.35">
      <c r="F9406">
        <v>9403</v>
      </c>
      <c r="G9406">
        <f t="shared" ca="1" si="268"/>
        <v>2.212505764245095E-2</v>
      </c>
    </row>
    <row r="9407" spans="6:7" x14ac:dyDescent="0.35">
      <c r="F9407">
        <v>9404</v>
      </c>
      <c r="G9407">
        <f t="shared" ca="1" si="268"/>
        <v>2.847048988951233E-2</v>
      </c>
    </row>
    <row r="9408" spans="6:7" x14ac:dyDescent="0.35">
      <c r="F9408">
        <v>9405</v>
      </c>
      <c r="G9408">
        <f t="shared" ca="1" si="268"/>
        <v>-3.089348056959942E-3</v>
      </c>
    </row>
    <row r="9409" spans="6:7" x14ac:dyDescent="0.35">
      <c r="F9409">
        <v>9406</v>
      </c>
      <c r="G9409">
        <f t="shared" ca="1" si="268"/>
        <v>-1.5316341901164455E-2</v>
      </c>
    </row>
    <row r="9410" spans="6:7" x14ac:dyDescent="0.35">
      <c r="F9410">
        <v>9407</v>
      </c>
      <c r="G9410">
        <f t="shared" ca="1" si="268"/>
        <v>-1.4590260528837617E-2</v>
      </c>
    </row>
    <row r="9411" spans="6:7" x14ac:dyDescent="0.35">
      <c r="F9411">
        <v>9408</v>
      </c>
      <c r="G9411">
        <f t="shared" ca="1" si="268"/>
        <v>3.7064334903184254E-2</v>
      </c>
    </row>
    <row r="9412" spans="6:7" x14ac:dyDescent="0.35">
      <c r="F9412">
        <v>9409</v>
      </c>
      <c r="G9412">
        <f t="shared" ca="1" si="268"/>
        <v>3.5948809305128969E-2</v>
      </c>
    </row>
    <row r="9413" spans="6:7" x14ac:dyDescent="0.35">
      <c r="F9413">
        <v>9410</v>
      </c>
      <c r="G9413">
        <f t="shared" ref="G9413:G9476" ca="1" si="269">_xlfn.NORM.INV(RAND(),M$5,M$6)</f>
        <v>1.0182437184596974E-2</v>
      </c>
    </row>
    <row r="9414" spans="6:7" x14ac:dyDescent="0.35">
      <c r="F9414">
        <v>9411</v>
      </c>
      <c r="G9414">
        <f t="shared" ca="1" si="269"/>
        <v>-2.7140550564275022E-2</v>
      </c>
    </row>
    <row r="9415" spans="6:7" x14ac:dyDescent="0.35">
      <c r="F9415">
        <v>9412</v>
      </c>
      <c r="G9415">
        <f t="shared" ca="1" si="269"/>
        <v>-3.028065305528669E-2</v>
      </c>
    </row>
    <row r="9416" spans="6:7" x14ac:dyDescent="0.35">
      <c r="F9416">
        <v>9413</v>
      </c>
      <c r="G9416">
        <f t="shared" ca="1" si="269"/>
        <v>-8.2290678003695706E-3</v>
      </c>
    </row>
    <row r="9417" spans="6:7" x14ac:dyDescent="0.35">
      <c r="F9417">
        <v>9414</v>
      </c>
      <c r="G9417">
        <f t="shared" ca="1" si="269"/>
        <v>4.2698020065579248E-3</v>
      </c>
    </row>
    <row r="9418" spans="6:7" x14ac:dyDescent="0.35">
      <c r="F9418">
        <v>9415</v>
      </c>
      <c r="G9418">
        <f t="shared" ca="1" si="269"/>
        <v>3.5850328188878129E-2</v>
      </c>
    </row>
    <row r="9419" spans="6:7" x14ac:dyDescent="0.35">
      <c r="F9419">
        <v>9416</v>
      </c>
      <c r="G9419">
        <f t="shared" ca="1" si="269"/>
        <v>-2.1177505730740485E-2</v>
      </c>
    </row>
    <row r="9420" spans="6:7" x14ac:dyDescent="0.35">
      <c r="F9420">
        <v>9417</v>
      </c>
      <c r="G9420">
        <f t="shared" ca="1" si="269"/>
        <v>4.4831106613762292E-3</v>
      </c>
    </row>
    <row r="9421" spans="6:7" x14ac:dyDescent="0.35">
      <c r="F9421">
        <v>9418</v>
      </c>
      <c r="G9421">
        <f t="shared" ca="1" si="269"/>
        <v>9.1071943788358469E-4</v>
      </c>
    </row>
    <row r="9422" spans="6:7" x14ac:dyDescent="0.35">
      <c r="F9422">
        <v>9419</v>
      </c>
      <c r="G9422">
        <f t="shared" ca="1" si="269"/>
        <v>-9.1884511928470337E-3</v>
      </c>
    </row>
    <row r="9423" spans="6:7" x14ac:dyDescent="0.35">
      <c r="F9423">
        <v>9420</v>
      </c>
      <c r="G9423">
        <f t="shared" ca="1" si="269"/>
        <v>-1.7788896764488481E-2</v>
      </c>
    </row>
    <row r="9424" spans="6:7" x14ac:dyDescent="0.35">
      <c r="F9424">
        <v>9421</v>
      </c>
      <c r="G9424">
        <f t="shared" ca="1" si="269"/>
        <v>2.177463080171394E-3</v>
      </c>
    </row>
    <row r="9425" spans="6:7" x14ac:dyDescent="0.35">
      <c r="F9425">
        <v>9422</v>
      </c>
      <c r="G9425">
        <f t="shared" ca="1" si="269"/>
        <v>2.2129924641402159E-2</v>
      </c>
    </row>
    <row r="9426" spans="6:7" x14ac:dyDescent="0.35">
      <c r="F9426">
        <v>9423</v>
      </c>
      <c r="G9426">
        <f t="shared" ca="1" si="269"/>
        <v>3.3400928743723499E-3</v>
      </c>
    </row>
    <row r="9427" spans="6:7" x14ac:dyDescent="0.35">
      <c r="F9427">
        <v>9424</v>
      </c>
      <c r="G9427">
        <f t="shared" ca="1" si="269"/>
        <v>-1.5135191947378245E-3</v>
      </c>
    </row>
    <row r="9428" spans="6:7" x14ac:dyDescent="0.35">
      <c r="F9428">
        <v>9425</v>
      </c>
      <c r="G9428">
        <f t="shared" ca="1" si="269"/>
        <v>1.8442870253160114E-2</v>
      </c>
    </row>
    <row r="9429" spans="6:7" x14ac:dyDescent="0.35">
      <c r="F9429">
        <v>9426</v>
      </c>
      <c r="G9429">
        <f t="shared" ca="1" si="269"/>
        <v>-9.6854551749281359E-4</v>
      </c>
    </row>
    <row r="9430" spans="6:7" x14ac:dyDescent="0.35">
      <c r="F9430">
        <v>9427</v>
      </c>
      <c r="G9430">
        <f t="shared" ca="1" si="269"/>
        <v>1.6004106252950532E-3</v>
      </c>
    </row>
    <row r="9431" spans="6:7" x14ac:dyDescent="0.35">
      <c r="F9431">
        <v>9428</v>
      </c>
      <c r="G9431">
        <f t="shared" ca="1" si="269"/>
        <v>1.3578855155907482E-2</v>
      </c>
    </row>
    <row r="9432" spans="6:7" x14ac:dyDescent="0.35">
      <c r="F9432">
        <v>9429</v>
      </c>
      <c r="G9432">
        <f t="shared" ca="1" si="269"/>
        <v>-1.2286500197680897E-2</v>
      </c>
    </row>
    <row r="9433" spans="6:7" x14ac:dyDescent="0.35">
      <c r="F9433">
        <v>9430</v>
      </c>
      <c r="G9433">
        <f t="shared" ca="1" si="269"/>
        <v>-2.4797152282825016E-2</v>
      </c>
    </row>
    <row r="9434" spans="6:7" x14ac:dyDescent="0.35">
      <c r="F9434">
        <v>9431</v>
      </c>
      <c r="G9434">
        <f t="shared" ca="1" si="269"/>
        <v>-1.6908112297443021E-2</v>
      </c>
    </row>
    <row r="9435" spans="6:7" x14ac:dyDescent="0.35">
      <c r="F9435">
        <v>9432</v>
      </c>
      <c r="G9435">
        <f t="shared" ca="1" si="269"/>
        <v>-2.7387662747232002E-2</v>
      </c>
    </row>
    <row r="9436" spans="6:7" x14ac:dyDescent="0.35">
      <c r="F9436">
        <v>9433</v>
      </c>
      <c r="G9436">
        <f t="shared" ca="1" si="269"/>
        <v>-2.2222150493940093E-3</v>
      </c>
    </row>
    <row r="9437" spans="6:7" x14ac:dyDescent="0.35">
      <c r="F9437">
        <v>9434</v>
      </c>
      <c r="G9437">
        <f t="shared" ca="1" si="269"/>
        <v>-2.531464443307041E-2</v>
      </c>
    </row>
    <row r="9438" spans="6:7" x14ac:dyDescent="0.35">
      <c r="F9438">
        <v>9435</v>
      </c>
      <c r="G9438">
        <f t="shared" ca="1" si="269"/>
        <v>4.3346158116143001E-2</v>
      </c>
    </row>
    <row r="9439" spans="6:7" x14ac:dyDescent="0.35">
      <c r="F9439">
        <v>9436</v>
      </c>
      <c r="G9439">
        <f t="shared" ca="1" si="269"/>
        <v>-3.0051999781520608E-2</v>
      </c>
    </row>
    <row r="9440" spans="6:7" x14ac:dyDescent="0.35">
      <c r="F9440">
        <v>9437</v>
      </c>
      <c r="G9440">
        <f t="shared" ca="1" si="269"/>
        <v>-1.7064533917032654E-3</v>
      </c>
    </row>
    <row r="9441" spans="6:7" x14ac:dyDescent="0.35">
      <c r="F9441">
        <v>9438</v>
      </c>
      <c r="G9441">
        <f t="shared" ca="1" si="269"/>
        <v>6.6565955146461958E-3</v>
      </c>
    </row>
    <row r="9442" spans="6:7" x14ac:dyDescent="0.35">
      <c r="F9442">
        <v>9439</v>
      </c>
      <c r="G9442">
        <f t="shared" ca="1" si="269"/>
        <v>-2.6983803548077921E-2</v>
      </c>
    </row>
    <row r="9443" spans="6:7" x14ac:dyDescent="0.35">
      <c r="F9443">
        <v>9440</v>
      </c>
      <c r="G9443">
        <f t="shared" ca="1" si="269"/>
        <v>2.1524960074025167E-2</v>
      </c>
    </row>
    <row r="9444" spans="6:7" x14ac:dyDescent="0.35">
      <c r="F9444">
        <v>9441</v>
      </c>
      <c r="G9444">
        <f t="shared" ca="1" si="269"/>
        <v>2.5257518116667876E-2</v>
      </c>
    </row>
    <row r="9445" spans="6:7" x14ac:dyDescent="0.35">
      <c r="F9445">
        <v>9442</v>
      </c>
      <c r="G9445">
        <f t="shared" ca="1" si="269"/>
        <v>-3.5672352101338387E-2</v>
      </c>
    </row>
    <row r="9446" spans="6:7" x14ac:dyDescent="0.35">
      <c r="F9446">
        <v>9443</v>
      </c>
      <c r="G9446">
        <f t="shared" ca="1" si="269"/>
        <v>3.071432159306741E-2</v>
      </c>
    </row>
    <row r="9447" spans="6:7" x14ac:dyDescent="0.35">
      <c r="F9447">
        <v>9444</v>
      </c>
      <c r="G9447">
        <f t="shared" ca="1" si="269"/>
        <v>1.0672002329354039E-2</v>
      </c>
    </row>
    <row r="9448" spans="6:7" x14ac:dyDescent="0.35">
      <c r="F9448">
        <v>9445</v>
      </c>
      <c r="G9448">
        <f t="shared" ca="1" si="269"/>
        <v>4.8007971431019477E-3</v>
      </c>
    </row>
    <row r="9449" spans="6:7" x14ac:dyDescent="0.35">
      <c r="F9449">
        <v>9446</v>
      </c>
      <c r="G9449">
        <f t="shared" ca="1" si="269"/>
        <v>-1.2552580529150511E-2</v>
      </c>
    </row>
    <row r="9450" spans="6:7" x14ac:dyDescent="0.35">
      <c r="F9450">
        <v>9447</v>
      </c>
      <c r="G9450">
        <f t="shared" ca="1" si="269"/>
        <v>2.5523481561527422E-2</v>
      </c>
    </row>
    <row r="9451" spans="6:7" x14ac:dyDescent="0.35">
      <c r="F9451">
        <v>9448</v>
      </c>
      <c r="G9451">
        <f t="shared" ca="1" si="269"/>
        <v>-6.3999855290218961E-3</v>
      </c>
    </row>
    <row r="9452" spans="6:7" x14ac:dyDescent="0.35">
      <c r="F9452">
        <v>9449</v>
      </c>
      <c r="G9452">
        <f t="shared" ca="1" si="269"/>
        <v>1.2479781018054206E-2</v>
      </c>
    </row>
    <row r="9453" spans="6:7" x14ac:dyDescent="0.35">
      <c r="F9453">
        <v>9450</v>
      </c>
      <c r="G9453">
        <f t="shared" ca="1" si="269"/>
        <v>-6.7168733849110006E-3</v>
      </c>
    </row>
    <row r="9454" spans="6:7" x14ac:dyDescent="0.35">
      <c r="F9454">
        <v>9451</v>
      </c>
      <c r="G9454">
        <f t="shared" ca="1" si="269"/>
        <v>2.0388029966968712E-2</v>
      </c>
    </row>
    <row r="9455" spans="6:7" x14ac:dyDescent="0.35">
      <c r="F9455">
        <v>9452</v>
      </c>
      <c r="G9455">
        <f t="shared" ca="1" si="269"/>
        <v>-4.1560859529074075E-2</v>
      </c>
    </row>
    <row r="9456" spans="6:7" x14ac:dyDescent="0.35">
      <c r="F9456">
        <v>9453</v>
      </c>
      <c r="G9456">
        <f t="shared" ca="1" si="269"/>
        <v>3.239272207079899E-2</v>
      </c>
    </row>
    <row r="9457" spans="6:7" x14ac:dyDescent="0.35">
      <c r="F9457">
        <v>9454</v>
      </c>
      <c r="G9457">
        <f t="shared" ca="1" si="269"/>
        <v>2.8927067630952208E-2</v>
      </c>
    </row>
    <row r="9458" spans="6:7" x14ac:dyDescent="0.35">
      <c r="F9458">
        <v>9455</v>
      </c>
      <c r="G9458">
        <f t="shared" ca="1" si="269"/>
        <v>5.56239586197241E-2</v>
      </c>
    </row>
    <row r="9459" spans="6:7" x14ac:dyDescent="0.35">
      <c r="F9459">
        <v>9456</v>
      </c>
      <c r="G9459">
        <f t="shared" ca="1" si="269"/>
        <v>1.0077700098819002E-2</v>
      </c>
    </row>
    <row r="9460" spans="6:7" x14ac:dyDescent="0.35">
      <c r="F9460">
        <v>9457</v>
      </c>
      <c r="G9460">
        <f t="shared" ca="1" si="269"/>
        <v>-2.3498434586450852E-2</v>
      </c>
    </row>
    <row r="9461" spans="6:7" x14ac:dyDescent="0.35">
      <c r="F9461">
        <v>9458</v>
      </c>
      <c r="G9461">
        <f t="shared" ca="1" si="269"/>
        <v>1.1609378945280186E-2</v>
      </c>
    </row>
    <row r="9462" spans="6:7" x14ac:dyDescent="0.35">
      <c r="F9462">
        <v>9459</v>
      </c>
      <c r="G9462">
        <f t="shared" ca="1" si="269"/>
        <v>-1.3146306729373232E-2</v>
      </c>
    </row>
    <row r="9463" spans="6:7" x14ac:dyDescent="0.35">
      <c r="F9463">
        <v>9460</v>
      </c>
      <c r="G9463">
        <f t="shared" ca="1" si="269"/>
        <v>-9.3911392374046686E-3</v>
      </c>
    </row>
    <row r="9464" spans="6:7" x14ac:dyDescent="0.35">
      <c r="F9464">
        <v>9461</v>
      </c>
      <c r="G9464">
        <f t="shared" ca="1" si="269"/>
        <v>-1.1820738746780256E-2</v>
      </c>
    </row>
    <row r="9465" spans="6:7" x14ac:dyDescent="0.35">
      <c r="F9465">
        <v>9462</v>
      </c>
      <c r="G9465">
        <f t="shared" ca="1" si="269"/>
        <v>-1.5919148041464989E-2</v>
      </c>
    </row>
    <row r="9466" spans="6:7" x14ac:dyDescent="0.35">
      <c r="F9466">
        <v>9463</v>
      </c>
      <c r="G9466">
        <f t="shared" ca="1" si="269"/>
        <v>3.5205825784352517E-2</v>
      </c>
    </row>
    <row r="9467" spans="6:7" x14ac:dyDescent="0.35">
      <c r="F9467">
        <v>9464</v>
      </c>
      <c r="G9467">
        <f t="shared" ca="1" si="269"/>
        <v>2.135861064708695E-2</v>
      </c>
    </row>
    <row r="9468" spans="6:7" x14ac:dyDescent="0.35">
      <c r="F9468">
        <v>9465</v>
      </c>
      <c r="G9468">
        <f t="shared" ca="1" si="269"/>
        <v>1.6750233377604829E-2</v>
      </c>
    </row>
    <row r="9469" spans="6:7" x14ac:dyDescent="0.35">
      <c r="F9469">
        <v>9466</v>
      </c>
      <c r="G9469">
        <f t="shared" ca="1" si="269"/>
        <v>-2.3562654507483769E-2</v>
      </c>
    </row>
    <row r="9470" spans="6:7" x14ac:dyDescent="0.35">
      <c r="F9470">
        <v>9467</v>
      </c>
      <c r="G9470">
        <f t="shared" ca="1" si="269"/>
        <v>-2.1281989705366672E-2</v>
      </c>
    </row>
    <row r="9471" spans="6:7" x14ac:dyDescent="0.35">
      <c r="F9471">
        <v>9468</v>
      </c>
      <c r="G9471">
        <f t="shared" ca="1" si="269"/>
        <v>-7.8614916955216402E-3</v>
      </c>
    </row>
    <row r="9472" spans="6:7" x14ac:dyDescent="0.35">
      <c r="F9472">
        <v>9469</v>
      </c>
      <c r="G9472">
        <f t="shared" ca="1" si="269"/>
        <v>-6.8505483765137851E-3</v>
      </c>
    </row>
    <row r="9473" spans="6:7" x14ac:dyDescent="0.35">
      <c r="F9473">
        <v>9470</v>
      </c>
      <c r="G9473">
        <f t="shared" ca="1" si="269"/>
        <v>5.6120744312243634E-2</v>
      </c>
    </row>
    <row r="9474" spans="6:7" x14ac:dyDescent="0.35">
      <c r="F9474">
        <v>9471</v>
      </c>
      <c r="G9474">
        <f t="shared" ca="1" si="269"/>
        <v>3.9640208870068333E-2</v>
      </c>
    </row>
    <row r="9475" spans="6:7" x14ac:dyDescent="0.35">
      <c r="F9475">
        <v>9472</v>
      </c>
      <c r="G9475">
        <f t="shared" ca="1" si="269"/>
        <v>2.1291874002396582E-2</v>
      </c>
    </row>
    <row r="9476" spans="6:7" x14ac:dyDescent="0.35">
      <c r="F9476">
        <v>9473</v>
      </c>
      <c r="G9476">
        <f t="shared" ca="1" si="269"/>
        <v>-1.0036705089096943E-2</v>
      </c>
    </row>
    <row r="9477" spans="6:7" x14ac:dyDescent="0.35">
      <c r="F9477">
        <v>9474</v>
      </c>
      <c r="G9477">
        <f t="shared" ref="G9477:G9540" ca="1" si="270">_xlfn.NORM.INV(RAND(),M$5,M$6)</f>
        <v>-8.4897913961731936E-5</v>
      </c>
    </row>
    <row r="9478" spans="6:7" x14ac:dyDescent="0.35">
      <c r="F9478">
        <v>9475</v>
      </c>
      <c r="G9478">
        <f t="shared" ca="1" si="270"/>
        <v>1.3500962969639475E-2</v>
      </c>
    </row>
    <row r="9479" spans="6:7" x14ac:dyDescent="0.35">
      <c r="F9479">
        <v>9476</v>
      </c>
      <c r="G9479">
        <f t="shared" ca="1" si="270"/>
        <v>-1.3721574824068789E-2</v>
      </c>
    </row>
    <row r="9480" spans="6:7" x14ac:dyDescent="0.35">
      <c r="F9480">
        <v>9477</v>
      </c>
      <c r="G9480">
        <f t="shared" ca="1" si="270"/>
        <v>-2.2472657307333357E-2</v>
      </c>
    </row>
    <row r="9481" spans="6:7" x14ac:dyDescent="0.35">
      <c r="F9481">
        <v>9478</v>
      </c>
      <c r="G9481">
        <f t="shared" ca="1" si="270"/>
        <v>5.8481235073719702E-3</v>
      </c>
    </row>
    <row r="9482" spans="6:7" x14ac:dyDescent="0.35">
      <c r="F9482">
        <v>9479</v>
      </c>
      <c r="G9482">
        <f t="shared" ca="1" si="270"/>
        <v>5.3342084527487232E-2</v>
      </c>
    </row>
    <row r="9483" spans="6:7" x14ac:dyDescent="0.35">
      <c r="F9483">
        <v>9480</v>
      </c>
      <c r="G9483">
        <f t="shared" ca="1" si="270"/>
        <v>3.2014956165422317E-4</v>
      </c>
    </row>
    <row r="9484" spans="6:7" x14ac:dyDescent="0.35">
      <c r="F9484">
        <v>9481</v>
      </c>
      <c r="G9484">
        <f t="shared" ca="1" si="270"/>
        <v>-3.2203621733292144E-2</v>
      </c>
    </row>
    <row r="9485" spans="6:7" x14ac:dyDescent="0.35">
      <c r="F9485">
        <v>9482</v>
      </c>
      <c r="G9485">
        <f t="shared" ca="1" si="270"/>
        <v>-1.3982206693996885E-2</v>
      </c>
    </row>
    <row r="9486" spans="6:7" x14ac:dyDescent="0.35">
      <c r="F9486">
        <v>9483</v>
      </c>
      <c r="G9486">
        <f t="shared" ca="1" si="270"/>
        <v>2.878856708529379E-2</v>
      </c>
    </row>
    <row r="9487" spans="6:7" x14ac:dyDescent="0.35">
      <c r="F9487">
        <v>9484</v>
      </c>
      <c r="G9487">
        <f t="shared" ca="1" si="270"/>
        <v>-1.1064492094679218E-2</v>
      </c>
    </row>
    <row r="9488" spans="6:7" x14ac:dyDescent="0.35">
      <c r="F9488">
        <v>9485</v>
      </c>
      <c r="G9488">
        <f t="shared" ca="1" si="270"/>
        <v>2.107312526479967E-2</v>
      </c>
    </row>
    <row r="9489" spans="6:7" x14ac:dyDescent="0.35">
      <c r="F9489">
        <v>9486</v>
      </c>
      <c r="G9489">
        <f t="shared" ca="1" si="270"/>
        <v>-3.3334791174696905E-2</v>
      </c>
    </row>
    <row r="9490" spans="6:7" x14ac:dyDescent="0.35">
      <c r="F9490">
        <v>9487</v>
      </c>
      <c r="G9490">
        <f t="shared" ca="1" si="270"/>
        <v>-2.8911181819932887E-2</v>
      </c>
    </row>
    <row r="9491" spans="6:7" x14ac:dyDescent="0.35">
      <c r="F9491">
        <v>9488</v>
      </c>
      <c r="G9491">
        <f t="shared" ca="1" si="270"/>
        <v>1.6007926364052839E-2</v>
      </c>
    </row>
    <row r="9492" spans="6:7" x14ac:dyDescent="0.35">
      <c r="F9492">
        <v>9489</v>
      </c>
      <c r="G9492">
        <f t="shared" ca="1" si="270"/>
        <v>-4.0653958846638784E-2</v>
      </c>
    </row>
    <row r="9493" spans="6:7" x14ac:dyDescent="0.35">
      <c r="F9493">
        <v>9490</v>
      </c>
      <c r="G9493">
        <f t="shared" ca="1" si="270"/>
        <v>-7.9789531385442529E-3</v>
      </c>
    </row>
    <row r="9494" spans="6:7" x14ac:dyDescent="0.35">
      <c r="F9494">
        <v>9491</v>
      </c>
      <c r="G9494">
        <f t="shared" ca="1" si="270"/>
        <v>-1.8270027069185627E-2</v>
      </c>
    </row>
    <row r="9495" spans="6:7" x14ac:dyDescent="0.35">
      <c r="F9495">
        <v>9492</v>
      </c>
      <c r="G9495">
        <f t="shared" ca="1" si="270"/>
        <v>1.5354001282305841E-2</v>
      </c>
    </row>
    <row r="9496" spans="6:7" x14ac:dyDescent="0.35">
      <c r="F9496">
        <v>9493</v>
      </c>
      <c r="G9496">
        <f t="shared" ca="1" si="270"/>
        <v>1.7092441376223899E-2</v>
      </c>
    </row>
    <row r="9497" spans="6:7" x14ac:dyDescent="0.35">
      <c r="F9497">
        <v>9494</v>
      </c>
      <c r="G9497">
        <f t="shared" ca="1" si="270"/>
        <v>-2.7119227471011444E-2</v>
      </c>
    </row>
    <row r="9498" spans="6:7" x14ac:dyDescent="0.35">
      <c r="F9498">
        <v>9495</v>
      </c>
      <c r="G9498">
        <f t="shared" ca="1" si="270"/>
        <v>-2.2039590769258491E-3</v>
      </c>
    </row>
    <row r="9499" spans="6:7" x14ac:dyDescent="0.35">
      <c r="F9499">
        <v>9496</v>
      </c>
      <c r="G9499">
        <f t="shared" ca="1" si="270"/>
        <v>1.3837478706709768E-3</v>
      </c>
    </row>
    <row r="9500" spans="6:7" x14ac:dyDescent="0.35">
      <c r="F9500">
        <v>9497</v>
      </c>
      <c r="G9500">
        <f t="shared" ca="1" si="270"/>
        <v>2.6393008756004043E-2</v>
      </c>
    </row>
    <row r="9501" spans="6:7" x14ac:dyDescent="0.35">
      <c r="F9501">
        <v>9498</v>
      </c>
      <c r="G9501">
        <f t="shared" ca="1" si="270"/>
        <v>-8.8725412824958091E-3</v>
      </c>
    </row>
    <row r="9502" spans="6:7" x14ac:dyDescent="0.35">
      <c r="F9502">
        <v>9499</v>
      </c>
      <c r="G9502">
        <f t="shared" ca="1" si="270"/>
        <v>-1.8065431387627073E-2</v>
      </c>
    </row>
    <row r="9503" spans="6:7" x14ac:dyDescent="0.35">
      <c r="F9503">
        <v>9500</v>
      </c>
      <c r="G9503">
        <f t="shared" ca="1" si="270"/>
        <v>4.047988131578336E-2</v>
      </c>
    </row>
    <row r="9504" spans="6:7" x14ac:dyDescent="0.35">
      <c r="F9504">
        <v>9501</v>
      </c>
      <c r="G9504">
        <f t="shared" ca="1" si="270"/>
        <v>1.8129319794680573E-2</v>
      </c>
    </row>
    <row r="9505" spans="6:7" x14ac:dyDescent="0.35">
      <c r="F9505">
        <v>9502</v>
      </c>
      <c r="G9505">
        <f t="shared" ca="1" si="270"/>
        <v>2.0340393006556809E-2</v>
      </c>
    </row>
    <row r="9506" spans="6:7" x14ac:dyDescent="0.35">
      <c r="F9506">
        <v>9503</v>
      </c>
      <c r="G9506">
        <f t="shared" ca="1" si="270"/>
        <v>-4.0543563639203759E-3</v>
      </c>
    </row>
    <row r="9507" spans="6:7" x14ac:dyDescent="0.35">
      <c r="F9507">
        <v>9504</v>
      </c>
      <c r="G9507">
        <f t="shared" ca="1" si="270"/>
        <v>-2.4140677990690373E-2</v>
      </c>
    </row>
    <row r="9508" spans="6:7" x14ac:dyDescent="0.35">
      <c r="F9508">
        <v>9505</v>
      </c>
      <c r="G9508">
        <f t="shared" ca="1" si="270"/>
        <v>4.4593306458418636E-3</v>
      </c>
    </row>
    <row r="9509" spans="6:7" x14ac:dyDescent="0.35">
      <c r="F9509">
        <v>9506</v>
      </c>
      <c r="G9509">
        <f t="shared" ca="1" si="270"/>
        <v>-4.1308989813612319E-3</v>
      </c>
    </row>
    <row r="9510" spans="6:7" x14ac:dyDescent="0.35">
      <c r="F9510">
        <v>9507</v>
      </c>
      <c r="G9510">
        <f t="shared" ca="1" si="270"/>
        <v>3.8519968500494876E-2</v>
      </c>
    </row>
    <row r="9511" spans="6:7" x14ac:dyDescent="0.35">
      <c r="F9511">
        <v>9508</v>
      </c>
      <c r="G9511">
        <f t="shared" ca="1" si="270"/>
        <v>-2.3565778915219476E-2</v>
      </c>
    </row>
    <row r="9512" spans="6:7" x14ac:dyDescent="0.35">
      <c r="F9512">
        <v>9509</v>
      </c>
      <c r="G9512">
        <f t="shared" ca="1" si="270"/>
        <v>-9.7837113680082338E-3</v>
      </c>
    </row>
    <row r="9513" spans="6:7" x14ac:dyDescent="0.35">
      <c r="F9513">
        <v>9510</v>
      </c>
      <c r="G9513">
        <f t="shared" ca="1" si="270"/>
        <v>2.3632385676250211E-2</v>
      </c>
    </row>
    <row r="9514" spans="6:7" x14ac:dyDescent="0.35">
      <c r="F9514">
        <v>9511</v>
      </c>
      <c r="G9514">
        <f t="shared" ca="1" si="270"/>
        <v>2.2258172816345824E-2</v>
      </c>
    </row>
    <row r="9515" spans="6:7" x14ac:dyDescent="0.35">
      <c r="F9515">
        <v>9512</v>
      </c>
      <c r="G9515">
        <f t="shared" ca="1" si="270"/>
        <v>1.9622587142253792E-2</v>
      </c>
    </row>
    <row r="9516" spans="6:7" x14ac:dyDescent="0.35">
      <c r="F9516">
        <v>9513</v>
      </c>
      <c r="G9516">
        <f t="shared" ca="1" si="270"/>
        <v>-8.6633130544632147E-4</v>
      </c>
    </row>
    <row r="9517" spans="6:7" x14ac:dyDescent="0.35">
      <c r="F9517">
        <v>9514</v>
      </c>
      <c r="G9517">
        <f t="shared" ca="1" si="270"/>
        <v>-4.2789038194977211E-3</v>
      </c>
    </row>
    <row r="9518" spans="6:7" x14ac:dyDescent="0.35">
      <c r="F9518">
        <v>9515</v>
      </c>
      <c r="G9518">
        <f t="shared" ca="1" si="270"/>
        <v>-3.4024027430059584E-2</v>
      </c>
    </row>
    <row r="9519" spans="6:7" x14ac:dyDescent="0.35">
      <c r="F9519">
        <v>9516</v>
      </c>
      <c r="G9519">
        <f t="shared" ca="1" si="270"/>
        <v>7.1633558850270548E-3</v>
      </c>
    </row>
    <row r="9520" spans="6:7" x14ac:dyDescent="0.35">
      <c r="F9520">
        <v>9517</v>
      </c>
      <c r="G9520">
        <f t="shared" ca="1" si="270"/>
        <v>-3.0050957772609528E-2</v>
      </c>
    </row>
    <row r="9521" spans="6:7" x14ac:dyDescent="0.35">
      <c r="F9521">
        <v>9518</v>
      </c>
      <c r="G9521">
        <f t="shared" ca="1" si="270"/>
        <v>-6.0207312886833677E-3</v>
      </c>
    </row>
    <row r="9522" spans="6:7" x14ac:dyDescent="0.35">
      <c r="F9522">
        <v>9519</v>
      </c>
      <c r="G9522">
        <f t="shared" ca="1" si="270"/>
        <v>3.5923885425050289E-3</v>
      </c>
    </row>
    <row r="9523" spans="6:7" x14ac:dyDescent="0.35">
      <c r="F9523">
        <v>9520</v>
      </c>
      <c r="G9523">
        <f t="shared" ca="1" si="270"/>
        <v>1.5518702768524677E-2</v>
      </c>
    </row>
    <row r="9524" spans="6:7" x14ac:dyDescent="0.35">
      <c r="F9524">
        <v>9521</v>
      </c>
      <c r="G9524">
        <f t="shared" ca="1" si="270"/>
        <v>-3.2406590600295583E-2</v>
      </c>
    </row>
    <row r="9525" spans="6:7" x14ac:dyDescent="0.35">
      <c r="F9525">
        <v>9522</v>
      </c>
      <c r="G9525">
        <f t="shared" ca="1" si="270"/>
        <v>-3.1880494512051389E-3</v>
      </c>
    </row>
    <row r="9526" spans="6:7" x14ac:dyDescent="0.35">
      <c r="F9526">
        <v>9523</v>
      </c>
      <c r="G9526">
        <f t="shared" ca="1" si="270"/>
        <v>-1.1990868862655702E-2</v>
      </c>
    </row>
    <row r="9527" spans="6:7" x14ac:dyDescent="0.35">
      <c r="F9527">
        <v>9524</v>
      </c>
      <c r="G9527">
        <f t="shared" ca="1" si="270"/>
        <v>-6.9998800935523854E-3</v>
      </c>
    </row>
    <row r="9528" spans="6:7" x14ac:dyDescent="0.35">
      <c r="F9528">
        <v>9525</v>
      </c>
      <c r="G9528">
        <f t="shared" ca="1" si="270"/>
        <v>2.3116051171354741E-2</v>
      </c>
    </row>
    <row r="9529" spans="6:7" x14ac:dyDescent="0.35">
      <c r="F9529">
        <v>9526</v>
      </c>
      <c r="G9529">
        <f t="shared" ca="1" si="270"/>
        <v>3.6903137943253665E-2</v>
      </c>
    </row>
    <row r="9530" spans="6:7" x14ac:dyDescent="0.35">
      <c r="F9530">
        <v>9527</v>
      </c>
      <c r="G9530">
        <f t="shared" ca="1" si="270"/>
        <v>-2.1061299724361552E-2</v>
      </c>
    </row>
    <row r="9531" spans="6:7" x14ac:dyDescent="0.35">
      <c r="F9531">
        <v>9528</v>
      </c>
      <c r="G9531">
        <f t="shared" ca="1" si="270"/>
        <v>-1.386712991294105E-3</v>
      </c>
    </row>
    <row r="9532" spans="6:7" x14ac:dyDescent="0.35">
      <c r="F9532">
        <v>9529</v>
      </c>
      <c r="G9532">
        <f t="shared" ca="1" si="270"/>
        <v>1.4679582727298244E-2</v>
      </c>
    </row>
    <row r="9533" spans="6:7" x14ac:dyDescent="0.35">
      <c r="F9533">
        <v>9530</v>
      </c>
      <c r="G9533">
        <f t="shared" ca="1" si="270"/>
        <v>2.1907707080983944E-2</v>
      </c>
    </row>
    <row r="9534" spans="6:7" x14ac:dyDescent="0.35">
      <c r="F9534">
        <v>9531</v>
      </c>
      <c r="G9534">
        <f t="shared" ca="1" si="270"/>
        <v>2.0445578236952837E-3</v>
      </c>
    </row>
    <row r="9535" spans="6:7" x14ac:dyDescent="0.35">
      <c r="F9535">
        <v>9532</v>
      </c>
      <c r="G9535">
        <f t="shared" ca="1" si="270"/>
        <v>-5.8377797516260413E-3</v>
      </c>
    </row>
    <row r="9536" spans="6:7" x14ac:dyDescent="0.35">
      <c r="F9536">
        <v>9533</v>
      </c>
      <c r="G9536">
        <f t="shared" ca="1" si="270"/>
        <v>-1.4935179242322455E-2</v>
      </c>
    </row>
    <row r="9537" spans="6:7" x14ac:dyDescent="0.35">
      <c r="F9537">
        <v>9534</v>
      </c>
      <c r="G9537">
        <f t="shared" ca="1" si="270"/>
        <v>9.6625132681489308E-4</v>
      </c>
    </row>
    <row r="9538" spans="6:7" x14ac:dyDescent="0.35">
      <c r="F9538">
        <v>9535</v>
      </c>
      <c r="G9538">
        <f t="shared" ca="1" si="270"/>
        <v>-1.0132954652839766E-2</v>
      </c>
    </row>
    <row r="9539" spans="6:7" x14ac:dyDescent="0.35">
      <c r="F9539">
        <v>9536</v>
      </c>
      <c r="G9539">
        <f t="shared" ca="1" si="270"/>
        <v>5.8728014041685853E-3</v>
      </c>
    </row>
    <row r="9540" spans="6:7" x14ac:dyDescent="0.35">
      <c r="F9540">
        <v>9537</v>
      </c>
      <c r="G9540">
        <f t="shared" ca="1" si="270"/>
        <v>4.581324948723027E-2</v>
      </c>
    </row>
    <row r="9541" spans="6:7" x14ac:dyDescent="0.35">
      <c r="F9541">
        <v>9538</v>
      </c>
      <c r="G9541">
        <f t="shared" ref="G9541:G9604" ca="1" si="271">_xlfn.NORM.INV(RAND(),M$5,M$6)</f>
        <v>-2.7151248667251975E-2</v>
      </c>
    </row>
    <row r="9542" spans="6:7" x14ac:dyDescent="0.35">
      <c r="F9542">
        <v>9539</v>
      </c>
      <c r="G9542">
        <f t="shared" ca="1" si="271"/>
        <v>-8.9770373364334022E-3</v>
      </c>
    </row>
    <row r="9543" spans="6:7" x14ac:dyDescent="0.35">
      <c r="F9543">
        <v>9540</v>
      </c>
      <c r="G9543">
        <f t="shared" ca="1" si="271"/>
        <v>7.3969057769213108E-3</v>
      </c>
    </row>
    <row r="9544" spans="6:7" x14ac:dyDescent="0.35">
      <c r="F9544">
        <v>9541</v>
      </c>
      <c r="G9544">
        <f t="shared" ca="1" si="271"/>
        <v>-7.1833461755913767E-3</v>
      </c>
    </row>
    <row r="9545" spans="6:7" x14ac:dyDescent="0.35">
      <c r="F9545">
        <v>9542</v>
      </c>
      <c r="G9545">
        <f t="shared" ca="1" si="271"/>
        <v>1.2927025626103423E-2</v>
      </c>
    </row>
    <row r="9546" spans="6:7" x14ac:dyDescent="0.35">
      <c r="F9546">
        <v>9543</v>
      </c>
      <c r="G9546">
        <f t="shared" ca="1" si="271"/>
        <v>-5.0102417676416841E-3</v>
      </c>
    </row>
    <row r="9547" spans="6:7" x14ac:dyDescent="0.35">
      <c r="F9547">
        <v>9544</v>
      </c>
      <c r="G9547">
        <f t="shared" ca="1" si="271"/>
        <v>-1.5455148783047613E-2</v>
      </c>
    </row>
    <row r="9548" spans="6:7" x14ac:dyDescent="0.35">
      <c r="F9548">
        <v>9545</v>
      </c>
      <c r="G9548">
        <f t="shared" ca="1" si="271"/>
        <v>-2.4044034782024409E-2</v>
      </c>
    </row>
    <row r="9549" spans="6:7" x14ac:dyDescent="0.35">
      <c r="F9549">
        <v>9546</v>
      </c>
      <c r="G9549">
        <f t="shared" ca="1" si="271"/>
        <v>6.7357743149361665E-3</v>
      </c>
    </row>
    <row r="9550" spans="6:7" x14ac:dyDescent="0.35">
      <c r="F9550">
        <v>9547</v>
      </c>
      <c r="G9550">
        <f t="shared" ca="1" si="271"/>
        <v>-9.1694837857329309E-3</v>
      </c>
    </row>
    <row r="9551" spans="6:7" x14ac:dyDescent="0.35">
      <c r="F9551">
        <v>9548</v>
      </c>
      <c r="G9551">
        <f t="shared" ca="1" si="271"/>
        <v>2.1768542466454637E-2</v>
      </c>
    </row>
    <row r="9552" spans="6:7" x14ac:dyDescent="0.35">
      <c r="F9552">
        <v>9549</v>
      </c>
      <c r="G9552">
        <f t="shared" ca="1" si="271"/>
        <v>6.3845193621875677E-4</v>
      </c>
    </row>
    <row r="9553" spans="6:7" x14ac:dyDescent="0.35">
      <c r="F9553">
        <v>9550</v>
      </c>
      <c r="G9553">
        <f t="shared" ca="1" si="271"/>
        <v>-1.0743461909668675E-2</v>
      </c>
    </row>
    <row r="9554" spans="6:7" x14ac:dyDescent="0.35">
      <c r="F9554">
        <v>9551</v>
      </c>
      <c r="G9554">
        <f t="shared" ca="1" si="271"/>
        <v>-7.3432376221111359E-3</v>
      </c>
    </row>
    <row r="9555" spans="6:7" x14ac:dyDescent="0.35">
      <c r="F9555">
        <v>9552</v>
      </c>
      <c r="G9555">
        <f t="shared" ca="1" si="271"/>
        <v>-2.3069668826551572E-2</v>
      </c>
    </row>
    <row r="9556" spans="6:7" x14ac:dyDescent="0.35">
      <c r="F9556">
        <v>9553</v>
      </c>
      <c r="G9556">
        <f t="shared" ca="1" si="271"/>
        <v>2.7923862519423123E-2</v>
      </c>
    </row>
    <row r="9557" spans="6:7" x14ac:dyDescent="0.35">
      <c r="F9557">
        <v>9554</v>
      </c>
      <c r="G9557">
        <f t="shared" ca="1" si="271"/>
        <v>-1.356474493000101E-2</v>
      </c>
    </row>
    <row r="9558" spans="6:7" x14ac:dyDescent="0.35">
      <c r="F9558">
        <v>9555</v>
      </c>
      <c r="G9558">
        <f t="shared" ca="1" si="271"/>
        <v>-1.9784622236599613E-2</v>
      </c>
    </row>
    <row r="9559" spans="6:7" x14ac:dyDescent="0.35">
      <c r="F9559">
        <v>9556</v>
      </c>
      <c r="G9559">
        <f t="shared" ca="1" si="271"/>
        <v>-1.3506442736485299E-2</v>
      </c>
    </row>
    <row r="9560" spans="6:7" x14ac:dyDescent="0.35">
      <c r="F9560">
        <v>9557</v>
      </c>
      <c r="G9560">
        <f t="shared" ca="1" si="271"/>
        <v>-1.8225006804096489E-2</v>
      </c>
    </row>
    <row r="9561" spans="6:7" x14ac:dyDescent="0.35">
      <c r="F9561">
        <v>9558</v>
      </c>
      <c r="G9561">
        <f t="shared" ca="1" si="271"/>
        <v>1.2679802889649146E-2</v>
      </c>
    </row>
    <row r="9562" spans="6:7" x14ac:dyDescent="0.35">
      <c r="F9562">
        <v>9559</v>
      </c>
      <c r="G9562">
        <f t="shared" ca="1" si="271"/>
        <v>-7.3122037547661209E-3</v>
      </c>
    </row>
    <row r="9563" spans="6:7" x14ac:dyDescent="0.35">
      <c r="F9563">
        <v>9560</v>
      </c>
      <c r="G9563">
        <f t="shared" ca="1" si="271"/>
        <v>-5.0913754512357315E-3</v>
      </c>
    </row>
    <row r="9564" spans="6:7" x14ac:dyDescent="0.35">
      <c r="F9564">
        <v>9561</v>
      </c>
      <c r="G9564">
        <f t="shared" ca="1" si="271"/>
        <v>-2.2735302196995568E-2</v>
      </c>
    </row>
    <row r="9565" spans="6:7" x14ac:dyDescent="0.35">
      <c r="F9565">
        <v>9562</v>
      </c>
      <c r="G9565">
        <f t="shared" ca="1" si="271"/>
        <v>-1.2014237546504294E-2</v>
      </c>
    </row>
    <row r="9566" spans="6:7" x14ac:dyDescent="0.35">
      <c r="F9566">
        <v>9563</v>
      </c>
      <c r="G9566">
        <f t="shared" ca="1" si="271"/>
        <v>-1.0659757373471853E-3</v>
      </c>
    </row>
    <row r="9567" spans="6:7" x14ac:dyDescent="0.35">
      <c r="F9567">
        <v>9564</v>
      </c>
      <c r="G9567">
        <f t="shared" ca="1" si="271"/>
        <v>-1.4650959255021506E-2</v>
      </c>
    </row>
    <row r="9568" spans="6:7" x14ac:dyDescent="0.35">
      <c r="F9568">
        <v>9565</v>
      </c>
      <c r="G9568">
        <f t="shared" ca="1" si="271"/>
        <v>2.904590955906812E-2</v>
      </c>
    </row>
    <row r="9569" spans="6:7" x14ac:dyDescent="0.35">
      <c r="F9569">
        <v>9566</v>
      </c>
      <c r="G9569">
        <f t="shared" ca="1" si="271"/>
        <v>-3.2741544471029733E-2</v>
      </c>
    </row>
    <row r="9570" spans="6:7" x14ac:dyDescent="0.35">
      <c r="F9570">
        <v>9567</v>
      </c>
      <c r="G9570">
        <f t="shared" ca="1" si="271"/>
        <v>4.1407278296335141E-3</v>
      </c>
    </row>
    <row r="9571" spans="6:7" x14ac:dyDescent="0.35">
      <c r="F9571">
        <v>9568</v>
      </c>
      <c r="G9571">
        <f t="shared" ca="1" si="271"/>
        <v>-2.0483857383913333E-2</v>
      </c>
    </row>
    <row r="9572" spans="6:7" x14ac:dyDescent="0.35">
      <c r="F9572">
        <v>9569</v>
      </c>
      <c r="G9572">
        <f t="shared" ca="1" si="271"/>
        <v>5.4287103144277501E-3</v>
      </c>
    </row>
    <row r="9573" spans="6:7" x14ac:dyDescent="0.35">
      <c r="F9573">
        <v>9570</v>
      </c>
      <c r="G9573">
        <f t="shared" ca="1" si="271"/>
        <v>7.78329600046477E-3</v>
      </c>
    </row>
    <row r="9574" spans="6:7" x14ac:dyDescent="0.35">
      <c r="F9574">
        <v>9571</v>
      </c>
      <c r="G9574">
        <f t="shared" ca="1" si="271"/>
        <v>-1.122577410150614E-3</v>
      </c>
    </row>
    <row r="9575" spans="6:7" x14ac:dyDescent="0.35">
      <c r="F9575">
        <v>9572</v>
      </c>
      <c r="G9575">
        <f t="shared" ca="1" si="271"/>
        <v>-6.9406233300596477E-4</v>
      </c>
    </row>
    <row r="9576" spans="6:7" x14ac:dyDescent="0.35">
      <c r="F9576">
        <v>9573</v>
      </c>
      <c r="G9576">
        <f t="shared" ca="1" si="271"/>
        <v>9.3574787729795578E-3</v>
      </c>
    </row>
    <row r="9577" spans="6:7" x14ac:dyDescent="0.35">
      <c r="F9577">
        <v>9574</v>
      </c>
      <c r="G9577">
        <f t="shared" ca="1" si="271"/>
        <v>2.8056132191871232E-2</v>
      </c>
    </row>
    <row r="9578" spans="6:7" x14ac:dyDescent="0.35">
      <c r="F9578">
        <v>9575</v>
      </c>
      <c r="G9578">
        <f t="shared" ca="1" si="271"/>
        <v>-4.0017606953497389E-2</v>
      </c>
    </row>
    <row r="9579" spans="6:7" x14ac:dyDescent="0.35">
      <c r="F9579">
        <v>9576</v>
      </c>
      <c r="G9579">
        <f t="shared" ca="1" si="271"/>
        <v>-1.1987729696684511E-2</v>
      </c>
    </row>
    <row r="9580" spans="6:7" x14ac:dyDescent="0.35">
      <c r="F9580">
        <v>9577</v>
      </c>
      <c r="G9580">
        <f t="shared" ca="1" si="271"/>
        <v>-2.8027348229258869E-2</v>
      </c>
    </row>
    <row r="9581" spans="6:7" x14ac:dyDescent="0.35">
      <c r="F9581">
        <v>9578</v>
      </c>
      <c r="G9581">
        <f t="shared" ca="1" si="271"/>
        <v>1.6966665248915901E-2</v>
      </c>
    </row>
    <row r="9582" spans="6:7" x14ac:dyDescent="0.35">
      <c r="F9582">
        <v>9579</v>
      </c>
      <c r="G9582">
        <f t="shared" ca="1" si="271"/>
        <v>4.7092194617030618E-3</v>
      </c>
    </row>
    <row r="9583" spans="6:7" x14ac:dyDescent="0.35">
      <c r="F9583">
        <v>9580</v>
      </c>
      <c r="G9583">
        <f t="shared" ca="1" si="271"/>
        <v>6.6287752070107219E-3</v>
      </c>
    </row>
    <row r="9584" spans="6:7" x14ac:dyDescent="0.35">
      <c r="F9584">
        <v>9581</v>
      </c>
      <c r="G9584">
        <f t="shared" ca="1" si="271"/>
        <v>1.6361050048951935E-2</v>
      </c>
    </row>
    <row r="9585" spans="6:7" x14ac:dyDescent="0.35">
      <c r="F9585">
        <v>9582</v>
      </c>
      <c r="G9585">
        <f t="shared" ca="1" si="271"/>
        <v>-2.4598867345172495E-2</v>
      </c>
    </row>
    <row r="9586" spans="6:7" x14ac:dyDescent="0.35">
      <c r="F9586">
        <v>9583</v>
      </c>
      <c r="G9586">
        <f t="shared" ca="1" si="271"/>
        <v>3.3768554979143516E-2</v>
      </c>
    </row>
    <row r="9587" spans="6:7" x14ac:dyDescent="0.35">
      <c r="F9587">
        <v>9584</v>
      </c>
      <c r="G9587">
        <f t="shared" ca="1" si="271"/>
        <v>2.5075324919716577E-4</v>
      </c>
    </row>
    <row r="9588" spans="6:7" x14ac:dyDescent="0.35">
      <c r="F9588">
        <v>9585</v>
      </c>
      <c r="G9588">
        <f t="shared" ca="1" si="271"/>
        <v>1.105557273553426E-2</v>
      </c>
    </row>
    <row r="9589" spans="6:7" x14ac:dyDescent="0.35">
      <c r="F9589">
        <v>9586</v>
      </c>
      <c r="G9589">
        <f t="shared" ca="1" si="271"/>
        <v>5.9120327070770425E-2</v>
      </c>
    </row>
    <row r="9590" spans="6:7" x14ac:dyDescent="0.35">
      <c r="F9590">
        <v>9587</v>
      </c>
      <c r="G9590">
        <f t="shared" ca="1" si="271"/>
        <v>2.4087027708631203E-2</v>
      </c>
    </row>
    <row r="9591" spans="6:7" x14ac:dyDescent="0.35">
      <c r="F9591">
        <v>9588</v>
      </c>
      <c r="G9591">
        <f t="shared" ca="1" si="271"/>
        <v>-2.7210234815652108E-2</v>
      </c>
    </row>
    <row r="9592" spans="6:7" x14ac:dyDescent="0.35">
      <c r="F9592">
        <v>9589</v>
      </c>
      <c r="G9592">
        <f t="shared" ca="1" si="271"/>
        <v>1.6373284300738259E-2</v>
      </c>
    </row>
    <row r="9593" spans="6:7" x14ac:dyDescent="0.35">
      <c r="F9593">
        <v>9590</v>
      </c>
      <c r="G9593">
        <f t="shared" ca="1" si="271"/>
        <v>-2.1573933932107915E-2</v>
      </c>
    </row>
    <row r="9594" spans="6:7" x14ac:dyDescent="0.35">
      <c r="F9594">
        <v>9591</v>
      </c>
      <c r="G9594">
        <f t="shared" ca="1" si="271"/>
        <v>1.1732314044844358E-3</v>
      </c>
    </row>
    <row r="9595" spans="6:7" x14ac:dyDescent="0.35">
      <c r="F9595">
        <v>9592</v>
      </c>
      <c r="G9595">
        <f t="shared" ca="1" si="271"/>
        <v>1.4546316618162893E-2</v>
      </c>
    </row>
    <row r="9596" spans="6:7" x14ac:dyDescent="0.35">
      <c r="F9596">
        <v>9593</v>
      </c>
      <c r="G9596">
        <f t="shared" ca="1" si="271"/>
        <v>1.2307143310938521E-2</v>
      </c>
    </row>
    <row r="9597" spans="6:7" x14ac:dyDescent="0.35">
      <c r="F9597">
        <v>9594</v>
      </c>
      <c r="G9597">
        <f t="shared" ca="1" si="271"/>
        <v>9.6861160968606461E-3</v>
      </c>
    </row>
    <row r="9598" spans="6:7" x14ac:dyDescent="0.35">
      <c r="F9598">
        <v>9595</v>
      </c>
      <c r="G9598">
        <f t="shared" ca="1" si="271"/>
        <v>4.4708461234523364E-2</v>
      </c>
    </row>
    <row r="9599" spans="6:7" x14ac:dyDescent="0.35">
      <c r="F9599">
        <v>9596</v>
      </c>
      <c r="G9599">
        <f t="shared" ca="1" si="271"/>
        <v>-3.3868716057995435E-2</v>
      </c>
    </row>
    <row r="9600" spans="6:7" x14ac:dyDescent="0.35">
      <c r="F9600">
        <v>9597</v>
      </c>
      <c r="G9600">
        <f t="shared" ca="1" si="271"/>
        <v>2.2272919377875892E-2</v>
      </c>
    </row>
    <row r="9601" spans="6:7" x14ac:dyDescent="0.35">
      <c r="F9601">
        <v>9598</v>
      </c>
      <c r="G9601">
        <f t="shared" ca="1" si="271"/>
        <v>-2.0689960872699361E-2</v>
      </c>
    </row>
    <row r="9602" spans="6:7" x14ac:dyDescent="0.35">
      <c r="F9602">
        <v>9599</v>
      </c>
      <c r="G9602">
        <f t="shared" ca="1" si="271"/>
        <v>5.4616661534512799E-3</v>
      </c>
    </row>
    <row r="9603" spans="6:7" x14ac:dyDescent="0.35">
      <c r="F9603">
        <v>9600</v>
      </c>
      <c r="G9603">
        <f t="shared" ca="1" si="271"/>
        <v>-1.198690439691385E-2</v>
      </c>
    </row>
    <row r="9604" spans="6:7" x14ac:dyDescent="0.35">
      <c r="F9604">
        <v>9601</v>
      </c>
      <c r="G9604">
        <f t="shared" ca="1" si="271"/>
        <v>-3.6670285065014264E-3</v>
      </c>
    </row>
    <row r="9605" spans="6:7" x14ac:dyDescent="0.35">
      <c r="F9605">
        <v>9602</v>
      </c>
      <c r="G9605">
        <f t="shared" ref="G9605:G9668" ca="1" si="272">_xlfn.NORM.INV(RAND(),M$5,M$6)</f>
        <v>-1.5932509185226051E-2</v>
      </c>
    </row>
    <row r="9606" spans="6:7" x14ac:dyDescent="0.35">
      <c r="F9606">
        <v>9603</v>
      </c>
      <c r="G9606">
        <f t="shared" ca="1" si="272"/>
        <v>-2.2336620353810725E-2</v>
      </c>
    </row>
    <row r="9607" spans="6:7" x14ac:dyDescent="0.35">
      <c r="F9607">
        <v>9604</v>
      </c>
      <c r="G9607">
        <f t="shared" ca="1" si="272"/>
        <v>3.4822242427862506E-5</v>
      </c>
    </row>
    <row r="9608" spans="6:7" x14ac:dyDescent="0.35">
      <c r="F9608">
        <v>9605</v>
      </c>
      <c r="G9608">
        <f t="shared" ca="1" si="272"/>
        <v>2.2606152647772021E-2</v>
      </c>
    </row>
    <row r="9609" spans="6:7" x14ac:dyDescent="0.35">
      <c r="F9609">
        <v>9606</v>
      </c>
      <c r="G9609">
        <f t="shared" ca="1" si="272"/>
        <v>1.8456194149459006E-2</v>
      </c>
    </row>
    <row r="9610" spans="6:7" x14ac:dyDescent="0.35">
      <c r="F9610">
        <v>9607</v>
      </c>
      <c r="G9610">
        <f t="shared" ca="1" si="272"/>
        <v>-1.3963681266441801E-2</v>
      </c>
    </row>
    <row r="9611" spans="6:7" x14ac:dyDescent="0.35">
      <c r="F9611">
        <v>9608</v>
      </c>
      <c r="G9611">
        <f t="shared" ca="1" si="272"/>
        <v>-4.5441634395524087E-2</v>
      </c>
    </row>
    <row r="9612" spans="6:7" x14ac:dyDescent="0.35">
      <c r="F9612">
        <v>9609</v>
      </c>
      <c r="G9612">
        <f t="shared" ca="1" si="272"/>
        <v>3.6668258189386689E-2</v>
      </c>
    </row>
    <row r="9613" spans="6:7" x14ac:dyDescent="0.35">
      <c r="F9613">
        <v>9610</v>
      </c>
      <c r="G9613">
        <f t="shared" ca="1" si="272"/>
        <v>3.8335671089769083E-2</v>
      </c>
    </row>
    <row r="9614" spans="6:7" x14ac:dyDescent="0.35">
      <c r="F9614">
        <v>9611</v>
      </c>
      <c r="G9614">
        <f t="shared" ca="1" si="272"/>
        <v>-4.3327539299629868E-3</v>
      </c>
    </row>
    <row r="9615" spans="6:7" x14ac:dyDescent="0.35">
      <c r="F9615">
        <v>9612</v>
      </c>
      <c r="G9615">
        <f t="shared" ca="1" si="272"/>
        <v>-1.188400708223129E-2</v>
      </c>
    </row>
    <row r="9616" spans="6:7" x14ac:dyDescent="0.35">
      <c r="F9616">
        <v>9613</v>
      </c>
      <c r="G9616">
        <f t="shared" ca="1" si="272"/>
        <v>4.7396775453199804E-3</v>
      </c>
    </row>
    <row r="9617" spans="6:7" x14ac:dyDescent="0.35">
      <c r="F9617">
        <v>9614</v>
      </c>
      <c r="G9617">
        <f t="shared" ca="1" si="272"/>
        <v>3.6461897582770138E-2</v>
      </c>
    </row>
    <row r="9618" spans="6:7" x14ac:dyDescent="0.35">
      <c r="F9618">
        <v>9615</v>
      </c>
      <c r="G9618">
        <f t="shared" ca="1" si="272"/>
        <v>-1.2432400024484643E-2</v>
      </c>
    </row>
    <row r="9619" spans="6:7" x14ac:dyDescent="0.35">
      <c r="F9619">
        <v>9616</v>
      </c>
      <c r="G9619">
        <f t="shared" ca="1" si="272"/>
        <v>1.7716249928299791E-2</v>
      </c>
    </row>
    <row r="9620" spans="6:7" x14ac:dyDescent="0.35">
      <c r="F9620">
        <v>9617</v>
      </c>
      <c r="G9620">
        <f t="shared" ca="1" si="272"/>
        <v>-4.5778673730838011E-3</v>
      </c>
    </row>
    <row r="9621" spans="6:7" x14ac:dyDescent="0.35">
      <c r="F9621">
        <v>9618</v>
      </c>
      <c r="G9621">
        <f t="shared" ca="1" si="272"/>
        <v>3.0881953727456414E-3</v>
      </c>
    </row>
    <row r="9622" spans="6:7" x14ac:dyDescent="0.35">
      <c r="F9622">
        <v>9619</v>
      </c>
      <c r="G9622">
        <f t="shared" ca="1" si="272"/>
        <v>-2.2528109666290461E-2</v>
      </c>
    </row>
    <row r="9623" spans="6:7" x14ac:dyDescent="0.35">
      <c r="F9623">
        <v>9620</v>
      </c>
      <c r="G9623">
        <f t="shared" ca="1" si="272"/>
        <v>1.0546562420450729E-2</v>
      </c>
    </row>
    <row r="9624" spans="6:7" x14ac:dyDescent="0.35">
      <c r="F9624">
        <v>9621</v>
      </c>
      <c r="G9624">
        <f t="shared" ca="1" si="272"/>
        <v>-3.0500145616726496E-2</v>
      </c>
    </row>
    <row r="9625" spans="6:7" x14ac:dyDescent="0.35">
      <c r="F9625">
        <v>9622</v>
      </c>
      <c r="G9625">
        <f t="shared" ca="1" si="272"/>
        <v>3.5769330658785736E-2</v>
      </c>
    </row>
    <row r="9626" spans="6:7" x14ac:dyDescent="0.35">
      <c r="F9626">
        <v>9623</v>
      </c>
      <c r="G9626">
        <f t="shared" ca="1" si="272"/>
        <v>-8.7338754487776248E-6</v>
      </c>
    </row>
    <row r="9627" spans="6:7" x14ac:dyDescent="0.35">
      <c r="F9627">
        <v>9624</v>
      </c>
      <c r="G9627">
        <f t="shared" ca="1" si="272"/>
        <v>-1.0004814386587737E-2</v>
      </c>
    </row>
    <row r="9628" spans="6:7" x14ac:dyDescent="0.35">
      <c r="F9628">
        <v>9625</v>
      </c>
      <c r="G9628">
        <f t="shared" ca="1" si="272"/>
        <v>6.786323625655899E-3</v>
      </c>
    </row>
    <row r="9629" spans="6:7" x14ac:dyDescent="0.35">
      <c r="F9629">
        <v>9626</v>
      </c>
      <c r="G9629">
        <f t="shared" ca="1" si="272"/>
        <v>-2.6104729221692801E-3</v>
      </c>
    </row>
    <row r="9630" spans="6:7" x14ac:dyDescent="0.35">
      <c r="F9630">
        <v>9627</v>
      </c>
      <c r="G9630">
        <f t="shared" ca="1" si="272"/>
        <v>1.4295543370959375E-3</v>
      </c>
    </row>
    <row r="9631" spans="6:7" x14ac:dyDescent="0.35">
      <c r="F9631">
        <v>9628</v>
      </c>
      <c r="G9631">
        <f t="shared" ca="1" si="272"/>
        <v>7.5818146396624739E-4</v>
      </c>
    </row>
    <row r="9632" spans="6:7" x14ac:dyDescent="0.35">
      <c r="F9632">
        <v>9629</v>
      </c>
      <c r="G9632">
        <f t="shared" ca="1" si="272"/>
        <v>4.1531141387023043E-3</v>
      </c>
    </row>
    <row r="9633" spans="6:7" x14ac:dyDescent="0.35">
      <c r="F9633">
        <v>9630</v>
      </c>
      <c r="G9633">
        <f t="shared" ca="1" si="272"/>
        <v>-2.4021451490932868E-3</v>
      </c>
    </row>
    <row r="9634" spans="6:7" x14ac:dyDescent="0.35">
      <c r="F9634">
        <v>9631</v>
      </c>
      <c r="G9634">
        <f t="shared" ca="1" si="272"/>
        <v>4.6950841936915684E-3</v>
      </c>
    </row>
    <row r="9635" spans="6:7" x14ac:dyDescent="0.35">
      <c r="F9635">
        <v>9632</v>
      </c>
      <c r="G9635">
        <f t="shared" ca="1" si="272"/>
        <v>-1.1506409935031412E-2</v>
      </c>
    </row>
    <row r="9636" spans="6:7" x14ac:dyDescent="0.35">
      <c r="F9636">
        <v>9633</v>
      </c>
      <c r="G9636">
        <f t="shared" ca="1" si="272"/>
        <v>-1.7640569411283665E-2</v>
      </c>
    </row>
    <row r="9637" spans="6:7" x14ac:dyDescent="0.35">
      <c r="F9637">
        <v>9634</v>
      </c>
      <c r="G9637">
        <f t="shared" ca="1" si="272"/>
        <v>-5.9347344224226677E-3</v>
      </c>
    </row>
    <row r="9638" spans="6:7" x14ac:dyDescent="0.35">
      <c r="F9638">
        <v>9635</v>
      </c>
      <c r="G9638">
        <f t="shared" ca="1" si="272"/>
        <v>-1.3112214693148893E-2</v>
      </c>
    </row>
    <row r="9639" spans="6:7" x14ac:dyDescent="0.35">
      <c r="F9639">
        <v>9636</v>
      </c>
      <c r="G9639">
        <f t="shared" ca="1" si="272"/>
        <v>7.9255874993888076E-3</v>
      </c>
    </row>
    <row r="9640" spans="6:7" x14ac:dyDescent="0.35">
      <c r="F9640">
        <v>9637</v>
      </c>
      <c r="G9640">
        <f t="shared" ca="1" si="272"/>
        <v>1.5227405068153675E-2</v>
      </c>
    </row>
    <row r="9641" spans="6:7" x14ac:dyDescent="0.35">
      <c r="F9641">
        <v>9638</v>
      </c>
      <c r="G9641">
        <f t="shared" ca="1" si="272"/>
        <v>1.7123692663225252E-2</v>
      </c>
    </row>
    <row r="9642" spans="6:7" x14ac:dyDescent="0.35">
      <c r="F9642">
        <v>9639</v>
      </c>
      <c r="G9642">
        <f t="shared" ca="1" si="272"/>
        <v>2.7550189826106859E-2</v>
      </c>
    </row>
    <row r="9643" spans="6:7" x14ac:dyDescent="0.35">
      <c r="F9643">
        <v>9640</v>
      </c>
      <c r="G9643">
        <f t="shared" ca="1" si="272"/>
        <v>-3.6348896680266801E-3</v>
      </c>
    </row>
    <row r="9644" spans="6:7" x14ac:dyDescent="0.35">
      <c r="F9644">
        <v>9641</v>
      </c>
      <c r="G9644">
        <f t="shared" ca="1" si="272"/>
        <v>-1.3180350798268662E-2</v>
      </c>
    </row>
    <row r="9645" spans="6:7" x14ac:dyDescent="0.35">
      <c r="F9645">
        <v>9642</v>
      </c>
      <c r="G9645">
        <f t="shared" ca="1" si="272"/>
        <v>1.7292292656666319E-2</v>
      </c>
    </row>
    <row r="9646" spans="6:7" x14ac:dyDescent="0.35">
      <c r="F9646">
        <v>9643</v>
      </c>
      <c r="G9646">
        <f t="shared" ca="1" si="272"/>
        <v>2.3273301330753011E-3</v>
      </c>
    </row>
    <row r="9647" spans="6:7" x14ac:dyDescent="0.35">
      <c r="F9647">
        <v>9644</v>
      </c>
      <c r="G9647">
        <f t="shared" ca="1" si="272"/>
        <v>2.5544887711871408E-2</v>
      </c>
    </row>
    <row r="9648" spans="6:7" x14ac:dyDescent="0.35">
      <c r="F9648">
        <v>9645</v>
      </c>
      <c r="G9648">
        <f t="shared" ca="1" si="272"/>
        <v>4.7002790738535846E-3</v>
      </c>
    </row>
    <row r="9649" spans="6:7" x14ac:dyDescent="0.35">
      <c r="F9649">
        <v>9646</v>
      </c>
      <c r="G9649">
        <f t="shared" ca="1" si="272"/>
        <v>1.807017467072188E-3</v>
      </c>
    </row>
    <row r="9650" spans="6:7" x14ac:dyDescent="0.35">
      <c r="F9650">
        <v>9647</v>
      </c>
      <c r="G9650">
        <f t="shared" ca="1" si="272"/>
        <v>-1.808542679775417E-2</v>
      </c>
    </row>
    <row r="9651" spans="6:7" x14ac:dyDescent="0.35">
      <c r="F9651">
        <v>9648</v>
      </c>
      <c r="G9651">
        <f t="shared" ca="1" si="272"/>
        <v>1.3777324232993514E-2</v>
      </c>
    </row>
    <row r="9652" spans="6:7" x14ac:dyDescent="0.35">
      <c r="F9652">
        <v>9649</v>
      </c>
      <c r="G9652">
        <f t="shared" ca="1" si="272"/>
        <v>1.5731294583656494E-2</v>
      </c>
    </row>
    <row r="9653" spans="6:7" x14ac:dyDescent="0.35">
      <c r="F9653">
        <v>9650</v>
      </c>
      <c r="G9653">
        <f t="shared" ca="1" si="272"/>
        <v>-2.2338923747295996E-2</v>
      </c>
    </row>
    <row r="9654" spans="6:7" x14ac:dyDescent="0.35">
      <c r="F9654">
        <v>9651</v>
      </c>
      <c r="G9654">
        <f t="shared" ca="1" si="272"/>
        <v>1.7405824300007786E-2</v>
      </c>
    </row>
    <row r="9655" spans="6:7" x14ac:dyDescent="0.35">
      <c r="F9655">
        <v>9652</v>
      </c>
      <c r="G9655">
        <f t="shared" ca="1" si="272"/>
        <v>3.0395790240941221E-2</v>
      </c>
    </row>
    <row r="9656" spans="6:7" x14ac:dyDescent="0.35">
      <c r="F9656">
        <v>9653</v>
      </c>
      <c r="G9656">
        <f t="shared" ca="1" si="272"/>
        <v>-4.7235325258272306E-3</v>
      </c>
    </row>
    <row r="9657" spans="6:7" x14ac:dyDescent="0.35">
      <c r="F9657">
        <v>9654</v>
      </c>
      <c r="G9657">
        <f t="shared" ca="1" si="272"/>
        <v>-4.254507696596777E-3</v>
      </c>
    </row>
    <row r="9658" spans="6:7" x14ac:dyDescent="0.35">
      <c r="F9658">
        <v>9655</v>
      </c>
      <c r="G9658">
        <f t="shared" ca="1" si="272"/>
        <v>-3.9353929005043987E-3</v>
      </c>
    </row>
    <row r="9659" spans="6:7" x14ac:dyDescent="0.35">
      <c r="F9659">
        <v>9656</v>
      </c>
      <c r="G9659">
        <f t="shared" ca="1" si="272"/>
        <v>-8.2363294262512952E-3</v>
      </c>
    </row>
    <row r="9660" spans="6:7" x14ac:dyDescent="0.35">
      <c r="F9660">
        <v>9657</v>
      </c>
      <c r="G9660">
        <f t="shared" ca="1" si="272"/>
        <v>-7.040694406643842E-3</v>
      </c>
    </row>
    <row r="9661" spans="6:7" x14ac:dyDescent="0.35">
      <c r="F9661">
        <v>9658</v>
      </c>
      <c r="G9661">
        <f t="shared" ca="1" si="272"/>
        <v>1.5038891381273642E-2</v>
      </c>
    </row>
    <row r="9662" spans="6:7" x14ac:dyDescent="0.35">
      <c r="F9662">
        <v>9659</v>
      </c>
      <c r="G9662">
        <f t="shared" ca="1" si="272"/>
        <v>-1.188023105764353E-2</v>
      </c>
    </row>
    <row r="9663" spans="6:7" x14ac:dyDescent="0.35">
      <c r="F9663">
        <v>9660</v>
      </c>
      <c r="G9663">
        <f t="shared" ca="1" si="272"/>
        <v>3.9782091380438825E-2</v>
      </c>
    </row>
    <row r="9664" spans="6:7" x14ac:dyDescent="0.35">
      <c r="F9664">
        <v>9661</v>
      </c>
      <c r="G9664">
        <f t="shared" ca="1" si="272"/>
        <v>2.2727689071751954E-2</v>
      </c>
    </row>
    <row r="9665" spans="6:7" x14ac:dyDescent="0.35">
      <c r="F9665">
        <v>9662</v>
      </c>
      <c r="G9665">
        <f t="shared" ca="1" si="272"/>
        <v>-2.9588935190893357E-2</v>
      </c>
    </row>
    <row r="9666" spans="6:7" x14ac:dyDescent="0.35">
      <c r="F9666">
        <v>9663</v>
      </c>
      <c r="G9666">
        <f t="shared" ca="1" si="272"/>
        <v>-1.1089868879965914E-3</v>
      </c>
    </row>
    <row r="9667" spans="6:7" x14ac:dyDescent="0.35">
      <c r="F9667">
        <v>9664</v>
      </c>
      <c r="G9667">
        <f t="shared" ca="1" si="272"/>
        <v>-3.2882461133906765E-3</v>
      </c>
    </row>
    <row r="9668" spans="6:7" x14ac:dyDescent="0.35">
      <c r="F9668">
        <v>9665</v>
      </c>
      <c r="G9668">
        <f t="shared" ca="1" si="272"/>
        <v>-2.0832618238221718E-3</v>
      </c>
    </row>
    <row r="9669" spans="6:7" x14ac:dyDescent="0.35">
      <c r="F9669">
        <v>9666</v>
      </c>
      <c r="G9669">
        <f t="shared" ref="G9669:G9732" ca="1" si="273">_xlfn.NORM.INV(RAND(),M$5,M$6)</f>
        <v>-1.3756102091166938E-3</v>
      </c>
    </row>
    <row r="9670" spans="6:7" x14ac:dyDescent="0.35">
      <c r="F9670">
        <v>9667</v>
      </c>
      <c r="G9670">
        <f t="shared" ca="1" si="273"/>
        <v>-3.6704017473589254E-3</v>
      </c>
    </row>
    <row r="9671" spans="6:7" x14ac:dyDescent="0.35">
      <c r="F9671">
        <v>9668</v>
      </c>
      <c r="G9671">
        <f t="shared" ca="1" si="273"/>
        <v>9.2170992850979603E-3</v>
      </c>
    </row>
    <row r="9672" spans="6:7" x14ac:dyDescent="0.35">
      <c r="F9672">
        <v>9669</v>
      </c>
      <c r="G9672">
        <f t="shared" ca="1" si="273"/>
        <v>-1.4527319733970312E-2</v>
      </c>
    </row>
    <row r="9673" spans="6:7" x14ac:dyDescent="0.35">
      <c r="F9673">
        <v>9670</v>
      </c>
      <c r="G9673">
        <f t="shared" ca="1" si="273"/>
        <v>6.3262900937012924E-3</v>
      </c>
    </row>
    <row r="9674" spans="6:7" x14ac:dyDescent="0.35">
      <c r="F9674">
        <v>9671</v>
      </c>
      <c r="G9674">
        <f t="shared" ca="1" si="273"/>
        <v>1.4448391278214928E-3</v>
      </c>
    </row>
    <row r="9675" spans="6:7" x14ac:dyDescent="0.35">
      <c r="F9675">
        <v>9672</v>
      </c>
      <c r="G9675">
        <f t="shared" ca="1" si="273"/>
        <v>-1.9829295339490571E-2</v>
      </c>
    </row>
    <row r="9676" spans="6:7" x14ac:dyDescent="0.35">
      <c r="F9676">
        <v>9673</v>
      </c>
      <c r="G9676">
        <f t="shared" ca="1" si="273"/>
        <v>-1.6666434390746405E-2</v>
      </c>
    </row>
    <row r="9677" spans="6:7" x14ac:dyDescent="0.35">
      <c r="F9677">
        <v>9674</v>
      </c>
      <c r="G9677">
        <f t="shared" ca="1" si="273"/>
        <v>1.1081087299867622E-2</v>
      </c>
    </row>
    <row r="9678" spans="6:7" x14ac:dyDescent="0.35">
      <c r="F9678">
        <v>9675</v>
      </c>
      <c r="G9678">
        <f t="shared" ca="1" si="273"/>
        <v>2.4555905230343497E-2</v>
      </c>
    </row>
    <row r="9679" spans="6:7" x14ac:dyDescent="0.35">
      <c r="F9679">
        <v>9676</v>
      </c>
      <c r="G9679">
        <f t="shared" ca="1" si="273"/>
        <v>1.2349351734851213E-2</v>
      </c>
    </row>
    <row r="9680" spans="6:7" x14ac:dyDescent="0.35">
      <c r="F9680">
        <v>9677</v>
      </c>
      <c r="G9680">
        <f t="shared" ca="1" si="273"/>
        <v>-1.0793763762379961E-2</v>
      </c>
    </row>
    <row r="9681" spans="6:7" x14ac:dyDescent="0.35">
      <c r="F9681">
        <v>9678</v>
      </c>
      <c r="G9681">
        <f t="shared" ca="1" si="273"/>
        <v>-3.5571491147554847E-2</v>
      </c>
    </row>
    <row r="9682" spans="6:7" x14ac:dyDescent="0.35">
      <c r="F9682">
        <v>9679</v>
      </c>
      <c r="G9682">
        <f t="shared" ca="1" si="273"/>
        <v>-1.1969546836153876E-2</v>
      </c>
    </row>
    <row r="9683" spans="6:7" x14ac:dyDescent="0.35">
      <c r="F9683">
        <v>9680</v>
      </c>
      <c r="G9683">
        <f t="shared" ca="1" si="273"/>
        <v>4.5151378454640116E-2</v>
      </c>
    </row>
    <row r="9684" spans="6:7" x14ac:dyDescent="0.35">
      <c r="F9684">
        <v>9681</v>
      </c>
      <c r="G9684">
        <f t="shared" ca="1" si="273"/>
        <v>5.1709905385485268E-4</v>
      </c>
    </row>
    <row r="9685" spans="6:7" x14ac:dyDescent="0.35">
      <c r="F9685">
        <v>9682</v>
      </c>
      <c r="G9685">
        <f t="shared" ca="1" si="273"/>
        <v>-3.8723482783603269E-2</v>
      </c>
    </row>
    <row r="9686" spans="6:7" x14ac:dyDescent="0.35">
      <c r="F9686">
        <v>9683</v>
      </c>
      <c r="G9686">
        <f t="shared" ca="1" si="273"/>
        <v>-1.7133265276102097E-4</v>
      </c>
    </row>
    <row r="9687" spans="6:7" x14ac:dyDescent="0.35">
      <c r="F9687">
        <v>9684</v>
      </c>
      <c r="G9687">
        <f t="shared" ca="1" si="273"/>
        <v>4.3638836178065722E-3</v>
      </c>
    </row>
    <row r="9688" spans="6:7" x14ac:dyDescent="0.35">
      <c r="F9688">
        <v>9685</v>
      </c>
      <c r="G9688">
        <f t="shared" ca="1" si="273"/>
        <v>1.6415691082445703E-2</v>
      </c>
    </row>
    <row r="9689" spans="6:7" x14ac:dyDescent="0.35">
      <c r="F9689">
        <v>9686</v>
      </c>
      <c r="G9689">
        <f t="shared" ca="1" si="273"/>
        <v>1.0820968148305672E-2</v>
      </c>
    </row>
    <row r="9690" spans="6:7" x14ac:dyDescent="0.35">
      <c r="F9690">
        <v>9687</v>
      </c>
      <c r="G9690">
        <f t="shared" ca="1" si="273"/>
        <v>2.917585395064028E-2</v>
      </c>
    </row>
    <row r="9691" spans="6:7" x14ac:dyDescent="0.35">
      <c r="F9691">
        <v>9688</v>
      </c>
      <c r="G9691">
        <f t="shared" ca="1" si="273"/>
        <v>-6.0023832600210797E-2</v>
      </c>
    </row>
    <row r="9692" spans="6:7" x14ac:dyDescent="0.35">
      <c r="F9692">
        <v>9689</v>
      </c>
      <c r="G9692">
        <f t="shared" ca="1" si="273"/>
        <v>3.8423765125323389E-2</v>
      </c>
    </row>
    <row r="9693" spans="6:7" x14ac:dyDescent="0.35">
      <c r="F9693">
        <v>9690</v>
      </c>
      <c r="G9693">
        <f t="shared" ca="1" si="273"/>
        <v>-2.3123681332284415E-2</v>
      </c>
    </row>
    <row r="9694" spans="6:7" x14ac:dyDescent="0.35">
      <c r="F9694">
        <v>9691</v>
      </c>
      <c r="G9694">
        <f t="shared" ca="1" si="273"/>
        <v>3.3834898224261868E-2</v>
      </c>
    </row>
    <row r="9695" spans="6:7" x14ac:dyDescent="0.35">
      <c r="F9695">
        <v>9692</v>
      </c>
      <c r="G9695">
        <f t="shared" ca="1" si="273"/>
        <v>2.9438003351812706E-3</v>
      </c>
    </row>
    <row r="9696" spans="6:7" x14ac:dyDescent="0.35">
      <c r="F9696">
        <v>9693</v>
      </c>
      <c r="G9696">
        <f t="shared" ca="1" si="273"/>
        <v>2.8594072374332549E-2</v>
      </c>
    </row>
    <row r="9697" spans="6:7" x14ac:dyDescent="0.35">
      <c r="F9697">
        <v>9694</v>
      </c>
      <c r="G9697">
        <f t="shared" ca="1" si="273"/>
        <v>-1.9190710963254125E-3</v>
      </c>
    </row>
    <row r="9698" spans="6:7" x14ac:dyDescent="0.35">
      <c r="F9698">
        <v>9695</v>
      </c>
      <c r="G9698">
        <f t="shared" ca="1" si="273"/>
        <v>1.2742721478926782E-2</v>
      </c>
    </row>
    <row r="9699" spans="6:7" x14ac:dyDescent="0.35">
      <c r="F9699">
        <v>9696</v>
      </c>
      <c r="G9699">
        <f t="shared" ca="1" si="273"/>
        <v>1.9122907700342116E-2</v>
      </c>
    </row>
    <row r="9700" spans="6:7" x14ac:dyDescent="0.35">
      <c r="F9700">
        <v>9697</v>
      </c>
      <c r="G9700">
        <f t="shared" ca="1" si="273"/>
        <v>-1.7318143165608074E-3</v>
      </c>
    </row>
    <row r="9701" spans="6:7" x14ac:dyDescent="0.35">
      <c r="F9701">
        <v>9698</v>
      </c>
      <c r="G9701">
        <f t="shared" ca="1" si="273"/>
        <v>1.2400522334362962E-2</v>
      </c>
    </row>
    <row r="9702" spans="6:7" x14ac:dyDescent="0.35">
      <c r="F9702">
        <v>9699</v>
      </c>
      <c r="G9702">
        <f t="shared" ca="1" si="273"/>
        <v>-1.7530768775279267E-2</v>
      </c>
    </row>
    <row r="9703" spans="6:7" x14ac:dyDescent="0.35">
      <c r="F9703">
        <v>9700</v>
      </c>
      <c r="G9703">
        <f t="shared" ca="1" si="273"/>
        <v>1.0645117232548029E-2</v>
      </c>
    </row>
    <row r="9704" spans="6:7" x14ac:dyDescent="0.35">
      <c r="F9704">
        <v>9701</v>
      </c>
      <c r="G9704">
        <f t="shared" ca="1" si="273"/>
        <v>-1.3906502970094789E-2</v>
      </c>
    </row>
    <row r="9705" spans="6:7" x14ac:dyDescent="0.35">
      <c r="F9705">
        <v>9702</v>
      </c>
      <c r="G9705">
        <f t="shared" ca="1" si="273"/>
        <v>-3.0142518057726574E-2</v>
      </c>
    </row>
    <row r="9706" spans="6:7" x14ac:dyDescent="0.35">
      <c r="F9706">
        <v>9703</v>
      </c>
      <c r="G9706">
        <f t="shared" ca="1" si="273"/>
        <v>-1.5454908789007448E-2</v>
      </c>
    </row>
    <row r="9707" spans="6:7" x14ac:dyDescent="0.35">
      <c r="F9707">
        <v>9704</v>
      </c>
      <c r="G9707">
        <f t="shared" ca="1" si="273"/>
        <v>-1.0455700780923553E-2</v>
      </c>
    </row>
    <row r="9708" spans="6:7" x14ac:dyDescent="0.35">
      <c r="F9708">
        <v>9705</v>
      </c>
      <c r="G9708">
        <f t="shared" ca="1" si="273"/>
        <v>-2.1827677695642336E-2</v>
      </c>
    </row>
    <row r="9709" spans="6:7" x14ac:dyDescent="0.35">
      <c r="F9709">
        <v>9706</v>
      </c>
      <c r="G9709">
        <f t="shared" ca="1" si="273"/>
        <v>-8.043331250482854E-3</v>
      </c>
    </row>
    <row r="9710" spans="6:7" x14ac:dyDescent="0.35">
      <c r="F9710">
        <v>9707</v>
      </c>
      <c r="G9710">
        <f t="shared" ca="1" si="273"/>
        <v>1.2028543969666905E-2</v>
      </c>
    </row>
    <row r="9711" spans="6:7" x14ac:dyDescent="0.35">
      <c r="F9711">
        <v>9708</v>
      </c>
      <c r="G9711">
        <f t="shared" ca="1" si="273"/>
        <v>-1.4867130338969898E-2</v>
      </c>
    </row>
    <row r="9712" spans="6:7" x14ac:dyDescent="0.35">
      <c r="F9712">
        <v>9709</v>
      </c>
      <c r="G9712">
        <f t="shared" ca="1" si="273"/>
        <v>1.0656618830995111E-2</v>
      </c>
    </row>
    <row r="9713" spans="6:7" x14ac:dyDescent="0.35">
      <c r="F9713">
        <v>9710</v>
      </c>
      <c r="G9713">
        <f t="shared" ca="1" si="273"/>
        <v>-1.4740699766484773E-2</v>
      </c>
    </row>
    <row r="9714" spans="6:7" x14ac:dyDescent="0.35">
      <c r="F9714">
        <v>9711</v>
      </c>
      <c r="G9714">
        <f t="shared" ca="1" si="273"/>
        <v>3.629831373178339E-2</v>
      </c>
    </row>
    <row r="9715" spans="6:7" x14ac:dyDescent="0.35">
      <c r="F9715">
        <v>9712</v>
      </c>
      <c r="G9715">
        <f t="shared" ca="1" si="273"/>
        <v>-5.0567617612423382E-3</v>
      </c>
    </row>
    <row r="9716" spans="6:7" x14ac:dyDescent="0.35">
      <c r="F9716">
        <v>9713</v>
      </c>
      <c r="G9716">
        <f t="shared" ca="1" si="273"/>
        <v>3.1409706159652918E-2</v>
      </c>
    </row>
    <row r="9717" spans="6:7" x14ac:dyDescent="0.35">
      <c r="F9717">
        <v>9714</v>
      </c>
      <c r="G9717">
        <f t="shared" ca="1" si="273"/>
        <v>-1.9825740669891758E-2</v>
      </c>
    </row>
    <row r="9718" spans="6:7" x14ac:dyDescent="0.35">
      <c r="F9718">
        <v>9715</v>
      </c>
      <c r="G9718">
        <f t="shared" ca="1" si="273"/>
        <v>2.0478078891587401E-3</v>
      </c>
    </row>
    <row r="9719" spans="6:7" x14ac:dyDescent="0.35">
      <c r="F9719">
        <v>9716</v>
      </c>
      <c r="G9719">
        <f t="shared" ca="1" si="273"/>
        <v>-1.0829178300525559E-2</v>
      </c>
    </row>
    <row r="9720" spans="6:7" x14ac:dyDescent="0.35">
      <c r="F9720">
        <v>9717</v>
      </c>
      <c r="G9720">
        <f t="shared" ca="1" si="273"/>
        <v>2.1939877246702804E-2</v>
      </c>
    </row>
    <row r="9721" spans="6:7" x14ac:dyDescent="0.35">
      <c r="F9721">
        <v>9718</v>
      </c>
      <c r="G9721">
        <f t="shared" ca="1" si="273"/>
        <v>1.4989450644028629E-2</v>
      </c>
    </row>
    <row r="9722" spans="6:7" x14ac:dyDescent="0.35">
      <c r="F9722">
        <v>9719</v>
      </c>
      <c r="G9722">
        <f t="shared" ca="1" si="273"/>
        <v>-4.3470544538206528E-2</v>
      </c>
    </row>
    <row r="9723" spans="6:7" x14ac:dyDescent="0.35">
      <c r="F9723">
        <v>9720</v>
      </c>
      <c r="G9723">
        <f t="shared" ca="1" si="273"/>
        <v>-2.4285226923697261E-2</v>
      </c>
    </row>
    <row r="9724" spans="6:7" x14ac:dyDescent="0.35">
      <c r="F9724">
        <v>9721</v>
      </c>
      <c r="G9724">
        <f t="shared" ca="1" si="273"/>
        <v>-2.8314585934922098E-2</v>
      </c>
    </row>
    <row r="9725" spans="6:7" x14ac:dyDescent="0.35">
      <c r="F9725">
        <v>9722</v>
      </c>
      <c r="G9725">
        <f t="shared" ca="1" si="273"/>
        <v>2.4808683633831145E-2</v>
      </c>
    </row>
    <row r="9726" spans="6:7" x14ac:dyDescent="0.35">
      <c r="F9726">
        <v>9723</v>
      </c>
      <c r="G9726">
        <f t="shared" ca="1" si="273"/>
        <v>2.09859292627451E-2</v>
      </c>
    </row>
    <row r="9727" spans="6:7" x14ac:dyDescent="0.35">
      <c r="F9727">
        <v>9724</v>
      </c>
      <c r="G9727">
        <f t="shared" ca="1" si="273"/>
        <v>4.0198783743193309E-3</v>
      </c>
    </row>
    <row r="9728" spans="6:7" x14ac:dyDescent="0.35">
      <c r="F9728">
        <v>9725</v>
      </c>
      <c r="G9728">
        <f t="shared" ca="1" si="273"/>
        <v>-7.5375331926714369E-3</v>
      </c>
    </row>
    <row r="9729" spans="6:7" x14ac:dyDescent="0.35">
      <c r="F9729">
        <v>9726</v>
      </c>
      <c r="G9729">
        <f t="shared" ca="1" si="273"/>
        <v>-2.2600912580698438E-2</v>
      </c>
    </row>
    <row r="9730" spans="6:7" x14ac:dyDescent="0.35">
      <c r="F9730">
        <v>9727</v>
      </c>
      <c r="G9730">
        <f t="shared" ca="1" si="273"/>
        <v>9.7875061670452158E-3</v>
      </c>
    </row>
    <row r="9731" spans="6:7" x14ac:dyDescent="0.35">
      <c r="F9731">
        <v>9728</v>
      </c>
      <c r="G9731">
        <f t="shared" ca="1" si="273"/>
        <v>-7.7245473418025151E-3</v>
      </c>
    </row>
    <row r="9732" spans="6:7" x14ac:dyDescent="0.35">
      <c r="F9732">
        <v>9729</v>
      </c>
      <c r="G9732">
        <f t="shared" ca="1" si="273"/>
        <v>3.5674257627454603E-2</v>
      </c>
    </row>
    <row r="9733" spans="6:7" x14ac:dyDescent="0.35">
      <c r="F9733">
        <v>9730</v>
      </c>
      <c r="G9733">
        <f t="shared" ref="G9733:G9796" ca="1" si="274">_xlfn.NORM.INV(RAND(),M$5,M$6)</f>
        <v>5.4298472571083334E-2</v>
      </c>
    </row>
    <row r="9734" spans="6:7" x14ac:dyDescent="0.35">
      <c r="F9734">
        <v>9731</v>
      </c>
      <c r="G9734">
        <f t="shared" ca="1" si="274"/>
        <v>-2.4473729108889106E-2</v>
      </c>
    </row>
    <row r="9735" spans="6:7" x14ac:dyDescent="0.35">
      <c r="F9735">
        <v>9732</v>
      </c>
      <c r="G9735">
        <f t="shared" ca="1" si="274"/>
        <v>1.8247365568433822E-2</v>
      </c>
    </row>
    <row r="9736" spans="6:7" x14ac:dyDescent="0.35">
      <c r="F9736">
        <v>9733</v>
      </c>
      <c r="G9736">
        <f t="shared" ca="1" si="274"/>
        <v>4.5711882913866053E-3</v>
      </c>
    </row>
    <row r="9737" spans="6:7" x14ac:dyDescent="0.35">
      <c r="F9737">
        <v>9734</v>
      </c>
      <c r="G9737">
        <f t="shared" ca="1" si="274"/>
        <v>-6.1997925249746792E-3</v>
      </c>
    </row>
    <row r="9738" spans="6:7" x14ac:dyDescent="0.35">
      <c r="F9738">
        <v>9735</v>
      </c>
      <c r="G9738">
        <f t="shared" ca="1" si="274"/>
        <v>-4.5935841003920776E-4</v>
      </c>
    </row>
    <row r="9739" spans="6:7" x14ac:dyDescent="0.35">
      <c r="F9739">
        <v>9736</v>
      </c>
      <c r="G9739">
        <f t="shared" ca="1" si="274"/>
        <v>-1.7432717256176039E-2</v>
      </c>
    </row>
    <row r="9740" spans="6:7" x14ac:dyDescent="0.35">
      <c r="F9740">
        <v>9737</v>
      </c>
      <c r="G9740">
        <f t="shared" ca="1" si="274"/>
        <v>-2.5369087295680857E-2</v>
      </c>
    </row>
    <row r="9741" spans="6:7" x14ac:dyDescent="0.35">
      <c r="F9741">
        <v>9738</v>
      </c>
      <c r="G9741">
        <f t="shared" ca="1" si="274"/>
        <v>-5.0152692384690709E-2</v>
      </c>
    </row>
    <row r="9742" spans="6:7" x14ac:dyDescent="0.35">
      <c r="F9742">
        <v>9739</v>
      </c>
      <c r="G9742">
        <f t="shared" ca="1" si="274"/>
        <v>-2.8755437469153624E-2</v>
      </c>
    </row>
    <row r="9743" spans="6:7" x14ac:dyDescent="0.35">
      <c r="F9743">
        <v>9740</v>
      </c>
      <c r="G9743">
        <f t="shared" ca="1" si="274"/>
        <v>4.942453237175304E-3</v>
      </c>
    </row>
    <row r="9744" spans="6:7" x14ac:dyDescent="0.35">
      <c r="F9744">
        <v>9741</v>
      </c>
      <c r="G9744">
        <f t="shared" ca="1" si="274"/>
        <v>1.1627467145014602E-2</v>
      </c>
    </row>
    <row r="9745" spans="6:7" x14ac:dyDescent="0.35">
      <c r="F9745">
        <v>9742</v>
      </c>
      <c r="G9745">
        <f t="shared" ca="1" si="274"/>
        <v>-3.1168063346382374E-3</v>
      </c>
    </row>
    <row r="9746" spans="6:7" x14ac:dyDescent="0.35">
      <c r="F9746">
        <v>9743</v>
      </c>
      <c r="G9746">
        <f t="shared" ca="1" si="274"/>
        <v>2.0128523055920066E-2</v>
      </c>
    </row>
    <row r="9747" spans="6:7" x14ac:dyDescent="0.35">
      <c r="F9747">
        <v>9744</v>
      </c>
      <c r="G9747">
        <f t="shared" ca="1" si="274"/>
        <v>-3.6723548513715745E-2</v>
      </c>
    </row>
    <row r="9748" spans="6:7" x14ac:dyDescent="0.35">
      <c r="F9748">
        <v>9745</v>
      </c>
      <c r="G9748">
        <f t="shared" ca="1" si="274"/>
        <v>2.4944501579437194E-2</v>
      </c>
    </row>
    <row r="9749" spans="6:7" x14ac:dyDescent="0.35">
      <c r="F9749">
        <v>9746</v>
      </c>
      <c r="G9749">
        <f t="shared" ca="1" si="274"/>
        <v>-2.4018865363722528E-2</v>
      </c>
    </row>
    <row r="9750" spans="6:7" x14ac:dyDescent="0.35">
      <c r="F9750">
        <v>9747</v>
      </c>
      <c r="G9750">
        <f t="shared" ca="1" si="274"/>
        <v>3.7757504218673292E-2</v>
      </c>
    </row>
    <row r="9751" spans="6:7" x14ac:dyDescent="0.35">
      <c r="F9751">
        <v>9748</v>
      </c>
      <c r="G9751">
        <f t="shared" ca="1" si="274"/>
        <v>-6.4045264020071947E-3</v>
      </c>
    </row>
    <row r="9752" spans="6:7" x14ac:dyDescent="0.35">
      <c r="F9752">
        <v>9749</v>
      </c>
      <c r="G9752">
        <f t="shared" ca="1" si="274"/>
        <v>-1.3810386421820092E-2</v>
      </c>
    </row>
    <row r="9753" spans="6:7" x14ac:dyDescent="0.35">
      <c r="F9753">
        <v>9750</v>
      </c>
      <c r="G9753">
        <f t="shared" ca="1" si="274"/>
        <v>1.2525978309062917E-3</v>
      </c>
    </row>
    <row r="9754" spans="6:7" x14ac:dyDescent="0.35">
      <c r="F9754">
        <v>9751</v>
      </c>
      <c r="G9754">
        <f t="shared" ca="1" si="274"/>
        <v>3.8703479748698135E-3</v>
      </c>
    </row>
    <row r="9755" spans="6:7" x14ac:dyDescent="0.35">
      <c r="F9755">
        <v>9752</v>
      </c>
      <c r="G9755">
        <f t="shared" ca="1" si="274"/>
        <v>-2.1300899746048457E-2</v>
      </c>
    </row>
    <row r="9756" spans="6:7" x14ac:dyDescent="0.35">
      <c r="F9756">
        <v>9753</v>
      </c>
      <c r="G9756">
        <f t="shared" ca="1" si="274"/>
        <v>1.7574588518829364E-2</v>
      </c>
    </row>
    <row r="9757" spans="6:7" x14ac:dyDescent="0.35">
      <c r="F9757">
        <v>9754</v>
      </c>
      <c r="G9757">
        <f t="shared" ca="1" si="274"/>
        <v>2.8651392617231653E-3</v>
      </c>
    </row>
    <row r="9758" spans="6:7" x14ac:dyDescent="0.35">
      <c r="F9758">
        <v>9755</v>
      </c>
      <c r="G9758">
        <f t="shared" ca="1" si="274"/>
        <v>4.9264937381900464E-2</v>
      </c>
    </row>
    <row r="9759" spans="6:7" x14ac:dyDescent="0.35">
      <c r="F9759">
        <v>9756</v>
      </c>
      <c r="G9759">
        <f t="shared" ca="1" si="274"/>
        <v>-8.4975872911619114E-3</v>
      </c>
    </row>
    <row r="9760" spans="6:7" x14ac:dyDescent="0.35">
      <c r="F9760">
        <v>9757</v>
      </c>
      <c r="G9760">
        <f t="shared" ca="1" si="274"/>
        <v>3.0587333818113273E-2</v>
      </c>
    </row>
    <row r="9761" spans="6:7" x14ac:dyDescent="0.35">
      <c r="F9761">
        <v>9758</v>
      </c>
      <c r="G9761">
        <f t="shared" ca="1" si="274"/>
        <v>-3.9528562921722056E-2</v>
      </c>
    </row>
    <row r="9762" spans="6:7" x14ac:dyDescent="0.35">
      <c r="F9762">
        <v>9759</v>
      </c>
      <c r="G9762">
        <f t="shared" ca="1" si="274"/>
        <v>7.0643812525571876E-3</v>
      </c>
    </row>
    <row r="9763" spans="6:7" x14ac:dyDescent="0.35">
      <c r="F9763">
        <v>9760</v>
      </c>
      <c r="G9763">
        <f t="shared" ca="1" si="274"/>
        <v>4.6912779329245105E-2</v>
      </c>
    </row>
    <row r="9764" spans="6:7" x14ac:dyDescent="0.35">
      <c r="F9764">
        <v>9761</v>
      </c>
      <c r="G9764">
        <f t="shared" ca="1" si="274"/>
        <v>-1.2325580136621014E-2</v>
      </c>
    </row>
    <row r="9765" spans="6:7" x14ac:dyDescent="0.35">
      <c r="F9765">
        <v>9762</v>
      </c>
      <c r="G9765">
        <f t="shared" ca="1" si="274"/>
        <v>-3.8963343781111069E-2</v>
      </c>
    </row>
    <row r="9766" spans="6:7" x14ac:dyDescent="0.35">
      <c r="F9766">
        <v>9763</v>
      </c>
      <c r="G9766">
        <f t="shared" ca="1" si="274"/>
        <v>3.9010507381580399E-2</v>
      </c>
    </row>
    <row r="9767" spans="6:7" x14ac:dyDescent="0.35">
      <c r="F9767">
        <v>9764</v>
      </c>
      <c r="G9767">
        <f t="shared" ca="1" si="274"/>
        <v>9.7486775408401585E-4</v>
      </c>
    </row>
    <row r="9768" spans="6:7" x14ac:dyDescent="0.35">
      <c r="F9768">
        <v>9765</v>
      </c>
      <c r="G9768">
        <f t="shared" ca="1" si="274"/>
        <v>-1.1529073207780124E-2</v>
      </c>
    </row>
    <row r="9769" spans="6:7" x14ac:dyDescent="0.35">
      <c r="F9769">
        <v>9766</v>
      </c>
      <c r="G9769">
        <f t="shared" ca="1" si="274"/>
        <v>1.0660827928157207E-2</v>
      </c>
    </row>
    <row r="9770" spans="6:7" x14ac:dyDescent="0.35">
      <c r="F9770">
        <v>9767</v>
      </c>
      <c r="G9770">
        <f t="shared" ca="1" si="274"/>
        <v>-1.8124760032554879E-2</v>
      </c>
    </row>
    <row r="9771" spans="6:7" x14ac:dyDescent="0.35">
      <c r="F9771">
        <v>9768</v>
      </c>
      <c r="G9771">
        <f t="shared" ca="1" si="274"/>
        <v>-6.1148939445042133E-3</v>
      </c>
    </row>
    <row r="9772" spans="6:7" x14ac:dyDescent="0.35">
      <c r="F9772">
        <v>9769</v>
      </c>
      <c r="G9772">
        <f t="shared" ca="1" si="274"/>
        <v>1.2768465621715632E-2</v>
      </c>
    </row>
    <row r="9773" spans="6:7" x14ac:dyDescent="0.35">
      <c r="F9773">
        <v>9770</v>
      </c>
      <c r="G9773">
        <f t="shared" ca="1" si="274"/>
        <v>-1.7744189109464306E-2</v>
      </c>
    </row>
    <row r="9774" spans="6:7" x14ac:dyDescent="0.35">
      <c r="F9774">
        <v>9771</v>
      </c>
      <c r="G9774">
        <f t="shared" ca="1" si="274"/>
        <v>2.2667326999178548E-4</v>
      </c>
    </row>
    <row r="9775" spans="6:7" x14ac:dyDescent="0.35">
      <c r="F9775">
        <v>9772</v>
      </c>
      <c r="G9775">
        <f t="shared" ca="1" si="274"/>
        <v>2.1327404424480521E-2</v>
      </c>
    </row>
    <row r="9776" spans="6:7" x14ac:dyDescent="0.35">
      <c r="F9776">
        <v>9773</v>
      </c>
      <c r="G9776">
        <f t="shared" ca="1" si="274"/>
        <v>8.8235898101230847E-3</v>
      </c>
    </row>
    <row r="9777" spans="6:7" x14ac:dyDescent="0.35">
      <c r="F9777">
        <v>9774</v>
      </c>
      <c r="G9777">
        <f t="shared" ca="1" si="274"/>
        <v>-6.0973494120963581E-3</v>
      </c>
    </row>
    <row r="9778" spans="6:7" x14ac:dyDescent="0.35">
      <c r="F9778">
        <v>9775</v>
      </c>
      <c r="G9778">
        <f t="shared" ca="1" si="274"/>
        <v>-2.4871858790622509E-2</v>
      </c>
    </row>
    <row r="9779" spans="6:7" x14ac:dyDescent="0.35">
      <c r="F9779">
        <v>9776</v>
      </c>
      <c r="G9779">
        <f t="shared" ca="1" si="274"/>
        <v>7.8480918318107138E-3</v>
      </c>
    </row>
    <row r="9780" spans="6:7" x14ac:dyDescent="0.35">
      <c r="F9780">
        <v>9777</v>
      </c>
      <c r="G9780">
        <f t="shared" ca="1" si="274"/>
        <v>-1.9095801135112816E-2</v>
      </c>
    </row>
    <row r="9781" spans="6:7" x14ac:dyDescent="0.35">
      <c r="F9781">
        <v>9778</v>
      </c>
      <c r="G9781">
        <f t="shared" ca="1" si="274"/>
        <v>-1.8194400490908328E-3</v>
      </c>
    </row>
    <row r="9782" spans="6:7" x14ac:dyDescent="0.35">
      <c r="F9782">
        <v>9779</v>
      </c>
      <c r="G9782">
        <f t="shared" ca="1" si="274"/>
        <v>7.1338284486434936E-2</v>
      </c>
    </row>
    <row r="9783" spans="6:7" x14ac:dyDescent="0.35">
      <c r="F9783">
        <v>9780</v>
      </c>
      <c r="G9783">
        <f t="shared" ca="1" si="274"/>
        <v>3.4540448496727889E-2</v>
      </c>
    </row>
    <row r="9784" spans="6:7" x14ac:dyDescent="0.35">
      <c r="F9784">
        <v>9781</v>
      </c>
      <c r="G9784">
        <f t="shared" ca="1" si="274"/>
        <v>1.7328349009845975E-2</v>
      </c>
    </row>
    <row r="9785" spans="6:7" x14ac:dyDescent="0.35">
      <c r="F9785">
        <v>9782</v>
      </c>
      <c r="G9785">
        <f t="shared" ca="1" si="274"/>
        <v>3.5201615334977822E-2</v>
      </c>
    </row>
    <row r="9786" spans="6:7" x14ac:dyDescent="0.35">
      <c r="F9786">
        <v>9783</v>
      </c>
      <c r="G9786">
        <f t="shared" ca="1" si="274"/>
        <v>9.6012578328669301E-3</v>
      </c>
    </row>
    <row r="9787" spans="6:7" x14ac:dyDescent="0.35">
      <c r="F9787">
        <v>9784</v>
      </c>
      <c r="G9787">
        <f t="shared" ca="1" si="274"/>
        <v>2.167570570644875E-2</v>
      </c>
    </row>
    <row r="9788" spans="6:7" x14ac:dyDescent="0.35">
      <c r="F9788">
        <v>9785</v>
      </c>
      <c r="G9788">
        <f t="shared" ca="1" si="274"/>
        <v>1.3800760104113017E-2</v>
      </c>
    </row>
    <row r="9789" spans="6:7" x14ac:dyDescent="0.35">
      <c r="F9789">
        <v>9786</v>
      </c>
      <c r="G9789">
        <f t="shared" ca="1" si="274"/>
        <v>2.1076499303027633E-2</v>
      </c>
    </row>
    <row r="9790" spans="6:7" x14ac:dyDescent="0.35">
      <c r="F9790">
        <v>9787</v>
      </c>
      <c r="G9790">
        <f t="shared" ca="1" si="274"/>
        <v>-4.9468988880755467E-2</v>
      </c>
    </row>
    <row r="9791" spans="6:7" x14ac:dyDescent="0.35">
      <c r="F9791">
        <v>9788</v>
      </c>
      <c r="G9791">
        <f t="shared" ca="1" si="274"/>
        <v>2.110418258889343E-2</v>
      </c>
    </row>
    <row r="9792" spans="6:7" x14ac:dyDescent="0.35">
      <c r="F9792">
        <v>9789</v>
      </c>
      <c r="G9792">
        <f t="shared" ca="1" si="274"/>
        <v>-3.0230962106475811E-2</v>
      </c>
    </row>
    <row r="9793" spans="6:7" x14ac:dyDescent="0.35">
      <c r="F9793">
        <v>9790</v>
      </c>
      <c r="G9793">
        <f t="shared" ca="1" si="274"/>
        <v>1.7325655187811564E-2</v>
      </c>
    </row>
    <row r="9794" spans="6:7" x14ac:dyDescent="0.35">
      <c r="F9794">
        <v>9791</v>
      </c>
      <c r="G9794">
        <f t="shared" ca="1" si="274"/>
        <v>6.2434371489825608E-3</v>
      </c>
    </row>
    <row r="9795" spans="6:7" x14ac:dyDescent="0.35">
      <c r="F9795">
        <v>9792</v>
      </c>
      <c r="G9795">
        <f t="shared" ca="1" si="274"/>
        <v>2.7547564567162609E-2</v>
      </c>
    </row>
    <row r="9796" spans="6:7" x14ac:dyDescent="0.35">
      <c r="F9796">
        <v>9793</v>
      </c>
      <c r="G9796">
        <f t="shared" ca="1" si="274"/>
        <v>1.3221004829569253E-2</v>
      </c>
    </row>
    <row r="9797" spans="6:7" x14ac:dyDescent="0.35">
      <c r="F9797">
        <v>9794</v>
      </c>
      <c r="G9797">
        <f t="shared" ref="G9797:G9860" ca="1" si="275">_xlfn.NORM.INV(RAND(),M$5,M$6)</f>
        <v>2.1080832086654965E-2</v>
      </c>
    </row>
    <row r="9798" spans="6:7" x14ac:dyDescent="0.35">
      <c r="F9798">
        <v>9795</v>
      </c>
      <c r="G9798">
        <f t="shared" ca="1" si="275"/>
        <v>1.5758768092619196E-2</v>
      </c>
    </row>
    <row r="9799" spans="6:7" x14ac:dyDescent="0.35">
      <c r="F9799">
        <v>9796</v>
      </c>
      <c r="G9799">
        <f t="shared" ca="1" si="275"/>
        <v>1.2341227078478623E-2</v>
      </c>
    </row>
    <row r="9800" spans="6:7" x14ac:dyDescent="0.35">
      <c r="F9800">
        <v>9797</v>
      </c>
      <c r="G9800">
        <f t="shared" ca="1" si="275"/>
        <v>8.4819996114419496E-3</v>
      </c>
    </row>
    <row r="9801" spans="6:7" x14ac:dyDescent="0.35">
      <c r="F9801">
        <v>9798</v>
      </c>
      <c r="G9801">
        <f t="shared" ca="1" si="275"/>
        <v>1.6396918850602099E-2</v>
      </c>
    </row>
    <row r="9802" spans="6:7" x14ac:dyDescent="0.35">
      <c r="F9802">
        <v>9799</v>
      </c>
      <c r="G9802">
        <f t="shared" ca="1" si="275"/>
        <v>-1.3898938243146419E-2</v>
      </c>
    </row>
    <row r="9803" spans="6:7" x14ac:dyDescent="0.35">
      <c r="F9803">
        <v>9800</v>
      </c>
      <c r="G9803">
        <f t="shared" ca="1" si="275"/>
        <v>-2.0684217879110979E-3</v>
      </c>
    </row>
    <row r="9804" spans="6:7" x14ac:dyDescent="0.35">
      <c r="F9804">
        <v>9801</v>
      </c>
      <c r="G9804">
        <f t="shared" ca="1" si="275"/>
        <v>1.6747436040236059E-2</v>
      </c>
    </row>
    <row r="9805" spans="6:7" x14ac:dyDescent="0.35">
      <c r="F9805">
        <v>9802</v>
      </c>
      <c r="G9805">
        <f t="shared" ca="1" si="275"/>
        <v>3.3738328047325329E-2</v>
      </c>
    </row>
    <row r="9806" spans="6:7" x14ac:dyDescent="0.35">
      <c r="F9806">
        <v>9803</v>
      </c>
      <c r="G9806">
        <f t="shared" ca="1" si="275"/>
        <v>3.3274500686823493E-3</v>
      </c>
    </row>
    <row r="9807" spans="6:7" x14ac:dyDescent="0.35">
      <c r="F9807">
        <v>9804</v>
      </c>
      <c r="G9807">
        <f t="shared" ca="1" si="275"/>
        <v>-9.5401270497250199E-3</v>
      </c>
    </row>
    <row r="9808" spans="6:7" x14ac:dyDescent="0.35">
      <c r="F9808">
        <v>9805</v>
      </c>
      <c r="G9808">
        <f t="shared" ca="1" si="275"/>
        <v>2.7843502839199084E-2</v>
      </c>
    </row>
    <row r="9809" spans="6:7" x14ac:dyDescent="0.35">
      <c r="F9809">
        <v>9806</v>
      </c>
      <c r="G9809">
        <f t="shared" ca="1" si="275"/>
        <v>-1.3811184511838831E-2</v>
      </c>
    </row>
    <row r="9810" spans="6:7" x14ac:dyDescent="0.35">
      <c r="F9810">
        <v>9807</v>
      </c>
      <c r="G9810">
        <f t="shared" ca="1" si="275"/>
        <v>-1.1309745928675726E-2</v>
      </c>
    </row>
    <row r="9811" spans="6:7" x14ac:dyDescent="0.35">
      <c r="F9811">
        <v>9808</v>
      </c>
      <c r="G9811">
        <f t="shared" ca="1" si="275"/>
        <v>-4.1522905298547617E-4</v>
      </c>
    </row>
    <row r="9812" spans="6:7" x14ac:dyDescent="0.35">
      <c r="F9812">
        <v>9809</v>
      </c>
      <c r="G9812">
        <f t="shared" ca="1" si="275"/>
        <v>-7.8872655148822923E-3</v>
      </c>
    </row>
    <row r="9813" spans="6:7" x14ac:dyDescent="0.35">
      <c r="F9813">
        <v>9810</v>
      </c>
      <c r="G9813">
        <f t="shared" ca="1" si="275"/>
        <v>-2.2060318609782074E-2</v>
      </c>
    </row>
    <row r="9814" spans="6:7" x14ac:dyDescent="0.35">
      <c r="F9814">
        <v>9811</v>
      </c>
      <c r="G9814">
        <f t="shared" ca="1" si="275"/>
        <v>-1.2815818664645765E-2</v>
      </c>
    </row>
    <row r="9815" spans="6:7" x14ac:dyDescent="0.35">
      <c r="F9815">
        <v>9812</v>
      </c>
      <c r="G9815">
        <f t="shared" ca="1" si="275"/>
        <v>2.8506817623200682E-2</v>
      </c>
    </row>
    <row r="9816" spans="6:7" x14ac:dyDescent="0.35">
      <c r="F9816">
        <v>9813</v>
      </c>
      <c r="G9816">
        <f t="shared" ca="1" si="275"/>
        <v>6.0739890582494965E-3</v>
      </c>
    </row>
    <row r="9817" spans="6:7" x14ac:dyDescent="0.35">
      <c r="F9817">
        <v>9814</v>
      </c>
      <c r="G9817">
        <f t="shared" ca="1" si="275"/>
        <v>-3.9042089439611765E-4</v>
      </c>
    </row>
    <row r="9818" spans="6:7" x14ac:dyDescent="0.35">
      <c r="F9818">
        <v>9815</v>
      </c>
      <c r="G9818">
        <f t="shared" ca="1" si="275"/>
        <v>1.0736037965355066E-3</v>
      </c>
    </row>
    <row r="9819" spans="6:7" x14ac:dyDescent="0.35">
      <c r="F9819">
        <v>9816</v>
      </c>
      <c r="G9819">
        <f t="shared" ca="1" si="275"/>
        <v>4.7166302249363875E-3</v>
      </c>
    </row>
    <row r="9820" spans="6:7" x14ac:dyDescent="0.35">
      <c r="F9820">
        <v>9817</v>
      </c>
      <c r="G9820">
        <f t="shared" ca="1" si="275"/>
        <v>1.6412768962813015E-2</v>
      </c>
    </row>
    <row r="9821" spans="6:7" x14ac:dyDescent="0.35">
      <c r="F9821">
        <v>9818</v>
      </c>
      <c r="G9821">
        <f t="shared" ca="1" si="275"/>
        <v>1.6818057521345805E-3</v>
      </c>
    </row>
    <row r="9822" spans="6:7" x14ac:dyDescent="0.35">
      <c r="F9822">
        <v>9819</v>
      </c>
      <c r="G9822">
        <f t="shared" ca="1" si="275"/>
        <v>4.4160162860517334E-2</v>
      </c>
    </row>
    <row r="9823" spans="6:7" x14ac:dyDescent="0.35">
      <c r="F9823">
        <v>9820</v>
      </c>
      <c r="G9823">
        <f t="shared" ca="1" si="275"/>
        <v>-3.4149144929671665E-2</v>
      </c>
    </row>
    <row r="9824" spans="6:7" x14ac:dyDescent="0.35">
      <c r="F9824">
        <v>9821</v>
      </c>
      <c r="G9824">
        <f t="shared" ca="1" si="275"/>
        <v>1.1096741431259651E-2</v>
      </c>
    </row>
    <row r="9825" spans="6:7" x14ac:dyDescent="0.35">
      <c r="F9825">
        <v>9822</v>
      </c>
      <c r="G9825">
        <f t="shared" ca="1" si="275"/>
        <v>1.8342396565400425E-2</v>
      </c>
    </row>
    <row r="9826" spans="6:7" x14ac:dyDescent="0.35">
      <c r="F9826">
        <v>9823</v>
      </c>
      <c r="G9826">
        <f t="shared" ca="1" si="275"/>
        <v>3.4478860843850948E-2</v>
      </c>
    </row>
    <row r="9827" spans="6:7" x14ac:dyDescent="0.35">
      <c r="F9827">
        <v>9824</v>
      </c>
      <c r="G9827">
        <f t="shared" ca="1" si="275"/>
        <v>-1.1605513195463955E-2</v>
      </c>
    </row>
    <row r="9828" spans="6:7" x14ac:dyDescent="0.35">
      <c r="F9828">
        <v>9825</v>
      </c>
      <c r="G9828">
        <f t="shared" ca="1" si="275"/>
        <v>-7.7949261129250477E-2</v>
      </c>
    </row>
    <row r="9829" spans="6:7" x14ac:dyDescent="0.35">
      <c r="F9829">
        <v>9826</v>
      </c>
      <c r="G9829">
        <f t="shared" ca="1" si="275"/>
        <v>-9.4459173799194961E-4</v>
      </c>
    </row>
    <row r="9830" spans="6:7" x14ac:dyDescent="0.35">
      <c r="F9830">
        <v>9827</v>
      </c>
      <c r="G9830">
        <f t="shared" ca="1" si="275"/>
        <v>-1.3357825596539634E-2</v>
      </c>
    </row>
    <row r="9831" spans="6:7" x14ac:dyDescent="0.35">
      <c r="F9831">
        <v>9828</v>
      </c>
      <c r="G9831">
        <f t="shared" ca="1" si="275"/>
        <v>1.4975436629271133E-2</v>
      </c>
    </row>
    <row r="9832" spans="6:7" x14ac:dyDescent="0.35">
      <c r="F9832">
        <v>9829</v>
      </c>
      <c r="G9832">
        <f t="shared" ca="1" si="275"/>
        <v>-5.3543921476653254E-4</v>
      </c>
    </row>
    <row r="9833" spans="6:7" x14ac:dyDescent="0.35">
      <c r="F9833">
        <v>9830</v>
      </c>
      <c r="G9833">
        <f t="shared" ca="1" si="275"/>
        <v>2.0054233806223828E-2</v>
      </c>
    </row>
    <row r="9834" spans="6:7" x14ac:dyDescent="0.35">
      <c r="F9834">
        <v>9831</v>
      </c>
      <c r="G9834">
        <f t="shared" ca="1" si="275"/>
        <v>-1.4291644574172948E-2</v>
      </c>
    </row>
    <row r="9835" spans="6:7" x14ac:dyDescent="0.35">
      <c r="F9835">
        <v>9832</v>
      </c>
      <c r="G9835">
        <f t="shared" ca="1" si="275"/>
        <v>-3.6579036439407138E-2</v>
      </c>
    </row>
    <row r="9836" spans="6:7" x14ac:dyDescent="0.35">
      <c r="F9836">
        <v>9833</v>
      </c>
      <c r="G9836">
        <f t="shared" ca="1" si="275"/>
        <v>1.8992953724047495E-2</v>
      </c>
    </row>
    <row r="9837" spans="6:7" x14ac:dyDescent="0.35">
      <c r="F9837">
        <v>9834</v>
      </c>
      <c r="G9837">
        <f t="shared" ca="1" si="275"/>
        <v>1.1809449814555843E-2</v>
      </c>
    </row>
    <row r="9838" spans="6:7" x14ac:dyDescent="0.35">
      <c r="F9838">
        <v>9835</v>
      </c>
      <c r="G9838">
        <f t="shared" ca="1" si="275"/>
        <v>2.8671870840728499E-2</v>
      </c>
    </row>
    <row r="9839" spans="6:7" x14ac:dyDescent="0.35">
      <c r="F9839">
        <v>9836</v>
      </c>
      <c r="G9839">
        <f t="shared" ca="1" si="275"/>
        <v>1.6306796945927474E-2</v>
      </c>
    </row>
    <row r="9840" spans="6:7" x14ac:dyDescent="0.35">
      <c r="F9840">
        <v>9837</v>
      </c>
      <c r="G9840">
        <f t="shared" ca="1" si="275"/>
        <v>-8.0973685655493493E-3</v>
      </c>
    </row>
    <row r="9841" spans="6:7" x14ac:dyDescent="0.35">
      <c r="F9841">
        <v>9838</v>
      </c>
      <c r="G9841">
        <f t="shared" ca="1" si="275"/>
        <v>1.3549103739730639E-2</v>
      </c>
    </row>
    <row r="9842" spans="6:7" x14ac:dyDescent="0.35">
      <c r="F9842">
        <v>9839</v>
      </c>
      <c r="G9842">
        <f t="shared" ca="1" si="275"/>
        <v>1.6873016645731324E-2</v>
      </c>
    </row>
    <row r="9843" spans="6:7" x14ac:dyDescent="0.35">
      <c r="F9843">
        <v>9840</v>
      </c>
      <c r="G9843">
        <f t="shared" ca="1" si="275"/>
        <v>1.1079781164872465E-2</v>
      </c>
    </row>
    <row r="9844" spans="6:7" x14ac:dyDescent="0.35">
      <c r="F9844">
        <v>9841</v>
      </c>
      <c r="G9844">
        <f t="shared" ca="1" si="275"/>
        <v>7.1574069889630944E-3</v>
      </c>
    </row>
    <row r="9845" spans="6:7" x14ac:dyDescent="0.35">
      <c r="F9845">
        <v>9842</v>
      </c>
      <c r="G9845">
        <f t="shared" ca="1" si="275"/>
        <v>1.0987900959212316E-2</v>
      </c>
    </row>
    <row r="9846" spans="6:7" x14ac:dyDescent="0.35">
      <c r="F9846">
        <v>9843</v>
      </c>
      <c r="G9846">
        <f t="shared" ca="1" si="275"/>
        <v>8.2201097338514238E-3</v>
      </c>
    </row>
    <row r="9847" spans="6:7" x14ac:dyDescent="0.35">
      <c r="F9847">
        <v>9844</v>
      </c>
      <c r="G9847">
        <f t="shared" ca="1" si="275"/>
        <v>1.8927902500276223E-2</v>
      </c>
    </row>
    <row r="9848" spans="6:7" x14ac:dyDescent="0.35">
      <c r="F9848">
        <v>9845</v>
      </c>
      <c r="G9848">
        <f t="shared" ca="1" si="275"/>
        <v>1.9994060321312342E-2</v>
      </c>
    </row>
    <row r="9849" spans="6:7" x14ac:dyDescent="0.35">
      <c r="F9849">
        <v>9846</v>
      </c>
      <c r="G9849">
        <f t="shared" ca="1" si="275"/>
        <v>1.9059644891400034E-2</v>
      </c>
    </row>
    <row r="9850" spans="6:7" x14ac:dyDescent="0.35">
      <c r="F9850">
        <v>9847</v>
      </c>
      <c r="G9850">
        <f t="shared" ca="1" si="275"/>
        <v>1.9908575666638217E-3</v>
      </c>
    </row>
    <row r="9851" spans="6:7" x14ac:dyDescent="0.35">
      <c r="F9851">
        <v>9848</v>
      </c>
      <c r="G9851">
        <f t="shared" ca="1" si="275"/>
        <v>8.467350845659411E-4</v>
      </c>
    </row>
    <row r="9852" spans="6:7" x14ac:dyDescent="0.35">
      <c r="F9852">
        <v>9849</v>
      </c>
      <c r="G9852">
        <f t="shared" ca="1" si="275"/>
        <v>-1.4617505832383881E-3</v>
      </c>
    </row>
    <row r="9853" spans="6:7" x14ac:dyDescent="0.35">
      <c r="F9853">
        <v>9850</v>
      </c>
      <c r="G9853">
        <f t="shared" ca="1" si="275"/>
        <v>-1.9843490491929221E-3</v>
      </c>
    </row>
    <row r="9854" spans="6:7" x14ac:dyDescent="0.35">
      <c r="F9854">
        <v>9851</v>
      </c>
      <c r="G9854">
        <f t="shared" ca="1" si="275"/>
        <v>-3.7518250400268636E-3</v>
      </c>
    </row>
    <row r="9855" spans="6:7" x14ac:dyDescent="0.35">
      <c r="F9855">
        <v>9852</v>
      </c>
      <c r="G9855">
        <f t="shared" ca="1" si="275"/>
        <v>4.4690237679669259E-2</v>
      </c>
    </row>
    <row r="9856" spans="6:7" x14ac:dyDescent="0.35">
      <c r="F9856">
        <v>9853</v>
      </c>
      <c r="G9856">
        <f t="shared" ca="1" si="275"/>
        <v>1.8080075694403279E-2</v>
      </c>
    </row>
    <row r="9857" spans="6:7" x14ac:dyDescent="0.35">
      <c r="F9857">
        <v>9854</v>
      </c>
      <c r="G9857">
        <f t="shared" ca="1" si="275"/>
        <v>3.3327762260814089E-2</v>
      </c>
    </row>
    <row r="9858" spans="6:7" x14ac:dyDescent="0.35">
      <c r="F9858">
        <v>9855</v>
      </c>
      <c r="G9858">
        <f t="shared" ca="1" si="275"/>
        <v>1.775720686510936E-2</v>
      </c>
    </row>
    <row r="9859" spans="6:7" x14ac:dyDescent="0.35">
      <c r="F9859">
        <v>9856</v>
      </c>
      <c r="G9859">
        <f t="shared" ca="1" si="275"/>
        <v>-1.5565813479042982E-2</v>
      </c>
    </row>
    <row r="9860" spans="6:7" x14ac:dyDescent="0.35">
      <c r="F9860">
        <v>9857</v>
      </c>
      <c r="G9860">
        <f t="shared" ca="1" si="275"/>
        <v>7.3738826981275586E-4</v>
      </c>
    </row>
    <row r="9861" spans="6:7" x14ac:dyDescent="0.35">
      <c r="F9861">
        <v>9858</v>
      </c>
      <c r="G9861">
        <f t="shared" ref="G9861:G9924" ca="1" si="276">_xlfn.NORM.INV(RAND(),M$5,M$6)</f>
        <v>-4.1981503318712428E-2</v>
      </c>
    </row>
    <row r="9862" spans="6:7" x14ac:dyDescent="0.35">
      <c r="F9862">
        <v>9859</v>
      </c>
      <c r="G9862">
        <f t="shared" ca="1" si="276"/>
        <v>-3.6782988533280207E-2</v>
      </c>
    </row>
    <row r="9863" spans="6:7" x14ac:dyDescent="0.35">
      <c r="F9863">
        <v>9860</v>
      </c>
      <c r="G9863">
        <f t="shared" ca="1" si="276"/>
        <v>4.6685041975529458E-3</v>
      </c>
    </row>
    <row r="9864" spans="6:7" x14ac:dyDescent="0.35">
      <c r="F9864">
        <v>9861</v>
      </c>
      <c r="G9864">
        <f t="shared" ca="1" si="276"/>
        <v>6.7154893923052949E-3</v>
      </c>
    </row>
    <row r="9865" spans="6:7" x14ac:dyDescent="0.35">
      <c r="F9865">
        <v>9862</v>
      </c>
      <c r="G9865">
        <f t="shared" ca="1" si="276"/>
        <v>-2.7484935377478245E-2</v>
      </c>
    </row>
    <row r="9866" spans="6:7" x14ac:dyDescent="0.35">
      <c r="F9866">
        <v>9863</v>
      </c>
      <c r="G9866">
        <f t="shared" ca="1" si="276"/>
        <v>4.0316026525959871E-2</v>
      </c>
    </row>
    <row r="9867" spans="6:7" x14ac:dyDescent="0.35">
      <c r="F9867">
        <v>9864</v>
      </c>
      <c r="G9867">
        <f t="shared" ca="1" si="276"/>
        <v>-2.459065803581257E-2</v>
      </c>
    </row>
    <row r="9868" spans="6:7" x14ac:dyDescent="0.35">
      <c r="F9868">
        <v>9865</v>
      </c>
      <c r="G9868">
        <f t="shared" ca="1" si="276"/>
        <v>1.1526277043585123E-2</v>
      </c>
    </row>
    <row r="9869" spans="6:7" x14ac:dyDescent="0.35">
      <c r="F9869">
        <v>9866</v>
      </c>
      <c r="G9869">
        <f t="shared" ca="1" si="276"/>
        <v>-1.3041362432181696E-2</v>
      </c>
    </row>
    <row r="9870" spans="6:7" x14ac:dyDescent="0.35">
      <c r="F9870">
        <v>9867</v>
      </c>
      <c r="G9870">
        <f t="shared" ca="1" si="276"/>
        <v>-3.5290425897973772E-2</v>
      </c>
    </row>
    <row r="9871" spans="6:7" x14ac:dyDescent="0.35">
      <c r="F9871">
        <v>9868</v>
      </c>
      <c r="G9871">
        <f t="shared" ca="1" si="276"/>
        <v>-3.0082086889960651E-2</v>
      </c>
    </row>
    <row r="9872" spans="6:7" x14ac:dyDescent="0.35">
      <c r="F9872">
        <v>9869</v>
      </c>
      <c r="G9872">
        <f t="shared" ca="1" si="276"/>
        <v>-5.5625652313483652E-3</v>
      </c>
    </row>
    <row r="9873" spans="6:7" x14ac:dyDescent="0.35">
      <c r="F9873">
        <v>9870</v>
      </c>
      <c r="G9873">
        <f t="shared" ca="1" si="276"/>
        <v>-2.4365916035887867E-2</v>
      </c>
    </row>
    <row r="9874" spans="6:7" x14ac:dyDescent="0.35">
      <c r="F9874">
        <v>9871</v>
      </c>
      <c r="G9874">
        <f t="shared" ca="1" si="276"/>
        <v>3.1099216475356451E-2</v>
      </c>
    </row>
    <row r="9875" spans="6:7" x14ac:dyDescent="0.35">
      <c r="F9875">
        <v>9872</v>
      </c>
      <c r="G9875">
        <f t="shared" ca="1" si="276"/>
        <v>-2.9475220070006181E-2</v>
      </c>
    </row>
    <row r="9876" spans="6:7" x14ac:dyDescent="0.35">
      <c r="F9876">
        <v>9873</v>
      </c>
      <c r="G9876">
        <f t="shared" ca="1" si="276"/>
        <v>3.7741281396495054E-2</v>
      </c>
    </row>
    <row r="9877" spans="6:7" x14ac:dyDescent="0.35">
      <c r="F9877">
        <v>9874</v>
      </c>
      <c r="G9877">
        <f t="shared" ca="1" si="276"/>
        <v>1.8658843858297045E-3</v>
      </c>
    </row>
    <row r="9878" spans="6:7" x14ac:dyDescent="0.35">
      <c r="F9878">
        <v>9875</v>
      </c>
      <c r="G9878">
        <f t="shared" ca="1" si="276"/>
        <v>4.7181115966253705E-2</v>
      </c>
    </row>
    <row r="9879" spans="6:7" x14ac:dyDescent="0.35">
      <c r="F9879">
        <v>9876</v>
      </c>
      <c r="G9879">
        <f t="shared" ca="1" si="276"/>
        <v>1.6226958764024073E-2</v>
      </c>
    </row>
    <row r="9880" spans="6:7" x14ac:dyDescent="0.35">
      <c r="F9880">
        <v>9877</v>
      </c>
      <c r="G9880">
        <f t="shared" ca="1" si="276"/>
        <v>2.9416010589418368E-2</v>
      </c>
    </row>
    <row r="9881" spans="6:7" x14ac:dyDescent="0.35">
      <c r="F9881">
        <v>9878</v>
      </c>
      <c r="G9881">
        <f t="shared" ca="1" si="276"/>
        <v>-1.9791358318832483E-2</v>
      </c>
    </row>
    <row r="9882" spans="6:7" x14ac:dyDescent="0.35">
      <c r="F9882">
        <v>9879</v>
      </c>
      <c r="G9882">
        <f t="shared" ca="1" si="276"/>
        <v>1.4661494273897636E-2</v>
      </c>
    </row>
    <row r="9883" spans="6:7" x14ac:dyDescent="0.35">
      <c r="F9883">
        <v>9880</v>
      </c>
      <c r="G9883">
        <f t="shared" ca="1" si="276"/>
        <v>1.7780244472600369E-2</v>
      </c>
    </row>
    <row r="9884" spans="6:7" x14ac:dyDescent="0.35">
      <c r="F9884">
        <v>9881</v>
      </c>
      <c r="G9884">
        <f t="shared" ca="1" si="276"/>
        <v>-7.7922030119983426E-3</v>
      </c>
    </row>
    <row r="9885" spans="6:7" x14ac:dyDescent="0.35">
      <c r="F9885">
        <v>9882</v>
      </c>
      <c r="G9885">
        <f t="shared" ca="1" si="276"/>
        <v>1.3588067843964996E-2</v>
      </c>
    </row>
    <row r="9886" spans="6:7" x14ac:dyDescent="0.35">
      <c r="F9886">
        <v>9883</v>
      </c>
      <c r="G9886">
        <f t="shared" ca="1" si="276"/>
        <v>-1.6394332691734188E-3</v>
      </c>
    </row>
    <row r="9887" spans="6:7" x14ac:dyDescent="0.35">
      <c r="F9887">
        <v>9884</v>
      </c>
      <c r="G9887">
        <f t="shared" ca="1" si="276"/>
        <v>1.0504876534781986E-2</v>
      </c>
    </row>
    <row r="9888" spans="6:7" x14ac:dyDescent="0.35">
      <c r="F9888">
        <v>9885</v>
      </c>
      <c r="G9888">
        <f t="shared" ca="1" si="276"/>
        <v>-5.1637007369562941E-2</v>
      </c>
    </row>
    <row r="9889" spans="6:7" x14ac:dyDescent="0.35">
      <c r="F9889">
        <v>9886</v>
      </c>
      <c r="G9889">
        <f t="shared" ca="1" si="276"/>
        <v>2.4429992084957327E-2</v>
      </c>
    </row>
    <row r="9890" spans="6:7" x14ac:dyDescent="0.35">
      <c r="F9890">
        <v>9887</v>
      </c>
      <c r="G9890">
        <f t="shared" ca="1" si="276"/>
        <v>-1.3826114777189139E-4</v>
      </c>
    </row>
    <row r="9891" spans="6:7" x14ac:dyDescent="0.35">
      <c r="F9891">
        <v>9888</v>
      </c>
      <c r="G9891">
        <f t="shared" ca="1" si="276"/>
        <v>1.4647638566982866E-2</v>
      </c>
    </row>
    <row r="9892" spans="6:7" x14ac:dyDescent="0.35">
      <c r="F9892">
        <v>9889</v>
      </c>
      <c r="G9892">
        <f t="shared" ca="1" si="276"/>
        <v>1.8198546983181397E-2</v>
      </c>
    </row>
    <row r="9893" spans="6:7" x14ac:dyDescent="0.35">
      <c r="F9893">
        <v>9890</v>
      </c>
      <c r="G9893">
        <f t="shared" ca="1" si="276"/>
        <v>-5.6107554769471374E-3</v>
      </c>
    </row>
    <row r="9894" spans="6:7" x14ac:dyDescent="0.35">
      <c r="F9894">
        <v>9891</v>
      </c>
      <c r="G9894">
        <f t="shared" ca="1" si="276"/>
        <v>5.2501503920609335E-3</v>
      </c>
    </row>
    <row r="9895" spans="6:7" x14ac:dyDescent="0.35">
      <c r="F9895">
        <v>9892</v>
      </c>
      <c r="G9895">
        <f t="shared" ca="1" si="276"/>
        <v>-3.5574845228550811E-2</v>
      </c>
    </row>
    <row r="9896" spans="6:7" x14ac:dyDescent="0.35">
      <c r="F9896">
        <v>9893</v>
      </c>
      <c r="G9896">
        <f t="shared" ca="1" si="276"/>
        <v>1.7916370245026951E-2</v>
      </c>
    </row>
    <row r="9897" spans="6:7" x14ac:dyDescent="0.35">
      <c r="F9897">
        <v>9894</v>
      </c>
      <c r="G9897">
        <f t="shared" ca="1" si="276"/>
        <v>-1.8986133969453714E-2</v>
      </c>
    </row>
    <row r="9898" spans="6:7" x14ac:dyDescent="0.35">
      <c r="F9898">
        <v>9895</v>
      </c>
      <c r="G9898">
        <f t="shared" ca="1" si="276"/>
        <v>-7.0926630895100408E-3</v>
      </c>
    </row>
    <row r="9899" spans="6:7" x14ac:dyDescent="0.35">
      <c r="F9899">
        <v>9896</v>
      </c>
      <c r="G9899">
        <f t="shared" ca="1" si="276"/>
        <v>3.1546110181293378E-2</v>
      </c>
    </row>
    <row r="9900" spans="6:7" x14ac:dyDescent="0.35">
      <c r="F9900">
        <v>9897</v>
      </c>
      <c r="G9900">
        <f t="shared" ca="1" si="276"/>
        <v>1.3747120701941432E-3</v>
      </c>
    </row>
    <row r="9901" spans="6:7" x14ac:dyDescent="0.35">
      <c r="F9901">
        <v>9898</v>
      </c>
      <c r="G9901">
        <f t="shared" ca="1" si="276"/>
        <v>-4.1853163974624619E-3</v>
      </c>
    </row>
    <row r="9902" spans="6:7" x14ac:dyDescent="0.35">
      <c r="F9902">
        <v>9899</v>
      </c>
      <c r="G9902">
        <f t="shared" ca="1" si="276"/>
        <v>-1.2112754293720604E-3</v>
      </c>
    </row>
    <row r="9903" spans="6:7" x14ac:dyDescent="0.35">
      <c r="F9903">
        <v>9900</v>
      </c>
      <c r="G9903">
        <f t="shared" ca="1" si="276"/>
        <v>2.8061174964381517E-2</v>
      </c>
    </row>
    <row r="9904" spans="6:7" x14ac:dyDescent="0.35">
      <c r="F9904">
        <v>9901</v>
      </c>
      <c r="G9904">
        <f t="shared" ca="1" si="276"/>
        <v>5.8647581677892611E-4</v>
      </c>
    </row>
    <row r="9905" spans="6:7" x14ac:dyDescent="0.35">
      <c r="F9905">
        <v>9902</v>
      </c>
      <c r="G9905">
        <f t="shared" ca="1" si="276"/>
        <v>-1.8857280686729334E-2</v>
      </c>
    </row>
    <row r="9906" spans="6:7" x14ac:dyDescent="0.35">
      <c r="F9906">
        <v>9903</v>
      </c>
      <c r="G9906">
        <f t="shared" ca="1" si="276"/>
        <v>-2.0151281939140533E-2</v>
      </c>
    </row>
    <row r="9907" spans="6:7" x14ac:dyDescent="0.35">
      <c r="F9907">
        <v>9904</v>
      </c>
      <c r="G9907">
        <f t="shared" ca="1" si="276"/>
        <v>2.6733740659166182E-2</v>
      </c>
    </row>
    <row r="9908" spans="6:7" x14ac:dyDescent="0.35">
      <c r="F9908">
        <v>9905</v>
      </c>
      <c r="G9908">
        <f t="shared" ca="1" si="276"/>
        <v>6.0235629075398364E-3</v>
      </c>
    </row>
    <row r="9909" spans="6:7" x14ac:dyDescent="0.35">
      <c r="F9909">
        <v>9906</v>
      </c>
      <c r="G9909">
        <f t="shared" ca="1" si="276"/>
        <v>-1.3576630961467969E-2</v>
      </c>
    </row>
    <row r="9910" spans="6:7" x14ac:dyDescent="0.35">
      <c r="F9910">
        <v>9907</v>
      </c>
      <c r="G9910">
        <f t="shared" ca="1" si="276"/>
        <v>-1.5342315932276968E-2</v>
      </c>
    </row>
    <row r="9911" spans="6:7" x14ac:dyDescent="0.35">
      <c r="F9911">
        <v>9908</v>
      </c>
      <c r="G9911">
        <f t="shared" ca="1" si="276"/>
        <v>6.7082846437441432E-3</v>
      </c>
    </row>
    <row r="9912" spans="6:7" x14ac:dyDescent="0.35">
      <c r="F9912">
        <v>9909</v>
      </c>
      <c r="G9912">
        <f t="shared" ca="1" si="276"/>
        <v>-1.1583869252173707E-2</v>
      </c>
    </row>
    <row r="9913" spans="6:7" x14ac:dyDescent="0.35">
      <c r="F9913">
        <v>9910</v>
      </c>
      <c r="G9913">
        <f t="shared" ca="1" si="276"/>
        <v>-5.8053943999406658E-3</v>
      </c>
    </row>
    <row r="9914" spans="6:7" x14ac:dyDescent="0.35">
      <c r="F9914">
        <v>9911</v>
      </c>
      <c r="G9914">
        <f t="shared" ca="1" si="276"/>
        <v>1.5991039398366155E-2</v>
      </c>
    </row>
    <row r="9915" spans="6:7" x14ac:dyDescent="0.35">
      <c r="F9915">
        <v>9912</v>
      </c>
      <c r="G9915">
        <f t="shared" ca="1" si="276"/>
        <v>-6.485154776902864E-3</v>
      </c>
    </row>
    <row r="9916" spans="6:7" x14ac:dyDescent="0.35">
      <c r="F9916">
        <v>9913</v>
      </c>
      <c r="G9916">
        <f t="shared" ca="1" si="276"/>
        <v>1.6238812424965925E-2</v>
      </c>
    </row>
    <row r="9917" spans="6:7" x14ac:dyDescent="0.35">
      <c r="F9917">
        <v>9914</v>
      </c>
      <c r="G9917">
        <f t="shared" ca="1" si="276"/>
        <v>9.7910040445874287E-4</v>
      </c>
    </row>
    <row r="9918" spans="6:7" x14ac:dyDescent="0.35">
      <c r="F9918">
        <v>9915</v>
      </c>
      <c r="G9918">
        <f t="shared" ca="1" si="276"/>
        <v>-4.091363556362089E-2</v>
      </c>
    </row>
    <row r="9919" spans="6:7" x14ac:dyDescent="0.35">
      <c r="F9919">
        <v>9916</v>
      </c>
      <c r="G9919">
        <f t="shared" ca="1" si="276"/>
        <v>1.5567561456541416E-2</v>
      </c>
    </row>
    <row r="9920" spans="6:7" x14ac:dyDescent="0.35">
      <c r="F9920">
        <v>9917</v>
      </c>
      <c r="G9920">
        <f t="shared" ca="1" si="276"/>
        <v>5.1255025796058387E-3</v>
      </c>
    </row>
    <row r="9921" spans="6:7" x14ac:dyDescent="0.35">
      <c r="F9921">
        <v>9918</v>
      </c>
      <c r="G9921">
        <f t="shared" ca="1" si="276"/>
        <v>1.9942400556243706E-2</v>
      </c>
    </row>
    <row r="9922" spans="6:7" x14ac:dyDescent="0.35">
      <c r="F9922">
        <v>9919</v>
      </c>
      <c r="G9922">
        <f t="shared" ca="1" si="276"/>
        <v>1.2097493223701223E-4</v>
      </c>
    </row>
    <row r="9923" spans="6:7" x14ac:dyDescent="0.35">
      <c r="F9923">
        <v>9920</v>
      </c>
      <c r="G9923">
        <f t="shared" ca="1" si="276"/>
        <v>-1.0124899630920283E-2</v>
      </c>
    </row>
    <row r="9924" spans="6:7" x14ac:dyDescent="0.35">
      <c r="F9924">
        <v>9921</v>
      </c>
      <c r="G9924">
        <f t="shared" ca="1" si="276"/>
        <v>-1.503079967788225E-2</v>
      </c>
    </row>
    <row r="9925" spans="6:7" x14ac:dyDescent="0.35">
      <c r="F9925">
        <v>9922</v>
      </c>
      <c r="G9925">
        <f t="shared" ref="G9925:G9988" ca="1" si="277">_xlfn.NORM.INV(RAND(),M$5,M$6)</f>
        <v>1.0959664306056275E-2</v>
      </c>
    </row>
    <row r="9926" spans="6:7" x14ac:dyDescent="0.35">
      <c r="F9926">
        <v>9923</v>
      </c>
      <c r="G9926">
        <f t="shared" ca="1" si="277"/>
        <v>-3.4153302341623855E-3</v>
      </c>
    </row>
    <row r="9927" spans="6:7" x14ac:dyDescent="0.35">
      <c r="F9927">
        <v>9924</v>
      </c>
      <c r="G9927">
        <f t="shared" ca="1" si="277"/>
        <v>1.3950944019796799E-2</v>
      </c>
    </row>
    <row r="9928" spans="6:7" x14ac:dyDescent="0.35">
      <c r="F9928">
        <v>9925</v>
      </c>
      <c r="G9928">
        <f t="shared" ca="1" si="277"/>
        <v>-3.0156143919872088E-2</v>
      </c>
    </row>
    <row r="9929" spans="6:7" x14ac:dyDescent="0.35">
      <c r="F9929">
        <v>9926</v>
      </c>
      <c r="G9929">
        <f t="shared" ca="1" si="277"/>
        <v>1.8734993381229099E-2</v>
      </c>
    </row>
    <row r="9930" spans="6:7" x14ac:dyDescent="0.35">
      <c r="F9930">
        <v>9927</v>
      </c>
      <c r="G9930">
        <f t="shared" ca="1" si="277"/>
        <v>4.097814518905727E-2</v>
      </c>
    </row>
    <row r="9931" spans="6:7" x14ac:dyDescent="0.35">
      <c r="F9931">
        <v>9928</v>
      </c>
      <c r="G9931">
        <f t="shared" ca="1" si="277"/>
        <v>2.6470623633833457E-2</v>
      </c>
    </row>
    <row r="9932" spans="6:7" x14ac:dyDescent="0.35">
      <c r="F9932">
        <v>9929</v>
      </c>
      <c r="G9932">
        <f t="shared" ca="1" si="277"/>
        <v>-5.9470375848541795E-3</v>
      </c>
    </row>
    <row r="9933" spans="6:7" x14ac:dyDescent="0.35">
      <c r="F9933">
        <v>9930</v>
      </c>
      <c r="G9933">
        <f t="shared" ca="1" si="277"/>
        <v>1.0829283447488409E-2</v>
      </c>
    </row>
    <row r="9934" spans="6:7" x14ac:dyDescent="0.35">
      <c r="F9934">
        <v>9931</v>
      </c>
      <c r="G9934">
        <f t="shared" ca="1" si="277"/>
        <v>1.1416469105944061E-2</v>
      </c>
    </row>
    <row r="9935" spans="6:7" x14ac:dyDescent="0.35">
      <c r="F9935">
        <v>9932</v>
      </c>
      <c r="G9935">
        <f t="shared" ca="1" si="277"/>
        <v>1.6719379648851747E-3</v>
      </c>
    </row>
    <row r="9936" spans="6:7" x14ac:dyDescent="0.35">
      <c r="F9936">
        <v>9933</v>
      </c>
      <c r="G9936">
        <f t="shared" ca="1" si="277"/>
        <v>2.0062523311928607E-2</v>
      </c>
    </row>
    <row r="9937" spans="6:7" x14ac:dyDescent="0.35">
      <c r="F9937">
        <v>9934</v>
      </c>
      <c r="G9937">
        <f t="shared" ca="1" si="277"/>
        <v>-3.01912859802001E-2</v>
      </c>
    </row>
    <row r="9938" spans="6:7" x14ac:dyDescent="0.35">
      <c r="F9938">
        <v>9935</v>
      </c>
      <c r="G9938">
        <f t="shared" ca="1" si="277"/>
        <v>6.2452057282043E-3</v>
      </c>
    </row>
    <row r="9939" spans="6:7" x14ac:dyDescent="0.35">
      <c r="F9939">
        <v>9936</v>
      </c>
      <c r="G9939">
        <f t="shared" ca="1" si="277"/>
        <v>7.5640219509690342E-3</v>
      </c>
    </row>
    <row r="9940" spans="6:7" x14ac:dyDescent="0.35">
      <c r="F9940">
        <v>9937</v>
      </c>
      <c r="G9940">
        <f t="shared" ca="1" si="277"/>
        <v>-1.1227708285537133E-2</v>
      </c>
    </row>
    <row r="9941" spans="6:7" x14ac:dyDescent="0.35">
      <c r="F9941">
        <v>9938</v>
      </c>
      <c r="G9941">
        <f t="shared" ca="1" si="277"/>
        <v>3.0225717773244083E-2</v>
      </c>
    </row>
    <row r="9942" spans="6:7" x14ac:dyDescent="0.35">
      <c r="F9942">
        <v>9939</v>
      </c>
      <c r="G9942">
        <f t="shared" ca="1" si="277"/>
        <v>4.8792678855876369E-2</v>
      </c>
    </row>
    <row r="9943" spans="6:7" x14ac:dyDescent="0.35">
      <c r="F9943">
        <v>9940</v>
      </c>
      <c r="G9943">
        <f t="shared" ca="1" si="277"/>
        <v>-1.1202208568971242E-2</v>
      </c>
    </row>
    <row r="9944" spans="6:7" x14ac:dyDescent="0.35">
      <c r="F9944">
        <v>9941</v>
      </c>
      <c r="G9944">
        <f t="shared" ca="1" si="277"/>
        <v>9.2670101690255384E-6</v>
      </c>
    </row>
    <row r="9945" spans="6:7" x14ac:dyDescent="0.35">
      <c r="F9945">
        <v>9942</v>
      </c>
      <c r="G9945">
        <f t="shared" ca="1" si="277"/>
        <v>1.5794492671370442E-2</v>
      </c>
    </row>
    <row r="9946" spans="6:7" x14ac:dyDescent="0.35">
      <c r="F9946">
        <v>9943</v>
      </c>
      <c r="G9946">
        <f t="shared" ca="1" si="277"/>
        <v>2.9920111918405783E-3</v>
      </c>
    </row>
    <row r="9947" spans="6:7" x14ac:dyDescent="0.35">
      <c r="F9947">
        <v>9944</v>
      </c>
      <c r="G9947">
        <f t="shared" ca="1" si="277"/>
        <v>5.3563870632081434E-3</v>
      </c>
    </row>
    <row r="9948" spans="6:7" x14ac:dyDescent="0.35">
      <c r="F9948">
        <v>9945</v>
      </c>
      <c r="G9948">
        <f t="shared" ca="1" si="277"/>
        <v>-4.2748849915661188E-3</v>
      </c>
    </row>
    <row r="9949" spans="6:7" x14ac:dyDescent="0.35">
      <c r="F9949">
        <v>9946</v>
      </c>
      <c r="G9949">
        <f t="shared" ca="1" si="277"/>
        <v>-1.1995647792134886E-3</v>
      </c>
    </row>
    <row r="9950" spans="6:7" x14ac:dyDescent="0.35">
      <c r="F9950">
        <v>9947</v>
      </c>
      <c r="G9950">
        <f t="shared" ca="1" si="277"/>
        <v>5.4812133922196226E-3</v>
      </c>
    </row>
    <row r="9951" spans="6:7" x14ac:dyDescent="0.35">
      <c r="F9951">
        <v>9948</v>
      </c>
      <c r="G9951">
        <f t="shared" ca="1" si="277"/>
        <v>-2.0638666610866127E-3</v>
      </c>
    </row>
    <row r="9952" spans="6:7" x14ac:dyDescent="0.35">
      <c r="F9952">
        <v>9949</v>
      </c>
      <c r="G9952">
        <f t="shared" ca="1" si="277"/>
        <v>1.0380494655863059E-2</v>
      </c>
    </row>
    <row r="9953" spans="6:7" x14ac:dyDescent="0.35">
      <c r="F9953">
        <v>9950</v>
      </c>
      <c r="G9953">
        <f t="shared" ca="1" si="277"/>
        <v>-1.5076506688230495E-2</v>
      </c>
    </row>
    <row r="9954" spans="6:7" x14ac:dyDescent="0.35">
      <c r="F9954">
        <v>9951</v>
      </c>
      <c r="G9954">
        <f t="shared" ca="1" si="277"/>
        <v>-6.9806272353637195E-3</v>
      </c>
    </row>
    <row r="9955" spans="6:7" x14ac:dyDescent="0.35">
      <c r="F9955">
        <v>9952</v>
      </c>
      <c r="G9955">
        <f t="shared" ca="1" si="277"/>
        <v>-2.4836846944127407E-2</v>
      </c>
    </row>
    <row r="9956" spans="6:7" x14ac:dyDescent="0.35">
      <c r="F9956">
        <v>9953</v>
      </c>
      <c r="G9956">
        <f t="shared" ca="1" si="277"/>
        <v>1.1439994780977441E-2</v>
      </c>
    </row>
    <row r="9957" spans="6:7" x14ac:dyDescent="0.35">
      <c r="F9957">
        <v>9954</v>
      </c>
      <c r="G9957">
        <f t="shared" ca="1" si="277"/>
        <v>1.7558874866131117E-2</v>
      </c>
    </row>
    <row r="9958" spans="6:7" x14ac:dyDescent="0.35">
      <c r="F9958">
        <v>9955</v>
      </c>
      <c r="G9958">
        <f t="shared" ca="1" si="277"/>
        <v>1.2659258300846086E-2</v>
      </c>
    </row>
    <row r="9959" spans="6:7" x14ac:dyDescent="0.35">
      <c r="F9959">
        <v>9956</v>
      </c>
      <c r="G9959">
        <f t="shared" ca="1" si="277"/>
        <v>1.5347182803111536E-2</v>
      </c>
    </row>
    <row r="9960" spans="6:7" x14ac:dyDescent="0.35">
      <c r="F9960">
        <v>9957</v>
      </c>
      <c r="G9960">
        <f t="shared" ca="1" si="277"/>
        <v>2.7479040614271366E-2</v>
      </c>
    </row>
    <row r="9961" spans="6:7" x14ac:dyDescent="0.35">
      <c r="F9961">
        <v>9958</v>
      </c>
      <c r="G9961">
        <f t="shared" ca="1" si="277"/>
        <v>-7.8936934634547956E-3</v>
      </c>
    </row>
    <row r="9962" spans="6:7" x14ac:dyDescent="0.35">
      <c r="F9962">
        <v>9959</v>
      </c>
      <c r="G9962">
        <f t="shared" ca="1" si="277"/>
        <v>4.0383579777966222E-2</v>
      </c>
    </row>
    <row r="9963" spans="6:7" x14ac:dyDescent="0.35">
      <c r="F9963">
        <v>9960</v>
      </c>
      <c r="G9963">
        <f t="shared" ca="1" si="277"/>
        <v>1.9203909138677189E-2</v>
      </c>
    </row>
    <row r="9964" spans="6:7" x14ac:dyDescent="0.35">
      <c r="F9964">
        <v>9961</v>
      </c>
      <c r="G9964">
        <f t="shared" ca="1" si="277"/>
        <v>-1.479478216328072E-2</v>
      </c>
    </row>
    <row r="9965" spans="6:7" x14ac:dyDescent="0.35">
      <c r="F9965">
        <v>9962</v>
      </c>
      <c r="G9965">
        <f t="shared" ca="1" si="277"/>
        <v>-3.837806695257899E-2</v>
      </c>
    </row>
    <row r="9966" spans="6:7" x14ac:dyDescent="0.35">
      <c r="F9966">
        <v>9963</v>
      </c>
      <c r="G9966">
        <f t="shared" ca="1" si="277"/>
        <v>-1.0847423561717875E-3</v>
      </c>
    </row>
    <row r="9967" spans="6:7" x14ac:dyDescent="0.35">
      <c r="F9967">
        <v>9964</v>
      </c>
      <c r="G9967">
        <f t="shared" ca="1" si="277"/>
        <v>3.5474670219646239E-2</v>
      </c>
    </row>
    <row r="9968" spans="6:7" x14ac:dyDescent="0.35">
      <c r="F9968">
        <v>9965</v>
      </c>
      <c r="G9968">
        <f t="shared" ca="1" si="277"/>
        <v>-4.8626047570557596E-3</v>
      </c>
    </row>
    <row r="9969" spans="6:7" x14ac:dyDescent="0.35">
      <c r="F9969">
        <v>9966</v>
      </c>
      <c r="G9969">
        <f t="shared" ca="1" si="277"/>
        <v>2.9766181569919451E-2</v>
      </c>
    </row>
    <row r="9970" spans="6:7" x14ac:dyDescent="0.35">
      <c r="F9970">
        <v>9967</v>
      </c>
      <c r="G9970">
        <f t="shared" ca="1" si="277"/>
        <v>-3.4549254112146308E-2</v>
      </c>
    </row>
    <row r="9971" spans="6:7" x14ac:dyDescent="0.35">
      <c r="F9971">
        <v>9968</v>
      </c>
      <c r="G9971">
        <f t="shared" ca="1" si="277"/>
        <v>3.0570153024931392E-3</v>
      </c>
    </row>
    <row r="9972" spans="6:7" x14ac:dyDescent="0.35">
      <c r="F9972">
        <v>9969</v>
      </c>
      <c r="G9972">
        <f t="shared" ca="1" si="277"/>
        <v>-1.6181528932533142E-2</v>
      </c>
    </row>
    <row r="9973" spans="6:7" x14ac:dyDescent="0.35">
      <c r="F9973">
        <v>9970</v>
      </c>
      <c r="G9973">
        <f t="shared" ca="1" si="277"/>
        <v>1.8054546062714699E-2</v>
      </c>
    </row>
    <row r="9974" spans="6:7" x14ac:dyDescent="0.35">
      <c r="F9974">
        <v>9971</v>
      </c>
      <c r="G9974">
        <f t="shared" ca="1" si="277"/>
        <v>3.3638446533940276E-2</v>
      </c>
    </row>
    <row r="9975" spans="6:7" x14ac:dyDescent="0.35">
      <c r="F9975">
        <v>9972</v>
      </c>
      <c r="G9975">
        <f t="shared" ca="1" si="277"/>
        <v>-1.9765689048421534E-2</v>
      </c>
    </row>
    <row r="9976" spans="6:7" x14ac:dyDescent="0.35">
      <c r="F9976">
        <v>9973</v>
      </c>
      <c r="G9976">
        <f t="shared" ca="1" si="277"/>
        <v>-7.4357905252402379E-3</v>
      </c>
    </row>
    <row r="9977" spans="6:7" x14ac:dyDescent="0.35">
      <c r="F9977">
        <v>9974</v>
      </c>
      <c r="G9977">
        <f t="shared" ca="1" si="277"/>
        <v>-1.650279559819862E-2</v>
      </c>
    </row>
    <row r="9978" spans="6:7" x14ac:dyDescent="0.35">
      <c r="F9978">
        <v>9975</v>
      </c>
      <c r="G9978">
        <f t="shared" ca="1" si="277"/>
        <v>-2.2663894814209707E-2</v>
      </c>
    </row>
    <row r="9979" spans="6:7" x14ac:dyDescent="0.35">
      <c r="F9979">
        <v>9976</v>
      </c>
      <c r="G9979">
        <f t="shared" ca="1" si="277"/>
        <v>8.7234255386140734E-3</v>
      </c>
    </row>
    <row r="9980" spans="6:7" x14ac:dyDescent="0.35">
      <c r="F9980">
        <v>9977</v>
      </c>
      <c r="G9980">
        <f t="shared" ca="1" si="277"/>
        <v>-1.7571620720342542E-2</v>
      </c>
    </row>
    <row r="9981" spans="6:7" x14ac:dyDescent="0.35">
      <c r="F9981">
        <v>9978</v>
      </c>
      <c r="G9981">
        <f t="shared" ca="1" si="277"/>
        <v>4.3510289461738356E-2</v>
      </c>
    </row>
    <row r="9982" spans="6:7" x14ac:dyDescent="0.35">
      <c r="F9982">
        <v>9979</v>
      </c>
      <c r="G9982">
        <f t="shared" ca="1" si="277"/>
        <v>-1.9961553083846912E-2</v>
      </c>
    </row>
    <row r="9983" spans="6:7" x14ac:dyDescent="0.35">
      <c r="F9983">
        <v>9980</v>
      </c>
      <c r="G9983">
        <f t="shared" ca="1" si="277"/>
        <v>1.159784339830431E-3</v>
      </c>
    </row>
    <row r="9984" spans="6:7" x14ac:dyDescent="0.35">
      <c r="F9984">
        <v>9981</v>
      </c>
      <c r="G9984">
        <f t="shared" ca="1" si="277"/>
        <v>1.5081116120787292E-3</v>
      </c>
    </row>
    <row r="9985" spans="6:7" x14ac:dyDescent="0.35">
      <c r="F9985">
        <v>9982</v>
      </c>
      <c r="G9985">
        <f t="shared" ca="1" si="277"/>
        <v>-3.9050927195150985E-2</v>
      </c>
    </row>
    <row r="9986" spans="6:7" x14ac:dyDescent="0.35">
      <c r="F9986">
        <v>9983</v>
      </c>
      <c r="G9986">
        <f t="shared" ca="1" si="277"/>
        <v>4.322106005765141E-2</v>
      </c>
    </row>
    <row r="9987" spans="6:7" x14ac:dyDescent="0.35">
      <c r="F9987">
        <v>9984</v>
      </c>
      <c r="G9987">
        <f t="shared" ca="1" si="277"/>
        <v>2.326675653316406E-3</v>
      </c>
    </row>
    <row r="9988" spans="6:7" x14ac:dyDescent="0.35">
      <c r="F9988">
        <v>9985</v>
      </c>
      <c r="G9988">
        <f t="shared" ca="1" si="277"/>
        <v>9.135257312578568E-3</v>
      </c>
    </row>
    <row r="9989" spans="6:7" x14ac:dyDescent="0.35">
      <c r="F9989">
        <v>9986</v>
      </c>
      <c r="G9989">
        <f t="shared" ref="G9989:G10003" ca="1" si="278">_xlfn.NORM.INV(RAND(),M$5,M$6)</f>
        <v>2.6236574870899927E-2</v>
      </c>
    </row>
    <row r="9990" spans="6:7" x14ac:dyDescent="0.35">
      <c r="F9990">
        <v>9987</v>
      </c>
      <c r="G9990">
        <f t="shared" ca="1" si="278"/>
        <v>-3.7215006907607366E-2</v>
      </c>
    </row>
    <row r="9991" spans="6:7" x14ac:dyDescent="0.35">
      <c r="F9991">
        <v>9988</v>
      </c>
      <c r="G9991">
        <f t="shared" ca="1" si="278"/>
        <v>1.5917681135720449E-3</v>
      </c>
    </row>
    <row r="9992" spans="6:7" x14ac:dyDescent="0.35">
      <c r="F9992">
        <v>9989</v>
      </c>
      <c r="G9992">
        <f t="shared" ca="1" si="278"/>
        <v>-4.6230349309302726E-2</v>
      </c>
    </row>
    <row r="9993" spans="6:7" x14ac:dyDescent="0.35">
      <c r="F9993">
        <v>9990</v>
      </c>
      <c r="G9993">
        <f t="shared" ca="1" si="278"/>
        <v>2.2537908964732128E-3</v>
      </c>
    </row>
    <row r="9994" spans="6:7" x14ac:dyDescent="0.35">
      <c r="F9994">
        <v>9991</v>
      </c>
      <c r="G9994">
        <f t="shared" ca="1" si="278"/>
        <v>-8.3103359616933971E-3</v>
      </c>
    </row>
    <row r="9995" spans="6:7" x14ac:dyDescent="0.35">
      <c r="F9995">
        <v>9992</v>
      </c>
      <c r="G9995">
        <f t="shared" ca="1" si="278"/>
        <v>1.7526203083545262E-2</v>
      </c>
    </row>
    <row r="9996" spans="6:7" x14ac:dyDescent="0.35">
      <c r="F9996">
        <v>9993</v>
      </c>
      <c r="G9996">
        <f t="shared" ca="1" si="278"/>
        <v>4.2794424870021337E-2</v>
      </c>
    </row>
    <row r="9997" spans="6:7" x14ac:dyDescent="0.35">
      <c r="F9997">
        <v>9994</v>
      </c>
      <c r="G9997">
        <f t="shared" ca="1" si="278"/>
        <v>8.7794286657909542E-3</v>
      </c>
    </row>
    <row r="9998" spans="6:7" x14ac:dyDescent="0.35">
      <c r="F9998">
        <v>9995</v>
      </c>
      <c r="G9998">
        <f t="shared" ca="1" si="278"/>
        <v>2.1286384250339931E-2</v>
      </c>
    </row>
    <row r="9999" spans="6:7" x14ac:dyDescent="0.35">
      <c r="F9999">
        <v>9996</v>
      </c>
      <c r="G9999">
        <f t="shared" ca="1" si="278"/>
        <v>-3.5812469370363587E-2</v>
      </c>
    </row>
    <row r="10000" spans="6:7" x14ac:dyDescent="0.35">
      <c r="F10000">
        <v>9997</v>
      </c>
      <c r="G10000">
        <f t="shared" ca="1" si="278"/>
        <v>-9.9450270876707547E-3</v>
      </c>
    </row>
    <row r="10001" spans="6:7" x14ac:dyDescent="0.35">
      <c r="F10001">
        <v>9998</v>
      </c>
      <c r="G10001">
        <f t="shared" ca="1" si="278"/>
        <v>5.2498229582576741E-3</v>
      </c>
    </row>
    <row r="10002" spans="6:7" x14ac:dyDescent="0.35">
      <c r="F10002">
        <v>9999</v>
      </c>
      <c r="G10002">
        <f t="shared" ca="1" si="278"/>
        <v>1.1201451559385936E-2</v>
      </c>
    </row>
    <row r="10003" spans="6:7" x14ac:dyDescent="0.35">
      <c r="F10003">
        <v>10000</v>
      </c>
      <c r="G10003">
        <f t="shared" ca="1" si="278"/>
        <v>-2.4040902113145766E-2</v>
      </c>
    </row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BC45444-3E7B-430B-A4AB-CD8256F11A5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1</vt:i4>
      </vt:variant>
    </vt:vector>
  </HeadingPairs>
  <TitlesOfParts>
    <vt:vector size="25" baseType="lpstr">
      <vt:lpstr>Index</vt:lpstr>
      <vt:lpstr>Investment Summary</vt:lpstr>
      <vt:lpstr>Profit &amp; Loss</vt:lpstr>
      <vt:lpstr>Quarters</vt:lpstr>
      <vt:lpstr>Balance Sheet</vt:lpstr>
      <vt:lpstr>Cash Flow</vt:lpstr>
      <vt:lpstr>Customization</vt:lpstr>
      <vt:lpstr>Cash Flow Data</vt:lpstr>
      <vt:lpstr>Data Sheet</vt:lpstr>
      <vt:lpstr>Historical FS</vt:lpstr>
      <vt:lpstr>Ratio Analysis</vt:lpstr>
      <vt:lpstr>Forecasting</vt:lpstr>
      <vt:lpstr>WACC</vt:lpstr>
      <vt:lpstr>Beta-Regression</vt:lpstr>
      <vt:lpstr>Rm</vt:lpstr>
      <vt:lpstr>Common Size Statement</vt:lpstr>
      <vt:lpstr>Raw FS</vt:lpstr>
      <vt:lpstr>Intrinsic Growth</vt:lpstr>
      <vt:lpstr>DCF</vt:lpstr>
      <vt:lpstr>Data Room&gt;</vt:lpstr>
      <vt:lpstr>Comps Val</vt:lpstr>
      <vt:lpstr>Football Field</vt:lpstr>
      <vt:lpstr>Historical App</vt:lpstr>
      <vt:lpstr>Monte Carlo Simulation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Ashish Jha</cp:lastModifiedBy>
  <cp:lastPrinted>2012-12-06T18:14:13Z</cp:lastPrinted>
  <dcterms:created xsi:type="dcterms:W3CDTF">2012-08-17T09:55:37Z</dcterms:created>
  <dcterms:modified xsi:type="dcterms:W3CDTF">2026-06-20T17:02:08Z</dcterms:modified>
</cp:coreProperties>
</file>